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ohan\OneDrive\Desktop\"/>
    </mc:Choice>
  </mc:AlternateContent>
  <xr:revisionPtr revIDLastSave="0" documentId="13_ncr:1_{DAC2CFA9-0D37-409A-BE4C-1FF0E3F06DA1}" xr6:coauthVersionLast="47" xr6:coauthVersionMax="47" xr10:uidLastSave="{00000000-0000-0000-0000-000000000000}"/>
  <bookViews>
    <workbookView xWindow="-108" yWindow="-108" windowWidth="23256" windowHeight="12456" activeTab="1" xr2:uid="{779BB931-0CCF-4C77-BCFC-129891E62D7C}"/>
  </bookViews>
  <sheets>
    <sheet name="Sheet1" sheetId="1" r:id="rId1"/>
    <sheet name="Dashboard" sheetId="2" r:id="rId2"/>
  </sheets>
  <definedNames>
    <definedName name="_xlchart.v1.0" hidden="1">Dashboard!$D$33:$P$35</definedName>
    <definedName name="_xlchart.v1.1" hidden="1">Dashboard!$D$36:$P$36</definedName>
    <definedName name="_xlchart.v1.2" hidden="1">Dashboard!$D$37:$P$37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01" i="1" l="1"/>
  <c r="Y501" i="1" s="1"/>
  <c r="B501" i="1"/>
  <c r="C501" i="1"/>
  <c r="D501" i="1"/>
  <c r="E501" i="1"/>
  <c r="F501" i="1"/>
  <c r="G501" i="1"/>
  <c r="M501" i="1" s="1"/>
  <c r="H501" i="1"/>
  <c r="A502" i="1"/>
  <c r="Y502" i="1" s="1"/>
  <c r="B502" i="1"/>
  <c r="C502" i="1"/>
  <c r="D502" i="1"/>
  <c r="E502" i="1"/>
  <c r="F502" i="1"/>
  <c r="G502" i="1"/>
  <c r="M502" i="1" s="1"/>
  <c r="H502" i="1"/>
  <c r="A503" i="1"/>
  <c r="Y503" i="1" s="1"/>
  <c r="B503" i="1"/>
  <c r="C503" i="1"/>
  <c r="D503" i="1"/>
  <c r="E503" i="1"/>
  <c r="F503" i="1"/>
  <c r="G503" i="1"/>
  <c r="I503" i="1" s="1"/>
  <c r="H503" i="1"/>
  <c r="A504" i="1"/>
  <c r="Y504" i="1" s="1"/>
  <c r="B504" i="1"/>
  <c r="C504" i="1"/>
  <c r="D504" i="1"/>
  <c r="E504" i="1"/>
  <c r="F504" i="1"/>
  <c r="G504" i="1"/>
  <c r="N504" i="1" s="1"/>
  <c r="H504" i="1"/>
  <c r="A505" i="1"/>
  <c r="Z505" i="1" s="1"/>
  <c r="B505" i="1"/>
  <c r="C505" i="1"/>
  <c r="D505" i="1"/>
  <c r="E505" i="1"/>
  <c r="F505" i="1"/>
  <c r="G505" i="1"/>
  <c r="H505" i="1"/>
  <c r="A506" i="1"/>
  <c r="Y506" i="1" s="1"/>
  <c r="B506" i="1"/>
  <c r="C506" i="1"/>
  <c r="D506" i="1"/>
  <c r="E506" i="1"/>
  <c r="F506" i="1"/>
  <c r="G506" i="1"/>
  <c r="M506" i="1" s="1"/>
  <c r="H506" i="1"/>
  <c r="A19" i="1"/>
  <c r="Z19" i="1" s="1"/>
  <c r="B19" i="1"/>
  <c r="C19" i="1"/>
  <c r="D19" i="1"/>
  <c r="E19" i="1"/>
  <c r="F19" i="1"/>
  <c r="G19" i="1"/>
  <c r="I19" i="1" s="1"/>
  <c r="J19" i="1" s="1"/>
  <c r="AW19" i="1" s="1"/>
  <c r="H19" i="1"/>
  <c r="A20" i="1"/>
  <c r="Y20" i="1" s="1"/>
  <c r="B20" i="1"/>
  <c r="C20" i="1"/>
  <c r="D20" i="1"/>
  <c r="E20" i="1"/>
  <c r="F20" i="1"/>
  <c r="G20" i="1"/>
  <c r="N20" i="1" s="1"/>
  <c r="H20" i="1"/>
  <c r="A21" i="1"/>
  <c r="Y21" i="1" s="1"/>
  <c r="B21" i="1"/>
  <c r="C21" i="1"/>
  <c r="D21" i="1"/>
  <c r="E21" i="1"/>
  <c r="F21" i="1"/>
  <c r="G21" i="1"/>
  <c r="H21" i="1"/>
  <c r="A22" i="1"/>
  <c r="Y22" i="1" s="1"/>
  <c r="B22" i="1"/>
  <c r="C22" i="1"/>
  <c r="D22" i="1"/>
  <c r="E22" i="1"/>
  <c r="F22" i="1"/>
  <c r="G22" i="1"/>
  <c r="H22" i="1"/>
  <c r="A23" i="1"/>
  <c r="Y23" i="1" s="1"/>
  <c r="B23" i="1"/>
  <c r="C23" i="1"/>
  <c r="D23" i="1"/>
  <c r="E23" i="1"/>
  <c r="F23" i="1"/>
  <c r="G23" i="1"/>
  <c r="I23" i="1" s="1"/>
  <c r="J23" i="1" s="1"/>
  <c r="AW23" i="1" s="1"/>
  <c r="H23" i="1"/>
  <c r="A24" i="1"/>
  <c r="Y24" i="1" s="1"/>
  <c r="B24" i="1"/>
  <c r="C24" i="1"/>
  <c r="D24" i="1"/>
  <c r="E24" i="1"/>
  <c r="F24" i="1"/>
  <c r="G24" i="1"/>
  <c r="H24" i="1"/>
  <c r="A25" i="1"/>
  <c r="Z25" i="1" s="1"/>
  <c r="B25" i="1"/>
  <c r="C25" i="1"/>
  <c r="D25" i="1"/>
  <c r="E25" i="1"/>
  <c r="F25" i="1"/>
  <c r="G25" i="1"/>
  <c r="I25" i="1" s="1"/>
  <c r="H25" i="1"/>
  <c r="A26" i="1"/>
  <c r="Y26" i="1" s="1"/>
  <c r="B26" i="1"/>
  <c r="C26" i="1"/>
  <c r="D26" i="1"/>
  <c r="E26" i="1"/>
  <c r="F26" i="1"/>
  <c r="G26" i="1"/>
  <c r="N26" i="1" s="1"/>
  <c r="H26" i="1"/>
  <c r="A27" i="1"/>
  <c r="Y27" i="1" s="1"/>
  <c r="B27" i="1"/>
  <c r="C27" i="1"/>
  <c r="D27" i="1"/>
  <c r="E27" i="1"/>
  <c r="F27" i="1"/>
  <c r="G27" i="1"/>
  <c r="H27" i="1"/>
  <c r="A28" i="1"/>
  <c r="Y28" i="1" s="1"/>
  <c r="B28" i="1"/>
  <c r="C28" i="1"/>
  <c r="D28" i="1"/>
  <c r="E28" i="1"/>
  <c r="F28" i="1"/>
  <c r="G28" i="1"/>
  <c r="I28" i="1" s="1"/>
  <c r="J28" i="1" s="1"/>
  <c r="AW28" i="1" s="1"/>
  <c r="H28" i="1"/>
  <c r="A29" i="1"/>
  <c r="Y29" i="1" s="1"/>
  <c r="B29" i="1"/>
  <c r="C29" i="1"/>
  <c r="D29" i="1"/>
  <c r="E29" i="1"/>
  <c r="F29" i="1"/>
  <c r="G29" i="1"/>
  <c r="I29" i="1" s="1"/>
  <c r="H29" i="1"/>
  <c r="A30" i="1"/>
  <c r="Y30" i="1" s="1"/>
  <c r="B30" i="1"/>
  <c r="C30" i="1"/>
  <c r="D30" i="1"/>
  <c r="E30" i="1"/>
  <c r="F30" i="1"/>
  <c r="G30" i="1"/>
  <c r="M30" i="1" s="1"/>
  <c r="H30" i="1"/>
  <c r="A31" i="1"/>
  <c r="Z31" i="1" s="1"/>
  <c r="B31" i="1"/>
  <c r="C31" i="1"/>
  <c r="D31" i="1"/>
  <c r="E31" i="1"/>
  <c r="F31" i="1"/>
  <c r="G31" i="1"/>
  <c r="I31" i="1" s="1"/>
  <c r="J31" i="1" s="1"/>
  <c r="AW31" i="1" s="1"/>
  <c r="H31" i="1"/>
  <c r="A32" i="1"/>
  <c r="Y32" i="1" s="1"/>
  <c r="B32" i="1"/>
  <c r="C32" i="1"/>
  <c r="D32" i="1"/>
  <c r="E32" i="1"/>
  <c r="F32" i="1"/>
  <c r="G32" i="1"/>
  <c r="N32" i="1" s="1"/>
  <c r="H32" i="1"/>
  <c r="A33" i="1"/>
  <c r="Y33" i="1" s="1"/>
  <c r="B33" i="1"/>
  <c r="C33" i="1"/>
  <c r="D33" i="1"/>
  <c r="E33" i="1"/>
  <c r="F33" i="1"/>
  <c r="G33" i="1"/>
  <c r="I33" i="1" s="1"/>
  <c r="H33" i="1"/>
  <c r="A34" i="1"/>
  <c r="Y34" i="1" s="1"/>
  <c r="B34" i="1"/>
  <c r="C34" i="1"/>
  <c r="D34" i="1"/>
  <c r="E34" i="1"/>
  <c r="F34" i="1"/>
  <c r="G34" i="1"/>
  <c r="N34" i="1" s="1"/>
  <c r="H34" i="1"/>
  <c r="A35" i="1"/>
  <c r="Y35" i="1" s="1"/>
  <c r="B35" i="1"/>
  <c r="C35" i="1"/>
  <c r="D35" i="1"/>
  <c r="E35" i="1"/>
  <c r="F35" i="1"/>
  <c r="G35" i="1"/>
  <c r="H35" i="1"/>
  <c r="A36" i="1"/>
  <c r="Z36" i="1" s="1"/>
  <c r="B36" i="1"/>
  <c r="C36" i="1"/>
  <c r="D36" i="1"/>
  <c r="E36" i="1"/>
  <c r="F36" i="1"/>
  <c r="G36" i="1"/>
  <c r="I36" i="1" s="1"/>
  <c r="H36" i="1"/>
  <c r="A37" i="1"/>
  <c r="Z37" i="1" s="1"/>
  <c r="B37" i="1"/>
  <c r="C37" i="1"/>
  <c r="D37" i="1"/>
  <c r="E37" i="1"/>
  <c r="F37" i="1"/>
  <c r="G37" i="1"/>
  <c r="M37" i="1" s="1"/>
  <c r="H37" i="1"/>
  <c r="A38" i="1"/>
  <c r="Y38" i="1" s="1"/>
  <c r="B38" i="1"/>
  <c r="C38" i="1"/>
  <c r="D38" i="1"/>
  <c r="E38" i="1"/>
  <c r="F38" i="1"/>
  <c r="G38" i="1"/>
  <c r="N38" i="1" s="1"/>
  <c r="H38" i="1"/>
  <c r="A39" i="1"/>
  <c r="Y39" i="1" s="1"/>
  <c r="B39" i="1"/>
  <c r="C39" i="1"/>
  <c r="D39" i="1"/>
  <c r="E39" i="1"/>
  <c r="F39" i="1"/>
  <c r="G39" i="1"/>
  <c r="H39" i="1"/>
  <c r="A40" i="1"/>
  <c r="Y40" i="1" s="1"/>
  <c r="B40" i="1"/>
  <c r="C40" i="1"/>
  <c r="D40" i="1"/>
  <c r="E40" i="1"/>
  <c r="F40" i="1"/>
  <c r="G40" i="1"/>
  <c r="N40" i="1" s="1"/>
  <c r="H40" i="1"/>
  <c r="A41" i="1"/>
  <c r="Y41" i="1" s="1"/>
  <c r="B41" i="1"/>
  <c r="C41" i="1"/>
  <c r="D41" i="1"/>
  <c r="E41" i="1"/>
  <c r="F41" i="1"/>
  <c r="G41" i="1"/>
  <c r="H41" i="1"/>
  <c r="A42" i="1"/>
  <c r="Y42" i="1" s="1"/>
  <c r="B42" i="1"/>
  <c r="C42" i="1"/>
  <c r="D42" i="1"/>
  <c r="E42" i="1"/>
  <c r="F42" i="1"/>
  <c r="G42" i="1"/>
  <c r="N42" i="1" s="1"/>
  <c r="H42" i="1"/>
  <c r="A43" i="1"/>
  <c r="Z43" i="1" s="1"/>
  <c r="B43" i="1"/>
  <c r="C43" i="1"/>
  <c r="D43" i="1"/>
  <c r="E43" i="1"/>
  <c r="F43" i="1"/>
  <c r="G43" i="1"/>
  <c r="I43" i="1" s="1"/>
  <c r="J43" i="1" s="1"/>
  <c r="AW43" i="1" s="1"/>
  <c r="H43" i="1"/>
  <c r="A44" i="1"/>
  <c r="Y44" i="1" s="1"/>
  <c r="B44" i="1"/>
  <c r="C44" i="1"/>
  <c r="D44" i="1"/>
  <c r="E44" i="1"/>
  <c r="F44" i="1"/>
  <c r="G44" i="1"/>
  <c r="N44" i="1" s="1"/>
  <c r="H44" i="1"/>
  <c r="A45" i="1"/>
  <c r="Y45" i="1" s="1"/>
  <c r="B45" i="1"/>
  <c r="C45" i="1"/>
  <c r="D45" i="1"/>
  <c r="E45" i="1"/>
  <c r="F45" i="1"/>
  <c r="G45" i="1"/>
  <c r="H45" i="1"/>
  <c r="A46" i="1"/>
  <c r="Y46" i="1" s="1"/>
  <c r="B46" i="1"/>
  <c r="C46" i="1"/>
  <c r="D46" i="1"/>
  <c r="E46" i="1"/>
  <c r="F46" i="1"/>
  <c r="G46" i="1"/>
  <c r="H46" i="1"/>
  <c r="A47" i="1"/>
  <c r="Y47" i="1" s="1"/>
  <c r="B47" i="1"/>
  <c r="C47" i="1"/>
  <c r="D47" i="1"/>
  <c r="E47" i="1"/>
  <c r="F47" i="1"/>
  <c r="G47" i="1"/>
  <c r="I47" i="1" s="1"/>
  <c r="J47" i="1" s="1"/>
  <c r="AW47" i="1" s="1"/>
  <c r="H47" i="1"/>
  <c r="A48" i="1"/>
  <c r="Y48" i="1" s="1"/>
  <c r="B48" i="1"/>
  <c r="C48" i="1"/>
  <c r="D48" i="1"/>
  <c r="E48" i="1"/>
  <c r="F48" i="1"/>
  <c r="G48" i="1"/>
  <c r="I48" i="1" s="1"/>
  <c r="J48" i="1" s="1"/>
  <c r="AW48" i="1" s="1"/>
  <c r="H48" i="1"/>
  <c r="A49" i="1"/>
  <c r="Z49" i="1" s="1"/>
  <c r="B49" i="1"/>
  <c r="C49" i="1"/>
  <c r="D49" i="1"/>
  <c r="E49" i="1"/>
  <c r="F49" i="1"/>
  <c r="G49" i="1"/>
  <c r="H49" i="1"/>
  <c r="A50" i="1"/>
  <c r="Y50" i="1" s="1"/>
  <c r="B50" i="1"/>
  <c r="C50" i="1"/>
  <c r="D50" i="1"/>
  <c r="E50" i="1"/>
  <c r="F50" i="1"/>
  <c r="G50" i="1"/>
  <c r="H50" i="1"/>
  <c r="A51" i="1"/>
  <c r="Y51" i="1" s="1"/>
  <c r="B51" i="1"/>
  <c r="C51" i="1"/>
  <c r="D51" i="1"/>
  <c r="E51" i="1"/>
  <c r="F51" i="1"/>
  <c r="G51" i="1"/>
  <c r="H51" i="1"/>
  <c r="A52" i="1"/>
  <c r="Y52" i="1" s="1"/>
  <c r="B52" i="1"/>
  <c r="C52" i="1"/>
  <c r="D52" i="1"/>
  <c r="E52" i="1"/>
  <c r="F52" i="1"/>
  <c r="G52" i="1"/>
  <c r="N52" i="1" s="1"/>
  <c r="H52" i="1"/>
  <c r="A53" i="1"/>
  <c r="Y53" i="1" s="1"/>
  <c r="B53" i="1"/>
  <c r="C53" i="1"/>
  <c r="D53" i="1"/>
  <c r="E53" i="1"/>
  <c r="F53" i="1"/>
  <c r="G53" i="1"/>
  <c r="I53" i="1" s="1"/>
  <c r="H53" i="1"/>
  <c r="A54" i="1"/>
  <c r="Y54" i="1" s="1"/>
  <c r="B54" i="1"/>
  <c r="C54" i="1"/>
  <c r="D54" i="1"/>
  <c r="E54" i="1"/>
  <c r="F54" i="1"/>
  <c r="G54" i="1"/>
  <c r="N54" i="1" s="1"/>
  <c r="H54" i="1"/>
  <c r="A55" i="1"/>
  <c r="Z55" i="1" s="1"/>
  <c r="B55" i="1"/>
  <c r="C55" i="1"/>
  <c r="D55" i="1"/>
  <c r="E55" i="1"/>
  <c r="F55" i="1"/>
  <c r="G55" i="1"/>
  <c r="I55" i="1" s="1"/>
  <c r="J55" i="1" s="1"/>
  <c r="AW55" i="1" s="1"/>
  <c r="H55" i="1"/>
  <c r="A56" i="1"/>
  <c r="Y56" i="1" s="1"/>
  <c r="B56" i="1"/>
  <c r="C56" i="1"/>
  <c r="D56" i="1"/>
  <c r="E56" i="1"/>
  <c r="F56" i="1"/>
  <c r="G56" i="1"/>
  <c r="H56" i="1"/>
  <c r="A57" i="1"/>
  <c r="Y57" i="1" s="1"/>
  <c r="B57" i="1"/>
  <c r="C57" i="1"/>
  <c r="D57" i="1"/>
  <c r="E57" i="1"/>
  <c r="F57" i="1"/>
  <c r="G57" i="1"/>
  <c r="H57" i="1"/>
  <c r="A58" i="1"/>
  <c r="Y58" i="1" s="1"/>
  <c r="B58" i="1"/>
  <c r="C58" i="1"/>
  <c r="D58" i="1"/>
  <c r="E58" i="1"/>
  <c r="F58" i="1"/>
  <c r="G58" i="1"/>
  <c r="H58" i="1"/>
  <c r="A59" i="1"/>
  <c r="Y59" i="1" s="1"/>
  <c r="B59" i="1"/>
  <c r="C59" i="1"/>
  <c r="D59" i="1"/>
  <c r="E59" i="1"/>
  <c r="F59" i="1"/>
  <c r="G59" i="1"/>
  <c r="I59" i="1" s="1"/>
  <c r="J59" i="1" s="1"/>
  <c r="AW59" i="1" s="1"/>
  <c r="H59" i="1"/>
  <c r="A60" i="1"/>
  <c r="Z60" i="1" s="1"/>
  <c r="B60" i="1"/>
  <c r="C60" i="1"/>
  <c r="D60" i="1"/>
  <c r="E60" i="1"/>
  <c r="F60" i="1"/>
  <c r="G60" i="1"/>
  <c r="H60" i="1"/>
  <c r="A61" i="1"/>
  <c r="Z61" i="1" s="1"/>
  <c r="B61" i="1"/>
  <c r="C61" i="1"/>
  <c r="D61" i="1"/>
  <c r="E61" i="1"/>
  <c r="F61" i="1"/>
  <c r="G61" i="1"/>
  <c r="H61" i="1"/>
  <c r="A62" i="1"/>
  <c r="Y62" i="1" s="1"/>
  <c r="B62" i="1"/>
  <c r="C62" i="1"/>
  <c r="D62" i="1"/>
  <c r="E62" i="1"/>
  <c r="F62" i="1"/>
  <c r="G62" i="1"/>
  <c r="H62" i="1"/>
  <c r="A63" i="1"/>
  <c r="Y63" i="1" s="1"/>
  <c r="B63" i="1"/>
  <c r="C63" i="1"/>
  <c r="D63" i="1"/>
  <c r="E63" i="1"/>
  <c r="F63" i="1"/>
  <c r="G63" i="1"/>
  <c r="H63" i="1"/>
  <c r="A64" i="1"/>
  <c r="Y64" i="1" s="1"/>
  <c r="B64" i="1"/>
  <c r="C64" i="1"/>
  <c r="D64" i="1"/>
  <c r="E64" i="1"/>
  <c r="F64" i="1"/>
  <c r="G64" i="1"/>
  <c r="I64" i="1" s="1"/>
  <c r="J64" i="1" s="1"/>
  <c r="AW64" i="1" s="1"/>
  <c r="H64" i="1"/>
  <c r="A65" i="1"/>
  <c r="Y65" i="1" s="1"/>
  <c r="B65" i="1"/>
  <c r="C65" i="1"/>
  <c r="D65" i="1"/>
  <c r="E65" i="1"/>
  <c r="F65" i="1"/>
  <c r="G65" i="1"/>
  <c r="H65" i="1"/>
  <c r="A66" i="1"/>
  <c r="Y66" i="1" s="1"/>
  <c r="B66" i="1"/>
  <c r="C66" i="1"/>
  <c r="D66" i="1"/>
  <c r="E66" i="1"/>
  <c r="F66" i="1"/>
  <c r="G66" i="1"/>
  <c r="H66" i="1"/>
  <c r="A67" i="1"/>
  <c r="Z67" i="1" s="1"/>
  <c r="B67" i="1"/>
  <c r="C67" i="1"/>
  <c r="D67" i="1"/>
  <c r="E67" i="1"/>
  <c r="F67" i="1"/>
  <c r="G67" i="1"/>
  <c r="I67" i="1" s="1"/>
  <c r="H67" i="1"/>
  <c r="A68" i="1"/>
  <c r="Y68" i="1" s="1"/>
  <c r="B68" i="1"/>
  <c r="C68" i="1"/>
  <c r="D68" i="1"/>
  <c r="E68" i="1"/>
  <c r="F68" i="1"/>
  <c r="G68" i="1"/>
  <c r="N68" i="1" s="1"/>
  <c r="H68" i="1"/>
  <c r="A69" i="1"/>
  <c r="Y69" i="1" s="1"/>
  <c r="B69" i="1"/>
  <c r="C69" i="1"/>
  <c r="D69" i="1"/>
  <c r="E69" i="1"/>
  <c r="F69" i="1"/>
  <c r="G69" i="1"/>
  <c r="I69" i="1" s="1"/>
  <c r="H69" i="1"/>
  <c r="A70" i="1"/>
  <c r="Y70" i="1" s="1"/>
  <c r="B70" i="1"/>
  <c r="C70" i="1"/>
  <c r="D70" i="1"/>
  <c r="E70" i="1"/>
  <c r="F70" i="1"/>
  <c r="G70" i="1"/>
  <c r="H70" i="1"/>
  <c r="A71" i="1"/>
  <c r="Y71" i="1" s="1"/>
  <c r="B71" i="1"/>
  <c r="C71" i="1"/>
  <c r="D71" i="1"/>
  <c r="E71" i="1"/>
  <c r="F71" i="1"/>
  <c r="G71" i="1"/>
  <c r="N71" i="1" s="1"/>
  <c r="H71" i="1"/>
  <c r="A72" i="1"/>
  <c r="Y72" i="1" s="1"/>
  <c r="B72" i="1"/>
  <c r="C72" i="1"/>
  <c r="D72" i="1"/>
  <c r="E72" i="1"/>
  <c r="F72" i="1"/>
  <c r="G72" i="1"/>
  <c r="I72" i="1" s="1"/>
  <c r="H72" i="1"/>
  <c r="A73" i="1"/>
  <c r="Z73" i="1" s="1"/>
  <c r="B73" i="1"/>
  <c r="C73" i="1"/>
  <c r="D73" i="1"/>
  <c r="E73" i="1"/>
  <c r="F73" i="1"/>
  <c r="G73" i="1"/>
  <c r="H73" i="1"/>
  <c r="A74" i="1"/>
  <c r="Y74" i="1" s="1"/>
  <c r="B74" i="1"/>
  <c r="C74" i="1"/>
  <c r="D74" i="1"/>
  <c r="E74" i="1"/>
  <c r="F74" i="1"/>
  <c r="G74" i="1"/>
  <c r="I74" i="1" s="1"/>
  <c r="J74" i="1" s="1"/>
  <c r="AW74" i="1" s="1"/>
  <c r="H74" i="1"/>
  <c r="A75" i="1"/>
  <c r="Y75" i="1" s="1"/>
  <c r="B75" i="1"/>
  <c r="C75" i="1"/>
  <c r="D75" i="1"/>
  <c r="E75" i="1"/>
  <c r="F75" i="1"/>
  <c r="G75" i="1"/>
  <c r="H75" i="1"/>
  <c r="A76" i="1"/>
  <c r="Y76" i="1" s="1"/>
  <c r="B76" i="1"/>
  <c r="C76" i="1"/>
  <c r="D76" i="1"/>
  <c r="E76" i="1"/>
  <c r="F76" i="1"/>
  <c r="G76" i="1"/>
  <c r="I76" i="1" s="1"/>
  <c r="J76" i="1" s="1"/>
  <c r="AW76" i="1" s="1"/>
  <c r="H76" i="1"/>
  <c r="A77" i="1"/>
  <c r="Y77" i="1" s="1"/>
  <c r="B77" i="1"/>
  <c r="C77" i="1"/>
  <c r="D77" i="1"/>
  <c r="E77" i="1"/>
  <c r="F77" i="1"/>
  <c r="G77" i="1"/>
  <c r="H77" i="1"/>
  <c r="A78" i="1"/>
  <c r="Y78" i="1" s="1"/>
  <c r="B78" i="1"/>
  <c r="C78" i="1"/>
  <c r="D78" i="1"/>
  <c r="E78" i="1"/>
  <c r="F78" i="1"/>
  <c r="G78" i="1"/>
  <c r="I78" i="1" s="1"/>
  <c r="J78" i="1" s="1"/>
  <c r="AW78" i="1" s="1"/>
  <c r="H78" i="1"/>
  <c r="A79" i="1"/>
  <c r="Z79" i="1" s="1"/>
  <c r="B79" i="1"/>
  <c r="C79" i="1"/>
  <c r="D79" i="1"/>
  <c r="E79" i="1"/>
  <c r="F79" i="1"/>
  <c r="G79" i="1"/>
  <c r="I79" i="1" s="1"/>
  <c r="J79" i="1" s="1"/>
  <c r="AW79" i="1" s="1"/>
  <c r="H79" i="1"/>
  <c r="A80" i="1"/>
  <c r="Y80" i="1" s="1"/>
  <c r="B80" i="1"/>
  <c r="C80" i="1"/>
  <c r="D80" i="1"/>
  <c r="E80" i="1"/>
  <c r="F80" i="1"/>
  <c r="G80" i="1"/>
  <c r="H80" i="1"/>
  <c r="A81" i="1"/>
  <c r="Y81" i="1" s="1"/>
  <c r="B81" i="1"/>
  <c r="C81" i="1"/>
  <c r="D81" i="1"/>
  <c r="E81" i="1"/>
  <c r="F81" i="1"/>
  <c r="G81" i="1"/>
  <c r="H81" i="1"/>
  <c r="A82" i="1"/>
  <c r="Y82" i="1" s="1"/>
  <c r="B82" i="1"/>
  <c r="C82" i="1"/>
  <c r="D82" i="1"/>
  <c r="E82" i="1"/>
  <c r="F82" i="1"/>
  <c r="G82" i="1"/>
  <c r="H82" i="1"/>
  <c r="A83" i="1"/>
  <c r="Y83" i="1" s="1"/>
  <c r="B83" i="1"/>
  <c r="C83" i="1"/>
  <c r="D83" i="1"/>
  <c r="E83" i="1"/>
  <c r="F83" i="1"/>
  <c r="G83" i="1"/>
  <c r="I83" i="1" s="1"/>
  <c r="J83" i="1" s="1"/>
  <c r="AW83" i="1" s="1"/>
  <c r="H83" i="1"/>
  <c r="A84" i="1"/>
  <c r="Z84" i="1" s="1"/>
  <c r="B84" i="1"/>
  <c r="C84" i="1"/>
  <c r="D84" i="1"/>
  <c r="E84" i="1"/>
  <c r="F84" i="1"/>
  <c r="G84" i="1"/>
  <c r="H84" i="1"/>
  <c r="A85" i="1"/>
  <c r="Z85" i="1" s="1"/>
  <c r="B85" i="1"/>
  <c r="C85" i="1"/>
  <c r="D85" i="1"/>
  <c r="E85" i="1"/>
  <c r="F85" i="1"/>
  <c r="G85" i="1"/>
  <c r="I85" i="1" s="1"/>
  <c r="J85" i="1" s="1"/>
  <c r="AW85" i="1" s="1"/>
  <c r="H85" i="1"/>
  <c r="A86" i="1"/>
  <c r="Y86" i="1" s="1"/>
  <c r="B86" i="1"/>
  <c r="C86" i="1"/>
  <c r="D86" i="1"/>
  <c r="E86" i="1"/>
  <c r="F86" i="1"/>
  <c r="G86" i="1"/>
  <c r="N86" i="1" s="1"/>
  <c r="H86" i="1"/>
  <c r="A87" i="1"/>
  <c r="Y87" i="1" s="1"/>
  <c r="B87" i="1"/>
  <c r="C87" i="1"/>
  <c r="D87" i="1"/>
  <c r="E87" i="1"/>
  <c r="F87" i="1"/>
  <c r="G87" i="1"/>
  <c r="M87" i="1" s="1"/>
  <c r="H87" i="1"/>
  <c r="A88" i="1"/>
  <c r="Y88" i="1" s="1"/>
  <c r="B88" i="1"/>
  <c r="C88" i="1"/>
  <c r="D88" i="1"/>
  <c r="E88" i="1"/>
  <c r="F88" i="1"/>
  <c r="G88" i="1"/>
  <c r="I88" i="1" s="1"/>
  <c r="J88" i="1" s="1"/>
  <c r="AW88" i="1" s="1"/>
  <c r="H88" i="1"/>
  <c r="A89" i="1"/>
  <c r="Y89" i="1" s="1"/>
  <c r="B89" i="1"/>
  <c r="C89" i="1"/>
  <c r="D89" i="1"/>
  <c r="E89" i="1"/>
  <c r="F89" i="1"/>
  <c r="G89" i="1"/>
  <c r="H89" i="1"/>
  <c r="A90" i="1"/>
  <c r="Y90" i="1" s="1"/>
  <c r="B90" i="1"/>
  <c r="C90" i="1"/>
  <c r="D90" i="1"/>
  <c r="E90" i="1"/>
  <c r="F90" i="1"/>
  <c r="G90" i="1"/>
  <c r="H90" i="1"/>
  <c r="A91" i="1"/>
  <c r="Z91" i="1" s="1"/>
  <c r="B91" i="1"/>
  <c r="C91" i="1"/>
  <c r="D91" i="1"/>
  <c r="E91" i="1"/>
  <c r="F91" i="1"/>
  <c r="G91" i="1"/>
  <c r="H91" i="1"/>
  <c r="A92" i="1"/>
  <c r="Y92" i="1" s="1"/>
  <c r="B92" i="1"/>
  <c r="C92" i="1"/>
  <c r="D92" i="1"/>
  <c r="E92" i="1"/>
  <c r="F92" i="1"/>
  <c r="G92" i="1"/>
  <c r="H92" i="1"/>
  <c r="A93" i="1"/>
  <c r="Y93" i="1" s="1"/>
  <c r="B93" i="1"/>
  <c r="C93" i="1"/>
  <c r="D93" i="1"/>
  <c r="E93" i="1"/>
  <c r="F93" i="1"/>
  <c r="G93" i="1"/>
  <c r="M93" i="1" s="1"/>
  <c r="H93" i="1"/>
  <c r="A94" i="1"/>
  <c r="Y94" i="1" s="1"/>
  <c r="B94" i="1"/>
  <c r="C94" i="1"/>
  <c r="D94" i="1"/>
  <c r="E94" i="1"/>
  <c r="F94" i="1"/>
  <c r="G94" i="1"/>
  <c r="M94" i="1" s="1"/>
  <c r="H94" i="1"/>
  <c r="A95" i="1"/>
  <c r="Y95" i="1" s="1"/>
  <c r="B95" i="1"/>
  <c r="C95" i="1"/>
  <c r="D95" i="1"/>
  <c r="E95" i="1"/>
  <c r="F95" i="1"/>
  <c r="G95" i="1"/>
  <c r="H95" i="1"/>
  <c r="A96" i="1"/>
  <c r="Y96" i="1" s="1"/>
  <c r="B96" i="1"/>
  <c r="C96" i="1"/>
  <c r="D96" i="1"/>
  <c r="E96" i="1"/>
  <c r="F96" i="1"/>
  <c r="G96" i="1"/>
  <c r="H96" i="1"/>
  <c r="A97" i="1"/>
  <c r="Z97" i="1" s="1"/>
  <c r="B97" i="1"/>
  <c r="C97" i="1"/>
  <c r="D97" i="1"/>
  <c r="E97" i="1"/>
  <c r="F97" i="1"/>
  <c r="G97" i="1"/>
  <c r="M97" i="1" s="1"/>
  <c r="H97" i="1"/>
  <c r="A98" i="1"/>
  <c r="Y98" i="1" s="1"/>
  <c r="B98" i="1"/>
  <c r="C98" i="1"/>
  <c r="D98" i="1"/>
  <c r="E98" i="1"/>
  <c r="F98" i="1"/>
  <c r="G98" i="1"/>
  <c r="N98" i="1" s="1"/>
  <c r="H98" i="1"/>
  <c r="A99" i="1"/>
  <c r="Y99" i="1" s="1"/>
  <c r="B99" i="1"/>
  <c r="C99" i="1"/>
  <c r="D99" i="1"/>
  <c r="E99" i="1"/>
  <c r="F99" i="1"/>
  <c r="G99" i="1"/>
  <c r="M99" i="1" s="1"/>
  <c r="H99" i="1"/>
  <c r="A100" i="1"/>
  <c r="Y100" i="1" s="1"/>
  <c r="B100" i="1"/>
  <c r="C100" i="1"/>
  <c r="D100" i="1"/>
  <c r="E100" i="1"/>
  <c r="F100" i="1"/>
  <c r="G100" i="1"/>
  <c r="M100" i="1" s="1"/>
  <c r="H100" i="1"/>
  <c r="A101" i="1"/>
  <c r="Y101" i="1" s="1"/>
  <c r="B101" i="1"/>
  <c r="C101" i="1"/>
  <c r="D101" i="1"/>
  <c r="E101" i="1"/>
  <c r="F101" i="1"/>
  <c r="G101" i="1"/>
  <c r="H101" i="1"/>
  <c r="A102" i="1"/>
  <c r="Y102" i="1" s="1"/>
  <c r="B102" i="1"/>
  <c r="C102" i="1"/>
  <c r="D102" i="1"/>
  <c r="E102" i="1"/>
  <c r="F102" i="1"/>
  <c r="G102" i="1"/>
  <c r="I102" i="1" s="1"/>
  <c r="J102" i="1" s="1"/>
  <c r="AW102" i="1" s="1"/>
  <c r="H102" i="1"/>
  <c r="A103" i="1"/>
  <c r="Z103" i="1" s="1"/>
  <c r="B103" i="1"/>
  <c r="C103" i="1"/>
  <c r="D103" i="1"/>
  <c r="E103" i="1"/>
  <c r="F103" i="1"/>
  <c r="G103" i="1"/>
  <c r="H103" i="1"/>
  <c r="A104" i="1"/>
  <c r="Y104" i="1" s="1"/>
  <c r="B104" i="1"/>
  <c r="C104" i="1"/>
  <c r="D104" i="1"/>
  <c r="E104" i="1"/>
  <c r="F104" i="1"/>
  <c r="G104" i="1"/>
  <c r="N104" i="1" s="1"/>
  <c r="H104" i="1"/>
  <c r="A105" i="1"/>
  <c r="Y105" i="1" s="1"/>
  <c r="B105" i="1"/>
  <c r="C105" i="1"/>
  <c r="D105" i="1"/>
  <c r="E105" i="1"/>
  <c r="F105" i="1"/>
  <c r="G105" i="1"/>
  <c r="M105" i="1" s="1"/>
  <c r="H105" i="1"/>
  <c r="A106" i="1"/>
  <c r="Y106" i="1" s="1"/>
  <c r="B106" i="1"/>
  <c r="C106" i="1"/>
  <c r="D106" i="1"/>
  <c r="E106" i="1"/>
  <c r="F106" i="1"/>
  <c r="G106" i="1"/>
  <c r="H106" i="1"/>
  <c r="A107" i="1"/>
  <c r="Y107" i="1" s="1"/>
  <c r="B107" i="1"/>
  <c r="C107" i="1"/>
  <c r="D107" i="1"/>
  <c r="E107" i="1"/>
  <c r="F107" i="1"/>
  <c r="G107" i="1"/>
  <c r="N107" i="1" s="1"/>
  <c r="H107" i="1"/>
  <c r="A108" i="1"/>
  <c r="Z108" i="1" s="1"/>
  <c r="B108" i="1"/>
  <c r="C108" i="1"/>
  <c r="D108" i="1"/>
  <c r="E108" i="1"/>
  <c r="F108" i="1"/>
  <c r="G108" i="1"/>
  <c r="H108" i="1"/>
  <c r="A109" i="1"/>
  <c r="Z109" i="1" s="1"/>
  <c r="B109" i="1"/>
  <c r="C109" i="1"/>
  <c r="D109" i="1"/>
  <c r="E109" i="1"/>
  <c r="F109" i="1"/>
  <c r="G109" i="1"/>
  <c r="H109" i="1"/>
  <c r="A110" i="1"/>
  <c r="Y110" i="1" s="1"/>
  <c r="B110" i="1"/>
  <c r="C110" i="1"/>
  <c r="D110" i="1"/>
  <c r="E110" i="1"/>
  <c r="F110" i="1"/>
  <c r="G110" i="1"/>
  <c r="M110" i="1" s="1"/>
  <c r="H110" i="1"/>
  <c r="A111" i="1"/>
  <c r="Y111" i="1" s="1"/>
  <c r="B111" i="1"/>
  <c r="C111" i="1"/>
  <c r="D111" i="1"/>
  <c r="E111" i="1"/>
  <c r="F111" i="1"/>
  <c r="G111" i="1"/>
  <c r="H111" i="1"/>
  <c r="A112" i="1"/>
  <c r="Y112" i="1" s="1"/>
  <c r="B112" i="1"/>
  <c r="C112" i="1"/>
  <c r="D112" i="1"/>
  <c r="E112" i="1"/>
  <c r="F112" i="1"/>
  <c r="G112" i="1"/>
  <c r="H112" i="1"/>
  <c r="A113" i="1"/>
  <c r="Y113" i="1" s="1"/>
  <c r="B113" i="1"/>
  <c r="C113" i="1"/>
  <c r="D113" i="1"/>
  <c r="E113" i="1"/>
  <c r="F113" i="1"/>
  <c r="G113" i="1"/>
  <c r="I113" i="1" s="1"/>
  <c r="J113" i="1" s="1"/>
  <c r="AW113" i="1" s="1"/>
  <c r="H113" i="1"/>
  <c r="A114" i="1"/>
  <c r="Y114" i="1" s="1"/>
  <c r="B114" i="1"/>
  <c r="C114" i="1"/>
  <c r="D114" i="1"/>
  <c r="E114" i="1"/>
  <c r="F114" i="1"/>
  <c r="G114" i="1"/>
  <c r="N114" i="1" s="1"/>
  <c r="H114" i="1"/>
  <c r="A115" i="1"/>
  <c r="Z115" i="1" s="1"/>
  <c r="B115" i="1"/>
  <c r="C115" i="1"/>
  <c r="D115" i="1"/>
  <c r="E115" i="1"/>
  <c r="F115" i="1"/>
  <c r="G115" i="1"/>
  <c r="I115" i="1" s="1"/>
  <c r="H115" i="1"/>
  <c r="A116" i="1"/>
  <c r="Y116" i="1" s="1"/>
  <c r="B116" i="1"/>
  <c r="C116" i="1"/>
  <c r="D116" i="1"/>
  <c r="E116" i="1"/>
  <c r="F116" i="1"/>
  <c r="G116" i="1"/>
  <c r="M116" i="1" s="1"/>
  <c r="H116" i="1"/>
  <c r="A117" i="1"/>
  <c r="Y117" i="1" s="1"/>
  <c r="B117" i="1"/>
  <c r="C117" i="1"/>
  <c r="D117" i="1"/>
  <c r="E117" i="1"/>
  <c r="F117" i="1"/>
  <c r="G117" i="1"/>
  <c r="M117" i="1" s="1"/>
  <c r="H117" i="1"/>
  <c r="A118" i="1"/>
  <c r="Y118" i="1" s="1"/>
  <c r="B118" i="1"/>
  <c r="C118" i="1"/>
  <c r="D118" i="1"/>
  <c r="E118" i="1"/>
  <c r="F118" i="1"/>
  <c r="G118" i="1"/>
  <c r="H118" i="1"/>
  <c r="A119" i="1"/>
  <c r="Y119" i="1" s="1"/>
  <c r="B119" i="1"/>
  <c r="C119" i="1"/>
  <c r="D119" i="1"/>
  <c r="E119" i="1"/>
  <c r="F119" i="1"/>
  <c r="G119" i="1"/>
  <c r="H119" i="1"/>
  <c r="A120" i="1"/>
  <c r="Y120" i="1" s="1"/>
  <c r="B120" i="1"/>
  <c r="C120" i="1"/>
  <c r="D120" i="1"/>
  <c r="E120" i="1"/>
  <c r="F120" i="1"/>
  <c r="G120" i="1"/>
  <c r="H120" i="1"/>
  <c r="A121" i="1"/>
  <c r="Z121" i="1" s="1"/>
  <c r="B121" i="1"/>
  <c r="C121" i="1"/>
  <c r="D121" i="1"/>
  <c r="E121" i="1"/>
  <c r="F121" i="1"/>
  <c r="G121" i="1"/>
  <c r="H121" i="1"/>
  <c r="A122" i="1"/>
  <c r="Y122" i="1" s="1"/>
  <c r="B122" i="1"/>
  <c r="C122" i="1"/>
  <c r="D122" i="1"/>
  <c r="E122" i="1"/>
  <c r="F122" i="1"/>
  <c r="G122" i="1"/>
  <c r="H122" i="1"/>
  <c r="A123" i="1"/>
  <c r="Y123" i="1" s="1"/>
  <c r="B123" i="1"/>
  <c r="C123" i="1"/>
  <c r="D123" i="1"/>
  <c r="E123" i="1"/>
  <c r="F123" i="1"/>
  <c r="G123" i="1"/>
  <c r="M123" i="1" s="1"/>
  <c r="H123" i="1"/>
  <c r="A124" i="1"/>
  <c r="Y124" i="1" s="1"/>
  <c r="B124" i="1"/>
  <c r="C124" i="1"/>
  <c r="D124" i="1"/>
  <c r="E124" i="1"/>
  <c r="F124" i="1"/>
  <c r="G124" i="1"/>
  <c r="H124" i="1"/>
  <c r="A125" i="1"/>
  <c r="Y125" i="1" s="1"/>
  <c r="B125" i="1"/>
  <c r="C125" i="1"/>
  <c r="D125" i="1"/>
  <c r="E125" i="1"/>
  <c r="F125" i="1"/>
  <c r="G125" i="1"/>
  <c r="H125" i="1"/>
  <c r="A126" i="1"/>
  <c r="Y126" i="1" s="1"/>
  <c r="B126" i="1"/>
  <c r="C126" i="1"/>
  <c r="D126" i="1"/>
  <c r="E126" i="1"/>
  <c r="F126" i="1"/>
  <c r="G126" i="1"/>
  <c r="I126" i="1" s="1"/>
  <c r="J126" i="1" s="1"/>
  <c r="AW126" i="1" s="1"/>
  <c r="H126" i="1"/>
  <c r="A127" i="1"/>
  <c r="Z127" i="1" s="1"/>
  <c r="B127" i="1"/>
  <c r="C127" i="1"/>
  <c r="D127" i="1"/>
  <c r="E127" i="1"/>
  <c r="F127" i="1"/>
  <c r="G127" i="1"/>
  <c r="I127" i="1" s="1"/>
  <c r="H127" i="1"/>
  <c r="A128" i="1"/>
  <c r="Y128" i="1" s="1"/>
  <c r="B128" i="1"/>
  <c r="C128" i="1"/>
  <c r="D128" i="1"/>
  <c r="E128" i="1"/>
  <c r="F128" i="1"/>
  <c r="G128" i="1"/>
  <c r="N128" i="1" s="1"/>
  <c r="H128" i="1"/>
  <c r="A129" i="1"/>
  <c r="Y129" i="1" s="1"/>
  <c r="B129" i="1"/>
  <c r="C129" i="1"/>
  <c r="D129" i="1"/>
  <c r="E129" i="1"/>
  <c r="F129" i="1"/>
  <c r="G129" i="1"/>
  <c r="I129" i="1" s="1"/>
  <c r="J129" i="1" s="1"/>
  <c r="AW129" i="1" s="1"/>
  <c r="H129" i="1"/>
  <c r="A130" i="1"/>
  <c r="Y130" i="1" s="1"/>
  <c r="B130" i="1"/>
  <c r="C130" i="1"/>
  <c r="D130" i="1"/>
  <c r="E130" i="1"/>
  <c r="F130" i="1"/>
  <c r="G130" i="1"/>
  <c r="H130" i="1"/>
  <c r="A131" i="1"/>
  <c r="Y131" i="1" s="1"/>
  <c r="B131" i="1"/>
  <c r="C131" i="1"/>
  <c r="D131" i="1"/>
  <c r="E131" i="1"/>
  <c r="F131" i="1"/>
  <c r="G131" i="1"/>
  <c r="N131" i="1" s="1"/>
  <c r="H131" i="1"/>
  <c r="A132" i="1"/>
  <c r="Z132" i="1" s="1"/>
  <c r="B132" i="1"/>
  <c r="C132" i="1"/>
  <c r="D132" i="1"/>
  <c r="E132" i="1"/>
  <c r="F132" i="1"/>
  <c r="G132" i="1"/>
  <c r="H132" i="1"/>
  <c r="A133" i="1"/>
  <c r="Z133" i="1" s="1"/>
  <c r="B133" i="1"/>
  <c r="C133" i="1"/>
  <c r="D133" i="1"/>
  <c r="E133" i="1"/>
  <c r="F133" i="1"/>
  <c r="G133" i="1"/>
  <c r="M133" i="1" s="1"/>
  <c r="H133" i="1"/>
  <c r="A134" i="1"/>
  <c r="Y134" i="1" s="1"/>
  <c r="B134" i="1"/>
  <c r="C134" i="1"/>
  <c r="D134" i="1"/>
  <c r="E134" i="1"/>
  <c r="F134" i="1"/>
  <c r="G134" i="1"/>
  <c r="H134" i="1"/>
  <c r="A135" i="1"/>
  <c r="Y135" i="1" s="1"/>
  <c r="B135" i="1"/>
  <c r="C135" i="1"/>
  <c r="D135" i="1"/>
  <c r="E135" i="1"/>
  <c r="F135" i="1"/>
  <c r="G135" i="1"/>
  <c r="N135" i="1" s="1"/>
  <c r="H135" i="1"/>
  <c r="A136" i="1"/>
  <c r="Y136" i="1" s="1"/>
  <c r="B136" i="1"/>
  <c r="C136" i="1"/>
  <c r="D136" i="1"/>
  <c r="E136" i="1"/>
  <c r="F136" i="1"/>
  <c r="G136" i="1"/>
  <c r="H136" i="1"/>
  <c r="A137" i="1"/>
  <c r="Y137" i="1" s="1"/>
  <c r="B137" i="1"/>
  <c r="C137" i="1"/>
  <c r="D137" i="1"/>
  <c r="E137" i="1"/>
  <c r="F137" i="1"/>
  <c r="G137" i="1"/>
  <c r="H137" i="1"/>
  <c r="A138" i="1"/>
  <c r="Y138" i="1" s="1"/>
  <c r="B138" i="1"/>
  <c r="C138" i="1"/>
  <c r="D138" i="1"/>
  <c r="E138" i="1"/>
  <c r="F138" i="1"/>
  <c r="G138" i="1"/>
  <c r="M138" i="1" s="1"/>
  <c r="H138" i="1"/>
  <c r="A139" i="1"/>
  <c r="Z139" i="1" s="1"/>
  <c r="B139" i="1"/>
  <c r="C139" i="1"/>
  <c r="D139" i="1"/>
  <c r="E139" i="1"/>
  <c r="F139" i="1"/>
  <c r="G139" i="1"/>
  <c r="H139" i="1"/>
  <c r="A140" i="1"/>
  <c r="Y140" i="1" s="1"/>
  <c r="B140" i="1"/>
  <c r="C140" i="1"/>
  <c r="D140" i="1"/>
  <c r="E140" i="1"/>
  <c r="F140" i="1"/>
  <c r="G140" i="1"/>
  <c r="I140" i="1" s="1"/>
  <c r="H140" i="1"/>
  <c r="A141" i="1"/>
  <c r="Y141" i="1" s="1"/>
  <c r="B141" i="1"/>
  <c r="C141" i="1"/>
  <c r="D141" i="1"/>
  <c r="E141" i="1"/>
  <c r="F141" i="1"/>
  <c r="G141" i="1"/>
  <c r="H141" i="1"/>
  <c r="A142" i="1"/>
  <c r="Y142" i="1" s="1"/>
  <c r="B142" i="1"/>
  <c r="C142" i="1"/>
  <c r="D142" i="1"/>
  <c r="E142" i="1"/>
  <c r="F142" i="1"/>
  <c r="G142" i="1"/>
  <c r="H142" i="1"/>
  <c r="A143" i="1"/>
  <c r="Y143" i="1" s="1"/>
  <c r="B143" i="1"/>
  <c r="C143" i="1"/>
  <c r="D143" i="1"/>
  <c r="E143" i="1"/>
  <c r="F143" i="1"/>
  <c r="G143" i="1"/>
  <c r="M143" i="1" s="1"/>
  <c r="H143" i="1"/>
  <c r="A144" i="1"/>
  <c r="Y144" i="1" s="1"/>
  <c r="B144" i="1"/>
  <c r="C144" i="1"/>
  <c r="D144" i="1"/>
  <c r="E144" i="1"/>
  <c r="F144" i="1"/>
  <c r="G144" i="1"/>
  <c r="M144" i="1" s="1"/>
  <c r="H144" i="1"/>
  <c r="A145" i="1"/>
  <c r="Z145" i="1" s="1"/>
  <c r="B145" i="1"/>
  <c r="C145" i="1"/>
  <c r="D145" i="1"/>
  <c r="E145" i="1"/>
  <c r="F145" i="1"/>
  <c r="G145" i="1"/>
  <c r="H145" i="1"/>
  <c r="A146" i="1"/>
  <c r="Y146" i="1" s="1"/>
  <c r="B146" i="1"/>
  <c r="C146" i="1"/>
  <c r="D146" i="1"/>
  <c r="E146" i="1"/>
  <c r="F146" i="1"/>
  <c r="G146" i="1"/>
  <c r="H146" i="1"/>
  <c r="A147" i="1"/>
  <c r="Y147" i="1" s="1"/>
  <c r="B147" i="1"/>
  <c r="C147" i="1"/>
  <c r="D147" i="1"/>
  <c r="E147" i="1"/>
  <c r="F147" i="1"/>
  <c r="G147" i="1"/>
  <c r="H147" i="1"/>
  <c r="A148" i="1"/>
  <c r="Y148" i="1" s="1"/>
  <c r="B148" i="1"/>
  <c r="C148" i="1"/>
  <c r="D148" i="1"/>
  <c r="E148" i="1"/>
  <c r="F148" i="1"/>
  <c r="G148" i="1"/>
  <c r="H148" i="1"/>
  <c r="A149" i="1"/>
  <c r="Y149" i="1" s="1"/>
  <c r="B149" i="1"/>
  <c r="C149" i="1"/>
  <c r="D149" i="1"/>
  <c r="E149" i="1"/>
  <c r="F149" i="1"/>
  <c r="G149" i="1"/>
  <c r="N149" i="1" s="1"/>
  <c r="H149" i="1"/>
  <c r="A150" i="1"/>
  <c r="Y150" i="1" s="1"/>
  <c r="B150" i="1"/>
  <c r="C150" i="1"/>
  <c r="D150" i="1"/>
  <c r="E150" i="1"/>
  <c r="F150" i="1"/>
  <c r="G150" i="1"/>
  <c r="M150" i="1" s="1"/>
  <c r="H150" i="1"/>
  <c r="A151" i="1"/>
  <c r="Z151" i="1" s="1"/>
  <c r="B151" i="1"/>
  <c r="C151" i="1"/>
  <c r="D151" i="1"/>
  <c r="E151" i="1"/>
  <c r="F151" i="1"/>
  <c r="G151" i="1"/>
  <c r="I151" i="1" s="1"/>
  <c r="H151" i="1"/>
  <c r="A152" i="1"/>
  <c r="Y152" i="1" s="1"/>
  <c r="B152" i="1"/>
  <c r="C152" i="1"/>
  <c r="D152" i="1"/>
  <c r="E152" i="1"/>
  <c r="F152" i="1"/>
  <c r="G152" i="1"/>
  <c r="I152" i="1" s="1"/>
  <c r="H152" i="1"/>
  <c r="A153" i="1"/>
  <c r="Y153" i="1" s="1"/>
  <c r="B153" i="1"/>
  <c r="C153" i="1"/>
  <c r="D153" i="1"/>
  <c r="E153" i="1"/>
  <c r="F153" i="1"/>
  <c r="G153" i="1"/>
  <c r="H153" i="1"/>
  <c r="A154" i="1"/>
  <c r="Y154" i="1" s="1"/>
  <c r="B154" i="1"/>
  <c r="C154" i="1"/>
  <c r="D154" i="1"/>
  <c r="E154" i="1"/>
  <c r="F154" i="1"/>
  <c r="G154" i="1"/>
  <c r="H154" i="1"/>
  <c r="A155" i="1"/>
  <c r="Y155" i="1" s="1"/>
  <c r="B155" i="1"/>
  <c r="C155" i="1"/>
  <c r="D155" i="1"/>
  <c r="E155" i="1"/>
  <c r="F155" i="1"/>
  <c r="G155" i="1"/>
  <c r="H155" i="1"/>
  <c r="A156" i="1"/>
  <c r="Z156" i="1" s="1"/>
  <c r="B156" i="1"/>
  <c r="C156" i="1"/>
  <c r="D156" i="1"/>
  <c r="E156" i="1"/>
  <c r="F156" i="1"/>
  <c r="G156" i="1"/>
  <c r="H156" i="1"/>
  <c r="A157" i="1"/>
  <c r="Z157" i="1" s="1"/>
  <c r="B157" i="1"/>
  <c r="C157" i="1"/>
  <c r="D157" i="1"/>
  <c r="E157" i="1"/>
  <c r="F157" i="1"/>
  <c r="G157" i="1"/>
  <c r="N157" i="1" s="1"/>
  <c r="H157" i="1"/>
  <c r="A158" i="1"/>
  <c r="Y158" i="1" s="1"/>
  <c r="B158" i="1"/>
  <c r="C158" i="1"/>
  <c r="D158" i="1"/>
  <c r="E158" i="1"/>
  <c r="F158" i="1"/>
  <c r="G158" i="1"/>
  <c r="I158" i="1" s="1"/>
  <c r="J158" i="1" s="1"/>
  <c r="AW158" i="1" s="1"/>
  <c r="H158" i="1"/>
  <c r="A159" i="1"/>
  <c r="Y159" i="1" s="1"/>
  <c r="B159" i="1"/>
  <c r="C159" i="1"/>
  <c r="D159" i="1"/>
  <c r="E159" i="1"/>
  <c r="F159" i="1"/>
  <c r="G159" i="1"/>
  <c r="H159" i="1"/>
  <c r="A160" i="1"/>
  <c r="Y160" i="1" s="1"/>
  <c r="B160" i="1"/>
  <c r="C160" i="1"/>
  <c r="D160" i="1"/>
  <c r="E160" i="1"/>
  <c r="F160" i="1"/>
  <c r="G160" i="1"/>
  <c r="H160" i="1"/>
  <c r="A161" i="1"/>
  <c r="Y161" i="1" s="1"/>
  <c r="B161" i="1"/>
  <c r="C161" i="1"/>
  <c r="D161" i="1"/>
  <c r="E161" i="1"/>
  <c r="F161" i="1"/>
  <c r="G161" i="1"/>
  <c r="H161" i="1"/>
  <c r="A162" i="1"/>
  <c r="Y162" i="1" s="1"/>
  <c r="B162" i="1"/>
  <c r="C162" i="1"/>
  <c r="D162" i="1"/>
  <c r="E162" i="1"/>
  <c r="F162" i="1"/>
  <c r="G162" i="1"/>
  <c r="M162" i="1" s="1"/>
  <c r="H162" i="1"/>
  <c r="A163" i="1"/>
  <c r="Z163" i="1" s="1"/>
  <c r="B163" i="1"/>
  <c r="C163" i="1"/>
  <c r="D163" i="1"/>
  <c r="E163" i="1"/>
  <c r="F163" i="1"/>
  <c r="G163" i="1"/>
  <c r="H163" i="1"/>
  <c r="A164" i="1"/>
  <c r="Y164" i="1" s="1"/>
  <c r="B164" i="1"/>
  <c r="C164" i="1"/>
  <c r="D164" i="1"/>
  <c r="E164" i="1"/>
  <c r="F164" i="1"/>
  <c r="G164" i="1"/>
  <c r="H164" i="1"/>
  <c r="A165" i="1"/>
  <c r="Y165" i="1" s="1"/>
  <c r="B165" i="1"/>
  <c r="C165" i="1"/>
  <c r="D165" i="1"/>
  <c r="E165" i="1"/>
  <c r="F165" i="1"/>
  <c r="G165" i="1"/>
  <c r="I165" i="1" s="1"/>
  <c r="H165" i="1"/>
  <c r="A166" i="1"/>
  <c r="Y166" i="1" s="1"/>
  <c r="B166" i="1"/>
  <c r="C166" i="1"/>
  <c r="D166" i="1"/>
  <c r="E166" i="1"/>
  <c r="F166" i="1"/>
  <c r="G166" i="1"/>
  <c r="H166" i="1"/>
  <c r="A167" i="1"/>
  <c r="Y167" i="1" s="1"/>
  <c r="B167" i="1"/>
  <c r="C167" i="1"/>
  <c r="D167" i="1"/>
  <c r="E167" i="1"/>
  <c r="F167" i="1"/>
  <c r="G167" i="1"/>
  <c r="H167" i="1"/>
  <c r="A168" i="1"/>
  <c r="Y168" i="1" s="1"/>
  <c r="B168" i="1"/>
  <c r="C168" i="1"/>
  <c r="D168" i="1"/>
  <c r="E168" i="1"/>
  <c r="F168" i="1"/>
  <c r="G168" i="1"/>
  <c r="H168" i="1"/>
  <c r="A169" i="1"/>
  <c r="Z169" i="1" s="1"/>
  <c r="B169" i="1"/>
  <c r="C169" i="1"/>
  <c r="D169" i="1"/>
  <c r="E169" i="1"/>
  <c r="F169" i="1"/>
  <c r="G169" i="1"/>
  <c r="H169" i="1"/>
  <c r="A170" i="1"/>
  <c r="Y170" i="1" s="1"/>
  <c r="B170" i="1"/>
  <c r="C170" i="1"/>
  <c r="D170" i="1"/>
  <c r="E170" i="1"/>
  <c r="F170" i="1"/>
  <c r="G170" i="1"/>
  <c r="H170" i="1"/>
  <c r="A171" i="1"/>
  <c r="Y171" i="1" s="1"/>
  <c r="B171" i="1"/>
  <c r="C171" i="1"/>
  <c r="D171" i="1"/>
  <c r="E171" i="1"/>
  <c r="F171" i="1"/>
  <c r="G171" i="1"/>
  <c r="M171" i="1" s="1"/>
  <c r="H171" i="1"/>
  <c r="A172" i="1"/>
  <c r="Y172" i="1" s="1"/>
  <c r="B172" i="1"/>
  <c r="C172" i="1"/>
  <c r="D172" i="1"/>
  <c r="E172" i="1"/>
  <c r="F172" i="1"/>
  <c r="G172" i="1"/>
  <c r="I172" i="1" s="1"/>
  <c r="J172" i="1" s="1"/>
  <c r="AW172" i="1" s="1"/>
  <c r="H172" i="1"/>
  <c r="A173" i="1"/>
  <c r="Y173" i="1" s="1"/>
  <c r="B173" i="1"/>
  <c r="C173" i="1"/>
  <c r="D173" i="1"/>
  <c r="E173" i="1"/>
  <c r="F173" i="1"/>
  <c r="G173" i="1"/>
  <c r="H173" i="1"/>
  <c r="A174" i="1"/>
  <c r="Y174" i="1" s="1"/>
  <c r="B174" i="1"/>
  <c r="C174" i="1"/>
  <c r="D174" i="1"/>
  <c r="E174" i="1"/>
  <c r="F174" i="1"/>
  <c r="G174" i="1"/>
  <c r="M174" i="1" s="1"/>
  <c r="H174" i="1"/>
  <c r="A175" i="1"/>
  <c r="Z175" i="1" s="1"/>
  <c r="B175" i="1"/>
  <c r="C175" i="1"/>
  <c r="D175" i="1"/>
  <c r="E175" i="1"/>
  <c r="F175" i="1"/>
  <c r="G175" i="1"/>
  <c r="H175" i="1"/>
  <c r="A176" i="1"/>
  <c r="Y176" i="1" s="1"/>
  <c r="B176" i="1"/>
  <c r="C176" i="1"/>
  <c r="D176" i="1"/>
  <c r="E176" i="1"/>
  <c r="F176" i="1"/>
  <c r="G176" i="1"/>
  <c r="N176" i="1" s="1"/>
  <c r="H176" i="1"/>
  <c r="A177" i="1"/>
  <c r="Y177" i="1" s="1"/>
  <c r="B177" i="1"/>
  <c r="C177" i="1"/>
  <c r="D177" i="1"/>
  <c r="E177" i="1"/>
  <c r="F177" i="1"/>
  <c r="G177" i="1"/>
  <c r="H177" i="1"/>
  <c r="A178" i="1"/>
  <c r="Y178" i="1" s="1"/>
  <c r="B178" i="1"/>
  <c r="C178" i="1"/>
  <c r="D178" i="1"/>
  <c r="E178" i="1"/>
  <c r="F178" i="1"/>
  <c r="G178" i="1"/>
  <c r="H178" i="1"/>
  <c r="A179" i="1"/>
  <c r="Y179" i="1" s="1"/>
  <c r="B179" i="1"/>
  <c r="C179" i="1"/>
  <c r="D179" i="1"/>
  <c r="E179" i="1"/>
  <c r="F179" i="1"/>
  <c r="G179" i="1"/>
  <c r="M179" i="1" s="1"/>
  <c r="H179" i="1"/>
  <c r="A180" i="1"/>
  <c r="Z180" i="1" s="1"/>
  <c r="B180" i="1"/>
  <c r="C180" i="1"/>
  <c r="D180" i="1"/>
  <c r="E180" i="1"/>
  <c r="F180" i="1"/>
  <c r="G180" i="1"/>
  <c r="M180" i="1" s="1"/>
  <c r="H180" i="1"/>
  <c r="A181" i="1"/>
  <c r="Z181" i="1" s="1"/>
  <c r="B181" i="1"/>
  <c r="C181" i="1"/>
  <c r="D181" i="1"/>
  <c r="E181" i="1"/>
  <c r="F181" i="1"/>
  <c r="G181" i="1"/>
  <c r="I181" i="1" s="1"/>
  <c r="H181" i="1"/>
  <c r="A182" i="1"/>
  <c r="Y182" i="1" s="1"/>
  <c r="B182" i="1"/>
  <c r="C182" i="1"/>
  <c r="D182" i="1"/>
  <c r="E182" i="1"/>
  <c r="F182" i="1"/>
  <c r="G182" i="1"/>
  <c r="M182" i="1" s="1"/>
  <c r="H182" i="1"/>
  <c r="A183" i="1"/>
  <c r="Y183" i="1" s="1"/>
  <c r="B183" i="1"/>
  <c r="C183" i="1"/>
  <c r="D183" i="1"/>
  <c r="E183" i="1"/>
  <c r="F183" i="1"/>
  <c r="G183" i="1"/>
  <c r="M183" i="1" s="1"/>
  <c r="H183" i="1"/>
  <c r="A184" i="1"/>
  <c r="Y184" i="1" s="1"/>
  <c r="B184" i="1"/>
  <c r="C184" i="1"/>
  <c r="D184" i="1"/>
  <c r="E184" i="1"/>
  <c r="F184" i="1"/>
  <c r="G184" i="1"/>
  <c r="H184" i="1"/>
  <c r="A185" i="1"/>
  <c r="Y185" i="1" s="1"/>
  <c r="B185" i="1"/>
  <c r="C185" i="1"/>
  <c r="D185" i="1"/>
  <c r="E185" i="1"/>
  <c r="F185" i="1"/>
  <c r="G185" i="1"/>
  <c r="H185" i="1"/>
  <c r="A186" i="1"/>
  <c r="Y186" i="1" s="1"/>
  <c r="B186" i="1"/>
  <c r="C186" i="1"/>
  <c r="D186" i="1"/>
  <c r="E186" i="1"/>
  <c r="F186" i="1"/>
  <c r="G186" i="1"/>
  <c r="H186" i="1"/>
  <c r="A187" i="1"/>
  <c r="Z187" i="1" s="1"/>
  <c r="B187" i="1"/>
  <c r="C187" i="1"/>
  <c r="D187" i="1"/>
  <c r="E187" i="1"/>
  <c r="F187" i="1"/>
  <c r="G187" i="1"/>
  <c r="M187" i="1" s="1"/>
  <c r="H187" i="1"/>
  <c r="A188" i="1"/>
  <c r="Y188" i="1" s="1"/>
  <c r="B188" i="1"/>
  <c r="C188" i="1"/>
  <c r="D188" i="1"/>
  <c r="E188" i="1"/>
  <c r="F188" i="1"/>
  <c r="G188" i="1"/>
  <c r="I188" i="1" s="1"/>
  <c r="J188" i="1" s="1"/>
  <c r="AW188" i="1" s="1"/>
  <c r="H188" i="1"/>
  <c r="A189" i="1"/>
  <c r="Y189" i="1" s="1"/>
  <c r="B189" i="1"/>
  <c r="C189" i="1"/>
  <c r="D189" i="1"/>
  <c r="E189" i="1"/>
  <c r="F189" i="1"/>
  <c r="G189" i="1"/>
  <c r="I189" i="1" s="1"/>
  <c r="J189" i="1" s="1"/>
  <c r="AW189" i="1" s="1"/>
  <c r="H189" i="1"/>
  <c r="A190" i="1"/>
  <c r="Y190" i="1" s="1"/>
  <c r="B190" i="1"/>
  <c r="C190" i="1"/>
  <c r="D190" i="1"/>
  <c r="E190" i="1"/>
  <c r="F190" i="1"/>
  <c r="G190" i="1"/>
  <c r="M190" i="1" s="1"/>
  <c r="H190" i="1"/>
  <c r="A191" i="1"/>
  <c r="Y191" i="1" s="1"/>
  <c r="B191" i="1"/>
  <c r="C191" i="1"/>
  <c r="D191" i="1"/>
  <c r="E191" i="1"/>
  <c r="F191" i="1"/>
  <c r="G191" i="1"/>
  <c r="M191" i="1" s="1"/>
  <c r="H191" i="1"/>
  <c r="A192" i="1"/>
  <c r="Y192" i="1" s="1"/>
  <c r="B192" i="1"/>
  <c r="C192" i="1"/>
  <c r="D192" i="1"/>
  <c r="E192" i="1"/>
  <c r="F192" i="1"/>
  <c r="G192" i="1"/>
  <c r="M192" i="1" s="1"/>
  <c r="H192" i="1"/>
  <c r="A193" i="1"/>
  <c r="Z193" i="1" s="1"/>
  <c r="B193" i="1"/>
  <c r="C193" i="1"/>
  <c r="D193" i="1"/>
  <c r="E193" i="1"/>
  <c r="F193" i="1"/>
  <c r="G193" i="1"/>
  <c r="N193" i="1" s="1"/>
  <c r="H193" i="1"/>
  <c r="A194" i="1"/>
  <c r="Y194" i="1" s="1"/>
  <c r="B194" i="1"/>
  <c r="C194" i="1"/>
  <c r="D194" i="1"/>
  <c r="E194" i="1"/>
  <c r="F194" i="1"/>
  <c r="G194" i="1"/>
  <c r="M194" i="1" s="1"/>
  <c r="H194" i="1"/>
  <c r="A195" i="1"/>
  <c r="Y195" i="1" s="1"/>
  <c r="B195" i="1"/>
  <c r="C195" i="1"/>
  <c r="D195" i="1"/>
  <c r="E195" i="1"/>
  <c r="F195" i="1"/>
  <c r="G195" i="1"/>
  <c r="H195" i="1"/>
  <c r="A196" i="1"/>
  <c r="Y196" i="1" s="1"/>
  <c r="B196" i="1"/>
  <c r="C196" i="1"/>
  <c r="D196" i="1"/>
  <c r="E196" i="1"/>
  <c r="F196" i="1"/>
  <c r="G196" i="1"/>
  <c r="N196" i="1" s="1"/>
  <c r="H196" i="1"/>
  <c r="A197" i="1"/>
  <c r="Y197" i="1" s="1"/>
  <c r="B197" i="1"/>
  <c r="C197" i="1"/>
  <c r="D197" i="1"/>
  <c r="E197" i="1"/>
  <c r="F197" i="1"/>
  <c r="G197" i="1"/>
  <c r="M197" i="1" s="1"/>
  <c r="H197" i="1"/>
  <c r="A198" i="1"/>
  <c r="Y198" i="1" s="1"/>
  <c r="B198" i="1"/>
  <c r="C198" i="1"/>
  <c r="D198" i="1"/>
  <c r="E198" i="1"/>
  <c r="F198" i="1"/>
  <c r="G198" i="1"/>
  <c r="H198" i="1"/>
  <c r="A199" i="1"/>
  <c r="Z199" i="1" s="1"/>
  <c r="B199" i="1"/>
  <c r="C199" i="1"/>
  <c r="D199" i="1"/>
  <c r="E199" i="1"/>
  <c r="F199" i="1"/>
  <c r="G199" i="1"/>
  <c r="I199" i="1" s="1"/>
  <c r="H199" i="1"/>
  <c r="A200" i="1"/>
  <c r="Y200" i="1" s="1"/>
  <c r="B200" i="1"/>
  <c r="C200" i="1"/>
  <c r="D200" i="1"/>
  <c r="E200" i="1"/>
  <c r="F200" i="1"/>
  <c r="G200" i="1"/>
  <c r="I200" i="1" s="1"/>
  <c r="J200" i="1" s="1"/>
  <c r="AW200" i="1" s="1"/>
  <c r="H200" i="1"/>
  <c r="A201" i="1"/>
  <c r="Y201" i="1" s="1"/>
  <c r="B201" i="1"/>
  <c r="C201" i="1"/>
  <c r="D201" i="1"/>
  <c r="E201" i="1"/>
  <c r="F201" i="1"/>
  <c r="G201" i="1"/>
  <c r="M201" i="1" s="1"/>
  <c r="H201" i="1"/>
  <c r="A202" i="1"/>
  <c r="Y202" i="1" s="1"/>
  <c r="B202" i="1"/>
  <c r="C202" i="1"/>
  <c r="D202" i="1"/>
  <c r="E202" i="1"/>
  <c r="F202" i="1"/>
  <c r="G202" i="1"/>
  <c r="I202" i="1" s="1"/>
  <c r="H202" i="1"/>
  <c r="A203" i="1"/>
  <c r="Y203" i="1" s="1"/>
  <c r="B203" i="1"/>
  <c r="C203" i="1"/>
  <c r="D203" i="1"/>
  <c r="E203" i="1"/>
  <c r="F203" i="1"/>
  <c r="G203" i="1"/>
  <c r="H203" i="1"/>
  <c r="A204" i="1"/>
  <c r="Z204" i="1" s="1"/>
  <c r="B204" i="1"/>
  <c r="C204" i="1"/>
  <c r="D204" i="1"/>
  <c r="E204" i="1"/>
  <c r="F204" i="1"/>
  <c r="G204" i="1"/>
  <c r="M204" i="1" s="1"/>
  <c r="H204" i="1"/>
  <c r="A205" i="1"/>
  <c r="Z205" i="1" s="1"/>
  <c r="B205" i="1"/>
  <c r="C205" i="1"/>
  <c r="D205" i="1"/>
  <c r="E205" i="1"/>
  <c r="F205" i="1"/>
  <c r="G205" i="1"/>
  <c r="H205" i="1"/>
  <c r="A206" i="1"/>
  <c r="Y206" i="1" s="1"/>
  <c r="B206" i="1"/>
  <c r="C206" i="1"/>
  <c r="D206" i="1"/>
  <c r="E206" i="1"/>
  <c r="F206" i="1"/>
  <c r="G206" i="1"/>
  <c r="N206" i="1" s="1"/>
  <c r="H206" i="1"/>
  <c r="A207" i="1"/>
  <c r="Y207" i="1" s="1"/>
  <c r="B207" i="1"/>
  <c r="C207" i="1"/>
  <c r="D207" i="1"/>
  <c r="E207" i="1"/>
  <c r="F207" i="1"/>
  <c r="G207" i="1"/>
  <c r="H207" i="1"/>
  <c r="A208" i="1"/>
  <c r="Y208" i="1" s="1"/>
  <c r="B208" i="1"/>
  <c r="C208" i="1"/>
  <c r="D208" i="1"/>
  <c r="E208" i="1"/>
  <c r="F208" i="1"/>
  <c r="G208" i="1"/>
  <c r="H208" i="1"/>
  <c r="A209" i="1"/>
  <c r="Y209" i="1" s="1"/>
  <c r="B209" i="1"/>
  <c r="C209" i="1"/>
  <c r="D209" i="1"/>
  <c r="E209" i="1"/>
  <c r="F209" i="1"/>
  <c r="G209" i="1"/>
  <c r="M209" i="1" s="1"/>
  <c r="H209" i="1"/>
  <c r="A210" i="1"/>
  <c r="Y210" i="1" s="1"/>
  <c r="B210" i="1"/>
  <c r="C210" i="1"/>
  <c r="D210" i="1"/>
  <c r="E210" i="1"/>
  <c r="F210" i="1"/>
  <c r="G210" i="1"/>
  <c r="M210" i="1" s="1"/>
  <c r="H210" i="1"/>
  <c r="A211" i="1"/>
  <c r="Z211" i="1" s="1"/>
  <c r="B211" i="1"/>
  <c r="C211" i="1"/>
  <c r="D211" i="1"/>
  <c r="E211" i="1"/>
  <c r="F211" i="1"/>
  <c r="G211" i="1"/>
  <c r="I211" i="1" s="1"/>
  <c r="H211" i="1"/>
  <c r="A212" i="1"/>
  <c r="Y212" i="1" s="1"/>
  <c r="B212" i="1"/>
  <c r="C212" i="1"/>
  <c r="D212" i="1"/>
  <c r="E212" i="1"/>
  <c r="F212" i="1"/>
  <c r="G212" i="1"/>
  <c r="H212" i="1"/>
  <c r="A213" i="1"/>
  <c r="Y213" i="1" s="1"/>
  <c r="B213" i="1"/>
  <c r="C213" i="1"/>
  <c r="D213" i="1"/>
  <c r="E213" i="1"/>
  <c r="F213" i="1"/>
  <c r="G213" i="1"/>
  <c r="I213" i="1" s="1"/>
  <c r="H213" i="1"/>
  <c r="A214" i="1"/>
  <c r="Y214" i="1" s="1"/>
  <c r="B214" i="1"/>
  <c r="C214" i="1"/>
  <c r="D214" i="1"/>
  <c r="E214" i="1"/>
  <c r="F214" i="1"/>
  <c r="G214" i="1"/>
  <c r="M214" i="1" s="1"/>
  <c r="H214" i="1"/>
  <c r="A215" i="1"/>
  <c r="Y215" i="1" s="1"/>
  <c r="B215" i="1"/>
  <c r="C215" i="1"/>
  <c r="D215" i="1"/>
  <c r="E215" i="1"/>
  <c r="F215" i="1"/>
  <c r="G215" i="1"/>
  <c r="M215" i="1" s="1"/>
  <c r="H215" i="1"/>
  <c r="A216" i="1"/>
  <c r="Y216" i="1" s="1"/>
  <c r="B216" i="1"/>
  <c r="C216" i="1"/>
  <c r="D216" i="1"/>
  <c r="E216" i="1"/>
  <c r="F216" i="1"/>
  <c r="G216" i="1"/>
  <c r="M216" i="1" s="1"/>
  <c r="H216" i="1"/>
  <c r="A217" i="1"/>
  <c r="Z217" i="1" s="1"/>
  <c r="B217" i="1"/>
  <c r="C217" i="1"/>
  <c r="D217" i="1"/>
  <c r="E217" i="1"/>
  <c r="F217" i="1"/>
  <c r="G217" i="1"/>
  <c r="H217" i="1"/>
  <c r="A218" i="1"/>
  <c r="Y218" i="1" s="1"/>
  <c r="B218" i="1"/>
  <c r="C218" i="1"/>
  <c r="D218" i="1"/>
  <c r="E218" i="1"/>
  <c r="F218" i="1"/>
  <c r="G218" i="1"/>
  <c r="M218" i="1" s="1"/>
  <c r="H218" i="1"/>
  <c r="A219" i="1"/>
  <c r="Y219" i="1" s="1"/>
  <c r="B219" i="1"/>
  <c r="C219" i="1"/>
  <c r="D219" i="1"/>
  <c r="E219" i="1"/>
  <c r="F219" i="1"/>
  <c r="G219" i="1"/>
  <c r="I219" i="1" s="1"/>
  <c r="J219" i="1" s="1"/>
  <c r="AW219" i="1" s="1"/>
  <c r="H219" i="1"/>
  <c r="A220" i="1"/>
  <c r="Y220" i="1" s="1"/>
  <c r="B220" i="1"/>
  <c r="C220" i="1"/>
  <c r="D220" i="1"/>
  <c r="E220" i="1"/>
  <c r="F220" i="1"/>
  <c r="G220" i="1"/>
  <c r="H220" i="1"/>
  <c r="A221" i="1"/>
  <c r="Y221" i="1" s="1"/>
  <c r="B221" i="1"/>
  <c r="C221" i="1"/>
  <c r="D221" i="1"/>
  <c r="E221" i="1"/>
  <c r="F221" i="1"/>
  <c r="G221" i="1"/>
  <c r="H221" i="1"/>
  <c r="A222" i="1"/>
  <c r="Y222" i="1" s="1"/>
  <c r="B222" i="1"/>
  <c r="C222" i="1"/>
  <c r="D222" i="1"/>
  <c r="E222" i="1"/>
  <c r="F222" i="1"/>
  <c r="G222" i="1"/>
  <c r="N222" i="1" s="1"/>
  <c r="H222" i="1"/>
  <c r="A223" i="1"/>
  <c r="Z223" i="1" s="1"/>
  <c r="B223" i="1"/>
  <c r="C223" i="1"/>
  <c r="D223" i="1"/>
  <c r="E223" i="1"/>
  <c r="F223" i="1"/>
  <c r="G223" i="1"/>
  <c r="H223" i="1"/>
  <c r="A224" i="1"/>
  <c r="Y224" i="1" s="1"/>
  <c r="B224" i="1"/>
  <c r="C224" i="1"/>
  <c r="D224" i="1"/>
  <c r="E224" i="1"/>
  <c r="F224" i="1"/>
  <c r="G224" i="1"/>
  <c r="N224" i="1" s="1"/>
  <c r="H224" i="1"/>
  <c r="A225" i="1"/>
  <c r="Y225" i="1" s="1"/>
  <c r="B225" i="1"/>
  <c r="C225" i="1"/>
  <c r="D225" i="1"/>
  <c r="E225" i="1"/>
  <c r="F225" i="1"/>
  <c r="G225" i="1"/>
  <c r="M225" i="1" s="1"/>
  <c r="H225" i="1"/>
  <c r="A226" i="1"/>
  <c r="Y226" i="1" s="1"/>
  <c r="B226" i="1"/>
  <c r="C226" i="1"/>
  <c r="D226" i="1"/>
  <c r="E226" i="1"/>
  <c r="F226" i="1"/>
  <c r="G226" i="1"/>
  <c r="H226" i="1"/>
  <c r="A227" i="1"/>
  <c r="Y227" i="1" s="1"/>
  <c r="B227" i="1"/>
  <c r="C227" i="1"/>
  <c r="D227" i="1"/>
  <c r="E227" i="1"/>
  <c r="F227" i="1"/>
  <c r="G227" i="1"/>
  <c r="I227" i="1" s="1"/>
  <c r="H227" i="1"/>
  <c r="A228" i="1"/>
  <c r="Z228" i="1" s="1"/>
  <c r="B228" i="1"/>
  <c r="C228" i="1"/>
  <c r="D228" i="1"/>
  <c r="E228" i="1"/>
  <c r="F228" i="1"/>
  <c r="G228" i="1"/>
  <c r="M228" i="1" s="1"/>
  <c r="H228" i="1"/>
  <c r="A229" i="1"/>
  <c r="Z229" i="1" s="1"/>
  <c r="B229" i="1"/>
  <c r="C229" i="1"/>
  <c r="D229" i="1"/>
  <c r="E229" i="1"/>
  <c r="F229" i="1"/>
  <c r="G229" i="1"/>
  <c r="M229" i="1" s="1"/>
  <c r="H229" i="1"/>
  <c r="A230" i="1"/>
  <c r="Y230" i="1" s="1"/>
  <c r="B230" i="1"/>
  <c r="C230" i="1"/>
  <c r="D230" i="1"/>
  <c r="E230" i="1"/>
  <c r="F230" i="1"/>
  <c r="G230" i="1"/>
  <c r="I230" i="1" s="1"/>
  <c r="J230" i="1" s="1"/>
  <c r="AW230" i="1" s="1"/>
  <c r="H230" i="1"/>
  <c r="A231" i="1"/>
  <c r="Y231" i="1" s="1"/>
  <c r="B231" i="1"/>
  <c r="C231" i="1"/>
  <c r="D231" i="1"/>
  <c r="E231" i="1"/>
  <c r="F231" i="1"/>
  <c r="G231" i="1"/>
  <c r="I231" i="1" s="1"/>
  <c r="J231" i="1" s="1"/>
  <c r="AW231" i="1" s="1"/>
  <c r="H231" i="1"/>
  <c r="A232" i="1"/>
  <c r="Y232" i="1" s="1"/>
  <c r="B232" i="1"/>
  <c r="C232" i="1"/>
  <c r="D232" i="1"/>
  <c r="E232" i="1"/>
  <c r="F232" i="1"/>
  <c r="G232" i="1"/>
  <c r="I232" i="1" s="1"/>
  <c r="J232" i="1" s="1"/>
  <c r="AW232" i="1" s="1"/>
  <c r="H232" i="1"/>
  <c r="A233" i="1"/>
  <c r="Y233" i="1" s="1"/>
  <c r="B233" i="1"/>
  <c r="C233" i="1"/>
  <c r="D233" i="1"/>
  <c r="E233" i="1"/>
  <c r="F233" i="1"/>
  <c r="G233" i="1"/>
  <c r="M233" i="1" s="1"/>
  <c r="H233" i="1"/>
  <c r="A234" i="1"/>
  <c r="Y234" i="1" s="1"/>
  <c r="B234" i="1"/>
  <c r="C234" i="1"/>
  <c r="D234" i="1"/>
  <c r="E234" i="1"/>
  <c r="F234" i="1"/>
  <c r="G234" i="1"/>
  <c r="I234" i="1" s="1"/>
  <c r="H234" i="1"/>
  <c r="A235" i="1"/>
  <c r="Z235" i="1" s="1"/>
  <c r="B235" i="1"/>
  <c r="C235" i="1"/>
  <c r="D235" i="1"/>
  <c r="E235" i="1"/>
  <c r="F235" i="1"/>
  <c r="G235" i="1"/>
  <c r="H235" i="1"/>
  <c r="A236" i="1"/>
  <c r="Y236" i="1" s="1"/>
  <c r="B236" i="1"/>
  <c r="C236" i="1"/>
  <c r="D236" i="1"/>
  <c r="E236" i="1"/>
  <c r="F236" i="1"/>
  <c r="G236" i="1"/>
  <c r="H236" i="1"/>
  <c r="A237" i="1"/>
  <c r="Y237" i="1" s="1"/>
  <c r="B237" i="1"/>
  <c r="C237" i="1"/>
  <c r="D237" i="1"/>
  <c r="E237" i="1"/>
  <c r="F237" i="1"/>
  <c r="G237" i="1"/>
  <c r="I237" i="1" s="1"/>
  <c r="J237" i="1" s="1"/>
  <c r="AW237" i="1" s="1"/>
  <c r="H237" i="1"/>
  <c r="A238" i="1"/>
  <c r="Y238" i="1" s="1"/>
  <c r="B238" i="1"/>
  <c r="C238" i="1"/>
  <c r="D238" i="1"/>
  <c r="E238" i="1"/>
  <c r="F238" i="1"/>
  <c r="G238" i="1"/>
  <c r="I238" i="1" s="1"/>
  <c r="J238" i="1" s="1"/>
  <c r="AW238" i="1" s="1"/>
  <c r="H238" i="1"/>
  <c r="A239" i="1"/>
  <c r="Y239" i="1" s="1"/>
  <c r="B239" i="1"/>
  <c r="C239" i="1"/>
  <c r="D239" i="1"/>
  <c r="E239" i="1"/>
  <c r="F239" i="1"/>
  <c r="G239" i="1"/>
  <c r="H239" i="1"/>
  <c r="A240" i="1"/>
  <c r="Y240" i="1" s="1"/>
  <c r="B240" i="1"/>
  <c r="C240" i="1"/>
  <c r="D240" i="1"/>
  <c r="E240" i="1"/>
  <c r="F240" i="1"/>
  <c r="G240" i="1"/>
  <c r="H240" i="1"/>
  <c r="A241" i="1"/>
  <c r="Z241" i="1" s="1"/>
  <c r="B241" i="1"/>
  <c r="C241" i="1"/>
  <c r="D241" i="1"/>
  <c r="E241" i="1"/>
  <c r="F241" i="1"/>
  <c r="G241" i="1"/>
  <c r="M241" i="1" s="1"/>
  <c r="H241" i="1"/>
  <c r="A242" i="1"/>
  <c r="Y242" i="1" s="1"/>
  <c r="B242" i="1"/>
  <c r="C242" i="1"/>
  <c r="D242" i="1"/>
  <c r="E242" i="1"/>
  <c r="F242" i="1"/>
  <c r="G242" i="1"/>
  <c r="I242" i="1" s="1"/>
  <c r="J242" i="1" s="1"/>
  <c r="AW242" i="1" s="1"/>
  <c r="H242" i="1"/>
  <c r="A243" i="1"/>
  <c r="Y243" i="1" s="1"/>
  <c r="B243" i="1"/>
  <c r="C243" i="1"/>
  <c r="D243" i="1"/>
  <c r="E243" i="1"/>
  <c r="F243" i="1"/>
  <c r="G243" i="1"/>
  <c r="I243" i="1" s="1"/>
  <c r="H243" i="1"/>
  <c r="A244" i="1"/>
  <c r="Y244" i="1" s="1"/>
  <c r="B244" i="1"/>
  <c r="C244" i="1"/>
  <c r="D244" i="1"/>
  <c r="E244" i="1"/>
  <c r="F244" i="1"/>
  <c r="G244" i="1"/>
  <c r="I244" i="1" s="1"/>
  <c r="J244" i="1" s="1"/>
  <c r="AW244" i="1" s="1"/>
  <c r="H244" i="1"/>
  <c r="A245" i="1"/>
  <c r="Y245" i="1" s="1"/>
  <c r="B245" i="1"/>
  <c r="C245" i="1"/>
  <c r="D245" i="1"/>
  <c r="E245" i="1"/>
  <c r="F245" i="1"/>
  <c r="G245" i="1"/>
  <c r="H245" i="1"/>
  <c r="A246" i="1"/>
  <c r="Y246" i="1" s="1"/>
  <c r="B246" i="1"/>
  <c r="C246" i="1"/>
  <c r="D246" i="1"/>
  <c r="E246" i="1"/>
  <c r="F246" i="1"/>
  <c r="G246" i="1"/>
  <c r="I246" i="1" s="1"/>
  <c r="J246" i="1" s="1"/>
  <c r="AW246" i="1" s="1"/>
  <c r="H246" i="1"/>
  <c r="A247" i="1"/>
  <c r="Z247" i="1" s="1"/>
  <c r="B247" i="1"/>
  <c r="C247" i="1"/>
  <c r="D247" i="1"/>
  <c r="E247" i="1"/>
  <c r="F247" i="1"/>
  <c r="G247" i="1"/>
  <c r="H247" i="1"/>
  <c r="A248" i="1"/>
  <c r="Y248" i="1" s="1"/>
  <c r="B248" i="1"/>
  <c r="C248" i="1"/>
  <c r="D248" i="1"/>
  <c r="E248" i="1"/>
  <c r="F248" i="1"/>
  <c r="G248" i="1"/>
  <c r="M248" i="1" s="1"/>
  <c r="H248" i="1"/>
  <c r="A249" i="1"/>
  <c r="Y249" i="1" s="1"/>
  <c r="B249" i="1"/>
  <c r="C249" i="1"/>
  <c r="D249" i="1"/>
  <c r="E249" i="1"/>
  <c r="F249" i="1"/>
  <c r="G249" i="1"/>
  <c r="I249" i="1" s="1"/>
  <c r="J249" i="1" s="1"/>
  <c r="AW249" i="1" s="1"/>
  <c r="H249" i="1"/>
  <c r="A250" i="1"/>
  <c r="Y250" i="1" s="1"/>
  <c r="B250" i="1"/>
  <c r="C250" i="1"/>
  <c r="D250" i="1"/>
  <c r="E250" i="1"/>
  <c r="F250" i="1"/>
  <c r="G250" i="1"/>
  <c r="M250" i="1" s="1"/>
  <c r="H250" i="1"/>
  <c r="A251" i="1"/>
  <c r="Y251" i="1" s="1"/>
  <c r="B251" i="1"/>
  <c r="C251" i="1"/>
  <c r="D251" i="1"/>
  <c r="E251" i="1"/>
  <c r="F251" i="1"/>
  <c r="G251" i="1"/>
  <c r="I251" i="1" s="1"/>
  <c r="J251" i="1" s="1"/>
  <c r="AW251" i="1" s="1"/>
  <c r="H251" i="1"/>
  <c r="A252" i="1"/>
  <c r="Z252" i="1" s="1"/>
  <c r="B252" i="1"/>
  <c r="C252" i="1"/>
  <c r="D252" i="1"/>
  <c r="E252" i="1"/>
  <c r="F252" i="1"/>
  <c r="G252" i="1"/>
  <c r="I252" i="1" s="1"/>
  <c r="J252" i="1" s="1"/>
  <c r="AW252" i="1" s="1"/>
  <c r="H252" i="1"/>
  <c r="A253" i="1"/>
  <c r="Z253" i="1" s="1"/>
  <c r="B253" i="1"/>
  <c r="C253" i="1"/>
  <c r="D253" i="1"/>
  <c r="E253" i="1"/>
  <c r="F253" i="1"/>
  <c r="G253" i="1"/>
  <c r="H253" i="1"/>
  <c r="A254" i="1"/>
  <c r="Y254" i="1" s="1"/>
  <c r="B254" i="1"/>
  <c r="C254" i="1"/>
  <c r="D254" i="1"/>
  <c r="E254" i="1"/>
  <c r="F254" i="1"/>
  <c r="G254" i="1"/>
  <c r="I254" i="1" s="1"/>
  <c r="J254" i="1" s="1"/>
  <c r="AW254" i="1" s="1"/>
  <c r="H254" i="1"/>
  <c r="A255" i="1"/>
  <c r="Y255" i="1" s="1"/>
  <c r="B255" i="1"/>
  <c r="C255" i="1"/>
  <c r="D255" i="1"/>
  <c r="E255" i="1"/>
  <c r="F255" i="1"/>
  <c r="G255" i="1"/>
  <c r="I255" i="1" s="1"/>
  <c r="J255" i="1" s="1"/>
  <c r="AW255" i="1" s="1"/>
  <c r="H255" i="1"/>
  <c r="A256" i="1"/>
  <c r="Y256" i="1" s="1"/>
  <c r="B256" i="1"/>
  <c r="C256" i="1"/>
  <c r="D256" i="1"/>
  <c r="E256" i="1"/>
  <c r="F256" i="1"/>
  <c r="G256" i="1"/>
  <c r="N256" i="1" s="1"/>
  <c r="H256" i="1"/>
  <c r="A257" i="1"/>
  <c r="Y257" i="1" s="1"/>
  <c r="B257" i="1"/>
  <c r="C257" i="1"/>
  <c r="D257" i="1"/>
  <c r="E257" i="1"/>
  <c r="F257" i="1"/>
  <c r="G257" i="1"/>
  <c r="M257" i="1" s="1"/>
  <c r="H257" i="1"/>
  <c r="A258" i="1"/>
  <c r="Y258" i="1" s="1"/>
  <c r="B258" i="1"/>
  <c r="C258" i="1"/>
  <c r="D258" i="1"/>
  <c r="E258" i="1"/>
  <c r="F258" i="1"/>
  <c r="G258" i="1"/>
  <c r="I258" i="1" s="1"/>
  <c r="J258" i="1" s="1"/>
  <c r="AW258" i="1" s="1"/>
  <c r="H258" i="1"/>
  <c r="A259" i="1"/>
  <c r="Z259" i="1" s="1"/>
  <c r="B259" i="1"/>
  <c r="C259" i="1"/>
  <c r="D259" i="1"/>
  <c r="E259" i="1"/>
  <c r="F259" i="1"/>
  <c r="G259" i="1"/>
  <c r="M259" i="1" s="1"/>
  <c r="H259" i="1"/>
  <c r="A260" i="1"/>
  <c r="Y260" i="1" s="1"/>
  <c r="B260" i="1"/>
  <c r="C260" i="1"/>
  <c r="D260" i="1"/>
  <c r="E260" i="1"/>
  <c r="F260" i="1"/>
  <c r="G260" i="1"/>
  <c r="I260" i="1" s="1"/>
  <c r="H260" i="1"/>
  <c r="A261" i="1"/>
  <c r="Y261" i="1" s="1"/>
  <c r="B261" i="1"/>
  <c r="C261" i="1"/>
  <c r="D261" i="1"/>
  <c r="E261" i="1"/>
  <c r="F261" i="1"/>
  <c r="G261" i="1"/>
  <c r="N261" i="1" s="1"/>
  <c r="H261" i="1"/>
  <c r="A262" i="1"/>
  <c r="Y262" i="1" s="1"/>
  <c r="B262" i="1"/>
  <c r="C262" i="1"/>
  <c r="D262" i="1"/>
  <c r="E262" i="1"/>
  <c r="F262" i="1"/>
  <c r="G262" i="1"/>
  <c r="H262" i="1"/>
  <c r="A263" i="1"/>
  <c r="Y263" i="1" s="1"/>
  <c r="B263" i="1"/>
  <c r="C263" i="1"/>
  <c r="D263" i="1"/>
  <c r="E263" i="1"/>
  <c r="F263" i="1"/>
  <c r="G263" i="1"/>
  <c r="I263" i="1" s="1"/>
  <c r="H263" i="1"/>
  <c r="A264" i="1"/>
  <c r="Y264" i="1" s="1"/>
  <c r="B264" i="1"/>
  <c r="C264" i="1"/>
  <c r="D264" i="1"/>
  <c r="E264" i="1"/>
  <c r="F264" i="1"/>
  <c r="G264" i="1"/>
  <c r="I264" i="1" s="1"/>
  <c r="H264" i="1"/>
  <c r="A265" i="1"/>
  <c r="Z265" i="1" s="1"/>
  <c r="B265" i="1"/>
  <c r="C265" i="1"/>
  <c r="D265" i="1"/>
  <c r="E265" i="1"/>
  <c r="F265" i="1"/>
  <c r="G265" i="1"/>
  <c r="M265" i="1" s="1"/>
  <c r="H265" i="1"/>
  <c r="A266" i="1"/>
  <c r="Y266" i="1" s="1"/>
  <c r="B266" i="1"/>
  <c r="C266" i="1"/>
  <c r="D266" i="1"/>
  <c r="E266" i="1"/>
  <c r="F266" i="1"/>
  <c r="G266" i="1"/>
  <c r="M266" i="1" s="1"/>
  <c r="H266" i="1"/>
  <c r="A267" i="1"/>
  <c r="Y267" i="1" s="1"/>
  <c r="B267" i="1"/>
  <c r="C267" i="1"/>
  <c r="D267" i="1"/>
  <c r="E267" i="1"/>
  <c r="F267" i="1"/>
  <c r="G267" i="1"/>
  <c r="I267" i="1" s="1"/>
  <c r="H267" i="1"/>
  <c r="A268" i="1"/>
  <c r="Y268" i="1" s="1"/>
  <c r="B268" i="1"/>
  <c r="C268" i="1"/>
  <c r="D268" i="1"/>
  <c r="E268" i="1"/>
  <c r="F268" i="1"/>
  <c r="G268" i="1"/>
  <c r="M268" i="1" s="1"/>
  <c r="H268" i="1"/>
  <c r="A269" i="1"/>
  <c r="Y269" i="1" s="1"/>
  <c r="B269" i="1"/>
  <c r="C269" i="1"/>
  <c r="D269" i="1"/>
  <c r="E269" i="1"/>
  <c r="F269" i="1"/>
  <c r="G269" i="1"/>
  <c r="H269" i="1"/>
  <c r="A270" i="1"/>
  <c r="Y270" i="1" s="1"/>
  <c r="B270" i="1"/>
  <c r="C270" i="1"/>
  <c r="D270" i="1"/>
  <c r="E270" i="1"/>
  <c r="F270" i="1"/>
  <c r="G270" i="1"/>
  <c r="H270" i="1"/>
  <c r="A271" i="1"/>
  <c r="Z271" i="1" s="1"/>
  <c r="B271" i="1"/>
  <c r="C271" i="1"/>
  <c r="D271" i="1"/>
  <c r="E271" i="1"/>
  <c r="F271" i="1"/>
  <c r="G271" i="1"/>
  <c r="H271" i="1"/>
  <c r="A272" i="1"/>
  <c r="Y272" i="1" s="1"/>
  <c r="B272" i="1"/>
  <c r="C272" i="1"/>
  <c r="D272" i="1"/>
  <c r="E272" i="1"/>
  <c r="F272" i="1"/>
  <c r="G272" i="1"/>
  <c r="I272" i="1" s="1"/>
  <c r="H272" i="1"/>
  <c r="A273" i="1"/>
  <c r="Y273" i="1" s="1"/>
  <c r="B273" i="1"/>
  <c r="C273" i="1"/>
  <c r="D273" i="1"/>
  <c r="E273" i="1"/>
  <c r="F273" i="1"/>
  <c r="G273" i="1"/>
  <c r="N273" i="1" s="1"/>
  <c r="H273" i="1"/>
  <c r="A274" i="1"/>
  <c r="Y274" i="1" s="1"/>
  <c r="B274" i="1"/>
  <c r="C274" i="1"/>
  <c r="D274" i="1"/>
  <c r="E274" i="1"/>
  <c r="F274" i="1"/>
  <c r="G274" i="1"/>
  <c r="I274" i="1" s="1"/>
  <c r="J274" i="1" s="1"/>
  <c r="AW274" i="1" s="1"/>
  <c r="H274" i="1"/>
  <c r="A275" i="1"/>
  <c r="Y275" i="1" s="1"/>
  <c r="B275" i="1"/>
  <c r="C275" i="1"/>
  <c r="D275" i="1"/>
  <c r="E275" i="1"/>
  <c r="F275" i="1"/>
  <c r="G275" i="1"/>
  <c r="N275" i="1" s="1"/>
  <c r="H275" i="1"/>
  <c r="A276" i="1"/>
  <c r="Z276" i="1" s="1"/>
  <c r="B276" i="1"/>
  <c r="C276" i="1"/>
  <c r="D276" i="1"/>
  <c r="E276" i="1"/>
  <c r="F276" i="1"/>
  <c r="G276" i="1"/>
  <c r="I276" i="1" s="1"/>
  <c r="H276" i="1"/>
  <c r="A277" i="1"/>
  <c r="Z277" i="1" s="1"/>
  <c r="B277" i="1"/>
  <c r="C277" i="1"/>
  <c r="D277" i="1"/>
  <c r="E277" i="1"/>
  <c r="F277" i="1"/>
  <c r="G277" i="1"/>
  <c r="I277" i="1" s="1"/>
  <c r="H277" i="1"/>
  <c r="A278" i="1"/>
  <c r="Y278" i="1" s="1"/>
  <c r="B278" i="1"/>
  <c r="C278" i="1"/>
  <c r="D278" i="1"/>
  <c r="E278" i="1"/>
  <c r="F278" i="1"/>
  <c r="G278" i="1"/>
  <c r="N278" i="1" s="1"/>
  <c r="H278" i="1"/>
  <c r="A279" i="1"/>
  <c r="Y279" i="1" s="1"/>
  <c r="B279" i="1"/>
  <c r="C279" i="1"/>
  <c r="D279" i="1"/>
  <c r="E279" i="1"/>
  <c r="F279" i="1"/>
  <c r="G279" i="1"/>
  <c r="I279" i="1" s="1"/>
  <c r="J279" i="1" s="1"/>
  <c r="AW279" i="1" s="1"/>
  <c r="H279" i="1"/>
  <c r="A280" i="1"/>
  <c r="Y280" i="1" s="1"/>
  <c r="B280" i="1"/>
  <c r="C280" i="1"/>
  <c r="D280" i="1"/>
  <c r="E280" i="1"/>
  <c r="F280" i="1"/>
  <c r="G280" i="1"/>
  <c r="I280" i="1" s="1"/>
  <c r="J280" i="1" s="1"/>
  <c r="AW280" i="1" s="1"/>
  <c r="H280" i="1"/>
  <c r="A281" i="1"/>
  <c r="Y281" i="1" s="1"/>
  <c r="B281" i="1"/>
  <c r="C281" i="1"/>
  <c r="D281" i="1"/>
  <c r="E281" i="1"/>
  <c r="F281" i="1"/>
  <c r="G281" i="1"/>
  <c r="I281" i="1" s="1"/>
  <c r="J281" i="1" s="1"/>
  <c r="AW281" i="1" s="1"/>
  <c r="H281" i="1"/>
  <c r="A282" i="1"/>
  <c r="Y282" i="1" s="1"/>
  <c r="B282" i="1"/>
  <c r="C282" i="1"/>
  <c r="D282" i="1"/>
  <c r="E282" i="1"/>
  <c r="F282" i="1"/>
  <c r="G282" i="1"/>
  <c r="H282" i="1"/>
  <c r="A283" i="1"/>
  <c r="Z283" i="1" s="1"/>
  <c r="B283" i="1"/>
  <c r="C283" i="1"/>
  <c r="D283" i="1"/>
  <c r="E283" i="1"/>
  <c r="F283" i="1"/>
  <c r="G283" i="1"/>
  <c r="H283" i="1"/>
  <c r="A284" i="1"/>
  <c r="Y284" i="1" s="1"/>
  <c r="B284" i="1"/>
  <c r="C284" i="1"/>
  <c r="D284" i="1"/>
  <c r="E284" i="1"/>
  <c r="F284" i="1"/>
  <c r="G284" i="1"/>
  <c r="H284" i="1"/>
  <c r="A285" i="1"/>
  <c r="Y285" i="1" s="1"/>
  <c r="B285" i="1"/>
  <c r="C285" i="1"/>
  <c r="D285" i="1"/>
  <c r="E285" i="1"/>
  <c r="F285" i="1"/>
  <c r="G285" i="1"/>
  <c r="H285" i="1"/>
  <c r="A286" i="1"/>
  <c r="Y286" i="1" s="1"/>
  <c r="B286" i="1"/>
  <c r="C286" i="1"/>
  <c r="D286" i="1"/>
  <c r="E286" i="1"/>
  <c r="F286" i="1"/>
  <c r="G286" i="1"/>
  <c r="M286" i="1" s="1"/>
  <c r="H286" i="1"/>
  <c r="A287" i="1"/>
  <c r="Y287" i="1" s="1"/>
  <c r="B287" i="1"/>
  <c r="C287" i="1"/>
  <c r="D287" i="1"/>
  <c r="E287" i="1"/>
  <c r="F287" i="1"/>
  <c r="G287" i="1"/>
  <c r="H287" i="1"/>
  <c r="A288" i="1"/>
  <c r="Y288" i="1" s="1"/>
  <c r="B288" i="1"/>
  <c r="C288" i="1"/>
  <c r="D288" i="1"/>
  <c r="E288" i="1"/>
  <c r="F288" i="1"/>
  <c r="G288" i="1"/>
  <c r="M288" i="1" s="1"/>
  <c r="H288" i="1"/>
  <c r="A289" i="1"/>
  <c r="Z289" i="1" s="1"/>
  <c r="B289" i="1"/>
  <c r="C289" i="1"/>
  <c r="D289" i="1"/>
  <c r="E289" i="1"/>
  <c r="F289" i="1"/>
  <c r="G289" i="1"/>
  <c r="M289" i="1" s="1"/>
  <c r="H289" i="1"/>
  <c r="A290" i="1"/>
  <c r="Y290" i="1" s="1"/>
  <c r="B290" i="1"/>
  <c r="C290" i="1"/>
  <c r="D290" i="1"/>
  <c r="E290" i="1"/>
  <c r="F290" i="1"/>
  <c r="G290" i="1"/>
  <c r="M290" i="1" s="1"/>
  <c r="H290" i="1"/>
  <c r="A291" i="1"/>
  <c r="Y291" i="1" s="1"/>
  <c r="B291" i="1"/>
  <c r="C291" i="1"/>
  <c r="D291" i="1"/>
  <c r="E291" i="1"/>
  <c r="F291" i="1"/>
  <c r="G291" i="1"/>
  <c r="I291" i="1" s="1"/>
  <c r="J291" i="1" s="1"/>
  <c r="AW291" i="1" s="1"/>
  <c r="H291" i="1"/>
  <c r="A292" i="1"/>
  <c r="Y292" i="1" s="1"/>
  <c r="B292" i="1"/>
  <c r="C292" i="1"/>
  <c r="D292" i="1"/>
  <c r="E292" i="1"/>
  <c r="F292" i="1"/>
  <c r="G292" i="1"/>
  <c r="I292" i="1" s="1"/>
  <c r="H292" i="1"/>
  <c r="A293" i="1"/>
  <c r="Y293" i="1" s="1"/>
  <c r="B293" i="1"/>
  <c r="C293" i="1"/>
  <c r="D293" i="1"/>
  <c r="E293" i="1"/>
  <c r="F293" i="1"/>
  <c r="G293" i="1"/>
  <c r="H293" i="1"/>
  <c r="A294" i="1"/>
  <c r="Y294" i="1" s="1"/>
  <c r="B294" i="1"/>
  <c r="C294" i="1"/>
  <c r="D294" i="1"/>
  <c r="E294" i="1"/>
  <c r="F294" i="1"/>
  <c r="G294" i="1"/>
  <c r="H294" i="1"/>
  <c r="A295" i="1"/>
  <c r="Z295" i="1" s="1"/>
  <c r="B295" i="1"/>
  <c r="C295" i="1"/>
  <c r="D295" i="1"/>
  <c r="E295" i="1"/>
  <c r="F295" i="1"/>
  <c r="G295" i="1"/>
  <c r="M295" i="1" s="1"/>
  <c r="H295" i="1"/>
  <c r="A296" i="1"/>
  <c r="Y296" i="1" s="1"/>
  <c r="B296" i="1"/>
  <c r="C296" i="1"/>
  <c r="D296" i="1"/>
  <c r="E296" i="1"/>
  <c r="F296" i="1"/>
  <c r="G296" i="1"/>
  <c r="M296" i="1" s="1"/>
  <c r="H296" i="1"/>
  <c r="A297" i="1"/>
  <c r="Y297" i="1" s="1"/>
  <c r="B297" i="1"/>
  <c r="C297" i="1"/>
  <c r="D297" i="1"/>
  <c r="E297" i="1"/>
  <c r="F297" i="1"/>
  <c r="G297" i="1"/>
  <c r="H297" i="1"/>
  <c r="A298" i="1"/>
  <c r="Y298" i="1" s="1"/>
  <c r="B298" i="1"/>
  <c r="C298" i="1"/>
  <c r="D298" i="1"/>
  <c r="E298" i="1"/>
  <c r="F298" i="1"/>
  <c r="G298" i="1"/>
  <c r="H298" i="1"/>
  <c r="A299" i="1"/>
  <c r="Y299" i="1" s="1"/>
  <c r="B299" i="1"/>
  <c r="C299" i="1"/>
  <c r="D299" i="1"/>
  <c r="E299" i="1"/>
  <c r="F299" i="1"/>
  <c r="G299" i="1"/>
  <c r="M299" i="1" s="1"/>
  <c r="H299" i="1"/>
  <c r="A300" i="1"/>
  <c r="Z300" i="1" s="1"/>
  <c r="B300" i="1"/>
  <c r="C300" i="1"/>
  <c r="D300" i="1"/>
  <c r="E300" i="1"/>
  <c r="F300" i="1"/>
  <c r="G300" i="1"/>
  <c r="M300" i="1" s="1"/>
  <c r="H300" i="1"/>
  <c r="A301" i="1"/>
  <c r="Z301" i="1" s="1"/>
  <c r="B301" i="1"/>
  <c r="C301" i="1"/>
  <c r="D301" i="1"/>
  <c r="E301" i="1"/>
  <c r="F301" i="1"/>
  <c r="G301" i="1"/>
  <c r="H301" i="1"/>
  <c r="A302" i="1"/>
  <c r="Y302" i="1" s="1"/>
  <c r="B302" i="1"/>
  <c r="C302" i="1"/>
  <c r="D302" i="1"/>
  <c r="E302" i="1"/>
  <c r="F302" i="1"/>
  <c r="G302" i="1"/>
  <c r="M302" i="1" s="1"/>
  <c r="H302" i="1"/>
  <c r="A303" i="1"/>
  <c r="Y303" i="1" s="1"/>
  <c r="B303" i="1"/>
  <c r="C303" i="1"/>
  <c r="D303" i="1"/>
  <c r="E303" i="1"/>
  <c r="F303" i="1"/>
  <c r="G303" i="1"/>
  <c r="I303" i="1" s="1"/>
  <c r="J303" i="1" s="1"/>
  <c r="AW303" i="1" s="1"/>
  <c r="H303" i="1"/>
  <c r="A304" i="1"/>
  <c r="Y304" i="1" s="1"/>
  <c r="B304" i="1"/>
  <c r="C304" i="1"/>
  <c r="D304" i="1"/>
  <c r="E304" i="1"/>
  <c r="F304" i="1"/>
  <c r="G304" i="1"/>
  <c r="I304" i="1" s="1"/>
  <c r="J304" i="1" s="1"/>
  <c r="AW304" i="1" s="1"/>
  <c r="H304" i="1"/>
  <c r="A305" i="1"/>
  <c r="Y305" i="1" s="1"/>
  <c r="B305" i="1"/>
  <c r="C305" i="1"/>
  <c r="D305" i="1"/>
  <c r="E305" i="1"/>
  <c r="F305" i="1"/>
  <c r="G305" i="1"/>
  <c r="H305" i="1"/>
  <c r="A306" i="1"/>
  <c r="Y306" i="1" s="1"/>
  <c r="B306" i="1"/>
  <c r="C306" i="1"/>
  <c r="D306" i="1"/>
  <c r="E306" i="1"/>
  <c r="F306" i="1"/>
  <c r="G306" i="1"/>
  <c r="H306" i="1"/>
  <c r="A307" i="1"/>
  <c r="Z307" i="1" s="1"/>
  <c r="B307" i="1"/>
  <c r="C307" i="1"/>
  <c r="D307" i="1"/>
  <c r="E307" i="1"/>
  <c r="F307" i="1"/>
  <c r="G307" i="1"/>
  <c r="M307" i="1" s="1"/>
  <c r="H307" i="1"/>
  <c r="A308" i="1"/>
  <c r="Y308" i="1" s="1"/>
  <c r="B308" i="1"/>
  <c r="C308" i="1"/>
  <c r="D308" i="1"/>
  <c r="E308" i="1"/>
  <c r="F308" i="1"/>
  <c r="G308" i="1"/>
  <c r="N308" i="1" s="1"/>
  <c r="H308" i="1"/>
  <c r="A309" i="1"/>
  <c r="Y309" i="1" s="1"/>
  <c r="B309" i="1"/>
  <c r="C309" i="1"/>
  <c r="D309" i="1"/>
  <c r="E309" i="1"/>
  <c r="F309" i="1"/>
  <c r="G309" i="1"/>
  <c r="M309" i="1" s="1"/>
  <c r="H309" i="1"/>
  <c r="A310" i="1"/>
  <c r="Y310" i="1" s="1"/>
  <c r="B310" i="1"/>
  <c r="C310" i="1"/>
  <c r="D310" i="1"/>
  <c r="E310" i="1"/>
  <c r="F310" i="1"/>
  <c r="G310" i="1"/>
  <c r="M310" i="1" s="1"/>
  <c r="H310" i="1"/>
  <c r="A311" i="1"/>
  <c r="Y311" i="1" s="1"/>
  <c r="B311" i="1"/>
  <c r="C311" i="1"/>
  <c r="D311" i="1"/>
  <c r="E311" i="1"/>
  <c r="F311" i="1"/>
  <c r="G311" i="1"/>
  <c r="N311" i="1" s="1"/>
  <c r="H311" i="1"/>
  <c r="A312" i="1"/>
  <c r="Y312" i="1" s="1"/>
  <c r="B312" i="1"/>
  <c r="C312" i="1"/>
  <c r="D312" i="1"/>
  <c r="E312" i="1"/>
  <c r="F312" i="1"/>
  <c r="G312" i="1"/>
  <c r="M312" i="1" s="1"/>
  <c r="H312" i="1"/>
  <c r="A313" i="1"/>
  <c r="Z313" i="1" s="1"/>
  <c r="B313" i="1"/>
  <c r="C313" i="1"/>
  <c r="D313" i="1"/>
  <c r="E313" i="1"/>
  <c r="F313" i="1"/>
  <c r="G313" i="1"/>
  <c r="H313" i="1"/>
  <c r="A314" i="1"/>
  <c r="Y314" i="1" s="1"/>
  <c r="B314" i="1"/>
  <c r="C314" i="1"/>
  <c r="D314" i="1"/>
  <c r="E314" i="1"/>
  <c r="F314" i="1"/>
  <c r="G314" i="1"/>
  <c r="M314" i="1" s="1"/>
  <c r="H314" i="1"/>
  <c r="A315" i="1"/>
  <c r="Y315" i="1" s="1"/>
  <c r="B315" i="1"/>
  <c r="C315" i="1"/>
  <c r="D315" i="1"/>
  <c r="E315" i="1"/>
  <c r="F315" i="1"/>
  <c r="G315" i="1"/>
  <c r="M315" i="1" s="1"/>
  <c r="H315" i="1"/>
  <c r="A316" i="1"/>
  <c r="Y316" i="1" s="1"/>
  <c r="B316" i="1"/>
  <c r="C316" i="1"/>
  <c r="D316" i="1"/>
  <c r="E316" i="1"/>
  <c r="F316" i="1"/>
  <c r="G316" i="1"/>
  <c r="H316" i="1"/>
  <c r="A317" i="1"/>
  <c r="Y317" i="1" s="1"/>
  <c r="B317" i="1"/>
  <c r="C317" i="1"/>
  <c r="D317" i="1"/>
  <c r="E317" i="1"/>
  <c r="F317" i="1"/>
  <c r="G317" i="1"/>
  <c r="H317" i="1"/>
  <c r="A318" i="1"/>
  <c r="Y318" i="1" s="1"/>
  <c r="B318" i="1"/>
  <c r="C318" i="1"/>
  <c r="D318" i="1"/>
  <c r="E318" i="1"/>
  <c r="F318" i="1"/>
  <c r="G318" i="1"/>
  <c r="H318" i="1"/>
  <c r="A319" i="1"/>
  <c r="Z319" i="1" s="1"/>
  <c r="B319" i="1"/>
  <c r="C319" i="1"/>
  <c r="D319" i="1"/>
  <c r="E319" i="1"/>
  <c r="F319" i="1"/>
  <c r="G319" i="1"/>
  <c r="M319" i="1" s="1"/>
  <c r="H319" i="1"/>
  <c r="A320" i="1"/>
  <c r="Y320" i="1" s="1"/>
  <c r="B320" i="1"/>
  <c r="C320" i="1"/>
  <c r="D320" i="1"/>
  <c r="E320" i="1"/>
  <c r="F320" i="1"/>
  <c r="G320" i="1"/>
  <c r="H320" i="1"/>
  <c r="A321" i="1"/>
  <c r="Y321" i="1" s="1"/>
  <c r="B321" i="1"/>
  <c r="C321" i="1"/>
  <c r="D321" i="1"/>
  <c r="E321" i="1"/>
  <c r="F321" i="1"/>
  <c r="G321" i="1"/>
  <c r="M321" i="1" s="1"/>
  <c r="H321" i="1"/>
  <c r="A322" i="1"/>
  <c r="Y322" i="1" s="1"/>
  <c r="B322" i="1"/>
  <c r="C322" i="1"/>
  <c r="D322" i="1"/>
  <c r="E322" i="1"/>
  <c r="F322" i="1"/>
  <c r="G322" i="1"/>
  <c r="N322" i="1" s="1"/>
  <c r="H322" i="1"/>
  <c r="A323" i="1"/>
  <c r="Y323" i="1" s="1"/>
  <c r="B323" i="1"/>
  <c r="C323" i="1"/>
  <c r="D323" i="1"/>
  <c r="E323" i="1"/>
  <c r="F323" i="1"/>
  <c r="G323" i="1"/>
  <c r="M323" i="1" s="1"/>
  <c r="H323" i="1"/>
  <c r="A324" i="1"/>
  <c r="Z324" i="1" s="1"/>
  <c r="B324" i="1"/>
  <c r="C324" i="1"/>
  <c r="D324" i="1"/>
  <c r="E324" i="1"/>
  <c r="F324" i="1"/>
  <c r="G324" i="1"/>
  <c r="M324" i="1" s="1"/>
  <c r="H324" i="1"/>
  <c r="A325" i="1"/>
  <c r="Z325" i="1" s="1"/>
  <c r="B325" i="1"/>
  <c r="C325" i="1"/>
  <c r="D325" i="1"/>
  <c r="E325" i="1"/>
  <c r="F325" i="1"/>
  <c r="G325" i="1"/>
  <c r="H325" i="1"/>
  <c r="A326" i="1"/>
  <c r="Y326" i="1" s="1"/>
  <c r="B326" i="1"/>
  <c r="C326" i="1"/>
  <c r="D326" i="1"/>
  <c r="E326" i="1"/>
  <c r="F326" i="1"/>
  <c r="G326" i="1"/>
  <c r="M326" i="1" s="1"/>
  <c r="H326" i="1"/>
  <c r="A327" i="1"/>
  <c r="Y327" i="1" s="1"/>
  <c r="B327" i="1"/>
  <c r="C327" i="1"/>
  <c r="D327" i="1"/>
  <c r="E327" i="1"/>
  <c r="F327" i="1"/>
  <c r="G327" i="1"/>
  <c r="M327" i="1" s="1"/>
  <c r="H327" i="1"/>
  <c r="A328" i="1"/>
  <c r="Y328" i="1" s="1"/>
  <c r="B328" i="1"/>
  <c r="C328" i="1"/>
  <c r="D328" i="1"/>
  <c r="E328" i="1"/>
  <c r="F328" i="1"/>
  <c r="G328" i="1"/>
  <c r="I328" i="1" s="1"/>
  <c r="J328" i="1" s="1"/>
  <c r="AW328" i="1" s="1"/>
  <c r="H328" i="1"/>
  <c r="A329" i="1"/>
  <c r="Y329" i="1" s="1"/>
  <c r="B329" i="1"/>
  <c r="C329" i="1"/>
  <c r="D329" i="1"/>
  <c r="E329" i="1"/>
  <c r="F329" i="1"/>
  <c r="G329" i="1"/>
  <c r="H329" i="1"/>
  <c r="A330" i="1"/>
  <c r="Y330" i="1" s="1"/>
  <c r="B330" i="1"/>
  <c r="C330" i="1"/>
  <c r="D330" i="1"/>
  <c r="E330" i="1"/>
  <c r="F330" i="1"/>
  <c r="G330" i="1"/>
  <c r="H330" i="1"/>
  <c r="A331" i="1"/>
  <c r="Z331" i="1" s="1"/>
  <c r="B331" i="1"/>
  <c r="C331" i="1"/>
  <c r="D331" i="1"/>
  <c r="E331" i="1"/>
  <c r="F331" i="1"/>
  <c r="G331" i="1"/>
  <c r="I331" i="1" s="1"/>
  <c r="H331" i="1"/>
  <c r="A332" i="1"/>
  <c r="Y332" i="1" s="1"/>
  <c r="B332" i="1"/>
  <c r="C332" i="1"/>
  <c r="D332" i="1"/>
  <c r="E332" i="1"/>
  <c r="F332" i="1"/>
  <c r="G332" i="1"/>
  <c r="H332" i="1"/>
  <c r="A333" i="1"/>
  <c r="Y333" i="1" s="1"/>
  <c r="B333" i="1"/>
  <c r="C333" i="1"/>
  <c r="D333" i="1"/>
  <c r="E333" i="1"/>
  <c r="F333" i="1"/>
  <c r="G333" i="1"/>
  <c r="H333" i="1"/>
  <c r="A334" i="1"/>
  <c r="Y334" i="1" s="1"/>
  <c r="B334" i="1"/>
  <c r="C334" i="1"/>
  <c r="D334" i="1"/>
  <c r="E334" i="1"/>
  <c r="F334" i="1"/>
  <c r="G334" i="1"/>
  <c r="N334" i="1" s="1"/>
  <c r="H334" i="1"/>
  <c r="A335" i="1"/>
  <c r="Y335" i="1" s="1"/>
  <c r="B335" i="1"/>
  <c r="C335" i="1"/>
  <c r="D335" i="1"/>
  <c r="E335" i="1"/>
  <c r="F335" i="1"/>
  <c r="G335" i="1"/>
  <c r="M335" i="1" s="1"/>
  <c r="H335" i="1"/>
  <c r="A336" i="1"/>
  <c r="Y336" i="1" s="1"/>
  <c r="B336" i="1"/>
  <c r="C336" i="1"/>
  <c r="D336" i="1"/>
  <c r="E336" i="1"/>
  <c r="F336" i="1"/>
  <c r="G336" i="1"/>
  <c r="M336" i="1" s="1"/>
  <c r="H336" i="1"/>
  <c r="A337" i="1"/>
  <c r="Z337" i="1" s="1"/>
  <c r="B337" i="1"/>
  <c r="C337" i="1"/>
  <c r="D337" i="1"/>
  <c r="E337" i="1"/>
  <c r="F337" i="1"/>
  <c r="G337" i="1"/>
  <c r="H337" i="1"/>
  <c r="A338" i="1"/>
  <c r="Y338" i="1" s="1"/>
  <c r="B338" i="1"/>
  <c r="C338" i="1"/>
  <c r="D338" i="1"/>
  <c r="E338" i="1"/>
  <c r="F338" i="1"/>
  <c r="G338" i="1"/>
  <c r="H338" i="1"/>
  <c r="A339" i="1"/>
  <c r="Y339" i="1" s="1"/>
  <c r="B339" i="1"/>
  <c r="C339" i="1"/>
  <c r="D339" i="1"/>
  <c r="E339" i="1"/>
  <c r="F339" i="1"/>
  <c r="G339" i="1"/>
  <c r="M339" i="1" s="1"/>
  <c r="H339" i="1"/>
  <c r="A340" i="1"/>
  <c r="Y340" i="1" s="1"/>
  <c r="B340" i="1"/>
  <c r="C340" i="1"/>
  <c r="D340" i="1"/>
  <c r="E340" i="1"/>
  <c r="F340" i="1"/>
  <c r="G340" i="1"/>
  <c r="I340" i="1" s="1"/>
  <c r="J340" i="1" s="1"/>
  <c r="AW340" i="1" s="1"/>
  <c r="H340" i="1"/>
  <c r="A341" i="1"/>
  <c r="Y341" i="1" s="1"/>
  <c r="B341" i="1"/>
  <c r="C341" i="1"/>
  <c r="D341" i="1"/>
  <c r="E341" i="1"/>
  <c r="F341" i="1"/>
  <c r="G341" i="1"/>
  <c r="M341" i="1" s="1"/>
  <c r="H341" i="1"/>
  <c r="A342" i="1"/>
  <c r="Y342" i="1" s="1"/>
  <c r="B342" i="1"/>
  <c r="C342" i="1"/>
  <c r="D342" i="1"/>
  <c r="E342" i="1"/>
  <c r="F342" i="1"/>
  <c r="G342" i="1"/>
  <c r="H342" i="1"/>
  <c r="A343" i="1"/>
  <c r="Z343" i="1" s="1"/>
  <c r="B343" i="1"/>
  <c r="C343" i="1"/>
  <c r="D343" i="1"/>
  <c r="E343" i="1"/>
  <c r="F343" i="1"/>
  <c r="G343" i="1"/>
  <c r="H343" i="1"/>
  <c r="A344" i="1"/>
  <c r="Y344" i="1" s="1"/>
  <c r="B344" i="1"/>
  <c r="C344" i="1"/>
  <c r="D344" i="1"/>
  <c r="E344" i="1"/>
  <c r="F344" i="1"/>
  <c r="G344" i="1"/>
  <c r="H344" i="1"/>
  <c r="A345" i="1"/>
  <c r="Y345" i="1" s="1"/>
  <c r="B345" i="1"/>
  <c r="C345" i="1"/>
  <c r="D345" i="1"/>
  <c r="E345" i="1"/>
  <c r="F345" i="1"/>
  <c r="G345" i="1"/>
  <c r="M345" i="1" s="1"/>
  <c r="H345" i="1"/>
  <c r="A346" i="1"/>
  <c r="Y346" i="1" s="1"/>
  <c r="B346" i="1"/>
  <c r="C346" i="1"/>
  <c r="D346" i="1"/>
  <c r="E346" i="1"/>
  <c r="F346" i="1"/>
  <c r="G346" i="1"/>
  <c r="H346" i="1"/>
  <c r="A347" i="1"/>
  <c r="Y347" i="1" s="1"/>
  <c r="B347" i="1"/>
  <c r="C347" i="1"/>
  <c r="D347" i="1"/>
  <c r="E347" i="1"/>
  <c r="F347" i="1"/>
  <c r="G347" i="1"/>
  <c r="N347" i="1" s="1"/>
  <c r="H347" i="1"/>
  <c r="A348" i="1"/>
  <c r="Z348" i="1" s="1"/>
  <c r="B348" i="1"/>
  <c r="C348" i="1"/>
  <c r="D348" i="1"/>
  <c r="E348" i="1"/>
  <c r="F348" i="1"/>
  <c r="G348" i="1"/>
  <c r="H348" i="1"/>
  <c r="A349" i="1"/>
  <c r="Z349" i="1" s="1"/>
  <c r="B349" i="1"/>
  <c r="C349" i="1"/>
  <c r="D349" i="1"/>
  <c r="E349" i="1"/>
  <c r="F349" i="1"/>
  <c r="G349" i="1"/>
  <c r="N349" i="1" s="1"/>
  <c r="H349" i="1"/>
  <c r="A350" i="1"/>
  <c r="Y350" i="1" s="1"/>
  <c r="B350" i="1"/>
  <c r="C350" i="1"/>
  <c r="D350" i="1"/>
  <c r="E350" i="1"/>
  <c r="F350" i="1"/>
  <c r="G350" i="1"/>
  <c r="I350" i="1" s="1"/>
  <c r="J350" i="1" s="1"/>
  <c r="AW350" i="1" s="1"/>
  <c r="H350" i="1"/>
  <c r="A351" i="1"/>
  <c r="Y351" i="1" s="1"/>
  <c r="B351" i="1"/>
  <c r="C351" i="1"/>
  <c r="D351" i="1"/>
  <c r="E351" i="1"/>
  <c r="F351" i="1"/>
  <c r="G351" i="1"/>
  <c r="H351" i="1"/>
  <c r="A352" i="1"/>
  <c r="Y352" i="1" s="1"/>
  <c r="B352" i="1"/>
  <c r="C352" i="1"/>
  <c r="D352" i="1"/>
  <c r="E352" i="1"/>
  <c r="F352" i="1"/>
  <c r="G352" i="1"/>
  <c r="M352" i="1" s="1"/>
  <c r="H352" i="1"/>
  <c r="A353" i="1"/>
  <c r="Y353" i="1" s="1"/>
  <c r="B353" i="1"/>
  <c r="C353" i="1"/>
  <c r="D353" i="1"/>
  <c r="E353" i="1"/>
  <c r="F353" i="1"/>
  <c r="G353" i="1"/>
  <c r="I353" i="1" s="1"/>
  <c r="J353" i="1" s="1"/>
  <c r="AW353" i="1" s="1"/>
  <c r="H353" i="1"/>
  <c r="A354" i="1"/>
  <c r="Y354" i="1" s="1"/>
  <c r="B354" i="1"/>
  <c r="C354" i="1"/>
  <c r="D354" i="1"/>
  <c r="E354" i="1"/>
  <c r="F354" i="1"/>
  <c r="G354" i="1"/>
  <c r="M354" i="1" s="1"/>
  <c r="H354" i="1"/>
  <c r="A355" i="1"/>
  <c r="Z355" i="1" s="1"/>
  <c r="B355" i="1"/>
  <c r="C355" i="1"/>
  <c r="D355" i="1"/>
  <c r="E355" i="1"/>
  <c r="F355" i="1"/>
  <c r="G355" i="1"/>
  <c r="H355" i="1"/>
  <c r="A356" i="1"/>
  <c r="Y356" i="1" s="1"/>
  <c r="B356" i="1"/>
  <c r="C356" i="1"/>
  <c r="D356" i="1"/>
  <c r="E356" i="1"/>
  <c r="F356" i="1"/>
  <c r="G356" i="1"/>
  <c r="N356" i="1" s="1"/>
  <c r="H356" i="1"/>
  <c r="A357" i="1"/>
  <c r="Y357" i="1" s="1"/>
  <c r="B357" i="1"/>
  <c r="C357" i="1"/>
  <c r="D357" i="1"/>
  <c r="E357" i="1"/>
  <c r="F357" i="1"/>
  <c r="G357" i="1"/>
  <c r="M357" i="1" s="1"/>
  <c r="H357" i="1"/>
  <c r="A358" i="1"/>
  <c r="Y358" i="1" s="1"/>
  <c r="B358" i="1"/>
  <c r="C358" i="1"/>
  <c r="D358" i="1"/>
  <c r="E358" i="1"/>
  <c r="F358" i="1"/>
  <c r="G358" i="1"/>
  <c r="I358" i="1" s="1"/>
  <c r="H358" i="1"/>
  <c r="A359" i="1"/>
  <c r="Y359" i="1" s="1"/>
  <c r="B359" i="1"/>
  <c r="C359" i="1"/>
  <c r="D359" i="1"/>
  <c r="E359" i="1"/>
  <c r="F359" i="1"/>
  <c r="G359" i="1"/>
  <c r="N359" i="1" s="1"/>
  <c r="H359" i="1"/>
  <c r="A360" i="1"/>
  <c r="Y360" i="1" s="1"/>
  <c r="B360" i="1"/>
  <c r="C360" i="1"/>
  <c r="D360" i="1"/>
  <c r="E360" i="1"/>
  <c r="F360" i="1"/>
  <c r="G360" i="1"/>
  <c r="M360" i="1" s="1"/>
  <c r="H360" i="1"/>
  <c r="A361" i="1"/>
  <c r="Z361" i="1" s="1"/>
  <c r="B361" i="1"/>
  <c r="C361" i="1"/>
  <c r="D361" i="1"/>
  <c r="E361" i="1"/>
  <c r="F361" i="1"/>
  <c r="G361" i="1"/>
  <c r="H361" i="1"/>
  <c r="A362" i="1"/>
  <c r="Y362" i="1" s="1"/>
  <c r="B362" i="1"/>
  <c r="C362" i="1"/>
  <c r="D362" i="1"/>
  <c r="E362" i="1"/>
  <c r="F362" i="1"/>
  <c r="G362" i="1"/>
  <c r="H362" i="1"/>
  <c r="A363" i="1"/>
  <c r="Y363" i="1" s="1"/>
  <c r="B363" i="1"/>
  <c r="C363" i="1"/>
  <c r="D363" i="1"/>
  <c r="E363" i="1"/>
  <c r="F363" i="1"/>
  <c r="G363" i="1"/>
  <c r="N363" i="1" s="1"/>
  <c r="H363" i="1"/>
  <c r="A364" i="1"/>
  <c r="Y364" i="1" s="1"/>
  <c r="B364" i="1"/>
  <c r="C364" i="1"/>
  <c r="D364" i="1"/>
  <c r="E364" i="1"/>
  <c r="F364" i="1"/>
  <c r="G364" i="1"/>
  <c r="N364" i="1" s="1"/>
  <c r="H364" i="1"/>
  <c r="A365" i="1"/>
  <c r="Y365" i="1" s="1"/>
  <c r="B365" i="1"/>
  <c r="C365" i="1"/>
  <c r="D365" i="1"/>
  <c r="E365" i="1"/>
  <c r="F365" i="1"/>
  <c r="G365" i="1"/>
  <c r="I365" i="1" s="1"/>
  <c r="J365" i="1" s="1"/>
  <c r="AW365" i="1" s="1"/>
  <c r="H365" i="1"/>
  <c r="A366" i="1"/>
  <c r="Y366" i="1" s="1"/>
  <c r="B366" i="1"/>
  <c r="C366" i="1"/>
  <c r="D366" i="1"/>
  <c r="E366" i="1"/>
  <c r="F366" i="1"/>
  <c r="G366" i="1"/>
  <c r="M366" i="1" s="1"/>
  <c r="H366" i="1"/>
  <c r="A367" i="1"/>
  <c r="Z367" i="1" s="1"/>
  <c r="B367" i="1"/>
  <c r="C367" i="1"/>
  <c r="D367" i="1"/>
  <c r="E367" i="1"/>
  <c r="F367" i="1"/>
  <c r="G367" i="1"/>
  <c r="N367" i="1" s="1"/>
  <c r="H367" i="1"/>
  <c r="A368" i="1"/>
  <c r="Y368" i="1" s="1"/>
  <c r="B368" i="1"/>
  <c r="C368" i="1"/>
  <c r="D368" i="1"/>
  <c r="E368" i="1"/>
  <c r="F368" i="1"/>
  <c r="G368" i="1"/>
  <c r="H368" i="1"/>
  <c r="A369" i="1"/>
  <c r="Y369" i="1" s="1"/>
  <c r="B369" i="1"/>
  <c r="C369" i="1"/>
  <c r="D369" i="1"/>
  <c r="E369" i="1"/>
  <c r="F369" i="1"/>
  <c r="G369" i="1"/>
  <c r="H369" i="1"/>
  <c r="A370" i="1"/>
  <c r="Y370" i="1" s="1"/>
  <c r="B370" i="1"/>
  <c r="C370" i="1"/>
  <c r="D370" i="1"/>
  <c r="E370" i="1"/>
  <c r="F370" i="1"/>
  <c r="G370" i="1"/>
  <c r="N370" i="1" s="1"/>
  <c r="H370" i="1"/>
  <c r="A371" i="1"/>
  <c r="Y371" i="1" s="1"/>
  <c r="B371" i="1"/>
  <c r="C371" i="1"/>
  <c r="D371" i="1"/>
  <c r="E371" i="1"/>
  <c r="F371" i="1"/>
  <c r="G371" i="1"/>
  <c r="N371" i="1" s="1"/>
  <c r="H371" i="1"/>
  <c r="A372" i="1"/>
  <c r="Z372" i="1" s="1"/>
  <c r="B372" i="1"/>
  <c r="C372" i="1"/>
  <c r="D372" i="1"/>
  <c r="E372" i="1"/>
  <c r="F372" i="1"/>
  <c r="G372" i="1"/>
  <c r="M372" i="1" s="1"/>
  <c r="H372" i="1"/>
  <c r="A373" i="1"/>
  <c r="Z373" i="1" s="1"/>
  <c r="B373" i="1"/>
  <c r="C373" i="1"/>
  <c r="D373" i="1"/>
  <c r="E373" i="1"/>
  <c r="F373" i="1"/>
  <c r="G373" i="1"/>
  <c r="N373" i="1" s="1"/>
  <c r="H373" i="1"/>
  <c r="A374" i="1"/>
  <c r="Y374" i="1" s="1"/>
  <c r="B374" i="1"/>
  <c r="C374" i="1"/>
  <c r="D374" i="1"/>
  <c r="E374" i="1"/>
  <c r="F374" i="1"/>
  <c r="G374" i="1"/>
  <c r="I374" i="1" s="1"/>
  <c r="J374" i="1" s="1"/>
  <c r="AW374" i="1" s="1"/>
  <c r="H374" i="1"/>
  <c r="A375" i="1"/>
  <c r="Y375" i="1" s="1"/>
  <c r="B375" i="1"/>
  <c r="C375" i="1"/>
  <c r="D375" i="1"/>
  <c r="E375" i="1"/>
  <c r="F375" i="1"/>
  <c r="G375" i="1"/>
  <c r="N375" i="1" s="1"/>
  <c r="H375" i="1"/>
  <c r="A376" i="1"/>
  <c r="Y376" i="1" s="1"/>
  <c r="B376" i="1"/>
  <c r="C376" i="1"/>
  <c r="D376" i="1"/>
  <c r="E376" i="1"/>
  <c r="F376" i="1"/>
  <c r="G376" i="1"/>
  <c r="N376" i="1" s="1"/>
  <c r="H376" i="1"/>
  <c r="A377" i="1"/>
  <c r="Y377" i="1" s="1"/>
  <c r="B377" i="1"/>
  <c r="C377" i="1"/>
  <c r="D377" i="1"/>
  <c r="E377" i="1"/>
  <c r="F377" i="1"/>
  <c r="G377" i="1"/>
  <c r="H377" i="1"/>
  <c r="A378" i="1"/>
  <c r="Y378" i="1" s="1"/>
  <c r="B378" i="1"/>
  <c r="C378" i="1"/>
  <c r="D378" i="1"/>
  <c r="E378" i="1"/>
  <c r="F378" i="1"/>
  <c r="G378" i="1"/>
  <c r="M378" i="1" s="1"/>
  <c r="H378" i="1"/>
  <c r="A379" i="1"/>
  <c r="Z379" i="1" s="1"/>
  <c r="B379" i="1"/>
  <c r="C379" i="1"/>
  <c r="D379" i="1"/>
  <c r="E379" i="1"/>
  <c r="F379" i="1"/>
  <c r="G379" i="1"/>
  <c r="N379" i="1" s="1"/>
  <c r="H379" i="1"/>
  <c r="A380" i="1"/>
  <c r="Y380" i="1" s="1"/>
  <c r="B380" i="1"/>
  <c r="C380" i="1"/>
  <c r="D380" i="1"/>
  <c r="E380" i="1"/>
  <c r="F380" i="1"/>
  <c r="G380" i="1"/>
  <c r="H380" i="1"/>
  <c r="A381" i="1"/>
  <c r="Y381" i="1" s="1"/>
  <c r="B381" i="1"/>
  <c r="C381" i="1"/>
  <c r="D381" i="1"/>
  <c r="E381" i="1"/>
  <c r="F381" i="1"/>
  <c r="G381" i="1"/>
  <c r="H381" i="1"/>
  <c r="A382" i="1"/>
  <c r="Y382" i="1" s="1"/>
  <c r="B382" i="1"/>
  <c r="C382" i="1"/>
  <c r="D382" i="1"/>
  <c r="E382" i="1"/>
  <c r="F382" i="1"/>
  <c r="G382" i="1"/>
  <c r="I382" i="1" s="1"/>
  <c r="H382" i="1"/>
  <c r="A383" i="1"/>
  <c r="Y383" i="1" s="1"/>
  <c r="B383" i="1"/>
  <c r="C383" i="1"/>
  <c r="D383" i="1"/>
  <c r="E383" i="1"/>
  <c r="F383" i="1"/>
  <c r="G383" i="1"/>
  <c r="I383" i="1" s="1"/>
  <c r="J383" i="1" s="1"/>
  <c r="AW383" i="1" s="1"/>
  <c r="H383" i="1"/>
  <c r="A384" i="1"/>
  <c r="Y384" i="1" s="1"/>
  <c r="B384" i="1"/>
  <c r="C384" i="1"/>
  <c r="D384" i="1"/>
  <c r="E384" i="1"/>
  <c r="F384" i="1"/>
  <c r="G384" i="1"/>
  <c r="M384" i="1" s="1"/>
  <c r="H384" i="1"/>
  <c r="A385" i="1"/>
  <c r="Z385" i="1" s="1"/>
  <c r="B385" i="1"/>
  <c r="C385" i="1"/>
  <c r="D385" i="1"/>
  <c r="E385" i="1"/>
  <c r="F385" i="1"/>
  <c r="G385" i="1"/>
  <c r="H385" i="1"/>
  <c r="A386" i="1"/>
  <c r="Y386" i="1" s="1"/>
  <c r="B386" i="1"/>
  <c r="C386" i="1"/>
  <c r="D386" i="1"/>
  <c r="E386" i="1"/>
  <c r="F386" i="1"/>
  <c r="G386" i="1"/>
  <c r="I386" i="1" s="1"/>
  <c r="J386" i="1" s="1"/>
  <c r="AW386" i="1" s="1"/>
  <c r="H386" i="1"/>
  <c r="A387" i="1"/>
  <c r="Y387" i="1" s="1"/>
  <c r="B387" i="1"/>
  <c r="C387" i="1"/>
  <c r="D387" i="1"/>
  <c r="E387" i="1"/>
  <c r="F387" i="1"/>
  <c r="G387" i="1"/>
  <c r="M387" i="1" s="1"/>
  <c r="H387" i="1"/>
  <c r="A388" i="1"/>
  <c r="Y388" i="1" s="1"/>
  <c r="B388" i="1"/>
  <c r="C388" i="1"/>
  <c r="D388" i="1"/>
  <c r="E388" i="1"/>
  <c r="F388" i="1"/>
  <c r="G388" i="1"/>
  <c r="N388" i="1" s="1"/>
  <c r="H388" i="1"/>
  <c r="A389" i="1"/>
  <c r="Y389" i="1" s="1"/>
  <c r="B389" i="1"/>
  <c r="C389" i="1"/>
  <c r="D389" i="1"/>
  <c r="E389" i="1"/>
  <c r="F389" i="1"/>
  <c r="G389" i="1"/>
  <c r="H389" i="1"/>
  <c r="A390" i="1"/>
  <c r="Y390" i="1" s="1"/>
  <c r="B390" i="1"/>
  <c r="C390" i="1"/>
  <c r="D390" i="1"/>
  <c r="E390" i="1"/>
  <c r="F390" i="1"/>
  <c r="G390" i="1"/>
  <c r="H390" i="1"/>
  <c r="A391" i="1"/>
  <c r="Z391" i="1" s="1"/>
  <c r="B391" i="1"/>
  <c r="C391" i="1"/>
  <c r="D391" i="1"/>
  <c r="E391" i="1"/>
  <c r="F391" i="1"/>
  <c r="G391" i="1"/>
  <c r="I391" i="1" s="1"/>
  <c r="H391" i="1"/>
  <c r="A392" i="1"/>
  <c r="Y392" i="1" s="1"/>
  <c r="B392" i="1"/>
  <c r="C392" i="1"/>
  <c r="D392" i="1"/>
  <c r="E392" i="1"/>
  <c r="F392" i="1"/>
  <c r="G392" i="1"/>
  <c r="N392" i="1" s="1"/>
  <c r="H392" i="1"/>
  <c r="A393" i="1"/>
  <c r="Y393" i="1" s="1"/>
  <c r="B393" i="1"/>
  <c r="C393" i="1"/>
  <c r="D393" i="1"/>
  <c r="E393" i="1"/>
  <c r="F393" i="1"/>
  <c r="G393" i="1"/>
  <c r="I393" i="1" s="1"/>
  <c r="J393" i="1" s="1"/>
  <c r="AW393" i="1" s="1"/>
  <c r="H393" i="1"/>
  <c r="A394" i="1"/>
  <c r="Y394" i="1" s="1"/>
  <c r="B394" i="1"/>
  <c r="C394" i="1"/>
  <c r="D394" i="1"/>
  <c r="E394" i="1"/>
  <c r="F394" i="1"/>
  <c r="G394" i="1"/>
  <c r="N394" i="1" s="1"/>
  <c r="H394" i="1"/>
  <c r="A395" i="1"/>
  <c r="Y395" i="1" s="1"/>
  <c r="B395" i="1"/>
  <c r="C395" i="1"/>
  <c r="D395" i="1"/>
  <c r="E395" i="1"/>
  <c r="F395" i="1"/>
  <c r="G395" i="1"/>
  <c r="N395" i="1" s="1"/>
  <c r="H395" i="1"/>
  <c r="A396" i="1"/>
  <c r="Z396" i="1" s="1"/>
  <c r="B396" i="1"/>
  <c r="C396" i="1"/>
  <c r="D396" i="1"/>
  <c r="E396" i="1"/>
  <c r="F396" i="1"/>
  <c r="G396" i="1"/>
  <c r="H396" i="1"/>
  <c r="A397" i="1"/>
  <c r="Z397" i="1" s="1"/>
  <c r="B397" i="1"/>
  <c r="C397" i="1"/>
  <c r="D397" i="1"/>
  <c r="E397" i="1"/>
  <c r="F397" i="1"/>
  <c r="G397" i="1"/>
  <c r="M397" i="1" s="1"/>
  <c r="H397" i="1"/>
  <c r="A398" i="1"/>
  <c r="Y398" i="1" s="1"/>
  <c r="B398" i="1"/>
  <c r="C398" i="1"/>
  <c r="D398" i="1"/>
  <c r="E398" i="1"/>
  <c r="F398" i="1"/>
  <c r="G398" i="1"/>
  <c r="H398" i="1"/>
  <c r="A399" i="1"/>
  <c r="Y399" i="1" s="1"/>
  <c r="B399" i="1"/>
  <c r="C399" i="1"/>
  <c r="D399" i="1"/>
  <c r="E399" i="1"/>
  <c r="F399" i="1"/>
  <c r="G399" i="1"/>
  <c r="M399" i="1" s="1"/>
  <c r="H399" i="1"/>
  <c r="A400" i="1"/>
  <c r="Y400" i="1" s="1"/>
  <c r="B400" i="1"/>
  <c r="C400" i="1"/>
  <c r="D400" i="1"/>
  <c r="E400" i="1"/>
  <c r="F400" i="1"/>
  <c r="G400" i="1"/>
  <c r="M400" i="1" s="1"/>
  <c r="H400" i="1"/>
  <c r="A401" i="1"/>
  <c r="Y401" i="1" s="1"/>
  <c r="B401" i="1"/>
  <c r="C401" i="1"/>
  <c r="D401" i="1"/>
  <c r="E401" i="1"/>
  <c r="F401" i="1"/>
  <c r="G401" i="1"/>
  <c r="H401" i="1"/>
  <c r="A402" i="1"/>
  <c r="Y402" i="1" s="1"/>
  <c r="B402" i="1"/>
  <c r="C402" i="1"/>
  <c r="D402" i="1"/>
  <c r="E402" i="1"/>
  <c r="F402" i="1"/>
  <c r="G402" i="1"/>
  <c r="M402" i="1" s="1"/>
  <c r="H402" i="1"/>
  <c r="A403" i="1"/>
  <c r="Z403" i="1" s="1"/>
  <c r="B403" i="1"/>
  <c r="C403" i="1"/>
  <c r="D403" i="1"/>
  <c r="E403" i="1"/>
  <c r="F403" i="1"/>
  <c r="G403" i="1"/>
  <c r="M403" i="1" s="1"/>
  <c r="H403" i="1"/>
  <c r="A404" i="1"/>
  <c r="Y404" i="1" s="1"/>
  <c r="B404" i="1"/>
  <c r="C404" i="1"/>
  <c r="D404" i="1"/>
  <c r="E404" i="1"/>
  <c r="F404" i="1"/>
  <c r="G404" i="1"/>
  <c r="M404" i="1" s="1"/>
  <c r="H404" i="1"/>
  <c r="A405" i="1"/>
  <c r="Y405" i="1" s="1"/>
  <c r="B405" i="1"/>
  <c r="C405" i="1"/>
  <c r="D405" i="1"/>
  <c r="E405" i="1"/>
  <c r="F405" i="1"/>
  <c r="G405" i="1"/>
  <c r="N405" i="1" s="1"/>
  <c r="H405" i="1"/>
  <c r="A406" i="1"/>
  <c r="Y406" i="1" s="1"/>
  <c r="B406" i="1"/>
  <c r="C406" i="1"/>
  <c r="D406" i="1"/>
  <c r="E406" i="1"/>
  <c r="F406" i="1"/>
  <c r="G406" i="1"/>
  <c r="I406" i="1" s="1"/>
  <c r="J406" i="1" s="1"/>
  <c r="AW406" i="1" s="1"/>
  <c r="H406" i="1"/>
  <c r="A407" i="1"/>
  <c r="Y407" i="1" s="1"/>
  <c r="B407" i="1"/>
  <c r="C407" i="1"/>
  <c r="D407" i="1"/>
  <c r="E407" i="1"/>
  <c r="F407" i="1"/>
  <c r="G407" i="1"/>
  <c r="H407" i="1"/>
  <c r="A408" i="1"/>
  <c r="Y408" i="1" s="1"/>
  <c r="B408" i="1"/>
  <c r="C408" i="1"/>
  <c r="D408" i="1"/>
  <c r="E408" i="1"/>
  <c r="F408" i="1"/>
  <c r="G408" i="1"/>
  <c r="H408" i="1"/>
  <c r="A409" i="1"/>
  <c r="Z409" i="1" s="1"/>
  <c r="B409" i="1"/>
  <c r="C409" i="1"/>
  <c r="D409" i="1"/>
  <c r="E409" i="1"/>
  <c r="F409" i="1"/>
  <c r="G409" i="1"/>
  <c r="I409" i="1" s="1"/>
  <c r="J409" i="1" s="1"/>
  <c r="AW409" i="1" s="1"/>
  <c r="H409" i="1"/>
  <c r="A410" i="1"/>
  <c r="Y410" i="1" s="1"/>
  <c r="B410" i="1"/>
  <c r="C410" i="1"/>
  <c r="D410" i="1"/>
  <c r="E410" i="1"/>
  <c r="F410" i="1"/>
  <c r="G410" i="1"/>
  <c r="I410" i="1" s="1"/>
  <c r="J410" i="1" s="1"/>
  <c r="AW410" i="1" s="1"/>
  <c r="H410" i="1"/>
  <c r="A411" i="1"/>
  <c r="Y411" i="1" s="1"/>
  <c r="B411" i="1"/>
  <c r="C411" i="1"/>
  <c r="D411" i="1"/>
  <c r="E411" i="1"/>
  <c r="F411" i="1"/>
  <c r="G411" i="1"/>
  <c r="M411" i="1" s="1"/>
  <c r="H411" i="1"/>
  <c r="A412" i="1"/>
  <c r="Y412" i="1" s="1"/>
  <c r="B412" i="1"/>
  <c r="C412" i="1"/>
  <c r="D412" i="1"/>
  <c r="E412" i="1"/>
  <c r="F412" i="1"/>
  <c r="G412" i="1"/>
  <c r="N412" i="1" s="1"/>
  <c r="H412" i="1"/>
  <c r="A413" i="1"/>
  <c r="Y413" i="1" s="1"/>
  <c r="B413" i="1"/>
  <c r="C413" i="1"/>
  <c r="D413" i="1"/>
  <c r="E413" i="1"/>
  <c r="F413" i="1"/>
  <c r="G413" i="1"/>
  <c r="H413" i="1"/>
  <c r="A414" i="1"/>
  <c r="Y414" i="1" s="1"/>
  <c r="B414" i="1"/>
  <c r="C414" i="1"/>
  <c r="D414" i="1"/>
  <c r="E414" i="1"/>
  <c r="F414" i="1"/>
  <c r="G414" i="1"/>
  <c r="M414" i="1" s="1"/>
  <c r="H414" i="1"/>
  <c r="A415" i="1"/>
  <c r="Z415" i="1" s="1"/>
  <c r="B415" i="1"/>
  <c r="C415" i="1"/>
  <c r="D415" i="1"/>
  <c r="E415" i="1"/>
  <c r="F415" i="1"/>
  <c r="G415" i="1"/>
  <c r="N415" i="1" s="1"/>
  <c r="H415" i="1"/>
  <c r="A416" i="1"/>
  <c r="Y416" i="1" s="1"/>
  <c r="B416" i="1"/>
  <c r="C416" i="1"/>
  <c r="D416" i="1"/>
  <c r="E416" i="1"/>
  <c r="F416" i="1"/>
  <c r="G416" i="1"/>
  <c r="N416" i="1" s="1"/>
  <c r="H416" i="1"/>
  <c r="A417" i="1"/>
  <c r="Y417" i="1" s="1"/>
  <c r="B417" i="1"/>
  <c r="C417" i="1"/>
  <c r="D417" i="1"/>
  <c r="E417" i="1"/>
  <c r="F417" i="1"/>
  <c r="G417" i="1"/>
  <c r="I417" i="1" s="1"/>
  <c r="J417" i="1" s="1"/>
  <c r="AW417" i="1" s="1"/>
  <c r="H417" i="1"/>
  <c r="A418" i="1"/>
  <c r="Y418" i="1" s="1"/>
  <c r="B418" i="1"/>
  <c r="C418" i="1"/>
  <c r="D418" i="1"/>
  <c r="E418" i="1"/>
  <c r="F418" i="1"/>
  <c r="G418" i="1"/>
  <c r="M418" i="1" s="1"/>
  <c r="H418" i="1"/>
  <c r="A419" i="1"/>
  <c r="Y419" i="1" s="1"/>
  <c r="B419" i="1"/>
  <c r="C419" i="1"/>
  <c r="D419" i="1"/>
  <c r="E419" i="1"/>
  <c r="F419" i="1"/>
  <c r="G419" i="1"/>
  <c r="I419" i="1" s="1"/>
  <c r="J419" i="1" s="1"/>
  <c r="AW419" i="1" s="1"/>
  <c r="H419" i="1"/>
  <c r="A420" i="1"/>
  <c r="Z420" i="1" s="1"/>
  <c r="B420" i="1"/>
  <c r="C420" i="1"/>
  <c r="D420" i="1"/>
  <c r="E420" i="1"/>
  <c r="F420" i="1"/>
  <c r="G420" i="1"/>
  <c r="M420" i="1" s="1"/>
  <c r="H420" i="1"/>
  <c r="A421" i="1"/>
  <c r="Z421" i="1" s="1"/>
  <c r="B421" i="1"/>
  <c r="C421" i="1"/>
  <c r="D421" i="1"/>
  <c r="E421" i="1"/>
  <c r="F421" i="1"/>
  <c r="G421" i="1"/>
  <c r="I421" i="1" s="1"/>
  <c r="J421" i="1" s="1"/>
  <c r="AW421" i="1" s="1"/>
  <c r="H421" i="1"/>
  <c r="A422" i="1"/>
  <c r="Y422" i="1" s="1"/>
  <c r="B422" i="1"/>
  <c r="C422" i="1"/>
  <c r="D422" i="1"/>
  <c r="E422" i="1"/>
  <c r="F422" i="1"/>
  <c r="G422" i="1"/>
  <c r="N422" i="1" s="1"/>
  <c r="H422" i="1"/>
  <c r="A423" i="1"/>
  <c r="Y423" i="1" s="1"/>
  <c r="B423" i="1"/>
  <c r="C423" i="1"/>
  <c r="D423" i="1"/>
  <c r="E423" i="1"/>
  <c r="F423" i="1"/>
  <c r="G423" i="1"/>
  <c r="I423" i="1" s="1"/>
  <c r="J423" i="1" s="1"/>
  <c r="AW423" i="1" s="1"/>
  <c r="H423" i="1"/>
  <c r="A424" i="1"/>
  <c r="Y424" i="1" s="1"/>
  <c r="B424" i="1"/>
  <c r="C424" i="1"/>
  <c r="D424" i="1"/>
  <c r="E424" i="1"/>
  <c r="F424" i="1"/>
  <c r="G424" i="1"/>
  <c r="I424" i="1" s="1"/>
  <c r="H424" i="1"/>
  <c r="A425" i="1"/>
  <c r="Y425" i="1" s="1"/>
  <c r="B425" i="1"/>
  <c r="C425" i="1"/>
  <c r="D425" i="1"/>
  <c r="E425" i="1"/>
  <c r="F425" i="1"/>
  <c r="G425" i="1"/>
  <c r="I425" i="1" s="1"/>
  <c r="H425" i="1"/>
  <c r="A426" i="1"/>
  <c r="Y426" i="1" s="1"/>
  <c r="B426" i="1"/>
  <c r="C426" i="1"/>
  <c r="D426" i="1"/>
  <c r="E426" i="1"/>
  <c r="F426" i="1"/>
  <c r="G426" i="1"/>
  <c r="N426" i="1" s="1"/>
  <c r="H426" i="1"/>
  <c r="A427" i="1"/>
  <c r="Z427" i="1" s="1"/>
  <c r="B427" i="1"/>
  <c r="C427" i="1"/>
  <c r="D427" i="1"/>
  <c r="E427" i="1"/>
  <c r="F427" i="1"/>
  <c r="G427" i="1"/>
  <c r="N427" i="1" s="1"/>
  <c r="H427" i="1"/>
  <c r="A428" i="1"/>
  <c r="Y428" i="1" s="1"/>
  <c r="B428" i="1"/>
  <c r="C428" i="1"/>
  <c r="D428" i="1"/>
  <c r="E428" i="1"/>
  <c r="F428" i="1"/>
  <c r="G428" i="1"/>
  <c r="I428" i="1" s="1"/>
  <c r="H428" i="1"/>
  <c r="A429" i="1"/>
  <c r="Y429" i="1" s="1"/>
  <c r="B429" i="1"/>
  <c r="C429" i="1"/>
  <c r="D429" i="1"/>
  <c r="E429" i="1"/>
  <c r="F429" i="1"/>
  <c r="G429" i="1"/>
  <c r="H429" i="1"/>
  <c r="A430" i="1"/>
  <c r="Y430" i="1" s="1"/>
  <c r="B430" i="1"/>
  <c r="C430" i="1"/>
  <c r="D430" i="1"/>
  <c r="E430" i="1"/>
  <c r="F430" i="1"/>
  <c r="G430" i="1"/>
  <c r="N430" i="1" s="1"/>
  <c r="H430" i="1"/>
  <c r="A431" i="1"/>
  <c r="Y431" i="1" s="1"/>
  <c r="B431" i="1"/>
  <c r="C431" i="1"/>
  <c r="D431" i="1"/>
  <c r="E431" i="1"/>
  <c r="F431" i="1"/>
  <c r="G431" i="1"/>
  <c r="M431" i="1" s="1"/>
  <c r="H431" i="1"/>
  <c r="A432" i="1"/>
  <c r="Y432" i="1" s="1"/>
  <c r="B432" i="1"/>
  <c r="C432" i="1"/>
  <c r="D432" i="1"/>
  <c r="E432" i="1"/>
  <c r="F432" i="1"/>
  <c r="G432" i="1"/>
  <c r="M432" i="1" s="1"/>
  <c r="H432" i="1"/>
  <c r="A433" i="1"/>
  <c r="Z433" i="1" s="1"/>
  <c r="B433" i="1"/>
  <c r="C433" i="1"/>
  <c r="D433" i="1"/>
  <c r="E433" i="1"/>
  <c r="F433" i="1"/>
  <c r="G433" i="1"/>
  <c r="H433" i="1"/>
  <c r="A434" i="1"/>
  <c r="Y434" i="1" s="1"/>
  <c r="B434" i="1"/>
  <c r="C434" i="1"/>
  <c r="D434" i="1"/>
  <c r="E434" i="1"/>
  <c r="F434" i="1"/>
  <c r="G434" i="1"/>
  <c r="H434" i="1"/>
  <c r="A435" i="1"/>
  <c r="Y435" i="1" s="1"/>
  <c r="B435" i="1"/>
  <c r="C435" i="1"/>
  <c r="D435" i="1"/>
  <c r="E435" i="1"/>
  <c r="F435" i="1"/>
  <c r="G435" i="1"/>
  <c r="I435" i="1" s="1"/>
  <c r="J435" i="1" s="1"/>
  <c r="AW435" i="1" s="1"/>
  <c r="H435" i="1"/>
  <c r="A436" i="1"/>
  <c r="Y436" i="1" s="1"/>
  <c r="B436" i="1"/>
  <c r="C436" i="1"/>
  <c r="D436" i="1"/>
  <c r="E436" i="1"/>
  <c r="F436" i="1"/>
  <c r="G436" i="1"/>
  <c r="I436" i="1" s="1"/>
  <c r="J436" i="1" s="1"/>
  <c r="AW436" i="1" s="1"/>
  <c r="H436" i="1"/>
  <c r="A437" i="1"/>
  <c r="Y437" i="1" s="1"/>
  <c r="B437" i="1"/>
  <c r="C437" i="1"/>
  <c r="D437" i="1"/>
  <c r="E437" i="1"/>
  <c r="F437" i="1"/>
  <c r="G437" i="1"/>
  <c r="N437" i="1" s="1"/>
  <c r="H437" i="1"/>
  <c r="A438" i="1"/>
  <c r="Y438" i="1" s="1"/>
  <c r="B438" i="1"/>
  <c r="C438" i="1"/>
  <c r="D438" i="1"/>
  <c r="E438" i="1"/>
  <c r="F438" i="1"/>
  <c r="G438" i="1"/>
  <c r="I438" i="1" s="1"/>
  <c r="J438" i="1" s="1"/>
  <c r="AW438" i="1" s="1"/>
  <c r="H438" i="1"/>
  <c r="A439" i="1"/>
  <c r="Z439" i="1" s="1"/>
  <c r="B439" i="1"/>
  <c r="C439" i="1"/>
  <c r="D439" i="1"/>
  <c r="E439" i="1"/>
  <c r="F439" i="1"/>
  <c r="G439" i="1"/>
  <c r="N439" i="1" s="1"/>
  <c r="H439" i="1"/>
  <c r="A440" i="1"/>
  <c r="Y440" i="1" s="1"/>
  <c r="B440" i="1"/>
  <c r="C440" i="1"/>
  <c r="D440" i="1"/>
  <c r="E440" i="1"/>
  <c r="F440" i="1"/>
  <c r="G440" i="1"/>
  <c r="I440" i="1" s="1"/>
  <c r="J440" i="1" s="1"/>
  <c r="AW440" i="1" s="1"/>
  <c r="H440" i="1"/>
  <c r="A441" i="1"/>
  <c r="Y441" i="1" s="1"/>
  <c r="B441" i="1"/>
  <c r="C441" i="1"/>
  <c r="D441" i="1"/>
  <c r="E441" i="1"/>
  <c r="F441" i="1"/>
  <c r="G441" i="1"/>
  <c r="N441" i="1" s="1"/>
  <c r="H441" i="1"/>
  <c r="A442" i="1"/>
  <c r="Y442" i="1" s="1"/>
  <c r="B442" i="1"/>
  <c r="C442" i="1"/>
  <c r="D442" i="1"/>
  <c r="E442" i="1"/>
  <c r="F442" i="1"/>
  <c r="G442" i="1"/>
  <c r="I442" i="1" s="1"/>
  <c r="J442" i="1" s="1"/>
  <c r="AW442" i="1" s="1"/>
  <c r="H442" i="1"/>
  <c r="A443" i="1"/>
  <c r="Y443" i="1" s="1"/>
  <c r="B443" i="1"/>
  <c r="C443" i="1"/>
  <c r="D443" i="1"/>
  <c r="E443" i="1"/>
  <c r="F443" i="1"/>
  <c r="G443" i="1"/>
  <c r="M443" i="1" s="1"/>
  <c r="H443" i="1"/>
  <c r="A444" i="1"/>
  <c r="Z444" i="1" s="1"/>
  <c r="B444" i="1"/>
  <c r="C444" i="1"/>
  <c r="D444" i="1"/>
  <c r="E444" i="1"/>
  <c r="F444" i="1"/>
  <c r="G444" i="1"/>
  <c r="M444" i="1" s="1"/>
  <c r="H444" i="1"/>
  <c r="A445" i="1"/>
  <c r="Z445" i="1" s="1"/>
  <c r="B445" i="1"/>
  <c r="C445" i="1"/>
  <c r="D445" i="1"/>
  <c r="E445" i="1"/>
  <c r="F445" i="1"/>
  <c r="G445" i="1"/>
  <c r="H445" i="1"/>
  <c r="A446" i="1"/>
  <c r="Y446" i="1" s="1"/>
  <c r="B446" i="1"/>
  <c r="C446" i="1"/>
  <c r="D446" i="1"/>
  <c r="E446" i="1"/>
  <c r="F446" i="1"/>
  <c r="G446" i="1"/>
  <c r="H446" i="1"/>
  <c r="A447" i="1"/>
  <c r="Y447" i="1" s="1"/>
  <c r="B447" i="1"/>
  <c r="C447" i="1"/>
  <c r="D447" i="1"/>
  <c r="E447" i="1"/>
  <c r="F447" i="1"/>
  <c r="G447" i="1"/>
  <c r="I447" i="1" s="1"/>
  <c r="H447" i="1"/>
  <c r="A448" i="1"/>
  <c r="Y448" i="1" s="1"/>
  <c r="B448" i="1"/>
  <c r="C448" i="1"/>
  <c r="D448" i="1"/>
  <c r="E448" i="1"/>
  <c r="F448" i="1"/>
  <c r="G448" i="1"/>
  <c r="I448" i="1" s="1"/>
  <c r="J448" i="1" s="1"/>
  <c r="AW448" i="1" s="1"/>
  <c r="H448" i="1"/>
  <c r="A449" i="1"/>
  <c r="Y449" i="1" s="1"/>
  <c r="B449" i="1"/>
  <c r="C449" i="1"/>
  <c r="D449" i="1"/>
  <c r="E449" i="1"/>
  <c r="F449" i="1"/>
  <c r="G449" i="1"/>
  <c r="H449" i="1"/>
  <c r="A450" i="1"/>
  <c r="Y450" i="1" s="1"/>
  <c r="B450" i="1"/>
  <c r="C450" i="1"/>
  <c r="D450" i="1"/>
  <c r="E450" i="1"/>
  <c r="F450" i="1"/>
  <c r="G450" i="1"/>
  <c r="N450" i="1" s="1"/>
  <c r="H450" i="1"/>
  <c r="A451" i="1"/>
  <c r="Z451" i="1" s="1"/>
  <c r="B451" i="1"/>
  <c r="C451" i="1"/>
  <c r="D451" i="1"/>
  <c r="E451" i="1"/>
  <c r="F451" i="1"/>
  <c r="G451" i="1"/>
  <c r="N451" i="1" s="1"/>
  <c r="H451" i="1"/>
  <c r="A452" i="1"/>
  <c r="Y452" i="1" s="1"/>
  <c r="B452" i="1"/>
  <c r="C452" i="1"/>
  <c r="D452" i="1"/>
  <c r="E452" i="1"/>
  <c r="F452" i="1"/>
  <c r="G452" i="1"/>
  <c r="M452" i="1" s="1"/>
  <c r="H452" i="1"/>
  <c r="A453" i="1"/>
  <c r="Y453" i="1" s="1"/>
  <c r="B453" i="1"/>
  <c r="C453" i="1"/>
  <c r="D453" i="1"/>
  <c r="E453" i="1"/>
  <c r="F453" i="1"/>
  <c r="G453" i="1"/>
  <c r="H453" i="1"/>
  <c r="A454" i="1"/>
  <c r="Y454" i="1" s="1"/>
  <c r="B454" i="1"/>
  <c r="C454" i="1"/>
  <c r="D454" i="1"/>
  <c r="E454" i="1"/>
  <c r="F454" i="1"/>
  <c r="G454" i="1"/>
  <c r="I454" i="1" s="1"/>
  <c r="J454" i="1" s="1"/>
  <c r="AW454" i="1" s="1"/>
  <c r="H454" i="1"/>
  <c r="A455" i="1"/>
  <c r="Y455" i="1" s="1"/>
  <c r="B455" i="1"/>
  <c r="C455" i="1"/>
  <c r="D455" i="1"/>
  <c r="E455" i="1"/>
  <c r="F455" i="1"/>
  <c r="G455" i="1"/>
  <c r="H455" i="1"/>
  <c r="A456" i="1"/>
  <c r="Y456" i="1" s="1"/>
  <c r="B456" i="1"/>
  <c r="C456" i="1"/>
  <c r="D456" i="1"/>
  <c r="E456" i="1"/>
  <c r="F456" i="1"/>
  <c r="G456" i="1"/>
  <c r="M456" i="1" s="1"/>
  <c r="H456" i="1"/>
  <c r="A457" i="1"/>
  <c r="Z457" i="1" s="1"/>
  <c r="B457" i="1"/>
  <c r="C457" i="1"/>
  <c r="D457" i="1"/>
  <c r="E457" i="1"/>
  <c r="F457" i="1"/>
  <c r="G457" i="1"/>
  <c r="H457" i="1"/>
  <c r="A458" i="1"/>
  <c r="Y458" i="1" s="1"/>
  <c r="B458" i="1"/>
  <c r="C458" i="1"/>
  <c r="D458" i="1"/>
  <c r="E458" i="1"/>
  <c r="F458" i="1"/>
  <c r="G458" i="1"/>
  <c r="H458" i="1"/>
  <c r="A459" i="1"/>
  <c r="Y459" i="1" s="1"/>
  <c r="B459" i="1"/>
  <c r="C459" i="1"/>
  <c r="D459" i="1"/>
  <c r="E459" i="1"/>
  <c r="F459" i="1"/>
  <c r="G459" i="1"/>
  <c r="I459" i="1" s="1"/>
  <c r="H459" i="1"/>
  <c r="A460" i="1"/>
  <c r="Y460" i="1" s="1"/>
  <c r="B460" i="1"/>
  <c r="C460" i="1"/>
  <c r="D460" i="1"/>
  <c r="E460" i="1"/>
  <c r="F460" i="1"/>
  <c r="G460" i="1"/>
  <c r="M460" i="1" s="1"/>
  <c r="H460" i="1"/>
  <c r="A461" i="1"/>
  <c r="Y461" i="1" s="1"/>
  <c r="B461" i="1"/>
  <c r="C461" i="1"/>
  <c r="D461" i="1"/>
  <c r="E461" i="1"/>
  <c r="F461" i="1"/>
  <c r="G461" i="1"/>
  <c r="M461" i="1" s="1"/>
  <c r="H461" i="1"/>
  <c r="A462" i="1"/>
  <c r="Y462" i="1" s="1"/>
  <c r="B462" i="1"/>
  <c r="C462" i="1"/>
  <c r="D462" i="1"/>
  <c r="E462" i="1"/>
  <c r="F462" i="1"/>
  <c r="G462" i="1"/>
  <c r="N462" i="1" s="1"/>
  <c r="H462" i="1"/>
  <c r="A463" i="1"/>
  <c r="Z463" i="1" s="1"/>
  <c r="B463" i="1"/>
  <c r="C463" i="1"/>
  <c r="D463" i="1"/>
  <c r="E463" i="1"/>
  <c r="F463" i="1"/>
  <c r="G463" i="1"/>
  <c r="I463" i="1" s="1"/>
  <c r="J463" i="1" s="1"/>
  <c r="AW463" i="1" s="1"/>
  <c r="H463" i="1"/>
  <c r="A464" i="1"/>
  <c r="Y464" i="1" s="1"/>
  <c r="B464" i="1"/>
  <c r="C464" i="1"/>
  <c r="D464" i="1"/>
  <c r="E464" i="1"/>
  <c r="F464" i="1"/>
  <c r="G464" i="1"/>
  <c r="M464" i="1" s="1"/>
  <c r="H464" i="1"/>
  <c r="A465" i="1"/>
  <c r="Y465" i="1" s="1"/>
  <c r="B465" i="1"/>
  <c r="C465" i="1"/>
  <c r="D465" i="1"/>
  <c r="E465" i="1"/>
  <c r="F465" i="1"/>
  <c r="G465" i="1"/>
  <c r="I465" i="1" s="1"/>
  <c r="J465" i="1" s="1"/>
  <c r="AW465" i="1" s="1"/>
  <c r="H465" i="1"/>
  <c r="A466" i="1"/>
  <c r="Y466" i="1" s="1"/>
  <c r="B466" i="1"/>
  <c r="C466" i="1"/>
  <c r="D466" i="1"/>
  <c r="E466" i="1"/>
  <c r="F466" i="1"/>
  <c r="G466" i="1"/>
  <c r="I466" i="1" s="1"/>
  <c r="H466" i="1"/>
  <c r="A467" i="1"/>
  <c r="Y467" i="1" s="1"/>
  <c r="B467" i="1"/>
  <c r="C467" i="1"/>
  <c r="D467" i="1"/>
  <c r="E467" i="1"/>
  <c r="F467" i="1"/>
  <c r="G467" i="1"/>
  <c r="M467" i="1" s="1"/>
  <c r="H467" i="1"/>
  <c r="A468" i="1"/>
  <c r="Z468" i="1" s="1"/>
  <c r="B468" i="1"/>
  <c r="C468" i="1"/>
  <c r="D468" i="1"/>
  <c r="E468" i="1"/>
  <c r="F468" i="1"/>
  <c r="G468" i="1"/>
  <c r="M468" i="1" s="1"/>
  <c r="H468" i="1"/>
  <c r="A469" i="1"/>
  <c r="Z469" i="1" s="1"/>
  <c r="B469" i="1"/>
  <c r="C469" i="1"/>
  <c r="D469" i="1"/>
  <c r="E469" i="1"/>
  <c r="F469" i="1"/>
  <c r="G469" i="1"/>
  <c r="H469" i="1"/>
  <c r="A470" i="1"/>
  <c r="Y470" i="1" s="1"/>
  <c r="B470" i="1"/>
  <c r="C470" i="1"/>
  <c r="D470" i="1"/>
  <c r="E470" i="1"/>
  <c r="F470" i="1"/>
  <c r="G470" i="1"/>
  <c r="H470" i="1"/>
  <c r="A471" i="1"/>
  <c r="Y471" i="1" s="1"/>
  <c r="B471" i="1"/>
  <c r="C471" i="1"/>
  <c r="D471" i="1"/>
  <c r="E471" i="1"/>
  <c r="F471" i="1"/>
  <c r="G471" i="1"/>
  <c r="M471" i="1" s="1"/>
  <c r="H471" i="1"/>
  <c r="A472" i="1"/>
  <c r="Y472" i="1" s="1"/>
  <c r="B472" i="1"/>
  <c r="C472" i="1"/>
  <c r="D472" i="1"/>
  <c r="E472" i="1"/>
  <c r="F472" i="1"/>
  <c r="G472" i="1"/>
  <c r="H472" i="1"/>
  <c r="A473" i="1"/>
  <c r="Y473" i="1" s="1"/>
  <c r="B473" i="1"/>
  <c r="C473" i="1"/>
  <c r="D473" i="1"/>
  <c r="E473" i="1"/>
  <c r="F473" i="1"/>
  <c r="G473" i="1"/>
  <c r="H473" i="1"/>
  <c r="A474" i="1"/>
  <c r="Y474" i="1" s="1"/>
  <c r="B474" i="1"/>
  <c r="C474" i="1"/>
  <c r="D474" i="1"/>
  <c r="E474" i="1"/>
  <c r="F474" i="1"/>
  <c r="G474" i="1"/>
  <c r="M474" i="1" s="1"/>
  <c r="H474" i="1"/>
  <c r="A475" i="1"/>
  <c r="Z475" i="1" s="1"/>
  <c r="B475" i="1"/>
  <c r="C475" i="1"/>
  <c r="D475" i="1"/>
  <c r="E475" i="1"/>
  <c r="F475" i="1"/>
  <c r="G475" i="1"/>
  <c r="N475" i="1" s="1"/>
  <c r="H475" i="1"/>
  <c r="A476" i="1"/>
  <c r="Y476" i="1" s="1"/>
  <c r="B476" i="1"/>
  <c r="C476" i="1"/>
  <c r="D476" i="1"/>
  <c r="E476" i="1"/>
  <c r="F476" i="1"/>
  <c r="G476" i="1"/>
  <c r="M476" i="1" s="1"/>
  <c r="H476" i="1"/>
  <c r="A477" i="1"/>
  <c r="Y477" i="1" s="1"/>
  <c r="B477" i="1"/>
  <c r="C477" i="1"/>
  <c r="D477" i="1"/>
  <c r="E477" i="1"/>
  <c r="F477" i="1"/>
  <c r="G477" i="1"/>
  <c r="H477" i="1"/>
  <c r="A478" i="1"/>
  <c r="Y478" i="1" s="1"/>
  <c r="B478" i="1"/>
  <c r="C478" i="1"/>
  <c r="D478" i="1"/>
  <c r="E478" i="1"/>
  <c r="F478" i="1"/>
  <c r="G478" i="1"/>
  <c r="I478" i="1" s="1"/>
  <c r="J478" i="1" s="1"/>
  <c r="AW478" i="1" s="1"/>
  <c r="H478" i="1"/>
  <c r="A479" i="1"/>
  <c r="Y479" i="1" s="1"/>
  <c r="B479" i="1"/>
  <c r="C479" i="1"/>
  <c r="D479" i="1"/>
  <c r="E479" i="1"/>
  <c r="F479" i="1"/>
  <c r="G479" i="1"/>
  <c r="I479" i="1" s="1"/>
  <c r="H479" i="1"/>
  <c r="A480" i="1"/>
  <c r="Y480" i="1" s="1"/>
  <c r="B480" i="1"/>
  <c r="C480" i="1"/>
  <c r="D480" i="1"/>
  <c r="E480" i="1"/>
  <c r="F480" i="1"/>
  <c r="G480" i="1"/>
  <c r="H480" i="1"/>
  <c r="A481" i="1"/>
  <c r="Z481" i="1" s="1"/>
  <c r="B481" i="1"/>
  <c r="C481" i="1"/>
  <c r="D481" i="1"/>
  <c r="E481" i="1"/>
  <c r="F481" i="1"/>
  <c r="G481" i="1"/>
  <c r="H481" i="1"/>
  <c r="A482" i="1"/>
  <c r="Y482" i="1" s="1"/>
  <c r="B482" i="1"/>
  <c r="C482" i="1"/>
  <c r="D482" i="1"/>
  <c r="E482" i="1"/>
  <c r="F482" i="1"/>
  <c r="G482" i="1"/>
  <c r="H482" i="1"/>
  <c r="A483" i="1"/>
  <c r="Y483" i="1" s="1"/>
  <c r="B483" i="1"/>
  <c r="C483" i="1"/>
  <c r="D483" i="1"/>
  <c r="E483" i="1"/>
  <c r="F483" i="1"/>
  <c r="G483" i="1"/>
  <c r="M483" i="1" s="1"/>
  <c r="H483" i="1"/>
  <c r="A484" i="1"/>
  <c r="Y484" i="1" s="1"/>
  <c r="B484" i="1"/>
  <c r="C484" i="1"/>
  <c r="D484" i="1"/>
  <c r="E484" i="1"/>
  <c r="F484" i="1"/>
  <c r="G484" i="1"/>
  <c r="I484" i="1" s="1"/>
  <c r="H484" i="1"/>
  <c r="A485" i="1"/>
  <c r="Y485" i="1" s="1"/>
  <c r="B485" i="1"/>
  <c r="C485" i="1"/>
  <c r="D485" i="1"/>
  <c r="E485" i="1"/>
  <c r="F485" i="1"/>
  <c r="G485" i="1"/>
  <c r="M485" i="1" s="1"/>
  <c r="H485" i="1"/>
  <c r="A486" i="1"/>
  <c r="Y486" i="1" s="1"/>
  <c r="B486" i="1"/>
  <c r="C486" i="1"/>
  <c r="D486" i="1"/>
  <c r="E486" i="1"/>
  <c r="F486" i="1"/>
  <c r="G486" i="1"/>
  <c r="N486" i="1" s="1"/>
  <c r="H486" i="1"/>
  <c r="A487" i="1"/>
  <c r="Z487" i="1" s="1"/>
  <c r="B487" i="1"/>
  <c r="C487" i="1"/>
  <c r="D487" i="1"/>
  <c r="E487" i="1"/>
  <c r="F487" i="1"/>
  <c r="G487" i="1"/>
  <c r="H487" i="1"/>
  <c r="A488" i="1"/>
  <c r="Y488" i="1" s="1"/>
  <c r="B488" i="1"/>
  <c r="C488" i="1"/>
  <c r="D488" i="1"/>
  <c r="E488" i="1"/>
  <c r="F488" i="1"/>
  <c r="G488" i="1"/>
  <c r="M488" i="1" s="1"/>
  <c r="H488" i="1"/>
  <c r="A489" i="1"/>
  <c r="Y489" i="1" s="1"/>
  <c r="B489" i="1"/>
  <c r="C489" i="1"/>
  <c r="D489" i="1"/>
  <c r="E489" i="1"/>
  <c r="F489" i="1"/>
  <c r="G489" i="1"/>
  <c r="I489" i="1" s="1"/>
  <c r="J489" i="1" s="1"/>
  <c r="AW489" i="1" s="1"/>
  <c r="H489" i="1"/>
  <c r="A490" i="1"/>
  <c r="Y490" i="1" s="1"/>
  <c r="B490" i="1"/>
  <c r="C490" i="1"/>
  <c r="D490" i="1"/>
  <c r="E490" i="1"/>
  <c r="F490" i="1"/>
  <c r="G490" i="1"/>
  <c r="I490" i="1" s="1"/>
  <c r="H490" i="1"/>
  <c r="A491" i="1"/>
  <c r="Y491" i="1" s="1"/>
  <c r="B491" i="1"/>
  <c r="C491" i="1"/>
  <c r="D491" i="1"/>
  <c r="E491" i="1"/>
  <c r="F491" i="1"/>
  <c r="G491" i="1"/>
  <c r="H491" i="1"/>
  <c r="A492" i="1"/>
  <c r="Z492" i="1" s="1"/>
  <c r="B492" i="1"/>
  <c r="C492" i="1"/>
  <c r="D492" i="1"/>
  <c r="E492" i="1"/>
  <c r="F492" i="1"/>
  <c r="G492" i="1"/>
  <c r="M492" i="1" s="1"/>
  <c r="H492" i="1"/>
  <c r="A493" i="1"/>
  <c r="Z493" i="1" s="1"/>
  <c r="B493" i="1"/>
  <c r="C493" i="1"/>
  <c r="D493" i="1"/>
  <c r="E493" i="1"/>
  <c r="F493" i="1"/>
  <c r="G493" i="1"/>
  <c r="H493" i="1"/>
  <c r="A494" i="1"/>
  <c r="Y494" i="1" s="1"/>
  <c r="B494" i="1"/>
  <c r="C494" i="1"/>
  <c r="D494" i="1"/>
  <c r="E494" i="1"/>
  <c r="F494" i="1"/>
  <c r="G494" i="1"/>
  <c r="I494" i="1" s="1"/>
  <c r="H494" i="1"/>
  <c r="A495" i="1"/>
  <c r="Y495" i="1" s="1"/>
  <c r="B495" i="1"/>
  <c r="C495" i="1"/>
  <c r="D495" i="1"/>
  <c r="E495" i="1"/>
  <c r="F495" i="1"/>
  <c r="G495" i="1"/>
  <c r="M495" i="1" s="1"/>
  <c r="H495" i="1"/>
  <c r="A496" i="1"/>
  <c r="Y496" i="1" s="1"/>
  <c r="B496" i="1"/>
  <c r="C496" i="1"/>
  <c r="D496" i="1"/>
  <c r="E496" i="1"/>
  <c r="F496" i="1"/>
  <c r="G496" i="1"/>
  <c r="M496" i="1" s="1"/>
  <c r="H496" i="1"/>
  <c r="A497" i="1"/>
  <c r="Y497" i="1" s="1"/>
  <c r="B497" i="1"/>
  <c r="C497" i="1"/>
  <c r="D497" i="1"/>
  <c r="E497" i="1"/>
  <c r="F497" i="1"/>
  <c r="G497" i="1"/>
  <c r="M497" i="1" s="1"/>
  <c r="H497" i="1"/>
  <c r="A498" i="1"/>
  <c r="Y498" i="1" s="1"/>
  <c r="B498" i="1"/>
  <c r="C498" i="1"/>
  <c r="D498" i="1"/>
  <c r="E498" i="1"/>
  <c r="F498" i="1"/>
  <c r="G498" i="1"/>
  <c r="I498" i="1" s="1"/>
  <c r="J498" i="1" s="1"/>
  <c r="AW498" i="1" s="1"/>
  <c r="H498" i="1"/>
  <c r="A499" i="1"/>
  <c r="Z499" i="1" s="1"/>
  <c r="B499" i="1"/>
  <c r="C499" i="1"/>
  <c r="D499" i="1"/>
  <c r="E499" i="1"/>
  <c r="F499" i="1"/>
  <c r="G499" i="1"/>
  <c r="N499" i="1" s="1"/>
  <c r="H499" i="1"/>
  <c r="A500" i="1"/>
  <c r="Y500" i="1" s="1"/>
  <c r="B500" i="1"/>
  <c r="C500" i="1"/>
  <c r="D500" i="1"/>
  <c r="E500" i="1"/>
  <c r="F500" i="1"/>
  <c r="G500" i="1"/>
  <c r="H500" i="1"/>
  <c r="H8" i="1"/>
  <c r="H9" i="1"/>
  <c r="H10" i="1"/>
  <c r="H11" i="1"/>
  <c r="H12" i="1"/>
  <c r="H13" i="1"/>
  <c r="H14" i="1"/>
  <c r="H15" i="1"/>
  <c r="H16" i="1"/>
  <c r="H17" i="1"/>
  <c r="H18" i="1"/>
  <c r="H7" i="1"/>
  <c r="G8" i="1"/>
  <c r="I8" i="1" s="1"/>
  <c r="J8" i="1" s="1"/>
  <c r="AW8" i="1" s="1"/>
  <c r="G9" i="1"/>
  <c r="I9" i="1" s="1"/>
  <c r="J9" i="1" s="1"/>
  <c r="AW9" i="1" s="1"/>
  <c r="G10" i="1"/>
  <c r="I10" i="1" s="1"/>
  <c r="J10" i="1" s="1"/>
  <c r="AW10" i="1" s="1"/>
  <c r="G11" i="1"/>
  <c r="I11" i="1" s="1"/>
  <c r="J11" i="1" s="1"/>
  <c r="AW11" i="1" s="1"/>
  <c r="G12" i="1"/>
  <c r="I12" i="1" s="1"/>
  <c r="J12" i="1" s="1"/>
  <c r="AW12" i="1" s="1"/>
  <c r="G13" i="1"/>
  <c r="I13" i="1" s="1"/>
  <c r="J13" i="1" s="1"/>
  <c r="AW13" i="1" s="1"/>
  <c r="G14" i="1"/>
  <c r="I14" i="1" s="1"/>
  <c r="J14" i="1" s="1"/>
  <c r="AW14" i="1" s="1"/>
  <c r="G15" i="1"/>
  <c r="I15" i="1" s="1"/>
  <c r="J15" i="1" s="1"/>
  <c r="AW15" i="1" s="1"/>
  <c r="G16" i="1"/>
  <c r="I16" i="1" s="1"/>
  <c r="J16" i="1" s="1"/>
  <c r="AW16" i="1" s="1"/>
  <c r="G17" i="1"/>
  <c r="I17" i="1" s="1"/>
  <c r="J17" i="1" s="1"/>
  <c r="AW17" i="1" s="1"/>
  <c r="G18" i="1"/>
  <c r="N18" i="1" s="1"/>
  <c r="F8" i="1"/>
  <c r="F9" i="1"/>
  <c r="F10" i="1"/>
  <c r="F11" i="1"/>
  <c r="F12" i="1"/>
  <c r="F13" i="1"/>
  <c r="F14" i="1"/>
  <c r="F15" i="1"/>
  <c r="F16" i="1"/>
  <c r="F17" i="1"/>
  <c r="F18" i="1"/>
  <c r="E8" i="1"/>
  <c r="E9" i="1"/>
  <c r="E10" i="1"/>
  <c r="E11" i="1"/>
  <c r="E12" i="1"/>
  <c r="E13" i="1"/>
  <c r="E14" i="1"/>
  <c r="E15" i="1"/>
  <c r="E16" i="1"/>
  <c r="E17" i="1"/>
  <c r="E18" i="1"/>
  <c r="D8" i="1"/>
  <c r="D9" i="1"/>
  <c r="D10" i="1"/>
  <c r="D11" i="1"/>
  <c r="D12" i="1"/>
  <c r="D13" i="1"/>
  <c r="D14" i="1"/>
  <c r="D15" i="1"/>
  <c r="D16" i="1"/>
  <c r="D17" i="1"/>
  <c r="D18" i="1"/>
  <c r="D7" i="1"/>
  <c r="C8" i="1"/>
  <c r="C9" i="1"/>
  <c r="C10" i="1"/>
  <c r="C11" i="1"/>
  <c r="C12" i="1"/>
  <c r="C13" i="1"/>
  <c r="C14" i="1"/>
  <c r="C15" i="1"/>
  <c r="C16" i="1"/>
  <c r="C17" i="1"/>
  <c r="C18" i="1"/>
  <c r="C7" i="1"/>
  <c r="B8" i="1"/>
  <c r="B9" i="1"/>
  <c r="B10" i="1"/>
  <c r="B11" i="1"/>
  <c r="B12" i="1"/>
  <c r="B13" i="1"/>
  <c r="B14" i="1"/>
  <c r="B15" i="1"/>
  <c r="B16" i="1"/>
  <c r="B17" i="1"/>
  <c r="B18" i="1"/>
  <c r="B7" i="1"/>
  <c r="A8" i="1"/>
  <c r="Y8" i="1" s="1"/>
  <c r="A9" i="1"/>
  <c r="Y9" i="1" s="1"/>
  <c r="A10" i="1"/>
  <c r="Y10" i="1" s="1"/>
  <c r="A11" i="1"/>
  <c r="Y11" i="1" s="1"/>
  <c r="A12" i="1"/>
  <c r="Y12" i="1" s="1"/>
  <c r="A13" i="1"/>
  <c r="Z13" i="1" s="1"/>
  <c r="A14" i="1"/>
  <c r="Y14" i="1" s="1"/>
  <c r="A15" i="1"/>
  <c r="Y15" i="1" s="1"/>
  <c r="A16" i="1"/>
  <c r="Y16" i="1" s="1"/>
  <c r="A17" i="1"/>
  <c r="Y17" i="1" s="1"/>
  <c r="A18" i="1"/>
  <c r="Y18" i="1" s="1"/>
  <c r="E7" i="1"/>
  <c r="A7" i="1"/>
  <c r="Y7" i="1" s="1"/>
  <c r="F7" i="1"/>
  <c r="G7" i="1"/>
  <c r="BB11" i="1" l="1"/>
  <c r="T36" i="2" s="1"/>
  <c r="AZ11" i="1"/>
  <c r="R36" i="2" s="1"/>
  <c r="AY11" i="1"/>
  <c r="Q36" i="2" s="1"/>
  <c r="BD11" i="1"/>
  <c r="V36" i="2" s="1"/>
  <c r="BA11" i="1"/>
  <c r="S36" i="2" s="1"/>
  <c r="BC11" i="1"/>
  <c r="U36" i="2" s="1"/>
  <c r="BK7" i="1"/>
  <c r="P36" i="2" s="1"/>
  <c r="BI7" i="1"/>
  <c r="N36" i="2" s="1"/>
  <c r="BJ7" i="1"/>
  <c r="O36" i="2" s="1"/>
  <c r="BH7" i="1"/>
  <c r="M36" i="2" s="1"/>
  <c r="BF7" i="1"/>
  <c r="K36" i="2" s="1"/>
  <c r="BG7" i="1"/>
  <c r="L36" i="2" s="1"/>
  <c r="BD7" i="1"/>
  <c r="I36" i="2" s="1"/>
  <c r="BE7" i="1"/>
  <c r="J36" i="2" s="1"/>
  <c r="BB7" i="1"/>
  <c r="G36" i="2" s="1"/>
  <c r="BC7" i="1"/>
  <c r="H36" i="2" s="1"/>
  <c r="AZ7" i="1"/>
  <c r="E36" i="2" s="1"/>
  <c r="BA7" i="1"/>
  <c r="F36" i="2" s="1"/>
  <c r="AY7" i="1"/>
  <c r="D36" i="2" s="1"/>
  <c r="L445" i="1"/>
  <c r="L316" i="1"/>
  <c r="L220" i="1"/>
  <c r="L178" i="1"/>
  <c r="L49" i="1"/>
  <c r="L448" i="1"/>
  <c r="L358" i="1"/>
  <c r="L378" i="1"/>
  <c r="L126" i="1"/>
  <c r="L114" i="1"/>
  <c r="L486" i="1"/>
  <c r="L354" i="1"/>
  <c r="L246" i="1"/>
  <c r="L222" i="1"/>
  <c r="L90" i="1"/>
  <c r="L313" i="1"/>
  <c r="L184" i="1"/>
  <c r="L342" i="1"/>
  <c r="L474" i="1"/>
  <c r="L462" i="1"/>
  <c r="L330" i="1"/>
  <c r="L294" i="1"/>
  <c r="L282" i="1"/>
  <c r="L258" i="1"/>
  <c r="L198" i="1"/>
  <c r="L162" i="1"/>
  <c r="L150" i="1"/>
  <c r="L66" i="1"/>
  <c r="L54" i="1"/>
  <c r="L42" i="1"/>
  <c r="L262" i="1"/>
  <c r="L133" i="1"/>
  <c r="L18" i="1"/>
  <c r="L485" i="1"/>
  <c r="L461" i="1"/>
  <c r="L401" i="1"/>
  <c r="L281" i="1"/>
  <c r="L221" i="1"/>
  <c r="L113" i="1"/>
  <c r="L89" i="1"/>
  <c r="L29" i="1"/>
  <c r="L426" i="1"/>
  <c r="L390" i="1"/>
  <c r="L265" i="1"/>
  <c r="L130" i="1"/>
  <c r="L186" i="1"/>
  <c r="L78" i="1"/>
  <c r="L30" i="1"/>
  <c r="L400" i="1"/>
  <c r="L46" i="1"/>
  <c r="L210" i="1"/>
  <c r="L450" i="1"/>
  <c r="L318" i="1"/>
  <c r="L234" i="1"/>
  <c r="L138" i="1"/>
  <c r="L13" i="1"/>
  <c r="L493" i="1"/>
  <c r="L460" i="1"/>
  <c r="L430" i="1"/>
  <c r="L424" i="1"/>
  <c r="L412" i="1"/>
  <c r="L388" i="1"/>
  <c r="L382" i="1"/>
  <c r="L346" i="1"/>
  <c r="L325" i="1"/>
  <c r="L298" i="1"/>
  <c r="L292" i="1"/>
  <c r="L280" i="1"/>
  <c r="L250" i="1"/>
  <c r="L241" i="1"/>
  <c r="L229" i="1"/>
  <c r="L217" i="1"/>
  <c r="L202" i="1"/>
  <c r="L196" i="1"/>
  <c r="L193" i="1"/>
  <c r="L169" i="1"/>
  <c r="L160" i="1"/>
  <c r="L157" i="1"/>
  <c r="L154" i="1"/>
  <c r="L148" i="1"/>
  <c r="L145" i="1"/>
  <c r="L124" i="1"/>
  <c r="L121" i="1"/>
  <c r="L118" i="1"/>
  <c r="L112" i="1"/>
  <c r="L100" i="1"/>
  <c r="L97" i="1"/>
  <c r="L94" i="1"/>
  <c r="L85" i="1"/>
  <c r="L82" i="1"/>
  <c r="L64" i="1"/>
  <c r="L61" i="1"/>
  <c r="L58" i="1"/>
  <c r="L52" i="1"/>
  <c r="L28" i="1"/>
  <c r="L25" i="1"/>
  <c r="L22" i="1"/>
  <c r="L17" i="1"/>
  <c r="L174" i="1"/>
  <c r="L102" i="1"/>
  <c r="L181" i="1"/>
  <c r="L481" i="1"/>
  <c r="L457" i="1"/>
  <c r="L433" i="1"/>
  <c r="L418" i="1"/>
  <c r="L385" i="1"/>
  <c r="L361" i="1"/>
  <c r="L286" i="1"/>
  <c r="L256" i="1"/>
  <c r="L232" i="1"/>
  <c r="L16" i="1"/>
  <c r="L414" i="1"/>
  <c r="L366" i="1"/>
  <c r="L496" i="1"/>
  <c r="L490" i="1"/>
  <c r="L478" i="1"/>
  <c r="L454" i="1"/>
  <c r="L421" i="1"/>
  <c r="L394" i="1"/>
  <c r="L364" i="1"/>
  <c r="L349" i="1"/>
  <c r="L334" i="1"/>
  <c r="L328" i="1"/>
  <c r="L322" i="1"/>
  <c r="L289" i="1"/>
  <c r="L277" i="1"/>
  <c r="L253" i="1"/>
  <c r="L244" i="1"/>
  <c r="L226" i="1"/>
  <c r="L214" i="1"/>
  <c r="L190" i="1"/>
  <c r="L166" i="1"/>
  <c r="L413" i="1"/>
  <c r="L389" i="1"/>
  <c r="L377" i="1"/>
  <c r="L329" i="1"/>
  <c r="L317" i="1"/>
  <c r="L305" i="1"/>
  <c r="L293" i="1"/>
  <c r="L245" i="1"/>
  <c r="L137" i="1"/>
  <c r="L77" i="1"/>
  <c r="L442" i="1"/>
  <c r="L352" i="1"/>
  <c r="L10" i="1"/>
  <c r="L499" i="1"/>
  <c r="L475" i="1"/>
  <c r="L469" i="1"/>
  <c r="L463" i="1"/>
  <c r="L439" i="1"/>
  <c r="L427" i="1"/>
  <c r="L415" i="1"/>
  <c r="L409" i="1"/>
  <c r="L403" i="1"/>
  <c r="L376" i="1"/>
  <c r="L343" i="1"/>
  <c r="L337" i="1"/>
  <c r="L319" i="1"/>
  <c r="L274" i="1"/>
  <c r="L259" i="1"/>
  <c r="L235" i="1"/>
  <c r="L211" i="1"/>
  <c r="L205" i="1"/>
  <c r="L187" i="1"/>
  <c r="L163" i="1"/>
  <c r="L127" i="1"/>
  <c r="L91" i="1"/>
  <c r="L73" i="1"/>
  <c r="L43" i="1"/>
  <c r="L34" i="1"/>
  <c r="L504" i="1"/>
  <c r="L12" i="1"/>
  <c r="L11" i="1"/>
  <c r="L88" i="1"/>
  <c r="L370" i="1"/>
  <c r="L355" i="1"/>
  <c r="L340" i="1"/>
  <c r="L331" i="1"/>
  <c r="L304" i="1"/>
  <c r="L295" i="1"/>
  <c r="L268" i="1"/>
  <c r="L247" i="1"/>
  <c r="L208" i="1"/>
  <c r="L175" i="1"/>
  <c r="L151" i="1"/>
  <c r="L139" i="1"/>
  <c r="L109" i="1"/>
  <c r="L103" i="1"/>
  <c r="L76" i="1"/>
  <c r="L67" i="1"/>
  <c r="L40" i="1"/>
  <c r="L425" i="1"/>
  <c r="L497" i="1"/>
  <c r="L437" i="1"/>
  <c r="L341" i="1"/>
  <c r="L233" i="1"/>
  <c r="L484" i="1"/>
  <c r="L397" i="1"/>
  <c r="L310" i="1"/>
  <c r="L487" i="1"/>
  <c r="L472" i="1"/>
  <c r="L466" i="1"/>
  <c r="L451" i="1"/>
  <c r="L436" i="1"/>
  <c r="L406" i="1"/>
  <c r="L391" i="1"/>
  <c r="L379" i="1"/>
  <c r="L373" i="1"/>
  <c r="L367" i="1"/>
  <c r="L307" i="1"/>
  <c r="L301" i="1"/>
  <c r="L283" i="1"/>
  <c r="L271" i="1"/>
  <c r="L238" i="1"/>
  <c r="L223" i="1"/>
  <c r="L199" i="1"/>
  <c r="L172" i="1"/>
  <c r="L142" i="1"/>
  <c r="L136" i="1"/>
  <c r="L115" i="1"/>
  <c r="L106" i="1"/>
  <c r="L79" i="1"/>
  <c r="L70" i="1"/>
  <c r="L55" i="1"/>
  <c r="L37" i="1"/>
  <c r="L31" i="1"/>
  <c r="L19" i="1"/>
  <c r="L501" i="1"/>
  <c r="L9" i="1"/>
  <c r="L8" i="1"/>
  <c r="L209" i="1"/>
  <c r="L173" i="1"/>
  <c r="L15" i="1"/>
  <c r="L14" i="1"/>
  <c r="L498" i="1"/>
  <c r="L495" i="1"/>
  <c r="L492" i="1"/>
  <c r="L489" i="1"/>
  <c r="L483" i="1"/>
  <c r="L480" i="1"/>
  <c r="L477" i="1"/>
  <c r="L471" i="1"/>
  <c r="L468" i="1"/>
  <c r="L465" i="1"/>
  <c r="L459" i="1"/>
  <c r="L456" i="1"/>
  <c r="L453" i="1"/>
  <c r="L447" i="1"/>
  <c r="L444" i="1"/>
  <c r="L441" i="1"/>
  <c r="L438" i="1"/>
  <c r="L435" i="1"/>
  <c r="L432" i="1"/>
  <c r="L429" i="1"/>
  <c r="L423" i="1"/>
  <c r="L420" i="1"/>
  <c r="L417" i="1"/>
  <c r="L411" i="1"/>
  <c r="L408" i="1"/>
  <c r="L405" i="1"/>
  <c r="L402" i="1"/>
  <c r="L399" i="1"/>
  <c r="L396" i="1"/>
  <c r="L393" i="1"/>
  <c r="L387" i="1"/>
  <c r="L384" i="1"/>
  <c r="L381" i="1"/>
  <c r="L375" i="1"/>
  <c r="L372" i="1"/>
  <c r="L369" i="1"/>
  <c r="L363" i="1"/>
  <c r="L360" i="1"/>
  <c r="L357" i="1"/>
  <c r="L351" i="1"/>
  <c r="L348" i="1"/>
  <c r="L345" i="1"/>
  <c r="L339" i="1"/>
  <c r="L336" i="1"/>
  <c r="L333" i="1"/>
  <c r="L327" i="1"/>
  <c r="L324" i="1"/>
  <c r="L321" i="1"/>
  <c r="L315" i="1"/>
  <c r="L312" i="1"/>
  <c r="L309" i="1"/>
  <c r="L306" i="1"/>
  <c r="L303" i="1"/>
  <c r="L300" i="1"/>
  <c r="L297" i="1"/>
  <c r="L291" i="1"/>
  <c r="L288" i="1"/>
  <c r="L270" i="1"/>
  <c r="L285" i="1"/>
  <c r="L279" i="1"/>
  <c r="L276" i="1"/>
  <c r="L273" i="1"/>
  <c r="L267" i="1"/>
  <c r="L264" i="1"/>
  <c r="L261" i="1"/>
  <c r="L255" i="1"/>
  <c r="L252" i="1"/>
  <c r="L249" i="1"/>
  <c r="L243" i="1"/>
  <c r="L240" i="1"/>
  <c r="L237" i="1"/>
  <c r="L231" i="1"/>
  <c r="L228" i="1"/>
  <c r="L225" i="1"/>
  <c r="L219" i="1"/>
  <c r="L216" i="1"/>
  <c r="L213" i="1"/>
  <c r="L207" i="1"/>
  <c r="L204" i="1"/>
  <c r="L201" i="1"/>
  <c r="L195" i="1"/>
  <c r="L192" i="1"/>
  <c r="L189" i="1"/>
  <c r="L183" i="1"/>
  <c r="L180" i="1"/>
  <c r="L177" i="1"/>
  <c r="L171" i="1"/>
  <c r="L168" i="1"/>
  <c r="L165" i="1"/>
  <c r="L159" i="1"/>
  <c r="L156" i="1"/>
  <c r="L153" i="1"/>
  <c r="L147" i="1"/>
  <c r="L144" i="1"/>
  <c r="L141" i="1"/>
  <c r="L135" i="1"/>
  <c r="L132" i="1"/>
  <c r="L129" i="1"/>
  <c r="L123" i="1"/>
  <c r="L120" i="1"/>
  <c r="L117" i="1"/>
  <c r="L111" i="1"/>
  <c r="L108" i="1"/>
  <c r="L105" i="1"/>
  <c r="L99" i="1"/>
  <c r="L96" i="1"/>
  <c r="L93" i="1"/>
  <c r="L87" i="1"/>
  <c r="L84" i="1"/>
  <c r="L81" i="1"/>
  <c r="L75" i="1"/>
  <c r="L72" i="1"/>
  <c r="L69" i="1"/>
  <c r="L63" i="1"/>
  <c r="L60" i="1"/>
  <c r="L57" i="1"/>
  <c r="L51" i="1"/>
  <c r="L48" i="1"/>
  <c r="L45" i="1"/>
  <c r="L39" i="1"/>
  <c r="L36" i="1"/>
  <c r="L33" i="1"/>
  <c r="L27" i="1"/>
  <c r="L24" i="1"/>
  <c r="L21" i="1"/>
  <c r="L506" i="1"/>
  <c r="L503" i="1"/>
  <c r="L365" i="1"/>
  <c r="L149" i="1"/>
  <c r="L53" i="1"/>
  <c r="I269" i="1"/>
  <c r="J269" i="1" s="1"/>
  <c r="AW269" i="1" s="1"/>
  <c r="L269" i="1"/>
  <c r="L7" i="1"/>
  <c r="M185" i="1"/>
  <c r="L185" i="1"/>
  <c r="M161" i="1"/>
  <c r="L161" i="1"/>
  <c r="M125" i="1"/>
  <c r="L125" i="1"/>
  <c r="I101" i="1"/>
  <c r="J101" i="1" s="1"/>
  <c r="AW101" i="1" s="1"/>
  <c r="L101" i="1"/>
  <c r="I41" i="1"/>
  <c r="J41" i="1" s="1"/>
  <c r="AW41" i="1" s="1"/>
  <c r="L41" i="1"/>
  <c r="M505" i="1"/>
  <c r="L505" i="1"/>
  <c r="L500" i="1"/>
  <c r="L494" i="1"/>
  <c r="L491" i="1"/>
  <c r="L488" i="1"/>
  <c r="L482" i="1"/>
  <c r="L479" i="1"/>
  <c r="L476" i="1"/>
  <c r="L470" i="1"/>
  <c r="L467" i="1"/>
  <c r="L464" i="1"/>
  <c r="L458" i="1"/>
  <c r="L455" i="1"/>
  <c r="L452" i="1"/>
  <c r="L446" i="1"/>
  <c r="L443" i="1"/>
  <c r="L440" i="1"/>
  <c r="L434" i="1"/>
  <c r="L431" i="1"/>
  <c r="L428" i="1"/>
  <c r="L422" i="1"/>
  <c r="L419" i="1"/>
  <c r="L416" i="1"/>
  <c r="L410" i="1"/>
  <c r="L407" i="1"/>
  <c r="L404" i="1"/>
  <c r="L398" i="1"/>
  <c r="L395" i="1"/>
  <c r="L392" i="1"/>
  <c r="L386" i="1"/>
  <c r="L383" i="1"/>
  <c r="L380" i="1"/>
  <c r="L374" i="1"/>
  <c r="L371" i="1"/>
  <c r="L368" i="1"/>
  <c r="L362" i="1"/>
  <c r="L359" i="1"/>
  <c r="L356" i="1"/>
  <c r="L350" i="1"/>
  <c r="L347" i="1"/>
  <c r="L353" i="1"/>
  <c r="L257" i="1"/>
  <c r="L197" i="1"/>
  <c r="M473" i="1"/>
  <c r="L473" i="1"/>
  <c r="M449" i="1"/>
  <c r="L449" i="1"/>
  <c r="I65" i="1"/>
  <c r="L65" i="1"/>
  <c r="L344" i="1"/>
  <c r="L338" i="1"/>
  <c r="L335" i="1"/>
  <c r="L332" i="1"/>
  <c r="L326" i="1"/>
  <c r="L323" i="1"/>
  <c r="L320" i="1"/>
  <c r="L311" i="1"/>
  <c r="L308" i="1"/>
  <c r="L302" i="1"/>
  <c r="L299" i="1"/>
  <c r="L296" i="1"/>
  <c r="L290" i="1"/>
  <c r="L287" i="1"/>
  <c r="L284" i="1"/>
  <c r="L278" i="1"/>
  <c r="L275" i="1"/>
  <c r="L272" i="1"/>
  <c r="L266" i="1"/>
  <c r="L263" i="1"/>
  <c r="L260" i="1"/>
  <c r="L254" i="1"/>
  <c r="L251" i="1"/>
  <c r="L248" i="1"/>
  <c r="L242" i="1"/>
  <c r="L239" i="1"/>
  <c r="L236" i="1"/>
  <c r="L230" i="1"/>
  <c r="L227" i="1"/>
  <c r="L218" i="1"/>
  <c r="L215" i="1"/>
  <c r="L212" i="1"/>
  <c r="L206" i="1"/>
  <c r="L203" i="1"/>
  <c r="L200" i="1"/>
  <c r="L194" i="1"/>
  <c r="L191" i="1"/>
  <c r="L188" i="1"/>
  <c r="L182" i="1"/>
  <c r="L179" i="1"/>
  <c r="L176" i="1"/>
  <c r="L170" i="1"/>
  <c r="L167" i="1"/>
  <c r="L164" i="1"/>
  <c r="L158" i="1"/>
  <c r="L155" i="1"/>
  <c r="L152" i="1"/>
  <c r="L146" i="1"/>
  <c r="L143" i="1"/>
  <c r="L140" i="1"/>
  <c r="L134" i="1"/>
  <c r="L131" i="1"/>
  <c r="L128" i="1"/>
  <c r="L122" i="1"/>
  <c r="L119" i="1"/>
  <c r="L116" i="1"/>
  <c r="L110" i="1"/>
  <c r="L107" i="1"/>
  <c r="L104" i="1"/>
  <c r="L98" i="1"/>
  <c r="L95" i="1"/>
  <c r="L92" i="1"/>
  <c r="L86" i="1"/>
  <c r="L83" i="1"/>
  <c r="L80" i="1"/>
  <c r="L74" i="1"/>
  <c r="L71" i="1"/>
  <c r="L68" i="1"/>
  <c r="L62" i="1"/>
  <c r="L59" i="1"/>
  <c r="L56" i="1"/>
  <c r="L50" i="1"/>
  <c r="L47" i="1"/>
  <c r="L44" i="1"/>
  <c r="L38" i="1"/>
  <c r="L35" i="1"/>
  <c r="L32" i="1"/>
  <c r="L26" i="1"/>
  <c r="L23" i="1"/>
  <c r="L20" i="1"/>
  <c r="L502" i="1"/>
  <c r="L314" i="1"/>
  <c r="L224" i="1"/>
  <c r="AS7" i="1"/>
  <c r="H15" i="2" s="1"/>
  <c r="AI6" i="1" a="1"/>
  <c r="AI6" i="1" s="1"/>
  <c r="AQ6" i="1" s="1"/>
  <c r="V11" i="2" s="1"/>
  <c r="AH6" i="1" a="1"/>
  <c r="AH6" i="1" s="1"/>
  <c r="AP6" i="1" s="1"/>
  <c r="T11" i="2" s="1"/>
  <c r="AG6" i="1" a="1"/>
  <c r="AG6" i="1" s="1"/>
  <c r="AO6" i="1" s="1"/>
  <c r="R11" i="2" s="1"/>
  <c r="AF6" i="1" a="1"/>
  <c r="AF6" i="1" s="1"/>
  <c r="AN6" i="1" s="1"/>
  <c r="P11" i="2" s="1"/>
  <c r="AE6" i="1" a="1"/>
  <c r="AE6" i="1" s="1"/>
  <c r="AM6" i="1" s="1"/>
  <c r="N11" i="2" s="1"/>
  <c r="AD6" i="1" a="1"/>
  <c r="AD6" i="1" s="1"/>
  <c r="AL6" i="1" s="1"/>
  <c r="L11" i="2" s="1"/>
  <c r="AC6" i="1"/>
  <c r="H10" i="2" s="1"/>
  <c r="Z503" i="1"/>
  <c r="Y271" i="1"/>
  <c r="Y247" i="1"/>
  <c r="Y223" i="1"/>
  <c r="Y199" i="1"/>
  <c r="Y175" i="1"/>
  <c r="Y151" i="1"/>
  <c r="Y127" i="1"/>
  <c r="Y103" i="1"/>
  <c r="Y79" i="1"/>
  <c r="Y55" i="1"/>
  <c r="Y31" i="1"/>
  <c r="Y492" i="1"/>
  <c r="Y468" i="1"/>
  <c r="Y444" i="1"/>
  <c r="Y420" i="1"/>
  <c r="Y396" i="1"/>
  <c r="Y372" i="1"/>
  <c r="Y348" i="1"/>
  <c r="Y324" i="1"/>
  <c r="Y300" i="1"/>
  <c r="Y276" i="1"/>
  <c r="Y252" i="1"/>
  <c r="Y228" i="1"/>
  <c r="Y204" i="1"/>
  <c r="Y180" i="1"/>
  <c r="Y156" i="1"/>
  <c r="Y132" i="1"/>
  <c r="Y108" i="1"/>
  <c r="Y84" i="1"/>
  <c r="Y60" i="1"/>
  <c r="Y36" i="1"/>
  <c r="Y487" i="1"/>
  <c r="Y463" i="1"/>
  <c r="Y439" i="1"/>
  <c r="Y415" i="1"/>
  <c r="Y391" i="1"/>
  <c r="Y367" i="1"/>
  <c r="Y343" i="1"/>
  <c r="Y319" i="1"/>
  <c r="Y295" i="1"/>
  <c r="Z486" i="1"/>
  <c r="Z462" i="1"/>
  <c r="Z438" i="1"/>
  <c r="Z414" i="1"/>
  <c r="Z390" i="1"/>
  <c r="Z366" i="1"/>
  <c r="Z342" i="1"/>
  <c r="Z318" i="1"/>
  <c r="Z294" i="1"/>
  <c r="Z270" i="1"/>
  <c r="Z246" i="1"/>
  <c r="Z222" i="1"/>
  <c r="Z198" i="1"/>
  <c r="Z174" i="1"/>
  <c r="Z150" i="1"/>
  <c r="Z126" i="1"/>
  <c r="Z102" i="1"/>
  <c r="Z78" i="1"/>
  <c r="Z54" i="1"/>
  <c r="Z30" i="1"/>
  <c r="Z504" i="1"/>
  <c r="Y481" i="1"/>
  <c r="Y457" i="1"/>
  <c r="Y433" i="1"/>
  <c r="Y409" i="1"/>
  <c r="Y385" i="1"/>
  <c r="Y361" i="1"/>
  <c r="Y337" i="1"/>
  <c r="Y313" i="1"/>
  <c r="Y289" i="1"/>
  <c r="Y265" i="1"/>
  <c r="Y241" i="1"/>
  <c r="Y217" i="1"/>
  <c r="Y193" i="1"/>
  <c r="Y169" i="1"/>
  <c r="Y145" i="1"/>
  <c r="Y121" i="1"/>
  <c r="Y97" i="1"/>
  <c r="Y73" i="1"/>
  <c r="Y49" i="1"/>
  <c r="Y25" i="1"/>
  <c r="Z480" i="1"/>
  <c r="Z456" i="1"/>
  <c r="Z432" i="1"/>
  <c r="Z408" i="1"/>
  <c r="Z384" i="1"/>
  <c r="Z360" i="1"/>
  <c r="Z336" i="1"/>
  <c r="Z312" i="1"/>
  <c r="Z288" i="1"/>
  <c r="Z264" i="1"/>
  <c r="Z240" i="1"/>
  <c r="Z216" i="1"/>
  <c r="Z192" i="1"/>
  <c r="Z168" i="1"/>
  <c r="Z144" i="1"/>
  <c r="Z120" i="1"/>
  <c r="Z96" i="1"/>
  <c r="Z72" i="1"/>
  <c r="Z48" i="1"/>
  <c r="Z24" i="1"/>
  <c r="Y499" i="1"/>
  <c r="Y475" i="1"/>
  <c r="Y451" i="1"/>
  <c r="Y427" i="1"/>
  <c r="Y403" i="1"/>
  <c r="Y379" i="1"/>
  <c r="Y355" i="1"/>
  <c r="Y331" i="1"/>
  <c r="Y307" i="1"/>
  <c r="Y283" i="1"/>
  <c r="Y259" i="1"/>
  <c r="Y235" i="1"/>
  <c r="Y211" i="1"/>
  <c r="Y187" i="1"/>
  <c r="Y163" i="1"/>
  <c r="Y139" i="1"/>
  <c r="Y115" i="1"/>
  <c r="Y91" i="1"/>
  <c r="Y67" i="1"/>
  <c r="Y43" i="1"/>
  <c r="Y19" i="1"/>
  <c r="Z498" i="1"/>
  <c r="Z474" i="1"/>
  <c r="Z450" i="1"/>
  <c r="Z426" i="1"/>
  <c r="Z402" i="1"/>
  <c r="Z378" i="1"/>
  <c r="Z354" i="1"/>
  <c r="Z330" i="1"/>
  <c r="Z306" i="1"/>
  <c r="Z282" i="1"/>
  <c r="Z258" i="1"/>
  <c r="Z234" i="1"/>
  <c r="Z210" i="1"/>
  <c r="Z186" i="1"/>
  <c r="Z162" i="1"/>
  <c r="Z138" i="1"/>
  <c r="Z114" i="1"/>
  <c r="Z90" i="1"/>
  <c r="Z66" i="1"/>
  <c r="Z42" i="1"/>
  <c r="Z18" i="1"/>
  <c r="Y13" i="1"/>
  <c r="Y493" i="1"/>
  <c r="Y469" i="1"/>
  <c r="Y445" i="1"/>
  <c r="Y421" i="1"/>
  <c r="Y397" i="1"/>
  <c r="Y373" i="1"/>
  <c r="Y349" i="1"/>
  <c r="Y325" i="1"/>
  <c r="Y301" i="1"/>
  <c r="Y277" i="1"/>
  <c r="Y253" i="1"/>
  <c r="Y229" i="1"/>
  <c r="Y205" i="1"/>
  <c r="Y181" i="1"/>
  <c r="Y157" i="1"/>
  <c r="Y133" i="1"/>
  <c r="Y109" i="1"/>
  <c r="Y85" i="1"/>
  <c r="Y61" i="1"/>
  <c r="Y37" i="1"/>
  <c r="Z12" i="1"/>
  <c r="Y505" i="1"/>
  <c r="Z497" i="1"/>
  <c r="Z491" i="1"/>
  <c r="Z485" i="1"/>
  <c r="Z479" i="1"/>
  <c r="Z473" i="1"/>
  <c r="Z467" i="1"/>
  <c r="Z461" i="1"/>
  <c r="Z455" i="1"/>
  <c r="Z449" i="1"/>
  <c r="Z443" i="1"/>
  <c r="Z437" i="1"/>
  <c r="Z431" i="1"/>
  <c r="Z425" i="1"/>
  <c r="Z419" i="1"/>
  <c r="Z413" i="1"/>
  <c r="Z407" i="1"/>
  <c r="Z401" i="1"/>
  <c r="Z395" i="1"/>
  <c r="Z389" i="1"/>
  <c r="Z383" i="1"/>
  <c r="Z377" i="1"/>
  <c r="Z371" i="1"/>
  <c r="Z365" i="1"/>
  <c r="Z359" i="1"/>
  <c r="Z353" i="1"/>
  <c r="Z347" i="1"/>
  <c r="Z341" i="1"/>
  <c r="Z335" i="1"/>
  <c r="Z329" i="1"/>
  <c r="Z323" i="1"/>
  <c r="Z317" i="1"/>
  <c r="Z311" i="1"/>
  <c r="Z305" i="1"/>
  <c r="Z299" i="1"/>
  <c r="Z293" i="1"/>
  <c r="Z287" i="1"/>
  <c r="Z281" i="1"/>
  <c r="Z275" i="1"/>
  <c r="Z269" i="1"/>
  <c r="Z263" i="1"/>
  <c r="Z257" i="1"/>
  <c r="Z251" i="1"/>
  <c r="Z245" i="1"/>
  <c r="Z239" i="1"/>
  <c r="Z233" i="1"/>
  <c r="Z227" i="1"/>
  <c r="Z221" i="1"/>
  <c r="Z215" i="1"/>
  <c r="Z209" i="1"/>
  <c r="Z203" i="1"/>
  <c r="Z197" i="1"/>
  <c r="Z191" i="1"/>
  <c r="Z185" i="1"/>
  <c r="Z179" i="1"/>
  <c r="Z173" i="1"/>
  <c r="Z167" i="1"/>
  <c r="Z161" i="1"/>
  <c r="Z155" i="1"/>
  <c r="Z149" i="1"/>
  <c r="Z143" i="1"/>
  <c r="Z137" i="1"/>
  <c r="Z131" i="1"/>
  <c r="Z125" i="1"/>
  <c r="Z119" i="1"/>
  <c r="Z113" i="1"/>
  <c r="Z107" i="1"/>
  <c r="Z101" i="1"/>
  <c r="Z95" i="1"/>
  <c r="Z89" i="1"/>
  <c r="Z83" i="1"/>
  <c r="Z77" i="1"/>
  <c r="Z71" i="1"/>
  <c r="Z65" i="1"/>
  <c r="Z59" i="1"/>
  <c r="Z53" i="1"/>
  <c r="Z47" i="1"/>
  <c r="Z41" i="1"/>
  <c r="Z35" i="1"/>
  <c r="Z29" i="1"/>
  <c r="Z23" i="1"/>
  <c r="Z17" i="1"/>
  <c r="Z11" i="1"/>
  <c r="Z502" i="1"/>
  <c r="Z496" i="1"/>
  <c r="Z490" i="1"/>
  <c r="Z484" i="1"/>
  <c r="Z478" i="1"/>
  <c r="Z472" i="1"/>
  <c r="Z466" i="1"/>
  <c r="Z460" i="1"/>
  <c r="Z454" i="1"/>
  <c r="Z448" i="1"/>
  <c r="Z442" i="1"/>
  <c r="Z436" i="1"/>
  <c r="Z430" i="1"/>
  <c r="Z424" i="1"/>
  <c r="Z418" i="1"/>
  <c r="Z412" i="1"/>
  <c r="Z406" i="1"/>
  <c r="Z400" i="1"/>
  <c r="Z394" i="1"/>
  <c r="Z388" i="1"/>
  <c r="Z382" i="1"/>
  <c r="Z376" i="1"/>
  <c r="Z370" i="1"/>
  <c r="Z364" i="1"/>
  <c r="Z358" i="1"/>
  <c r="Z352" i="1"/>
  <c r="Z346" i="1"/>
  <c r="Z340" i="1"/>
  <c r="Z334" i="1"/>
  <c r="Z328" i="1"/>
  <c r="Z322" i="1"/>
  <c r="Z316" i="1"/>
  <c r="Z310" i="1"/>
  <c r="Z304" i="1"/>
  <c r="Z298" i="1"/>
  <c r="Z292" i="1"/>
  <c r="Z286" i="1"/>
  <c r="Z280" i="1"/>
  <c r="Z274" i="1"/>
  <c r="Z268" i="1"/>
  <c r="Z262" i="1"/>
  <c r="Z256" i="1"/>
  <c r="Z250" i="1"/>
  <c r="Z244" i="1"/>
  <c r="Z238" i="1"/>
  <c r="Z232" i="1"/>
  <c r="Z226" i="1"/>
  <c r="Z220" i="1"/>
  <c r="Z214" i="1"/>
  <c r="Z208" i="1"/>
  <c r="Z202" i="1"/>
  <c r="Z196" i="1"/>
  <c r="Z190" i="1"/>
  <c r="Z184" i="1"/>
  <c r="Z178" i="1"/>
  <c r="Z172" i="1"/>
  <c r="Z166" i="1"/>
  <c r="Z160" i="1"/>
  <c r="Z154" i="1"/>
  <c r="Z148" i="1"/>
  <c r="Z142" i="1"/>
  <c r="Z136" i="1"/>
  <c r="Z130" i="1"/>
  <c r="Z124" i="1"/>
  <c r="Z118" i="1"/>
  <c r="Z112" i="1"/>
  <c r="Z106" i="1"/>
  <c r="Z100" i="1"/>
  <c r="Z94" i="1"/>
  <c r="Z88" i="1"/>
  <c r="Z82" i="1"/>
  <c r="Z76" i="1"/>
  <c r="Z70" i="1"/>
  <c r="Z64" i="1"/>
  <c r="Z58" i="1"/>
  <c r="Z52" i="1"/>
  <c r="Z46" i="1"/>
  <c r="Z40" i="1"/>
  <c r="Z34" i="1"/>
  <c r="Z28" i="1"/>
  <c r="Z22" i="1"/>
  <c r="Z16" i="1"/>
  <c r="Z10" i="1"/>
  <c r="Z501" i="1"/>
  <c r="Z495" i="1"/>
  <c r="Z489" i="1"/>
  <c r="Z483" i="1"/>
  <c r="Z477" i="1"/>
  <c r="Z471" i="1"/>
  <c r="Z465" i="1"/>
  <c r="Z459" i="1"/>
  <c r="Z453" i="1"/>
  <c r="Z447" i="1"/>
  <c r="Z441" i="1"/>
  <c r="Z435" i="1"/>
  <c r="Z429" i="1"/>
  <c r="Z423" i="1"/>
  <c r="Z417" i="1"/>
  <c r="Z411" i="1"/>
  <c r="Z405" i="1"/>
  <c r="Z399" i="1"/>
  <c r="Z393" i="1"/>
  <c r="Z387" i="1"/>
  <c r="Z381" i="1"/>
  <c r="Z375" i="1"/>
  <c r="Z369" i="1"/>
  <c r="Z363" i="1"/>
  <c r="Z357" i="1"/>
  <c r="Z351" i="1"/>
  <c r="Z345" i="1"/>
  <c r="Z339" i="1"/>
  <c r="Z333" i="1"/>
  <c r="Z327" i="1"/>
  <c r="Z321" i="1"/>
  <c r="Z315" i="1"/>
  <c r="Z309" i="1"/>
  <c r="Z303" i="1"/>
  <c r="Z297" i="1"/>
  <c r="Z291" i="1"/>
  <c r="Z285" i="1"/>
  <c r="Z279" i="1"/>
  <c r="Z273" i="1"/>
  <c r="Z267" i="1"/>
  <c r="Z261" i="1"/>
  <c r="Z255" i="1"/>
  <c r="Z249" i="1"/>
  <c r="Z243" i="1"/>
  <c r="Z237" i="1"/>
  <c r="Z231" i="1"/>
  <c r="Z225" i="1"/>
  <c r="Z219" i="1"/>
  <c r="Z213" i="1"/>
  <c r="Z207" i="1"/>
  <c r="Z201" i="1"/>
  <c r="Z195" i="1"/>
  <c r="Z189" i="1"/>
  <c r="Z183" i="1"/>
  <c r="Z177" i="1"/>
  <c r="Z171" i="1"/>
  <c r="Z165" i="1"/>
  <c r="Z159" i="1"/>
  <c r="Z153" i="1"/>
  <c r="Z147" i="1"/>
  <c r="Z141" i="1"/>
  <c r="Z135" i="1"/>
  <c r="Z129" i="1"/>
  <c r="Z123" i="1"/>
  <c r="Z117" i="1"/>
  <c r="Z111" i="1"/>
  <c r="Z105" i="1"/>
  <c r="Z99" i="1"/>
  <c r="Z93" i="1"/>
  <c r="Z87" i="1"/>
  <c r="Z81" i="1"/>
  <c r="Z75" i="1"/>
  <c r="Z69" i="1"/>
  <c r="Z63" i="1"/>
  <c r="Z57" i="1"/>
  <c r="Z51" i="1"/>
  <c r="Z45" i="1"/>
  <c r="Z39" i="1"/>
  <c r="Z33" i="1"/>
  <c r="Z27" i="1"/>
  <c r="Z21" i="1"/>
  <c r="Z15" i="1"/>
  <c r="Z9" i="1"/>
  <c r="Z506" i="1"/>
  <c r="Z500" i="1"/>
  <c r="Z494" i="1"/>
  <c r="Z488" i="1"/>
  <c r="Z482" i="1"/>
  <c r="Z476" i="1"/>
  <c r="Z470" i="1"/>
  <c r="Z464" i="1"/>
  <c r="Z458" i="1"/>
  <c r="Z452" i="1"/>
  <c r="Z446" i="1"/>
  <c r="Z440" i="1"/>
  <c r="Z434" i="1"/>
  <c r="Z428" i="1"/>
  <c r="Z422" i="1"/>
  <c r="Z416" i="1"/>
  <c r="Z410" i="1"/>
  <c r="Z404" i="1"/>
  <c r="Z398" i="1"/>
  <c r="Z392" i="1"/>
  <c r="Z386" i="1"/>
  <c r="Z380" i="1"/>
  <c r="Z374" i="1"/>
  <c r="Z368" i="1"/>
  <c r="Z362" i="1"/>
  <c r="Z356" i="1"/>
  <c r="Z350" i="1"/>
  <c r="Z344" i="1"/>
  <c r="Z338" i="1"/>
  <c r="Z332" i="1"/>
  <c r="Z326" i="1"/>
  <c r="Z320" i="1"/>
  <c r="Z314" i="1"/>
  <c r="Z308" i="1"/>
  <c r="Z302" i="1"/>
  <c r="Z296" i="1"/>
  <c r="Z290" i="1"/>
  <c r="Z284" i="1"/>
  <c r="Z278" i="1"/>
  <c r="Z272" i="1"/>
  <c r="Z266" i="1"/>
  <c r="Z260" i="1"/>
  <c r="Z254" i="1"/>
  <c r="Z248" i="1"/>
  <c r="Z242" i="1"/>
  <c r="Z236" i="1"/>
  <c r="Z230" i="1"/>
  <c r="Z224" i="1"/>
  <c r="Z218" i="1"/>
  <c r="Z212" i="1"/>
  <c r="Z206" i="1"/>
  <c r="Z200" i="1"/>
  <c r="Z194" i="1"/>
  <c r="Z188" i="1"/>
  <c r="Z182" i="1"/>
  <c r="Z176" i="1"/>
  <c r="Z170" i="1"/>
  <c r="Z164" i="1"/>
  <c r="Z158" i="1"/>
  <c r="Z152" i="1"/>
  <c r="Z146" i="1"/>
  <c r="Z140" i="1"/>
  <c r="Z134" i="1"/>
  <c r="Z128" i="1"/>
  <c r="Z122" i="1"/>
  <c r="Z116" i="1"/>
  <c r="Z110" i="1"/>
  <c r="Z104" i="1"/>
  <c r="Z98" i="1"/>
  <c r="Z92" i="1"/>
  <c r="Z86" i="1"/>
  <c r="Z80" i="1"/>
  <c r="Z74" i="1"/>
  <c r="Z68" i="1"/>
  <c r="Z62" i="1"/>
  <c r="Z56" i="1"/>
  <c r="Z50" i="1"/>
  <c r="Z44" i="1"/>
  <c r="Z38" i="1"/>
  <c r="Z32" i="1"/>
  <c r="Z26" i="1"/>
  <c r="Z20" i="1"/>
  <c r="Z14" i="1"/>
  <c r="Z8" i="1"/>
  <c r="Z7" i="1"/>
  <c r="K505" i="1"/>
  <c r="AT505" i="1" s="1"/>
  <c r="I505" i="1"/>
  <c r="J505" i="1" s="1"/>
  <c r="AW505" i="1" s="1"/>
  <c r="M503" i="1"/>
  <c r="K503" i="1"/>
  <c r="AT503" i="1" s="1"/>
  <c r="K501" i="1"/>
  <c r="AT501" i="1" s="1"/>
  <c r="K506" i="1"/>
  <c r="AT506" i="1" s="1"/>
  <c r="N503" i="1"/>
  <c r="K504" i="1"/>
  <c r="AT504" i="1" s="1"/>
  <c r="K137" i="1"/>
  <c r="AT137" i="1" s="1"/>
  <c r="N505" i="1"/>
  <c r="I504" i="1"/>
  <c r="J504" i="1" s="1"/>
  <c r="AW504" i="1" s="1"/>
  <c r="K502" i="1"/>
  <c r="AT502" i="1" s="1"/>
  <c r="I506" i="1"/>
  <c r="J506" i="1" s="1"/>
  <c r="AW506" i="1" s="1"/>
  <c r="I501" i="1"/>
  <c r="J503" i="1"/>
  <c r="AW503" i="1" s="1"/>
  <c r="M504" i="1"/>
  <c r="N506" i="1"/>
  <c r="I502" i="1"/>
  <c r="N501" i="1"/>
  <c r="N502" i="1"/>
  <c r="N440" i="1"/>
  <c r="K382" i="1"/>
  <c r="AT382" i="1" s="1"/>
  <c r="N83" i="1"/>
  <c r="N460" i="1"/>
  <c r="N345" i="1"/>
  <c r="K95" i="1"/>
  <c r="AT95" i="1" s="1"/>
  <c r="M83" i="1"/>
  <c r="I431" i="1"/>
  <c r="J431" i="1" s="1"/>
  <c r="AW431" i="1" s="1"/>
  <c r="N465" i="1"/>
  <c r="N33" i="1"/>
  <c r="K25" i="1"/>
  <c r="AT25" i="1" s="1"/>
  <c r="K470" i="1"/>
  <c r="AT470" i="1" s="1"/>
  <c r="K395" i="1"/>
  <c r="AT395" i="1" s="1"/>
  <c r="M42" i="1"/>
  <c r="K30" i="1"/>
  <c r="AT30" i="1" s="1"/>
  <c r="K482" i="1"/>
  <c r="AT482" i="1" s="1"/>
  <c r="K472" i="1"/>
  <c r="AT472" i="1" s="1"/>
  <c r="K175" i="1"/>
  <c r="AT175" i="1" s="1"/>
  <c r="N296" i="1"/>
  <c r="I30" i="1"/>
  <c r="J30" i="1" s="1"/>
  <c r="AW30" i="1" s="1"/>
  <c r="N357" i="1"/>
  <c r="N257" i="1"/>
  <c r="K371" i="1"/>
  <c r="AT371" i="1" s="1"/>
  <c r="I418" i="1"/>
  <c r="J418" i="1" s="1"/>
  <c r="AW418" i="1" s="1"/>
  <c r="K322" i="1"/>
  <c r="AT322" i="1" s="1"/>
  <c r="K318" i="1"/>
  <c r="AT318" i="1" s="1"/>
  <c r="I179" i="1"/>
  <c r="J179" i="1" s="1"/>
  <c r="AW179" i="1" s="1"/>
  <c r="K97" i="1"/>
  <c r="AT97" i="1" s="1"/>
  <c r="K107" i="1"/>
  <c r="AT107" i="1" s="1"/>
  <c r="K183" i="1"/>
  <c r="AT183" i="1" s="1"/>
  <c r="N496" i="1"/>
  <c r="M107" i="1"/>
  <c r="K361" i="1"/>
  <c r="AT361" i="1" s="1"/>
  <c r="I225" i="1"/>
  <c r="J225" i="1" s="1"/>
  <c r="AW225" i="1" s="1"/>
  <c r="M244" i="1"/>
  <c r="K19" i="1"/>
  <c r="AT19" i="1" s="1"/>
  <c r="M135" i="1"/>
  <c r="K78" i="1"/>
  <c r="AT78" i="1" s="1"/>
  <c r="K40" i="1"/>
  <c r="AT40" i="1" s="1"/>
  <c r="I439" i="1"/>
  <c r="J439" i="1" s="1"/>
  <c r="AW439" i="1" s="1"/>
  <c r="M359" i="1"/>
  <c r="M334" i="1"/>
  <c r="N254" i="1"/>
  <c r="N181" i="1"/>
  <c r="M129" i="1"/>
  <c r="M264" i="1"/>
  <c r="K220" i="1"/>
  <c r="AT220" i="1" s="1"/>
  <c r="N64" i="1"/>
  <c r="K114" i="1"/>
  <c r="AT114" i="1" s="1"/>
  <c r="K298" i="1"/>
  <c r="AT298" i="1" s="1"/>
  <c r="K400" i="1"/>
  <c r="AT400" i="1" s="1"/>
  <c r="I261" i="1"/>
  <c r="J261" i="1" s="1"/>
  <c r="AW261" i="1" s="1"/>
  <c r="M242" i="1"/>
  <c r="N151" i="1"/>
  <c r="M86" i="1"/>
  <c r="M450" i="1"/>
  <c r="N232" i="1"/>
  <c r="N191" i="1"/>
  <c r="K73" i="1"/>
  <c r="AT73" i="1" s="1"/>
  <c r="I411" i="1"/>
  <c r="J411" i="1" s="1"/>
  <c r="AW411" i="1" s="1"/>
  <c r="K379" i="1"/>
  <c r="AT379" i="1" s="1"/>
  <c r="M261" i="1"/>
  <c r="M254" i="1"/>
  <c r="I191" i="1"/>
  <c r="J191" i="1" s="1"/>
  <c r="AW191" i="1" s="1"/>
  <c r="K55" i="1"/>
  <c r="AT55" i="1" s="1"/>
  <c r="K42" i="1"/>
  <c r="AT42" i="1" s="1"/>
  <c r="N442" i="1"/>
  <c r="I347" i="1"/>
  <c r="J347" i="1" s="1"/>
  <c r="AW347" i="1" s="1"/>
  <c r="I322" i="1"/>
  <c r="N309" i="1"/>
  <c r="N199" i="1"/>
  <c r="N161" i="1"/>
  <c r="M151" i="1"/>
  <c r="M114" i="1"/>
  <c r="I107" i="1"/>
  <c r="J107" i="1" s="1"/>
  <c r="AW107" i="1" s="1"/>
  <c r="M47" i="1"/>
  <c r="K115" i="1"/>
  <c r="AT115" i="1" s="1"/>
  <c r="K90" i="1"/>
  <c r="AT90" i="1" s="1"/>
  <c r="K402" i="1"/>
  <c r="AT402" i="1" s="1"/>
  <c r="M442" i="1"/>
  <c r="I354" i="1"/>
  <c r="J354" i="1" s="1"/>
  <c r="AW354" i="1" s="1"/>
  <c r="N319" i="1"/>
  <c r="I309" i="1"/>
  <c r="J309" i="1" s="1"/>
  <c r="AW309" i="1" s="1"/>
  <c r="I215" i="1"/>
  <c r="J215" i="1" s="1"/>
  <c r="AW215" i="1" s="1"/>
  <c r="M199" i="1"/>
  <c r="N158" i="1"/>
  <c r="I40" i="1"/>
  <c r="J40" i="1" s="1"/>
  <c r="AW40" i="1" s="1"/>
  <c r="K444" i="1"/>
  <c r="AT444" i="1" s="1"/>
  <c r="K373" i="1"/>
  <c r="AT373" i="1" s="1"/>
  <c r="I495" i="1"/>
  <c r="J495" i="1" s="1"/>
  <c r="AW495" i="1" s="1"/>
  <c r="N378" i="1"/>
  <c r="I371" i="1"/>
  <c r="J371" i="1" s="1"/>
  <c r="AW371" i="1" s="1"/>
  <c r="N358" i="1"/>
  <c r="M196" i="1"/>
  <c r="M158" i="1"/>
  <c r="M54" i="1"/>
  <c r="K52" i="1"/>
  <c r="AT52" i="1" s="1"/>
  <c r="I483" i="1"/>
  <c r="J483" i="1" s="1"/>
  <c r="AW483" i="1" s="1"/>
  <c r="M439" i="1"/>
  <c r="M375" i="1"/>
  <c r="N310" i="1"/>
  <c r="N263" i="1"/>
  <c r="N200" i="1"/>
  <c r="M95" i="1"/>
  <c r="I54" i="1"/>
  <c r="J54" i="1" s="1"/>
  <c r="AW54" i="1" s="1"/>
  <c r="K441" i="1"/>
  <c r="AT441" i="1" s="1"/>
  <c r="K437" i="1"/>
  <c r="AT437" i="1" s="1"/>
  <c r="K166" i="1"/>
  <c r="AT166" i="1" s="1"/>
  <c r="K465" i="1"/>
  <c r="AT465" i="1" s="1"/>
  <c r="K462" i="1"/>
  <c r="AT462" i="1" s="1"/>
  <c r="K79" i="1"/>
  <c r="AT79" i="1" s="1"/>
  <c r="K47" i="1"/>
  <c r="AT47" i="1" s="1"/>
  <c r="I496" i="1"/>
  <c r="J496" i="1" s="1"/>
  <c r="AW496" i="1" s="1"/>
  <c r="K489" i="1"/>
  <c r="AT489" i="1" s="1"/>
  <c r="I473" i="1"/>
  <c r="J473" i="1" s="1"/>
  <c r="AW473" i="1" s="1"/>
  <c r="I450" i="1"/>
  <c r="J450" i="1" s="1"/>
  <c r="AW450" i="1" s="1"/>
  <c r="K443" i="1"/>
  <c r="AT443" i="1" s="1"/>
  <c r="N409" i="1"/>
  <c r="K341" i="1"/>
  <c r="AT341" i="1" s="1"/>
  <c r="K306" i="1"/>
  <c r="AT306" i="1" s="1"/>
  <c r="K261" i="1"/>
  <c r="AT261" i="1" s="1"/>
  <c r="K248" i="1"/>
  <c r="AT248" i="1" s="1"/>
  <c r="I190" i="1"/>
  <c r="J190" i="1" s="1"/>
  <c r="AW190" i="1" s="1"/>
  <c r="K179" i="1"/>
  <c r="AT179" i="1" s="1"/>
  <c r="K129" i="1"/>
  <c r="AT129" i="1" s="1"/>
  <c r="N23" i="1"/>
  <c r="K498" i="1"/>
  <c r="AT498" i="1" s="1"/>
  <c r="K43" i="1"/>
  <c r="AT43" i="1" s="1"/>
  <c r="K442" i="1"/>
  <c r="AT442" i="1" s="1"/>
  <c r="I497" i="1"/>
  <c r="J497" i="1" s="1"/>
  <c r="AW497" i="1" s="1"/>
  <c r="I467" i="1"/>
  <c r="J467" i="1" s="1"/>
  <c r="AW467" i="1" s="1"/>
  <c r="I460" i="1"/>
  <c r="J460" i="1" s="1"/>
  <c r="AW460" i="1" s="1"/>
  <c r="M440" i="1"/>
  <c r="N403" i="1"/>
  <c r="N399" i="1"/>
  <c r="N339" i="1"/>
  <c r="N230" i="1"/>
  <c r="K83" i="1"/>
  <c r="AT83" i="1" s="1"/>
  <c r="K250" i="1"/>
  <c r="AT250" i="1" s="1"/>
  <c r="K390" i="1"/>
  <c r="AT390" i="1" s="1"/>
  <c r="K112" i="1"/>
  <c r="AT112" i="1" s="1"/>
  <c r="K347" i="1"/>
  <c r="AT347" i="1" s="1"/>
  <c r="N484" i="1"/>
  <c r="K359" i="1"/>
  <c r="AT359" i="1" s="1"/>
  <c r="K310" i="1"/>
  <c r="AT310" i="1" s="1"/>
  <c r="K294" i="1"/>
  <c r="AT294" i="1" s="1"/>
  <c r="K269" i="1"/>
  <c r="AT269" i="1" s="1"/>
  <c r="K155" i="1"/>
  <c r="AT155" i="1" s="1"/>
  <c r="M71" i="1"/>
  <c r="K461" i="1"/>
  <c r="AT461" i="1" s="1"/>
  <c r="K393" i="1"/>
  <c r="AT393" i="1" s="1"/>
  <c r="K105" i="1"/>
  <c r="AT105" i="1" s="1"/>
  <c r="K38" i="1"/>
  <c r="AT38" i="1" s="1"/>
  <c r="K485" i="1"/>
  <c r="AT485" i="1" s="1"/>
  <c r="K72" i="1"/>
  <c r="AT72" i="1" s="1"/>
  <c r="K418" i="1"/>
  <c r="AT418" i="1" s="1"/>
  <c r="M441" i="1"/>
  <c r="I403" i="1"/>
  <c r="J403" i="1" s="1"/>
  <c r="AW403" i="1" s="1"/>
  <c r="I273" i="1"/>
  <c r="J273" i="1" s="1"/>
  <c r="AW273" i="1" s="1"/>
  <c r="I71" i="1"/>
  <c r="J71" i="1" s="1"/>
  <c r="AW71" i="1" s="1"/>
  <c r="M38" i="1"/>
  <c r="K494" i="1"/>
  <c r="AT494" i="1" s="1"/>
  <c r="K185" i="1"/>
  <c r="AT185" i="1" s="1"/>
  <c r="K257" i="1"/>
  <c r="AT257" i="1" s="1"/>
  <c r="K193" i="1"/>
  <c r="AT193" i="1" s="1"/>
  <c r="M484" i="1"/>
  <c r="K497" i="1"/>
  <c r="AT497" i="1" s="1"/>
  <c r="N448" i="1"/>
  <c r="I427" i="1"/>
  <c r="J427" i="1" s="1"/>
  <c r="AW427" i="1" s="1"/>
  <c r="I404" i="1"/>
  <c r="J404" i="1" s="1"/>
  <c r="AW404" i="1" s="1"/>
  <c r="N393" i="1"/>
  <c r="K366" i="1"/>
  <c r="AT366" i="1" s="1"/>
  <c r="K307" i="1"/>
  <c r="AT307" i="1" s="1"/>
  <c r="N264" i="1"/>
  <c r="I185" i="1"/>
  <c r="J185" i="1" s="1"/>
  <c r="AW185" i="1" s="1"/>
  <c r="N95" i="1"/>
  <c r="M85" i="1"/>
  <c r="I38" i="1"/>
  <c r="K325" i="1"/>
  <c r="AT325" i="1" s="1"/>
  <c r="K126" i="1"/>
  <c r="AT126" i="1" s="1"/>
  <c r="K499" i="1"/>
  <c r="AT499" i="1" s="1"/>
  <c r="K426" i="1"/>
  <c r="AT426" i="1" s="1"/>
  <c r="K431" i="1"/>
  <c r="AT431" i="1" s="1"/>
  <c r="K295" i="1"/>
  <c r="AT295" i="1" s="1"/>
  <c r="K349" i="1"/>
  <c r="AT349" i="1" s="1"/>
  <c r="M465" i="1"/>
  <c r="K449" i="1"/>
  <c r="AT449" i="1" s="1"/>
  <c r="K404" i="1"/>
  <c r="AT404" i="1" s="1"/>
  <c r="K154" i="1"/>
  <c r="AT154" i="1" s="1"/>
  <c r="K92" i="1"/>
  <c r="AT92" i="1" s="1"/>
  <c r="N47" i="1"/>
  <c r="M23" i="1"/>
  <c r="K328" i="1"/>
  <c r="AT328" i="1" s="1"/>
  <c r="K252" i="1"/>
  <c r="AT252" i="1" s="1"/>
  <c r="K467" i="1"/>
  <c r="AT467" i="1" s="1"/>
  <c r="K312" i="1"/>
  <c r="AT312" i="1" s="1"/>
  <c r="K26" i="1"/>
  <c r="AT26" i="1" s="1"/>
  <c r="K428" i="1"/>
  <c r="AT428" i="1" s="1"/>
  <c r="K222" i="1"/>
  <c r="AT222" i="1" s="1"/>
  <c r="K76" i="1"/>
  <c r="AT76" i="1" s="1"/>
  <c r="K414" i="1"/>
  <c r="AT414" i="1" s="1"/>
  <c r="K288" i="1"/>
  <c r="AT288" i="1" s="1"/>
  <c r="K163" i="1"/>
  <c r="AT163" i="1" s="1"/>
  <c r="K367" i="1"/>
  <c r="AT367" i="1" s="1"/>
  <c r="K57" i="1"/>
  <c r="AT57" i="1" s="1"/>
  <c r="K391" i="1"/>
  <c r="AT391" i="1" s="1"/>
  <c r="K378" i="1"/>
  <c r="AT378" i="1" s="1"/>
  <c r="K54" i="1"/>
  <c r="AT54" i="1" s="1"/>
  <c r="N489" i="1"/>
  <c r="K492" i="1"/>
  <c r="AT492" i="1" s="1"/>
  <c r="M489" i="1"/>
  <c r="N474" i="1"/>
  <c r="M498" i="1"/>
  <c r="I474" i="1"/>
  <c r="J474" i="1" s="1"/>
  <c r="AW474" i="1" s="1"/>
  <c r="I461" i="1"/>
  <c r="J461" i="1" s="1"/>
  <c r="AW461" i="1" s="1"/>
  <c r="K421" i="1"/>
  <c r="AT421" i="1" s="1"/>
  <c r="N418" i="1"/>
  <c r="K376" i="1"/>
  <c r="AT376" i="1" s="1"/>
  <c r="I359" i="1"/>
  <c r="J359" i="1" s="1"/>
  <c r="AW359" i="1" s="1"/>
  <c r="K354" i="1"/>
  <c r="AT354" i="1" s="1"/>
  <c r="K337" i="1"/>
  <c r="AT337" i="1" s="1"/>
  <c r="I334" i="1"/>
  <c r="J334" i="1" s="1"/>
  <c r="AW334" i="1" s="1"/>
  <c r="N280" i="1"/>
  <c r="N276" i="1"/>
  <c r="K230" i="1"/>
  <c r="AT230" i="1" s="1"/>
  <c r="N227" i="1"/>
  <c r="M200" i="1"/>
  <c r="I196" i="1"/>
  <c r="J196" i="1" s="1"/>
  <c r="AW196" i="1" s="1"/>
  <c r="K191" i="1"/>
  <c r="AT191" i="1" s="1"/>
  <c r="K151" i="1"/>
  <c r="AT151" i="1" s="1"/>
  <c r="I125" i="1"/>
  <c r="J125" i="1" s="1"/>
  <c r="AW125" i="1" s="1"/>
  <c r="I97" i="1"/>
  <c r="J97" i="1" s="1"/>
  <c r="AW97" i="1" s="1"/>
  <c r="K86" i="1"/>
  <c r="AT86" i="1" s="1"/>
  <c r="K71" i="1"/>
  <c r="AT71" i="1" s="1"/>
  <c r="M52" i="1"/>
  <c r="K37" i="1"/>
  <c r="AT37" i="1" s="1"/>
  <c r="K281" i="1"/>
  <c r="AT281" i="1" s="1"/>
  <c r="K403" i="1"/>
  <c r="AT403" i="1" s="1"/>
  <c r="K357" i="1"/>
  <c r="AT357" i="1" s="1"/>
  <c r="K85" i="1"/>
  <c r="AT85" i="1" s="1"/>
  <c r="K483" i="1"/>
  <c r="AT483" i="1" s="1"/>
  <c r="N443" i="1"/>
  <c r="K473" i="1"/>
  <c r="AT473" i="1" s="1"/>
  <c r="N467" i="1"/>
  <c r="I451" i="1"/>
  <c r="J451" i="1" s="1"/>
  <c r="AW451" i="1" s="1"/>
  <c r="I443" i="1"/>
  <c r="J443" i="1" s="1"/>
  <c r="AW443" i="1" s="1"/>
  <c r="N431" i="1"/>
  <c r="I430" i="1"/>
  <c r="J430" i="1" s="1"/>
  <c r="AW430" i="1" s="1"/>
  <c r="M426" i="1"/>
  <c r="M394" i="1"/>
  <c r="K297" i="1"/>
  <c r="AT297" i="1" s="1"/>
  <c r="N291" i="1"/>
  <c r="N281" i="1"/>
  <c r="M280" i="1"/>
  <c r="M276" i="1"/>
  <c r="N266" i="1"/>
  <c r="N248" i="1"/>
  <c r="K247" i="1"/>
  <c r="AT247" i="1" s="1"/>
  <c r="N172" i="1"/>
  <c r="N105" i="1"/>
  <c r="K31" i="1"/>
  <c r="AT31" i="1" s="1"/>
  <c r="K23" i="1"/>
  <c r="AT23" i="1" s="1"/>
  <c r="K280" i="1"/>
  <c r="AT280" i="1" s="1"/>
  <c r="K455" i="1"/>
  <c r="AT455" i="1" s="1"/>
  <c r="N494" i="1"/>
  <c r="I475" i="1"/>
  <c r="J475" i="1" s="1"/>
  <c r="AW475" i="1" s="1"/>
  <c r="N410" i="1"/>
  <c r="I394" i="1"/>
  <c r="J394" i="1" s="1"/>
  <c r="AW394" i="1" s="1"/>
  <c r="I352" i="1"/>
  <c r="J352" i="1" s="1"/>
  <c r="AW352" i="1" s="1"/>
  <c r="I311" i="1"/>
  <c r="J311" i="1" s="1"/>
  <c r="AW311" i="1" s="1"/>
  <c r="M291" i="1"/>
  <c r="M281" i="1"/>
  <c r="N228" i="1"/>
  <c r="I214" i="1"/>
  <c r="J214" i="1" s="1"/>
  <c r="AW214" i="1" s="1"/>
  <c r="I201" i="1"/>
  <c r="J201" i="1" s="1"/>
  <c r="AW201" i="1" s="1"/>
  <c r="M149" i="1"/>
  <c r="M126" i="1"/>
  <c r="I98" i="1"/>
  <c r="J98" i="1" s="1"/>
  <c r="AW98" i="1" s="1"/>
  <c r="M76" i="1"/>
  <c r="N69" i="1"/>
  <c r="N25" i="1"/>
  <c r="K458" i="1"/>
  <c r="AT458" i="1" s="1"/>
  <c r="K276" i="1"/>
  <c r="AT276" i="1" s="1"/>
  <c r="K172" i="1"/>
  <c r="AT172" i="1" s="1"/>
  <c r="K235" i="1"/>
  <c r="AT235" i="1" s="1"/>
  <c r="K273" i="1"/>
  <c r="AT273" i="1" s="1"/>
  <c r="K202" i="1"/>
  <c r="AT202" i="1" s="1"/>
  <c r="K117" i="1"/>
  <c r="AT117" i="1" s="1"/>
  <c r="K99" i="1"/>
  <c r="AT99" i="1" s="1"/>
  <c r="M427" i="1"/>
  <c r="I426" i="1"/>
  <c r="J426" i="1" s="1"/>
  <c r="AW426" i="1" s="1"/>
  <c r="I414" i="1"/>
  <c r="J414" i="1" s="1"/>
  <c r="AW414" i="1" s="1"/>
  <c r="M395" i="1"/>
  <c r="M370" i="1"/>
  <c r="M356" i="1"/>
  <c r="K348" i="1"/>
  <c r="AT348" i="1" s="1"/>
  <c r="M322" i="1"/>
  <c r="M273" i="1"/>
  <c r="M252" i="1"/>
  <c r="I228" i="1"/>
  <c r="J228" i="1" s="1"/>
  <c r="AW228" i="1" s="1"/>
  <c r="M211" i="1"/>
  <c r="I143" i="1"/>
  <c r="J143" i="1" s="1"/>
  <c r="AW143" i="1" s="1"/>
  <c r="K101" i="1"/>
  <c r="AT101" i="1" s="1"/>
  <c r="N94" i="1"/>
  <c r="K87" i="1"/>
  <c r="AT87" i="1" s="1"/>
  <c r="I52" i="1"/>
  <c r="J52" i="1" s="1"/>
  <c r="AW52" i="1" s="1"/>
  <c r="M40" i="1"/>
  <c r="M25" i="1"/>
  <c r="N487" i="1"/>
  <c r="I487" i="1"/>
  <c r="J487" i="1" s="1"/>
  <c r="AW487" i="1" s="1"/>
  <c r="I453" i="1"/>
  <c r="J453" i="1" s="1"/>
  <c r="AW453" i="1" s="1"/>
  <c r="N453" i="1"/>
  <c r="M453" i="1"/>
  <c r="I385" i="1"/>
  <c r="J385" i="1" s="1"/>
  <c r="AW385" i="1" s="1"/>
  <c r="M385" i="1"/>
  <c r="N385" i="1"/>
  <c r="I342" i="1"/>
  <c r="M342" i="1"/>
  <c r="N342" i="1"/>
  <c r="I136" i="1"/>
  <c r="J136" i="1" s="1"/>
  <c r="AW136" i="1" s="1"/>
  <c r="M136" i="1"/>
  <c r="N136" i="1"/>
  <c r="K118" i="1"/>
  <c r="AT118" i="1" s="1"/>
  <c r="K385" i="1"/>
  <c r="AT385" i="1" s="1"/>
  <c r="K136" i="1"/>
  <c r="AT136" i="1" s="1"/>
  <c r="I100" i="1"/>
  <c r="J100" i="1" s="1"/>
  <c r="AW100" i="1" s="1"/>
  <c r="N100" i="1"/>
  <c r="N472" i="1"/>
  <c r="I397" i="1"/>
  <c r="J397" i="1" s="1"/>
  <c r="AW397" i="1" s="1"/>
  <c r="N397" i="1"/>
  <c r="K368" i="1"/>
  <c r="AT368" i="1" s="1"/>
  <c r="I315" i="1"/>
  <c r="J315" i="1" s="1"/>
  <c r="AW315" i="1" s="1"/>
  <c r="N315" i="1"/>
  <c r="K304" i="1"/>
  <c r="AT304" i="1" s="1"/>
  <c r="K284" i="1"/>
  <c r="AT284" i="1" s="1"/>
  <c r="I284" i="1"/>
  <c r="J284" i="1" s="1"/>
  <c r="AW284" i="1" s="1"/>
  <c r="I239" i="1"/>
  <c r="J239" i="1" s="1"/>
  <c r="AW239" i="1" s="1"/>
  <c r="N239" i="1"/>
  <c r="K214" i="1"/>
  <c r="AT214" i="1" s="1"/>
  <c r="N146" i="1"/>
  <c r="I146" i="1"/>
  <c r="J146" i="1" s="1"/>
  <c r="AW146" i="1" s="1"/>
  <c r="M146" i="1"/>
  <c r="N122" i="1"/>
  <c r="I122" i="1"/>
  <c r="J122" i="1" s="1"/>
  <c r="AW122" i="1" s="1"/>
  <c r="M122" i="1"/>
  <c r="I61" i="1"/>
  <c r="J61" i="1" s="1"/>
  <c r="AW61" i="1" s="1"/>
  <c r="M61" i="1"/>
  <c r="N61" i="1"/>
  <c r="M472" i="1"/>
  <c r="K468" i="1"/>
  <c r="AT468" i="1" s="1"/>
  <c r="M419" i="1"/>
  <c r="N419" i="1"/>
  <c r="N386" i="1"/>
  <c r="M386" i="1"/>
  <c r="N346" i="1"/>
  <c r="M346" i="1"/>
  <c r="M308" i="1"/>
  <c r="I298" i="1"/>
  <c r="J298" i="1" s="1"/>
  <c r="AW298" i="1" s="1"/>
  <c r="M298" i="1"/>
  <c r="N298" i="1"/>
  <c r="I233" i="1"/>
  <c r="J233" i="1" s="1"/>
  <c r="AW233" i="1" s="1"/>
  <c r="I205" i="1"/>
  <c r="J205" i="1" s="1"/>
  <c r="AW205" i="1" s="1"/>
  <c r="N205" i="1"/>
  <c r="I163" i="1"/>
  <c r="J163" i="1" s="1"/>
  <c r="AW163" i="1" s="1"/>
  <c r="M163" i="1"/>
  <c r="N163" i="1"/>
  <c r="K61" i="1"/>
  <c r="AT61" i="1" s="1"/>
  <c r="K121" i="1"/>
  <c r="AT121" i="1" s="1"/>
  <c r="K453" i="1"/>
  <c r="AT453" i="1" s="1"/>
  <c r="K342" i="1"/>
  <c r="AT342" i="1" s="1"/>
  <c r="J484" i="1"/>
  <c r="AW484" i="1" s="1"/>
  <c r="I472" i="1"/>
  <c r="J472" i="1" s="1"/>
  <c r="AW472" i="1" s="1"/>
  <c r="I468" i="1"/>
  <c r="J468" i="1" s="1"/>
  <c r="AW468" i="1" s="1"/>
  <c r="M333" i="1"/>
  <c r="I333" i="1"/>
  <c r="J333" i="1" s="1"/>
  <c r="AW333" i="1" s="1"/>
  <c r="N323" i="1"/>
  <c r="I323" i="1"/>
  <c r="J323" i="1" s="1"/>
  <c r="AW323" i="1" s="1"/>
  <c r="M494" i="1"/>
  <c r="M475" i="1"/>
  <c r="M351" i="1"/>
  <c r="N351" i="1"/>
  <c r="K333" i="1"/>
  <c r="AT333" i="1" s="1"/>
  <c r="M112" i="1"/>
  <c r="I112" i="1"/>
  <c r="J112" i="1" s="1"/>
  <c r="AW112" i="1" s="1"/>
  <c r="N112" i="1"/>
  <c r="M245" i="1"/>
  <c r="N245" i="1"/>
  <c r="N178" i="1"/>
  <c r="I178" i="1"/>
  <c r="J178" i="1" s="1"/>
  <c r="AW178" i="1" s="1"/>
  <c r="K142" i="1"/>
  <c r="AT142" i="1" s="1"/>
  <c r="N142" i="1"/>
  <c r="M121" i="1"/>
  <c r="I121" i="1"/>
  <c r="J121" i="1" s="1"/>
  <c r="AW121" i="1" s="1"/>
  <c r="N184" i="1"/>
  <c r="K184" i="1"/>
  <c r="AT184" i="1" s="1"/>
  <c r="K170" i="1"/>
  <c r="AT170" i="1" s="1"/>
  <c r="M118" i="1"/>
  <c r="I118" i="1"/>
  <c r="J118" i="1" s="1"/>
  <c r="AW118" i="1" s="1"/>
  <c r="K167" i="1"/>
  <c r="AT167" i="1" s="1"/>
  <c r="I416" i="1"/>
  <c r="J416" i="1" s="1"/>
  <c r="AW416" i="1" s="1"/>
  <c r="M416" i="1"/>
  <c r="M331" i="1"/>
  <c r="N331" i="1"/>
  <c r="N249" i="1"/>
  <c r="I245" i="1"/>
  <c r="J245" i="1" s="1"/>
  <c r="AW245" i="1" s="1"/>
  <c r="M128" i="1"/>
  <c r="N121" i="1"/>
  <c r="M219" i="1"/>
  <c r="N219" i="1"/>
  <c r="I170" i="1"/>
  <c r="J170" i="1" s="1"/>
  <c r="AW170" i="1" s="1"/>
  <c r="M170" i="1"/>
  <c r="N170" i="1"/>
  <c r="N402" i="1"/>
  <c r="I402" i="1"/>
  <c r="J402" i="1" s="1"/>
  <c r="AW402" i="1" s="1"/>
  <c r="I327" i="1"/>
  <c r="J327" i="1" s="1"/>
  <c r="AW327" i="1" s="1"/>
  <c r="N327" i="1"/>
  <c r="M487" i="1"/>
  <c r="I486" i="1"/>
  <c r="J486" i="1" s="1"/>
  <c r="AW486" i="1" s="1"/>
  <c r="M486" i="1"/>
  <c r="K486" i="1"/>
  <c r="AT486" i="1" s="1"/>
  <c r="M430" i="1"/>
  <c r="K416" i="1"/>
  <c r="AT416" i="1" s="1"/>
  <c r="N335" i="1"/>
  <c r="I335" i="1"/>
  <c r="J335" i="1" s="1"/>
  <c r="AW335" i="1" s="1"/>
  <c r="I321" i="1"/>
  <c r="J321" i="1" s="1"/>
  <c r="AW321" i="1" s="1"/>
  <c r="N297" i="1"/>
  <c r="I286" i="1"/>
  <c r="J286" i="1" s="1"/>
  <c r="AW286" i="1" s="1"/>
  <c r="N286" i="1"/>
  <c r="M249" i="1"/>
  <c r="I217" i="1"/>
  <c r="J217" i="1" s="1"/>
  <c r="AW217" i="1" s="1"/>
  <c r="N217" i="1"/>
  <c r="K148" i="1"/>
  <c r="AT148" i="1" s="1"/>
  <c r="I57" i="1"/>
  <c r="J57" i="1" s="1"/>
  <c r="AW57" i="1" s="1"/>
  <c r="M57" i="1"/>
  <c r="N57" i="1"/>
  <c r="K397" i="1"/>
  <c r="AT397" i="1" s="1"/>
  <c r="K321" i="1"/>
  <c r="AT321" i="1" s="1"/>
  <c r="K219" i="1"/>
  <c r="AT219" i="1" s="1"/>
  <c r="I149" i="1"/>
  <c r="J149" i="1" s="1"/>
  <c r="AW149" i="1" s="1"/>
  <c r="I114" i="1"/>
  <c r="J114" i="1" s="1"/>
  <c r="AW114" i="1" s="1"/>
  <c r="I105" i="1"/>
  <c r="J105" i="1" s="1"/>
  <c r="AW105" i="1" s="1"/>
  <c r="K104" i="1"/>
  <c r="AT104" i="1" s="1"/>
  <c r="K100" i="1"/>
  <c r="AT100" i="1" s="1"/>
  <c r="I95" i="1"/>
  <c r="K94" i="1"/>
  <c r="AT94" i="1" s="1"/>
  <c r="I42" i="1"/>
  <c r="J42" i="1" s="1"/>
  <c r="AW42" i="1" s="1"/>
  <c r="M451" i="1"/>
  <c r="K447" i="1"/>
  <c r="AT447" i="1" s="1"/>
  <c r="I444" i="1"/>
  <c r="J444" i="1" s="1"/>
  <c r="AW444" i="1" s="1"/>
  <c r="I441" i="1"/>
  <c r="J441" i="1" s="1"/>
  <c r="AW441" i="1" s="1"/>
  <c r="K430" i="1"/>
  <c r="AT430" i="1" s="1"/>
  <c r="K419" i="1"/>
  <c r="AT419" i="1" s="1"/>
  <c r="M409" i="1"/>
  <c r="I378" i="1"/>
  <c r="J378" i="1" s="1"/>
  <c r="AW378" i="1" s="1"/>
  <c r="I357" i="1"/>
  <c r="J357" i="1" s="1"/>
  <c r="AW357" i="1" s="1"/>
  <c r="K334" i="1"/>
  <c r="AT334" i="1" s="1"/>
  <c r="I310" i="1"/>
  <c r="J310" i="1" s="1"/>
  <c r="AW310" i="1" s="1"/>
  <c r="K271" i="1"/>
  <c r="AT271" i="1" s="1"/>
  <c r="K263" i="1"/>
  <c r="AT263" i="1" s="1"/>
  <c r="K254" i="1"/>
  <c r="AT254" i="1" s="1"/>
  <c r="K227" i="1"/>
  <c r="AT227" i="1" s="1"/>
  <c r="K199" i="1"/>
  <c r="AT199" i="1" s="1"/>
  <c r="K190" i="1"/>
  <c r="AT190" i="1" s="1"/>
  <c r="N97" i="1"/>
  <c r="M499" i="1"/>
  <c r="N498" i="1"/>
  <c r="N483" i="1"/>
  <c r="M462" i="1"/>
  <c r="I456" i="1"/>
  <c r="J456" i="1" s="1"/>
  <c r="AW456" i="1" s="1"/>
  <c r="I449" i="1"/>
  <c r="J449" i="1" s="1"/>
  <c r="AW449" i="1" s="1"/>
  <c r="K448" i="1"/>
  <c r="AT448" i="1" s="1"/>
  <c r="M410" i="1"/>
  <c r="M393" i="1"/>
  <c r="M371" i="1"/>
  <c r="I370" i="1"/>
  <c r="J370" i="1" s="1"/>
  <c r="AW370" i="1" s="1"/>
  <c r="M358" i="1"/>
  <c r="N354" i="1"/>
  <c r="N340" i="1"/>
  <c r="K335" i="1"/>
  <c r="AT335" i="1" s="1"/>
  <c r="K323" i="1"/>
  <c r="AT323" i="1" s="1"/>
  <c r="I319" i="1"/>
  <c r="J319" i="1" s="1"/>
  <c r="AW319" i="1" s="1"/>
  <c r="K255" i="1"/>
  <c r="AT255" i="1" s="1"/>
  <c r="N252" i="1"/>
  <c r="N251" i="1"/>
  <c r="K249" i="1"/>
  <c r="AT249" i="1" s="1"/>
  <c r="N225" i="1"/>
  <c r="K200" i="1"/>
  <c r="AT200" i="1" s="1"/>
  <c r="I197" i="1"/>
  <c r="J197" i="1" s="1"/>
  <c r="AW197" i="1" s="1"/>
  <c r="I161" i="1"/>
  <c r="J161" i="1" s="1"/>
  <c r="AW161" i="1" s="1"/>
  <c r="N143" i="1"/>
  <c r="K138" i="1"/>
  <c r="AT138" i="1" s="1"/>
  <c r="N126" i="1"/>
  <c r="N125" i="1"/>
  <c r="N85" i="1"/>
  <c r="N76" i="1"/>
  <c r="K74" i="1"/>
  <c r="AT74" i="1" s="1"/>
  <c r="M26" i="1"/>
  <c r="K474" i="1"/>
  <c r="AT474" i="1" s="1"/>
  <c r="I499" i="1"/>
  <c r="J499" i="1" s="1"/>
  <c r="AW499" i="1" s="1"/>
  <c r="I492" i="1"/>
  <c r="J492" i="1" s="1"/>
  <c r="AW492" i="1" s="1"/>
  <c r="I485" i="1"/>
  <c r="J485" i="1" s="1"/>
  <c r="AW485" i="1" s="1"/>
  <c r="I462" i="1"/>
  <c r="J462" i="1" s="1"/>
  <c r="AW462" i="1" s="1"/>
  <c r="K460" i="1"/>
  <c r="AT460" i="1" s="1"/>
  <c r="K456" i="1"/>
  <c r="AT456" i="1" s="1"/>
  <c r="I395" i="1"/>
  <c r="J395" i="1" s="1"/>
  <c r="AW395" i="1" s="1"/>
  <c r="K370" i="1"/>
  <c r="AT370" i="1" s="1"/>
  <c r="M363" i="1"/>
  <c r="I341" i="1"/>
  <c r="J341" i="1" s="1"/>
  <c r="AW341" i="1" s="1"/>
  <c r="I307" i="1"/>
  <c r="J307" i="1" s="1"/>
  <c r="AW307" i="1" s="1"/>
  <c r="I295" i="1"/>
  <c r="J295" i="1" s="1"/>
  <c r="AW295" i="1" s="1"/>
  <c r="I257" i="1"/>
  <c r="J257" i="1" s="1"/>
  <c r="AW257" i="1" s="1"/>
  <c r="K246" i="1"/>
  <c r="AT246" i="1" s="1"/>
  <c r="M230" i="1"/>
  <c r="N194" i="1"/>
  <c r="K188" i="1"/>
  <c r="AT188" i="1" s="1"/>
  <c r="I135" i="1"/>
  <c r="J135" i="1" s="1"/>
  <c r="AW135" i="1" s="1"/>
  <c r="I86" i="1"/>
  <c r="J86" i="1" s="1"/>
  <c r="AW86" i="1" s="1"/>
  <c r="M64" i="1"/>
  <c r="I26" i="1"/>
  <c r="J26" i="1" s="1"/>
  <c r="AW26" i="1" s="1"/>
  <c r="K475" i="1"/>
  <c r="AT475" i="1" s="1"/>
  <c r="K311" i="1"/>
  <c r="AT311" i="1" s="1"/>
  <c r="K63" i="1"/>
  <c r="AT63" i="1" s="1"/>
  <c r="K278" i="1"/>
  <c r="AT278" i="1" s="1"/>
  <c r="N215" i="1"/>
  <c r="K143" i="1"/>
  <c r="AT143" i="1" s="1"/>
  <c r="K98" i="1"/>
  <c r="AT98" i="1" s="1"/>
  <c r="K260" i="1"/>
  <c r="AT260" i="1" s="1"/>
  <c r="K245" i="1"/>
  <c r="AT245" i="1" s="1"/>
  <c r="K484" i="1"/>
  <c r="AT484" i="1" s="1"/>
  <c r="K215" i="1"/>
  <c r="AT215" i="1" s="1"/>
  <c r="K213" i="1"/>
  <c r="AT213" i="1" s="1"/>
  <c r="M78" i="1"/>
  <c r="J424" i="1"/>
  <c r="AW424" i="1" s="1"/>
  <c r="J479" i="1"/>
  <c r="AW479" i="1" s="1"/>
  <c r="I446" i="1"/>
  <c r="M446" i="1"/>
  <c r="N446" i="1"/>
  <c r="K471" i="1"/>
  <c r="AT471" i="1" s="1"/>
  <c r="K35" i="1"/>
  <c r="AT35" i="1" s="1"/>
  <c r="K204" i="1"/>
  <c r="AT204" i="1" s="1"/>
  <c r="I482" i="1"/>
  <c r="J482" i="1" s="1"/>
  <c r="AW482" i="1" s="1"/>
  <c r="N482" i="1"/>
  <c r="K415" i="1"/>
  <c r="AT415" i="1" s="1"/>
  <c r="M406" i="1"/>
  <c r="N406" i="1"/>
  <c r="I400" i="1"/>
  <c r="J400" i="1" s="1"/>
  <c r="AW400" i="1" s="1"/>
  <c r="M382" i="1"/>
  <c r="N382" i="1"/>
  <c r="K360" i="1"/>
  <c r="AT360" i="1" s="1"/>
  <c r="I345" i="1"/>
  <c r="J345" i="1" s="1"/>
  <c r="AW345" i="1" s="1"/>
  <c r="I283" i="1"/>
  <c r="M283" i="1"/>
  <c r="N283" i="1"/>
  <c r="N277" i="1"/>
  <c r="M277" i="1"/>
  <c r="K268" i="1"/>
  <c r="AT268" i="1" s="1"/>
  <c r="K208" i="1"/>
  <c r="AT208" i="1" s="1"/>
  <c r="M205" i="1"/>
  <c r="I131" i="1"/>
  <c r="J131" i="1" s="1"/>
  <c r="AW131" i="1" s="1"/>
  <c r="M131" i="1"/>
  <c r="K120" i="1"/>
  <c r="AT120" i="1" s="1"/>
  <c r="I66" i="1"/>
  <c r="J66" i="1" s="1"/>
  <c r="AW66" i="1" s="1"/>
  <c r="M66" i="1"/>
  <c r="N66" i="1"/>
  <c r="K62" i="1"/>
  <c r="AT62" i="1" s="1"/>
  <c r="M28" i="1"/>
  <c r="N28" i="1"/>
  <c r="I455" i="1"/>
  <c r="M455" i="1"/>
  <c r="N455" i="1"/>
  <c r="M448" i="1"/>
  <c r="M447" i="1"/>
  <c r="N447" i="1"/>
  <c r="M423" i="1"/>
  <c r="N423" i="1"/>
  <c r="K406" i="1"/>
  <c r="AT406" i="1" s="1"/>
  <c r="M389" i="1"/>
  <c r="I389" i="1"/>
  <c r="J389" i="1" s="1"/>
  <c r="AW389" i="1" s="1"/>
  <c r="N389" i="1"/>
  <c r="I356" i="1"/>
  <c r="J356" i="1" s="1"/>
  <c r="AW356" i="1" s="1"/>
  <c r="I346" i="1"/>
  <c r="J346" i="1" s="1"/>
  <c r="AW346" i="1" s="1"/>
  <c r="K283" i="1"/>
  <c r="AT283" i="1" s="1"/>
  <c r="K277" i="1"/>
  <c r="AT277" i="1" s="1"/>
  <c r="K259" i="1"/>
  <c r="AT259" i="1" s="1"/>
  <c r="N213" i="1"/>
  <c r="I209" i="1"/>
  <c r="J209" i="1" s="1"/>
  <c r="AW209" i="1" s="1"/>
  <c r="K144" i="1"/>
  <c r="AT144" i="1" s="1"/>
  <c r="K66" i="1"/>
  <c r="AT66" i="1" s="1"/>
  <c r="K28" i="1"/>
  <c r="AT28" i="1" s="1"/>
  <c r="I313" i="1"/>
  <c r="J313" i="1" s="1"/>
  <c r="AW313" i="1" s="1"/>
  <c r="M313" i="1"/>
  <c r="N124" i="1"/>
  <c r="M124" i="1"/>
  <c r="M119" i="1"/>
  <c r="N119" i="1"/>
  <c r="I434" i="1"/>
  <c r="J434" i="1" s="1"/>
  <c r="AW434" i="1" s="1"/>
  <c r="N434" i="1"/>
  <c r="M434" i="1"/>
  <c r="I247" i="1"/>
  <c r="J247" i="1" s="1"/>
  <c r="AW247" i="1" s="1"/>
  <c r="M247" i="1"/>
  <c r="N479" i="1"/>
  <c r="M479" i="1"/>
  <c r="M491" i="1"/>
  <c r="I491" i="1"/>
  <c r="J491" i="1" s="1"/>
  <c r="AW491" i="1" s="1"/>
  <c r="N491" i="1"/>
  <c r="K174" i="1"/>
  <c r="AT174" i="1" s="1"/>
  <c r="M134" i="1"/>
  <c r="N134" i="1"/>
  <c r="I458" i="1"/>
  <c r="N458" i="1"/>
  <c r="M458" i="1"/>
  <c r="M459" i="1"/>
  <c r="N459" i="1"/>
  <c r="N407" i="1"/>
  <c r="I407" i="1"/>
  <c r="J407" i="1" s="1"/>
  <c r="AW407" i="1" s="1"/>
  <c r="M407" i="1"/>
  <c r="I301" i="1"/>
  <c r="M301" i="1"/>
  <c r="N301" i="1"/>
  <c r="M269" i="1"/>
  <c r="N269" i="1"/>
  <c r="I361" i="1"/>
  <c r="J361" i="1" s="1"/>
  <c r="AW361" i="1" s="1"/>
  <c r="M361" i="1"/>
  <c r="N361" i="1"/>
  <c r="K301" i="1"/>
  <c r="AT301" i="1" s="1"/>
  <c r="I278" i="1"/>
  <c r="J278" i="1" s="1"/>
  <c r="AW278" i="1" s="1"/>
  <c r="M278" i="1"/>
  <c r="M413" i="1"/>
  <c r="I413" i="1"/>
  <c r="J413" i="1" s="1"/>
  <c r="AW413" i="1" s="1"/>
  <c r="N413" i="1"/>
  <c r="K209" i="1"/>
  <c r="AT209" i="1" s="1"/>
  <c r="I81" i="1"/>
  <c r="J81" i="1" s="1"/>
  <c r="AW81" i="1" s="1"/>
  <c r="M81" i="1"/>
  <c r="N81" i="1"/>
  <c r="K81" i="1"/>
  <c r="AT81" i="1" s="1"/>
  <c r="I477" i="1"/>
  <c r="J477" i="1" s="1"/>
  <c r="AW477" i="1" s="1"/>
  <c r="N477" i="1"/>
  <c r="M477" i="1"/>
  <c r="I470" i="1"/>
  <c r="J470" i="1" s="1"/>
  <c r="AW470" i="1" s="1"/>
  <c r="M470" i="1"/>
  <c r="N470" i="1"/>
  <c r="N303" i="1"/>
  <c r="K173" i="1"/>
  <c r="AT173" i="1" s="1"/>
  <c r="K119" i="1"/>
  <c r="AT119" i="1" s="1"/>
  <c r="M109" i="1"/>
  <c r="N109" i="1"/>
  <c r="I109" i="1"/>
  <c r="N381" i="1"/>
  <c r="M381" i="1"/>
  <c r="K491" i="1"/>
  <c r="AT491" i="1" s="1"/>
  <c r="K446" i="1"/>
  <c r="AT446" i="1" s="1"/>
  <c r="K422" i="1"/>
  <c r="AT422" i="1" s="1"/>
  <c r="M344" i="1"/>
  <c r="I344" i="1"/>
  <c r="J344" i="1" s="1"/>
  <c r="AW344" i="1" s="1"/>
  <c r="N344" i="1"/>
  <c r="K478" i="1"/>
  <c r="AT478" i="1" s="1"/>
  <c r="I268" i="1"/>
  <c r="J268" i="1" s="1"/>
  <c r="AW268" i="1" s="1"/>
  <c r="N268" i="1"/>
  <c r="N383" i="1"/>
  <c r="M383" i="1"/>
  <c r="J213" i="1"/>
  <c r="AW213" i="1" s="1"/>
  <c r="J202" i="1"/>
  <c r="AW202" i="1" s="1"/>
  <c r="I148" i="1"/>
  <c r="J148" i="1" s="1"/>
  <c r="AW148" i="1" s="1"/>
  <c r="N148" i="1"/>
  <c r="K459" i="1"/>
  <c r="AT459" i="1" s="1"/>
  <c r="K407" i="1"/>
  <c r="AT407" i="1" s="1"/>
  <c r="K356" i="1"/>
  <c r="AT356" i="1" s="1"/>
  <c r="K316" i="1"/>
  <c r="AT316" i="1" s="1"/>
  <c r="I316" i="1"/>
  <c r="J316" i="1" s="1"/>
  <c r="AW316" i="1" s="1"/>
  <c r="M240" i="1"/>
  <c r="I240" i="1"/>
  <c r="J240" i="1" s="1"/>
  <c r="AW240" i="1" s="1"/>
  <c r="K240" i="1"/>
  <c r="AT240" i="1" s="1"/>
  <c r="N240" i="1"/>
  <c r="I160" i="1"/>
  <c r="N160" i="1"/>
  <c r="K480" i="1"/>
  <c r="AT480" i="1" s="1"/>
  <c r="I390" i="1"/>
  <c r="J390" i="1" s="1"/>
  <c r="AW390" i="1" s="1"/>
  <c r="M390" i="1"/>
  <c r="N390" i="1"/>
  <c r="K384" i="1"/>
  <c r="AT384" i="1" s="1"/>
  <c r="M380" i="1"/>
  <c r="I380" i="1"/>
  <c r="N380" i="1"/>
  <c r="K160" i="1"/>
  <c r="AT160" i="1" s="1"/>
  <c r="I90" i="1"/>
  <c r="J90" i="1" s="1"/>
  <c r="AW90" i="1" s="1"/>
  <c r="M90" i="1"/>
  <c r="N90" i="1"/>
  <c r="K67" i="1"/>
  <c r="AT67" i="1" s="1"/>
  <c r="I366" i="1"/>
  <c r="J366" i="1" s="1"/>
  <c r="AW366" i="1" s="1"/>
  <c r="N366" i="1"/>
  <c r="N463" i="1"/>
  <c r="M463" i="1"/>
  <c r="K436" i="1"/>
  <c r="AT436" i="1" s="1"/>
  <c r="K408" i="1"/>
  <c r="AT408" i="1" s="1"/>
  <c r="I381" i="1"/>
  <c r="J381" i="1" s="1"/>
  <c r="AW381" i="1" s="1"/>
  <c r="M303" i="1"/>
  <c r="M297" i="1"/>
  <c r="I297" i="1"/>
  <c r="J297" i="1" s="1"/>
  <c r="AW297" i="1" s="1"/>
  <c r="N247" i="1"/>
  <c r="N182" i="1"/>
  <c r="I169" i="1"/>
  <c r="J169" i="1" s="1"/>
  <c r="AW169" i="1" s="1"/>
  <c r="M169" i="1"/>
  <c r="I119" i="1"/>
  <c r="J119" i="1" s="1"/>
  <c r="AW119" i="1" s="1"/>
  <c r="K109" i="1"/>
  <c r="AT109" i="1" s="1"/>
  <c r="I139" i="1"/>
  <c r="J139" i="1" s="1"/>
  <c r="AW139" i="1" s="1"/>
  <c r="M139" i="1"/>
  <c r="N139" i="1"/>
  <c r="I35" i="1"/>
  <c r="J35" i="1" s="1"/>
  <c r="AW35" i="1" s="1"/>
  <c r="M35" i="1"/>
  <c r="N35" i="1"/>
  <c r="K381" i="1"/>
  <c r="AT381" i="1" s="1"/>
  <c r="K139" i="1"/>
  <c r="AT139" i="1" s="1"/>
  <c r="K434" i="1"/>
  <c r="AT434" i="1" s="1"/>
  <c r="N208" i="1"/>
  <c r="I208" i="1"/>
  <c r="J208" i="1" s="1"/>
  <c r="AW208" i="1" s="1"/>
  <c r="M208" i="1"/>
  <c r="N62" i="1"/>
  <c r="I62" i="1"/>
  <c r="J62" i="1" s="1"/>
  <c r="AW62" i="1" s="1"/>
  <c r="M62" i="1"/>
  <c r="I218" i="1"/>
  <c r="J218" i="1" s="1"/>
  <c r="AW218" i="1" s="1"/>
  <c r="N218" i="1"/>
  <c r="M59" i="1"/>
  <c r="N59" i="1"/>
  <c r="K479" i="1"/>
  <c r="AT479" i="1" s="1"/>
  <c r="M424" i="1"/>
  <c r="N424" i="1"/>
  <c r="M365" i="1"/>
  <c r="N365" i="1"/>
  <c r="M480" i="1"/>
  <c r="I480" i="1"/>
  <c r="J480" i="1" s="1"/>
  <c r="AW480" i="1" s="1"/>
  <c r="K424" i="1"/>
  <c r="AT424" i="1" s="1"/>
  <c r="N284" i="1"/>
  <c r="M284" i="1"/>
  <c r="M173" i="1"/>
  <c r="N173" i="1"/>
  <c r="I173" i="1"/>
  <c r="M436" i="1"/>
  <c r="N436" i="1"/>
  <c r="I433" i="1"/>
  <c r="J433" i="1" s="1"/>
  <c r="AW433" i="1" s="1"/>
  <c r="M433" i="1"/>
  <c r="N433" i="1"/>
  <c r="K380" i="1"/>
  <c r="AT380" i="1" s="1"/>
  <c r="N313" i="1"/>
  <c r="K477" i="1"/>
  <c r="AT477" i="1" s="1"/>
  <c r="I471" i="1"/>
  <c r="J471" i="1" s="1"/>
  <c r="AW471" i="1" s="1"/>
  <c r="M482" i="1"/>
  <c r="K463" i="1"/>
  <c r="AT463" i="1" s="1"/>
  <c r="N398" i="1"/>
  <c r="I398" i="1"/>
  <c r="J398" i="1" s="1"/>
  <c r="AW398" i="1" s="1"/>
  <c r="M398" i="1"/>
  <c r="M376" i="1"/>
  <c r="I376" i="1"/>
  <c r="J376" i="1" s="1"/>
  <c r="AW376" i="1" s="1"/>
  <c r="N242" i="1"/>
  <c r="M237" i="1"/>
  <c r="N237" i="1"/>
  <c r="I182" i="1"/>
  <c r="J182" i="1" s="1"/>
  <c r="AW182" i="1" s="1"/>
  <c r="I134" i="1"/>
  <c r="J134" i="1" s="1"/>
  <c r="AW134" i="1" s="1"/>
  <c r="K242" i="1"/>
  <c r="AT242" i="1" s="1"/>
  <c r="I220" i="1"/>
  <c r="M220" i="1"/>
  <c r="N220" i="1"/>
  <c r="I166" i="1"/>
  <c r="J166" i="1" s="1"/>
  <c r="AW166" i="1" s="1"/>
  <c r="M166" i="1"/>
  <c r="N166" i="1"/>
  <c r="K440" i="1"/>
  <c r="AT440" i="1" s="1"/>
  <c r="K377" i="1"/>
  <c r="AT377" i="1" s="1"/>
  <c r="I337" i="1"/>
  <c r="M337" i="1"/>
  <c r="N337" i="1"/>
  <c r="N299" i="1"/>
  <c r="I299" i="1"/>
  <c r="J299" i="1" s="1"/>
  <c r="AW299" i="1" s="1"/>
  <c r="K274" i="1"/>
  <c r="AT274" i="1" s="1"/>
  <c r="N238" i="1"/>
  <c r="M238" i="1"/>
  <c r="K149" i="1"/>
  <c r="AT149" i="1" s="1"/>
  <c r="K96" i="1"/>
  <c r="AT96" i="1" s="1"/>
  <c r="K496" i="1"/>
  <c r="AT496" i="1" s="1"/>
  <c r="K411" i="1"/>
  <c r="AT411" i="1" s="1"/>
  <c r="K396" i="1"/>
  <c r="AT396" i="1" s="1"/>
  <c r="K394" i="1"/>
  <c r="AT394" i="1" s="1"/>
  <c r="K386" i="1"/>
  <c r="AT386" i="1" s="1"/>
  <c r="K238" i="1"/>
  <c r="AT238" i="1" s="1"/>
  <c r="M188" i="1"/>
  <c r="N188" i="1"/>
  <c r="I154" i="1"/>
  <c r="J154" i="1" s="1"/>
  <c r="AW154" i="1" s="1"/>
  <c r="M154" i="1"/>
  <c r="N154" i="1"/>
  <c r="M102" i="1"/>
  <c r="N102" i="1"/>
  <c r="I73" i="1"/>
  <c r="J73" i="1" s="1"/>
  <c r="AW73" i="1" s="1"/>
  <c r="M73" i="1"/>
  <c r="N73" i="1"/>
  <c r="K64" i="1"/>
  <c r="AT64" i="1" s="1"/>
  <c r="K161" i="1"/>
  <c r="AT161" i="1" s="1"/>
  <c r="K110" i="1"/>
  <c r="AT110" i="1" s="1"/>
  <c r="K495" i="1"/>
  <c r="AT495" i="1" s="1"/>
  <c r="I289" i="1"/>
  <c r="J289" i="1" s="1"/>
  <c r="AW289" i="1" s="1"/>
  <c r="N289" i="1"/>
  <c r="M224" i="1"/>
  <c r="I224" i="1"/>
  <c r="J224" i="1" s="1"/>
  <c r="AW224" i="1" s="1"/>
  <c r="K49" i="1"/>
  <c r="AT49" i="1" s="1"/>
  <c r="K451" i="1"/>
  <c r="AT451" i="1" s="1"/>
  <c r="K343" i="1"/>
  <c r="AT343" i="1" s="1"/>
  <c r="I343" i="1"/>
  <c r="J343" i="1" s="1"/>
  <c r="AW343" i="1" s="1"/>
  <c r="I266" i="1"/>
  <c r="K266" i="1"/>
  <c r="AT266" i="1" s="1"/>
  <c r="I256" i="1"/>
  <c r="J256" i="1" s="1"/>
  <c r="AW256" i="1" s="1"/>
  <c r="M256" i="1"/>
  <c r="N250" i="1"/>
  <c r="I250" i="1"/>
  <c r="J250" i="1" s="1"/>
  <c r="AW250" i="1" s="1"/>
  <c r="I203" i="1"/>
  <c r="M203" i="1"/>
  <c r="N203" i="1"/>
  <c r="N171" i="1"/>
  <c r="I171" i="1"/>
  <c r="M167" i="1"/>
  <c r="I167" i="1"/>
  <c r="J167" i="1" s="1"/>
  <c r="AW167" i="1" s="1"/>
  <c r="N167" i="1"/>
  <c r="K150" i="1"/>
  <c r="AT150" i="1" s="1"/>
  <c r="M142" i="1"/>
  <c r="I142" i="1"/>
  <c r="J142" i="1" s="1"/>
  <c r="AW142" i="1" s="1"/>
  <c r="K102" i="1"/>
  <c r="AT102" i="1" s="1"/>
  <c r="M88" i="1"/>
  <c r="N88" i="1"/>
  <c r="N50" i="1"/>
  <c r="I50" i="1"/>
  <c r="J50" i="1" s="1"/>
  <c r="AW50" i="1" s="1"/>
  <c r="M50" i="1"/>
  <c r="K196" i="1"/>
  <c r="AT196" i="1" s="1"/>
  <c r="K182" i="1"/>
  <c r="AT182" i="1" s="1"/>
  <c r="K59" i="1"/>
  <c r="AT59" i="1" s="1"/>
  <c r="I49" i="1"/>
  <c r="J49" i="1" s="1"/>
  <c r="AW49" i="1" s="1"/>
  <c r="M49" i="1"/>
  <c r="N49" i="1"/>
  <c r="K427" i="1"/>
  <c r="AT427" i="1" s="1"/>
  <c r="K285" i="1"/>
  <c r="AT285" i="1" s="1"/>
  <c r="K264" i="1"/>
  <c r="AT264" i="1" s="1"/>
  <c r="K233" i="1"/>
  <c r="AT233" i="1" s="1"/>
  <c r="N233" i="1"/>
  <c r="K33" i="1"/>
  <c r="AT33" i="1" s="1"/>
  <c r="M33" i="1"/>
  <c r="K487" i="1"/>
  <c r="AT487" i="1" s="1"/>
  <c r="K409" i="1"/>
  <c r="AT409" i="1" s="1"/>
  <c r="K352" i="1"/>
  <c r="AT352" i="1" s="1"/>
  <c r="K289" i="1"/>
  <c r="AT289" i="1" s="1"/>
  <c r="K197" i="1"/>
  <c r="AT197" i="1" s="1"/>
  <c r="N137" i="1"/>
  <c r="I137" i="1"/>
  <c r="I373" i="1"/>
  <c r="J373" i="1" s="1"/>
  <c r="AW373" i="1" s="1"/>
  <c r="M373" i="1"/>
  <c r="K309" i="1"/>
  <c r="AT309" i="1" s="1"/>
  <c r="K275" i="1"/>
  <c r="AT275" i="1" s="1"/>
  <c r="K256" i="1"/>
  <c r="AT256" i="1" s="1"/>
  <c r="K225" i="1"/>
  <c r="AT225" i="1" s="1"/>
  <c r="K203" i="1"/>
  <c r="AT203" i="1" s="1"/>
  <c r="I180" i="1"/>
  <c r="N180" i="1"/>
  <c r="K176" i="1"/>
  <c r="AT176" i="1" s="1"/>
  <c r="I117" i="1"/>
  <c r="J117" i="1" s="1"/>
  <c r="AW117" i="1" s="1"/>
  <c r="N117" i="1"/>
  <c r="K103" i="1"/>
  <c r="AT103" i="1" s="1"/>
  <c r="K88" i="1"/>
  <c r="AT88" i="1" s="1"/>
  <c r="K50" i="1"/>
  <c r="AT50" i="1" s="1"/>
  <c r="K169" i="1"/>
  <c r="AT169" i="1" s="1"/>
  <c r="K131" i="1"/>
  <c r="AT131" i="1" s="1"/>
  <c r="M367" i="1"/>
  <c r="I367" i="1"/>
  <c r="J367" i="1" s="1"/>
  <c r="AW367" i="1" s="1"/>
  <c r="K313" i="1"/>
  <c r="AT313" i="1" s="1"/>
  <c r="K237" i="1"/>
  <c r="AT237" i="1" s="1"/>
  <c r="K450" i="1"/>
  <c r="AT450" i="1" s="1"/>
  <c r="K439" i="1"/>
  <c r="AT439" i="1" s="1"/>
  <c r="M202" i="1"/>
  <c r="N202" i="1"/>
  <c r="K162" i="1"/>
  <c r="AT162" i="1" s="1"/>
  <c r="I37" i="1"/>
  <c r="J37" i="1" s="1"/>
  <c r="AW37" i="1" s="1"/>
  <c r="N37" i="1"/>
  <c r="K454" i="1"/>
  <c r="AT454" i="1" s="1"/>
  <c r="I349" i="1"/>
  <c r="J349" i="1" s="1"/>
  <c r="AW349" i="1" s="1"/>
  <c r="M349" i="1"/>
  <c r="I325" i="1"/>
  <c r="J325" i="1" s="1"/>
  <c r="AW325" i="1" s="1"/>
  <c r="M325" i="1"/>
  <c r="N325" i="1"/>
  <c r="K251" i="1"/>
  <c r="AT251" i="1" s="1"/>
  <c r="K239" i="1"/>
  <c r="AT239" i="1" s="1"/>
  <c r="M155" i="1"/>
  <c r="I155" i="1"/>
  <c r="J155" i="1" s="1"/>
  <c r="AW155" i="1" s="1"/>
  <c r="N74" i="1"/>
  <c r="M74" i="1"/>
  <c r="K383" i="1"/>
  <c r="AT383" i="1" s="1"/>
  <c r="K346" i="1"/>
  <c r="AT346" i="1" s="1"/>
  <c r="K345" i="1"/>
  <c r="AT345" i="1" s="1"/>
  <c r="N341" i="1"/>
  <c r="N333" i="1"/>
  <c r="K331" i="1"/>
  <c r="AT331" i="1" s="1"/>
  <c r="N321" i="1"/>
  <c r="K319" i="1"/>
  <c r="AT319" i="1" s="1"/>
  <c r="M311" i="1"/>
  <c r="K258" i="1"/>
  <c r="AT258" i="1" s="1"/>
  <c r="K241" i="1"/>
  <c r="AT241" i="1" s="1"/>
  <c r="K216" i="1"/>
  <c r="AT216" i="1" s="1"/>
  <c r="N129" i="1"/>
  <c r="M98" i="1"/>
  <c r="N78" i="1"/>
  <c r="K75" i="1"/>
  <c r="AT75" i="1" s="1"/>
  <c r="K279" i="1"/>
  <c r="AT279" i="1" s="1"/>
  <c r="K265" i="1"/>
  <c r="AT265" i="1" s="1"/>
  <c r="K253" i="1"/>
  <c r="AT253" i="1" s="1"/>
  <c r="K228" i="1"/>
  <c r="AT228" i="1" s="1"/>
  <c r="K217" i="1"/>
  <c r="AT217" i="1" s="1"/>
  <c r="K157" i="1"/>
  <c r="AT157" i="1" s="1"/>
  <c r="K134" i="1"/>
  <c r="AT134" i="1" s="1"/>
  <c r="K106" i="1"/>
  <c r="AT106" i="1" s="1"/>
  <c r="K70" i="1"/>
  <c r="AT70" i="1" s="1"/>
  <c r="K229" i="1"/>
  <c r="AT229" i="1" s="1"/>
  <c r="K211" i="1"/>
  <c r="AT211" i="1" s="1"/>
  <c r="K146" i="1"/>
  <c r="AT146" i="1" s="1"/>
  <c r="K135" i="1"/>
  <c r="AT135" i="1" s="1"/>
  <c r="K122" i="1"/>
  <c r="AT122" i="1" s="1"/>
  <c r="K113" i="1"/>
  <c r="AT113" i="1" s="1"/>
  <c r="N30" i="1"/>
  <c r="K358" i="1"/>
  <c r="AT358" i="1" s="1"/>
  <c r="M347" i="1"/>
  <c r="K336" i="1"/>
  <c r="AT336" i="1" s="1"/>
  <c r="K324" i="1"/>
  <c r="AT324" i="1" s="1"/>
  <c r="K300" i="1"/>
  <c r="AT300" i="1" s="1"/>
  <c r="K299" i="1"/>
  <c r="AT299" i="1" s="1"/>
  <c r="K282" i="1"/>
  <c r="AT282" i="1" s="1"/>
  <c r="K267" i="1"/>
  <c r="AT267" i="1" s="1"/>
  <c r="K224" i="1"/>
  <c r="AT224" i="1" s="1"/>
  <c r="K218" i="1"/>
  <c r="AT218" i="1" s="1"/>
  <c r="N214" i="1"/>
  <c r="N190" i="1"/>
  <c r="K171" i="1"/>
  <c r="AT171" i="1" s="1"/>
  <c r="K158" i="1"/>
  <c r="AT158" i="1" s="1"/>
  <c r="J425" i="1"/>
  <c r="AW425" i="1" s="1"/>
  <c r="J382" i="1"/>
  <c r="AW382" i="1" s="1"/>
  <c r="I429" i="1"/>
  <c r="N429" i="1"/>
  <c r="I500" i="1"/>
  <c r="N500" i="1"/>
  <c r="J447" i="1"/>
  <c r="AW447" i="1" s="1"/>
  <c r="J494" i="1"/>
  <c r="AW494" i="1" s="1"/>
  <c r="K493" i="1"/>
  <c r="AT493" i="1" s="1"/>
  <c r="J490" i="1"/>
  <c r="AW490" i="1" s="1"/>
  <c r="K469" i="1"/>
  <c r="AT469" i="1" s="1"/>
  <c r="J466" i="1"/>
  <c r="AW466" i="1" s="1"/>
  <c r="K445" i="1"/>
  <c r="AT445" i="1" s="1"/>
  <c r="I415" i="1"/>
  <c r="M415" i="1"/>
  <c r="K405" i="1"/>
  <c r="AT405" i="1" s="1"/>
  <c r="K401" i="1"/>
  <c r="AT401" i="1" s="1"/>
  <c r="M377" i="1"/>
  <c r="I377" i="1"/>
  <c r="N377" i="1"/>
  <c r="N362" i="1"/>
  <c r="I362" i="1"/>
  <c r="M362" i="1"/>
  <c r="J292" i="1"/>
  <c r="AW292" i="1" s="1"/>
  <c r="N290" i="1"/>
  <c r="I290" i="1"/>
  <c r="N285" i="1"/>
  <c r="I285" i="1"/>
  <c r="M285" i="1"/>
  <c r="M223" i="1"/>
  <c r="N223" i="1"/>
  <c r="I488" i="1"/>
  <c r="N488" i="1"/>
  <c r="M355" i="1"/>
  <c r="I355" i="1"/>
  <c r="N355" i="1"/>
  <c r="M270" i="1"/>
  <c r="N270" i="1"/>
  <c r="I270" i="1"/>
  <c r="N490" i="1"/>
  <c r="M490" i="1"/>
  <c r="K488" i="1"/>
  <c r="AT488" i="1" s="1"/>
  <c r="K355" i="1"/>
  <c r="AT355" i="1" s="1"/>
  <c r="M292" i="1"/>
  <c r="N292" i="1"/>
  <c r="K292" i="1"/>
  <c r="AT292" i="1" s="1"/>
  <c r="M438" i="1"/>
  <c r="N438" i="1"/>
  <c r="M388" i="1"/>
  <c r="I388" i="1"/>
  <c r="K388" i="1"/>
  <c r="AT388" i="1" s="1"/>
  <c r="I368" i="1"/>
  <c r="M368" i="1"/>
  <c r="N368" i="1"/>
  <c r="I457" i="1"/>
  <c r="M457" i="1"/>
  <c r="N457" i="1"/>
  <c r="K438" i="1"/>
  <c r="AT438" i="1" s="1"/>
  <c r="M435" i="1"/>
  <c r="N435" i="1"/>
  <c r="K432" i="1"/>
  <c r="AT432" i="1" s="1"/>
  <c r="M429" i="1"/>
  <c r="M287" i="1"/>
  <c r="N287" i="1"/>
  <c r="I287" i="1"/>
  <c r="K287" i="1"/>
  <c r="AT287" i="1" s="1"/>
  <c r="I330" i="1"/>
  <c r="M330" i="1"/>
  <c r="N330" i="1"/>
  <c r="K330" i="1"/>
  <c r="AT330" i="1" s="1"/>
  <c r="J234" i="1"/>
  <c r="AW234" i="1" s="1"/>
  <c r="N466" i="1"/>
  <c r="M466" i="1"/>
  <c r="K464" i="1"/>
  <c r="AT464" i="1" s="1"/>
  <c r="M364" i="1"/>
  <c r="I364" i="1"/>
  <c r="K364" i="1"/>
  <c r="AT364" i="1" s="1"/>
  <c r="K338" i="1"/>
  <c r="AT338" i="1" s="1"/>
  <c r="K270" i="1"/>
  <c r="AT270" i="1" s="1"/>
  <c r="K490" i="1"/>
  <c r="AT490" i="1" s="1"/>
  <c r="K466" i="1"/>
  <c r="AT466" i="1" s="1"/>
  <c r="J459" i="1"/>
  <c r="AW459" i="1" s="1"/>
  <c r="M437" i="1"/>
  <c r="I437" i="1"/>
  <c r="I432" i="1"/>
  <c r="N432" i="1"/>
  <c r="J428" i="1"/>
  <c r="AW428" i="1" s="1"/>
  <c r="J391" i="1"/>
  <c r="AW391" i="1" s="1"/>
  <c r="J331" i="1"/>
  <c r="AW331" i="1" s="1"/>
  <c r="M7" i="1"/>
  <c r="I481" i="1"/>
  <c r="M481" i="1"/>
  <c r="N481" i="1"/>
  <c r="M500" i="1"/>
  <c r="K481" i="1"/>
  <c r="AT481" i="1" s="1"/>
  <c r="K457" i="1"/>
  <c r="AT457" i="1" s="1"/>
  <c r="M428" i="1"/>
  <c r="N428" i="1"/>
  <c r="I396" i="1"/>
  <c r="N396" i="1"/>
  <c r="M396" i="1"/>
  <c r="M391" i="1"/>
  <c r="N391" i="1"/>
  <c r="N369" i="1"/>
  <c r="I369" i="1"/>
  <c r="M369" i="1"/>
  <c r="K369" i="1"/>
  <c r="AT369" i="1" s="1"/>
  <c r="I464" i="1"/>
  <c r="N464" i="1"/>
  <c r="I476" i="1"/>
  <c r="N476" i="1"/>
  <c r="I452" i="1"/>
  <c r="N452" i="1"/>
  <c r="K429" i="1"/>
  <c r="AT429" i="1" s="1"/>
  <c r="M425" i="1"/>
  <c r="N425" i="1"/>
  <c r="I420" i="1"/>
  <c r="N420" i="1"/>
  <c r="K420" i="1"/>
  <c r="AT420" i="1" s="1"/>
  <c r="I392" i="1"/>
  <c r="M392" i="1"/>
  <c r="I332" i="1"/>
  <c r="K332" i="1"/>
  <c r="AT332" i="1" s="1"/>
  <c r="M332" i="1"/>
  <c r="N332" i="1"/>
  <c r="I320" i="1"/>
  <c r="K320" i="1"/>
  <c r="AT320" i="1" s="1"/>
  <c r="N320" i="1"/>
  <c r="M320" i="1"/>
  <c r="M221" i="1"/>
  <c r="N221" i="1"/>
  <c r="I221" i="1"/>
  <c r="K221" i="1"/>
  <c r="AT221" i="1" s="1"/>
  <c r="K500" i="1"/>
  <c r="AT500" i="1" s="1"/>
  <c r="N495" i="1"/>
  <c r="M478" i="1"/>
  <c r="N478" i="1"/>
  <c r="K476" i="1"/>
  <c r="AT476" i="1" s="1"/>
  <c r="N471" i="1"/>
  <c r="N454" i="1"/>
  <c r="M454" i="1"/>
  <c r="K452" i="1"/>
  <c r="AT452" i="1" s="1"/>
  <c r="K425" i="1"/>
  <c r="AT425" i="1" s="1"/>
  <c r="I422" i="1"/>
  <c r="M422" i="1"/>
  <c r="N417" i="1"/>
  <c r="I408" i="1"/>
  <c r="N408" i="1"/>
  <c r="M408" i="1"/>
  <c r="K392" i="1"/>
  <c r="AT392" i="1" s="1"/>
  <c r="I168" i="1"/>
  <c r="N168" i="1"/>
  <c r="M168" i="1"/>
  <c r="M89" i="1"/>
  <c r="N89" i="1"/>
  <c r="I89" i="1"/>
  <c r="N338" i="1"/>
  <c r="I338" i="1"/>
  <c r="M338" i="1"/>
  <c r="M417" i="1"/>
  <c r="M412" i="1"/>
  <c r="I412" i="1"/>
  <c r="K412" i="1"/>
  <c r="AT412" i="1" s="1"/>
  <c r="I399" i="1"/>
  <c r="K399" i="1"/>
  <c r="AT399" i="1" s="1"/>
  <c r="I329" i="1"/>
  <c r="M329" i="1"/>
  <c r="N329" i="1"/>
  <c r="J227" i="1"/>
  <c r="AW227" i="1" s="1"/>
  <c r="I156" i="1"/>
  <c r="N156" i="1"/>
  <c r="M156" i="1"/>
  <c r="I493" i="1"/>
  <c r="M493" i="1"/>
  <c r="N493" i="1"/>
  <c r="I469" i="1"/>
  <c r="M469" i="1"/>
  <c r="N469" i="1"/>
  <c r="I445" i="1"/>
  <c r="M445" i="1"/>
  <c r="N445" i="1"/>
  <c r="K417" i="1"/>
  <c r="AT417" i="1" s="1"/>
  <c r="I405" i="1"/>
  <c r="M405" i="1"/>
  <c r="M401" i="1"/>
  <c r="I401" i="1"/>
  <c r="N401" i="1"/>
  <c r="K329" i="1"/>
  <c r="AT329" i="1" s="1"/>
  <c r="I223" i="1"/>
  <c r="K156" i="1"/>
  <c r="AT156" i="1" s="1"/>
  <c r="J152" i="1"/>
  <c r="AW152" i="1" s="1"/>
  <c r="M24" i="1"/>
  <c r="N24" i="1"/>
  <c r="I24" i="1"/>
  <c r="I375" i="1"/>
  <c r="K375" i="1"/>
  <c r="AT375" i="1" s="1"/>
  <c r="M353" i="1"/>
  <c r="N353" i="1"/>
  <c r="I293" i="1"/>
  <c r="M293" i="1"/>
  <c r="N293" i="1"/>
  <c r="N262" i="1"/>
  <c r="I262" i="1"/>
  <c r="M262" i="1"/>
  <c r="K262" i="1"/>
  <c r="AT262" i="1" s="1"/>
  <c r="I145" i="1"/>
  <c r="M145" i="1"/>
  <c r="N145" i="1"/>
  <c r="J36" i="1"/>
  <c r="AW36" i="1" s="1"/>
  <c r="K413" i="1"/>
  <c r="AT413" i="1" s="1"/>
  <c r="N374" i="1"/>
  <c r="M374" i="1"/>
  <c r="K353" i="1"/>
  <c r="AT353" i="1" s="1"/>
  <c r="I348" i="1"/>
  <c r="N348" i="1"/>
  <c r="M348" i="1"/>
  <c r="I294" i="1"/>
  <c r="M294" i="1"/>
  <c r="N294" i="1"/>
  <c r="K293" i="1"/>
  <c r="AT293" i="1" s="1"/>
  <c r="M236" i="1"/>
  <c r="I236" i="1"/>
  <c r="N236" i="1"/>
  <c r="I207" i="1"/>
  <c r="M207" i="1"/>
  <c r="N207" i="1"/>
  <c r="I198" i="1"/>
  <c r="N198" i="1"/>
  <c r="K198" i="1"/>
  <c r="AT198" i="1" s="1"/>
  <c r="M198" i="1"/>
  <c r="K145" i="1"/>
  <c r="AT145" i="1" s="1"/>
  <c r="M60" i="1"/>
  <c r="N60" i="1"/>
  <c r="I60" i="1"/>
  <c r="J53" i="1"/>
  <c r="AW53" i="1" s="1"/>
  <c r="I51" i="1"/>
  <c r="N51" i="1"/>
  <c r="M51" i="1"/>
  <c r="J29" i="1"/>
  <c r="AW29" i="1" s="1"/>
  <c r="K435" i="1"/>
  <c r="AT435" i="1" s="1"/>
  <c r="I387" i="1"/>
  <c r="K387" i="1"/>
  <c r="AT387" i="1" s="1"/>
  <c r="K433" i="1"/>
  <c r="AT433" i="1" s="1"/>
  <c r="K374" i="1"/>
  <c r="AT374" i="1" s="1"/>
  <c r="I351" i="1"/>
  <c r="K351" i="1"/>
  <c r="AT351" i="1" s="1"/>
  <c r="N350" i="1"/>
  <c r="M350" i="1"/>
  <c r="M304" i="1"/>
  <c r="N304" i="1"/>
  <c r="N302" i="1"/>
  <c r="I302" i="1"/>
  <c r="I271" i="1"/>
  <c r="N271" i="1"/>
  <c r="M271" i="1"/>
  <c r="I296" i="1"/>
  <c r="K296" i="1"/>
  <c r="AT296" i="1" s="1"/>
  <c r="J243" i="1"/>
  <c r="AW243" i="1" s="1"/>
  <c r="I186" i="1"/>
  <c r="N186" i="1"/>
  <c r="M186" i="1"/>
  <c r="K305" i="1"/>
  <c r="AT305" i="1" s="1"/>
  <c r="I177" i="1"/>
  <c r="M177" i="1"/>
  <c r="N177" i="1"/>
  <c r="M153" i="1"/>
  <c r="N153" i="1"/>
  <c r="I153" i="1"/>
  <c r="N485" i="1"/>
  <c r="N473" i="1"/>
  <c r="N461" i="1"/>
  <c r="N449" i="1"/>
  <c r="K410" i="1"/>
  <c r="AT410" i="1" s="1"/>
  <c r="K372" i="1"/>
  <c r="AT372" i="1" s="1"/>
  <c r="J358" i="1"/>
  <c r="AW358" i="1" s="1"/>
  <c r="M343" i="1"/>
  <c r="N343" i="1"/>
  <c r="M316" i="1"/>
  <c r="N316" i="1"/>
  <c r="N314" i="1"/>
  <c r="I314" i="1"/>
  <c r="M272" i="1"/>
  <c r="K272" i="1"/>
  <c r="AT272" i="1" s="1"/>
  <c r="N272" i="1"/>
  <c r="J264" i="1"/>
  <c r="AW264" i="1" s="1"/>
  <c r="K226" i="1"/>
  <c r="AT226" i="1" s="1"/>
  <c r="N147" i="1"/>
  <c r="I147" i="1"/>
  <c r="M147" i="1"/>
  <c r="J115" i="1"/>
  <c r="AW115" i="1" s="1"/>
  <c r="J65" i="1"/>
  <c r="AW65" i="1" s="1"/>
  <c r="I56" i="1"/>
  <c r="M56" i="1"/>
  <c r="N56" i="1"/>
  <c r="I305" i="1"/>
  <c r="M305" i="1"/>
  <c r="N305" i="1"/>
  <c r="J272" i="1"/>
  <c r="AW272" i="1" s="1"/>
  <c r="K21" i="1"/>
  <c r="AT21" i="1" s="1"/>
  <c r="M21" i="1"/>
  <c r="I21" i="1"/>
  <c r="N21" i="1"/>
  <c r="M379" i="1"/>
  <c r="I379" i="1"/>
  <c r="I372" i="1"/>
  <c r="N372" i="1"/>
  <c r="K362" i="1"/>
  <c r="AT362" i="1" s="1"/>
  <c r="M103" i="1"/>
  <c r="N103" i="1"/>
  <c r="I103" i="1"/>
  <c r="N497" i="1"/>
  <c r="N492" i="1"/>
  <c r="N480" i="1"/>
  <c r="N468" i="1"/>
  <c r="N456" i="1"/>
  <c r="N444" i="1"/>
  <c r="N421" i="1"/>
  <c r="N414" i="1"/>
  <c r="N404" i="1"/>
  <c r="N400" i="1"/>
  <c r="K398" i="1"/>
  <c r="AT398" i="1" s="1"/>
  <c r="I317" i="1"/>
  <c r="M317" i="1"/>
  <c r="N317" i="1"/>
  <c r="I308" i="1"/>
  <c r="K308" i="1"/>
  <c r="AT308" i="1" s="1"/>
  <c r="J267" i="1"/>
  <c r="AW267" i="1" s="1"/>
  <c r="J72" i="1"/>
  <c r="AW72" i="1" s="1"/>
  <c r="I306" i="1"/>
  <c r="M306" i="1"/>
  <c r="N306" i="1"/>
  <c r="J263" i="1"/>
  <c r="AW263" i="1" s="1"/>
  <c r="M226" i="1"/>
  <c r="N226" i="1"/>
  <c r="I226" i="1"/>
  <c r="K423" i="1"/>
  <c r="AT423" i="1" s="1"/>
  <c r="M421" i="1"/>
  <c r="N411" i="1"/>
  <c r="K389" i="1"/>
  <c r="AT389" i="1" s="1"/>
  <c r="N387" i="1"/>
  <c r="I384" i="1"/>
  <c r="N384" i="1"/>
  <c r="K344" i="1"/>
  <c r="AT344" i="1" s="1"/>
  <c r="M340" i="1"/>
  <c r="K340" i="1"/>
  <c r="AT340" i="1" s="1"/>
  <c r="M328" i="1"/>
  <c r="N328" i="1"/>
  <c r="N326" i="1"/>
  <c r="I326" i="1"/>
  <c r="I318" i="1"/>
  <c r="M318" i="1"/>
  <c r="N318" i="1"/>
  <c r="K317" i="1"/>
  <c r="AT317" i="1" s="1"/>
  <c r="N195" i="1"/>
  <c r="I195" i="1"/>
  <c r="M195" i="1"/>
  <c r="I339" i="1"/>
  <c r="K339" i="1"/>
  <c r="AT339" i="1" s="1"/>
  <c r="N307" i="1"/>
  <c r="N295" i="1"/>
  <c r="M234" i="1"/>
  <c r="N234" i="1"/>
  <c r="I27" i="1"/>
  <c r="N27" i="1"/>
  <c r="M27" i="1"/>
  <c r="K365" i="1"/>
  <c r="AT365" i="1" s="1"/>
  <c r="I360" i="1"/>
  <c r="N360" i="1"/>
  <c r="M282" i="1"/>
  <c r="N282" i="1"/>
  <c r="I282" i="1"/>
  <c r="N244" i="1"/>
  <c r="I235" i="1"/>
  <c r="M235" i="1"/>
  <c r="N235" i="1"/>
  <c r="K234" i="1"/>
  <c r="AT234" i="1" s="1"/>
  <c r="I132" i="1"/>
  <c r="N132" i="1"/>
  <c r="M132" i="1"/>
  <c r="M53" i="1"/>
  <c r="N53" i="1"/>
  <c r="K45" i="1"/>
  <c r="AT45" i="1" s="1"/>
  <c r="M45" i="1"/>
  <c r="I45" i="1"/>
  <c r="N45" i="1"/>
  <c r="K326" i="1"/>
  <c r="AT326" i="1" s="1"/>
  <c r="K314" i="1"/>
  <c r="AT314" i="1" s="1"/>
  <c r="K302" i="1"/>
  <c r="AT302" i="1" s="1"/>
  <c r="K290" i="1"/>
  <c r="AT290" i="1" s="1"/>
  <c r="J260" i="1"/>
  <c r="AW260" i="1" s="1"/>
  <c r="I253" i="1"/>
  <c r="N253" i="1"/>
  <c r="M253" i="1"/>
  <c r="M243" i="1"/>
  <c r="N243" i="1"/>
  <c r="K236" i="1"/>
  <c r="AT236" i="1" s="1"/>
  <c r="K195" i="1"/>
  <c r="AT195" i="1" s="1"/>
  <c r="J127" i="1"/>
  <c r="AW127" i="1" s="1"/>
  <c r="J67" i="1"/>
  <c r="AW67" i="1" s="1"/>
  <c r="M279" i="1"/>
  <c r="N279" i="1"/>
  <c r="J277" i="1"/>
  <c r="AW277" i="1" s="1"/>
  <c r="J276" i="1"/>
  <c r="AW276" i="1" s="1"/>
  <c r="K243" i="1"/>
  <c r="AT243" i="1" s="1"/>
  <c r="I212" i="1"/>
  <c r="M212" i="1"/>
  <c r="N212" i="1"/>
  <c r="I133" i="1"/>
  <c r="N133" i="1"/>
  <c r="I363" i="1"/>
  <c r="K363" i="1"/>
  <c r="AT363" i="1" s="1"/>
  <c r="N352" i="1"/>
  <c r="K350" i="1"/>
  <c r="AT350" i="1" s="1"/>
  <c r="I336" i="1"/>
  <c r="N336" i="1"/>
  <c r="I324" i="1"/>
  <c r="N324" i="1"/>
  <c r="I312" i="1"/>
  <c r="N312" i="1"/>
  <c r="I300" i="1"/>
  <c r="N300" i="1"/>
  <c r="I288" i="1"/>
  <c r="N288" i="1"/>
  <c r="I275" i="1"/>
  <c r="M275" i="1"/>
  <c r="N274" i="1"/>
  <c r="M274" i="1"/>
  <c r="M260" i="1"/>
  <c r="N260" i="1"/>
  <c r="I259" i="1"/>
  <c r="N259" i="1"/>
  <c r="K244" i="1"/>
  <c r="AT244" i="1" s="1"/>
  <c r="K141" i="1"/>
  <c r="AT141" i="1" s="1"/>
  <c r="N141" i="1"/>
  <c r="M141" i="1"/>
  <c r="I141" i="1"/>
  <c r="K133" i="1"/>
  <c r="AT133" i="1" s="1"/>
  <c r="K327" i="1"/>
  <c r="AT327" i="1" s="1"/>
  <c r="K315" i="1"/>
  <c r="AT315" i="1" s="1"/>
  <c r="K303" i="1"/>
  <c r="AT303" i="1" s="1"/>
  <c r="K291" i="1"/>
  <c r="AT291" i="1" s="1"/>
  <c r="K286" i="1"/>
  <c r="AT286" i="1" s="1"/>
  <c r="M267" i="1"/>
  <c r="N267" i="1"/>
  <c r="M258" i="1"/>
  <c r="N258" i="1"/>
  <c r="I248" i="1"/>
  <c r="I241" i="1"/>
  <c r="N241" i="1"/>
  <c r="M232" i="1"/>
  <c r="K223" i="1"/>
  <c r="AT223" i="1" s="1"/>
  <c r="I222" i="1"/>
  <c r="M222" i="1"/>
  <c r="I265" i="1"/>
  <c r="N265" i="1"/>
  <c r="I194" i="1"/>
  <c r="K186" i="1"/>
  <c r="AT186" i="1" s="1"/>
  <c r="J181" i="1"/>
  <c r="AW181" i="1" s="1"/>
  <c r="M46" i="1"/>
  <c r="I46" i="1"/>
  <c r="N46" i="1"/>
  <c r="M231" i="1"/>
  <c r="N231" i="1"/>
  <c r="I193" i="1"/>
  <c r="M193" i="1"/>
  <c r="I192" i="1"/>
  <c r="N192" i="1"/>
  <c r="I187" i="1"/>
  <c r="N187" i="1"/>
  <c r="M164" i="1"/>
  <c r="N164" i="1"/>
  <c r="I164" i="1"/>
  <c r="M152" i="1"/>
  <c r="N152" i="1"/>
  <c r="M108" i="1"/>
  <c r="N108" i="1"/>
  <c r="I108" i="1"/>
  <c r="J69" i="1"/>
  <c r="AW69" i="1" s="1"/>
  <c r="K232" i="1"/>
  <c r="AT232" i="1" s="1"/>
  <c r="K231" i="1"/>
  <c r="AT231" i="1" s="1"/>
  <c r="I210" i="1"/>
  <c r="N210" i="1"/>
  <c r="K187" i="1"/>
  <c r="AT187" i="1" s="1"/>
  <c r="J165" i="1"/>
  <c r="AW165" i="1" s="1"/>
  <c r="N130" i="1"/>
  <c r="I130" i="1"/>
  <c r="M130" i="1"/>
  <c r="M77" i="1"/>
  <c r="N77" i="1"/>
  <c r="I77" i="1"/>
  <c r="M58" i="1"/>
  <c r="I58" i="1"/>
  <c r="N58" i="1"/>
  <c r="I39" i="1"/>
  <c r="N39" i="1"/>
  <c r="M39" i="1"/>
  <c r="M255" i="1"/>
  <c r="N255" i="1"/>
  <c r="M246" i="1"/>
  <c r="N246" i="1"/>
  <c r="I229" i="1"/>
  <c r="N229" i="1"/>
  <c r="K210" i="1"/>
  <c r="AT210" i="1" s="1"/>
  <c r="M206" i="1"/>
  <c r="I206" i="1"/>
  <c r="K194" i="1"/>
  <c r="AT194" i="1" s="1"/>
  <c r="N189" i="1"/>
  <c r="K189" i="1"/>
  <c r="AT189" i="1" s="1"/>
  <c r="M189" i="1"/>
  <c r="K39" i="1"/>
  <c r="AT39" i="1" s="1"/>
  <c r="M263" i="1"/>
  <c r="M251" i="1"/>
  <c r="M239" i="1"/>
  <c r="M227" i="1"/>
  <c r="M217" i="1"/>
  <c r="M213" i="1"/>
  <c r="N201" i="1"/>
  <c r="K201" i="1"/>
  <c r="AT201" i="1" s="1"/>
  <c r="K192" i="1"/>
  <c r="AT192" i="1" s="1"/>
  <c r="I184" i="1"/>
  <c r="M184" i="1"/>
  <c r="N183" i="1"/>
  <c r="I183" i="1"/>
  <c r="N169" i="1"/>
  <c r="I157" i="1"/>
  <c r="M157" i="1"/>
  <c r="K147" i="1"/>
  <c r="AT147" i="1" s="1"/>
  <c r="I116" i="1"/>
  <c r="N116" i="1"/>
  <c r="M106" i="1"/>
  <c r="N106" i="1"/>
  <c r="I106" i="1"/>
  <c r="I80" i="1"/>
  <c r="M80" i="1"/>
  <c r="N80" i="1"/>
  <c r="N211" i="1"/>
  <c r="K205" i="1"/>
  <c r="AT205" i="1" s="1"/>
  <c r="J199" i="1"/>
  <c r="AW199" i="1" s="1"/>
  <c r="K180" i="1"/>
  <c r="AT180" i="1" s="1"/>
  <c r="M91" i="1"/>
  <c r="N91" i="1"/>
  <c r="K91" i="1"/>
  <c r="AT91" i="1" s="1"/>
  <c r="I91" i="1"/>
  <c r="M70" i="1"/>
  <c r="I70" i="1"/>
  <c r="N70" i="1"/>
  <c r="J33" i="1"/>
  <c r="AW33" i="1" s="1"/>
  <c r="K207" i="1"/>
  <c r="AT207" i="1" s="1"/>
  <c r="K206" i="1"/>
  <c r="AT206" i="1" s="1"/>
  <c r="M181" i="1"/>
  <c r="K181" i="1"/>
  <c r="AT181" i="1" s="1"/>
  <c r="K168" i="1"/>
  <c r="AT168" i="1" s="1"/>
  <c r="N159" i="1"/>
  <c r="K159" i="1"/>
  <c r="AT159" i="1" s="1"/>
  <c r="I159" i="1"/>
  <c r="M159" i="1"/>
  <c r="I123" i="1"/>
  <c r="N123" i="1"/>
  <c r="M82" i="1"/>
  <c r="I82" i="1"/>
  <c r="N82" i="1"/>
  <c r="K58" i="1"/>
  <c r="AT58" i="1" s="1"/>
  <c r="K46" i="1"/>
  <c r="AT46" i="1" s="1"/>
  <c r="M34" i="1"/>
  <c r="I34" i="1"/>
  <c r="I204" i="1"/>
  <c r="N204" i="1"/>
  <c r="K178" i="1"/>
  <c r="AT178" i="1" s="1"/>
  <c r="M178" i="1"/>
  <c r="M176" i="1"/>
  <c r="I176" i="1"/>
  <c r="I175" i="1"/>
  <c r="M175" i="1"/>
  <c r="N175" i="1"/>
  <c r="N165" i="1"/>
  <c r="M165" i="1"/>
  <c r="J140" i="1"/>
  <c r="AW140" i="1" s="1"/>
  <c r="I124" i="1"/>
  <c r="K124" i="1"/>
  <c r="AT124" i="1" s="1"/>
  <c r="M120" i="1"/>
  <c r="N120" i="1"/>
  <c r="I120" i="1"/>
  <c r="N110" i="1"/>
  <c r="I110" i="1"/>
  <c r="M36" i="1"/>
  <c r="N36" i="1"/>
  <c r="K36" i="1"/>
  <c r="AT36" i="1" s="1"/>
  <c r="M22" i="1"/>
  <c r="I22" i="1"/>
  <c r="N22" i="1"/>
  <c r="I216" i="1"/>
  <c r="N216" i="1"/>
  <c r="K212" i="1"/>
  <c r="AT212" i="1" s="1"/>
  <c r="J211" i="1"/>
  <c r="AW211" i="1" s="1"/>
  <c r="K177" i="1"/>
  <c r="AT177" i="1" s="1"/>
  <c r="M140" i="1"/>
  <c r="N140" i="1"/>
  <c r="K132" i="1"/>
  <c r="AT132" i="1" s="1"/>
  <c r="I111" i="1"/>
  <c r="N111" i="1"/>
  <c r="M111" i="1"/>
  <c r="M84" i="1"/>
  <c r="N84" i="1"/>
  <c r="I84" i="1"/>
  <c r="K60" i="1"/>
  <c r="AT60" i="1" s="1"/>
  <c r="M48" i="1"/>
  <c r="N48" i="1"/>
  <c r="I150" i="1"/>
  <c r="N150" i="1"/>
  <c r="I99" i="1"/>
  <c r="N99" i="1"/>
  <c r="I44" i="1"/>
  <c r="M44" i="1"/>
  <c r="M41" i="1"/>
  <c r="N41" i="1"/>
  <c r="J25" i="1"/>
  <c r="AW25" i="1" s="1"/>
  <c r="N209" i="1"/>
  <c r="N197" i="1"/>
  <c r="N185" i="1"/>
  <c r="K165" i="1"/>
  <c r="AT165" i="1" s="1"/>
  <c r="K164" i="1"/>
  <c r="AT164" i="1" s="1"/>
  <c r="K140" i="1"/>
  <c r="AT140" i="1" s="1"/>
  <c r="K130" i="1"/>
  <c r="AT130" i="1" s="1"/>
  <c r="I128" i="1"/>
  <c r="K128" i="1"/>
  <c r="AT128" i="1" s="1"/>
  <c r="M127" i="1"/>
  <c r="N127" i="1"/>
  <c r="K127" i="1"/>
  <c r="AT127" i="1" s="1"/>
  <c r="I68" i="1"/>
  <c r="M68" i="1"/>
  <c r="M65" i="1"/>
  <c r="N65" i="1"/>
  <c r="K51" i="1"/>
  <c r="AT51" i="1" s="1"/>
  <c r="K48" i="1"/>
  <c r="AT48" i="1" s="1"/>
  <c r="N179" i="1"/>
  <c r="I162" i="1"/>
  <c r="N162" i="1"/>
  <c r="I138" i="1"/>
  <c r="N138" i="1"/>
  <c r="K69" i="1"/>
  <c r="AT69" i="1" s="1"/>
  <c r="M69" i="1"/>
  <c r="I63" i="1"/>
  <c r="N63" i="1"/>
  <c r="M63" i="1"/>
  <c r="I20" i="1"/>
  <c r="M20" i="1"/>
  <c r="I144" i="1"/>
  <c r="N144" i="1"/>
  <c r="K111" i="1"/>
  <c r="AT111" i="1" s="1"/>
  <c r="K108" i="1"/>
  <c r="AT108" i="1" s="1"/>
  <c r="I92" i="1"/>
  <c r="M92" i="1"/>
  <c r="N92" i="1"/>
  <c r="K84" i="1"/>
  <c r="AT84" i="1" s="1"/>
  <c r="K82" i="1"/>
  <c r="AT82" i="1" s="1"/>
  <c r="I75" i="1"/>
  <c r="N75" i="1"/>
  <c r="M75" i="1"/>
  <c r="M72" i="1"/>
  <c r="N72" i="1"/>
  <c r="I32" i="1"/>
  <c r="M32" i="1"/>
  <c r="M29" i="1"/>
  <c r="N29" i="1"/>
  <c r="K22" i="1"/>
  <c r="AT22" i="1" s="1"/>
  <c r="I174" i="1"/>
  <c r="N174" i="1"/>
  <c r="K153" i="1"/>
  <c r="AT153" i="1" s="1"/>
  <c r="K152" i="1"/>
  <c r="AT152" i="1" s="1"/>
  <c r="J151" i="1"/>
  <c r="AW151" i="1" s="1"/>
  <c r="M96" i="1"/>
  <c r="N96" i="1"/>
  <c r="I96" i="1"/>
  <c r="I93" i="1"/>
  <c r="K93" i="1"/>
  <c r="AT93" i="1" s="1"/>
  <c r="N93" i="1"/>
  <c r="K34" i="1"/>
  <c r="AT34" i="1" s="1"/>
  <c r="K27" i="1"/>
  <c r="AT27" i="1" s="1"/>
  <c r="K24" i="1"/>
  <c r="AT24" i="1" s="1"/>
  <c r="M137" i="1"/>
  <c r="M101" i="1"/>
  <c r="N101" i="1"/>
  <c r="M172" i="1"/>
  <c r="M160" i="1"/>
  <c r="N155" i="1"/>
  <c r="M148" i="1"/>
  <c r="K116" i="1"/>
  <c r="AT116" i="1" s="1"/>
  <c r="M115" i="1"/>
  <c r="N115" i="1"/>
  <c r="K77" i="1"/>
  <c r="AT77" i="1" s="1"/>
  <c r="K68" i="1"/>
  <c r="AT68" i="1" s="1"/>
  <c r="M67" i="1"/>
  <c r="N67" i="1"/>
  <c r="K53" i="1"/>
  <c r="AT53" i="1" s="1"/>
  <c r="K44" i="1"/>
  <c r="AT44" i="1" s="1"/>
  <c r="M43" i="1"/>
  <c r="N43" i="1"/>
  <c r="K29" i="1"/>
  <c r="AT29" i="1" s="1"/>
  <c r="K20" i="1"/>
  <c r="AT20" i="1" s="1"/>
  <c r="M19" i="1"/>
  <c r="N19" i="1"/>
  <c r="K125" i="1"/>
  <c r="AT125" i="1" s="1"/>
  <c r="I104" i="1"/>
  <c r="M104" i="1"/>
  <c r="N118" i="1"/>
  <c r="I94" i="1"/>
  <c r="K89" i="1"/>
  <c r="AT89" i="1" s="1"/>
  <c r="K123" i="1"/>
  <c r="AT123" i="1" s="1"/>
  <c r="M113" i="1"/>
  <c r="N113" i="1"/>
  <c r="I87" i="1"/>
  <c r="N87" i="1"/>
  <c r="K80" i="1"/>
  <c r="AT80" i="1" s="1"/>
  <c r="M79" i="1"/>
  <c r="N79" i="1"/>
  <c r="K65" i="1"/>
  <c r="AT65" i="1" s="1"/>
  <c r="K56" i="1"/>
  <c r="AT56" i="1" s="1"/>
  <c r="M55" i="1"/>
  <c r="N55" i="1"/>
  <c r="K41" i="1"/>
  <c r="AT41" i="1" s="1"/>
  <c r="K32" i="1"/>
  <c r="AT32" i="1" s="1"/>
  <c r="M31" i="1"/>
  <c r="N31" i="1"/>
  <c r="K14" i="1"/>
  <c r="AT14" i="1" s="1"/>
  <c r="N7" i="1"/>
  <c r="K16" i="1"/>
  <c r="AT16" i="1" s="1"/>
  <c r="K12" i="1"/>
  <c r="AT12" i="1" s="1"/>
  <c r="M12" i="1"/>
  <c r="K18" i="1"/>
  <c r="AT18" i="1" s="1"/>
  <c r="M18" i="1"/>
  <c r="K17" i="1"/>
  <c r="AT17" i="1" s="1"/>
  <c r="M17" i="1"/>
  <c r="M14" i="1"/>
  <c r="K13" i="1"/>
  <c r="AT13" i="1" s="1"/>
  <c r="M13" i="1"/>
  <c r="M16" i="1"/>
  <c r="M15" i="1"/>
  <c r="M11" i="1"/>
  <c r="M10" i="1"/>
  <c r="M9" i="1"/>
  <c r="M8" i="1"/>
  <c r="K10" i="1"/>
  <c r="AT10" i="1" s="1"/>
  <c r="K9" i="1"/>
  <c r="AT9" i="1" s="1"/>
  <c r="K8" i="1"/>
  <c r="K11" i="1"/>
  <c r="AT11" i="1" s="1"/>
  <c r="K15" i="1"/>
  <c r="AT15" i="1" s="1"/>
  <c r="K7" i="1"/>
  <c r="I18" i="1"/>
  <c r="J18" i="1" s="1"/>
  <c r="AW18" i="1" s="1"/>
  <c r="I7" i="1"/>
  <c r="N16" i="1"/>
  <c r="N15" i="1"/>
  <c r="N14" i="1"/>
  <c r="N13" i="1"/>
  <c r="N10" i="1"/>
  <c r="N11" i="1"/>
  <c r="N9" i="1"/>
  <c r="N17" i="1"/>
  <c r="N12" i="1"/>
  <c r="N8" i="1"/>
  <c r="AT7" i="1" l="1"/>
  <c r="J7" i="1"/>
  <c r="AT8" i="1"/>
  <c r="O358" i="1"/>
  <c r="AB6" i="1"/>
  <c r="F11" i="2" s="1"/>
  <c r="AA6" i="1"/>
  <c r="D11" i="2" s="1"/>
  <c r="O505" i="1"/>
  <c r="P505" i="1"/>
  <c r="P503" i="1"/>
  <c r="O503" i="1"/>
  <c r="P506" i="1"/>
  <c r="O83" i="1"/>
  <c r="P465" i="1"/>
  <c r="O504" i="1"/>
  <c r="O506" i="1"/>
  <c r="P504" i="1"/>
  <c r="P431" i="1"/>
  <c r="O152" i="1"/>
  <c r="O440" i="1"/>
  <c r="O263" i="1"/>
  <c r="O276" i="1"/>
  <c r="O431" i="1"/>
  <c r="O501" i="1"/>
  <c r="J501" i="1"/>
  <c r="O37" i="1"/>
  <c r="O382" i="1"/>
  <c r="J502" i="1"/>
  <c r="O502" i="1"/>
  <c r="P83" i="1"/>
  <c r="O497" i="1"/>
  <c r="O19" i="1"/>
  <c r="O292" i="1"/>
  <c r="O430" i="1"/>
  <c r="O421" i="1"/>
  <c r="P418" i="1"/>
  <c r="O33" i="1"/>
  <c r="P497" i="1"/>
  <c r="O185" i="1"/>
  <c r="P423" i="1"/>
  <c r="O260" i="1"/>
  <c r="O78" i="1"/>
  <c r="P475" i="1"/>
  <c r="O86" i="1"/>
  <c r="O286" i="1"/>
  <c r="O64" i="1"/>
  <c r="O465" i="1"/>
  <c r="O261" i="1"/>
  <c r="P307" i="1"/>
  <c r="O30" i="1"/>
  <c r="O239" i="1"/>
  <c r="O264" i="1"/>
  <c r="O322" i="1"/>
  <c r="P200" i="1"/>
  <c r="P244" i="1"/>
  <c r="O393" i="1"/>
  <c r="P215" i="1"/>
  <c r="P97" i="1"/>
  <c r="O395" i="1"/>
  <c r="P456" i="1"/>
  <c r="O25" i="1"/>
  <c r="O442" i="1"/>
  <c r="P341" i="1"/>
  <c r="O494" i="1"/>
  <c r="O237" i="1"/>
  <c r="P402" i="1"/>
  <c r="O255" i="1"/>
  <c r="P30" i="1"/>
  <c r="O199" i="1"/>
  <c r="O121" i="1"/>
  <c r="P179" i="1"/>
  <c r="O409" i="1"/>
  <c r="P487" i="1"/>
  <c r="O38" i="1"/>
  <c r="J322" i="1"/>
  <c r="P289" i="1"/>
  <c r="O435" i="1"/>
  <c r="P261" i="1"/>
  <c r="P280" i="1"/>
  <c r="P47" i="1"/>
  <c r="P85" i="1"/>
  <c r="P125" i="1"/>
  <c r="O230" i="1"/>
  <c r="O71" i="1"/>
  <c r="P76" i="1"/>
  <c r="P414" i="1"/>
  <c r="O213" i="1"/>
  <c r="O129" i="1"/>
  <c r="O151" i="1"/>
  <c r="O181" i="1"/>
  <c r="P129" i="1"/>
  <c r="O232" i="1"/>
  <c r="O69" i="1"/>
  <c r="P65" i="1"/>
  <c r="P295" i="1"/>
  <c r="O211" i="1"/>
  <c r="P325" i="1"/>
  <c r="P149" i="1"/>
  <c r="O74" i="1"/>
  <c r="O54" i="1"/>
  <c r="P354" i="1"/>
  <c r="O347" i="1"/>
  <c r="P273" i="1"/>
  <c r="O200" i="1"/>
  <c r="O439" i="1"/>
  <c r="O90" i="1"/>
  <c r="P489" i="1"/>
  <c r="P242" i="1"/>
  <c r="P442" i="1"/>
  <c r="O158" i="1"/>
  <c r="O424" i="1"/>
  <c r="O81" i="1"/>
  <c r="P444" i="1"/>
  <c r="O179" i="1"/>
  <c r="P230" i="1"/>
  <c r="O254" i="1"/>
  <c r="O350" i="1"/>
  <c r="P359" i="1"/>
  <c r="P498" i="1"/>
  <c r="P190" i="1"/>
  <c r="P411" i="1"/>
  <c r="O331" i="1"/>
  <c r="O309" i="1"/>
  <c r="O149" i="1"/>
  <c r="O126" i="1"/>
  <c r="O448" i="1"/>
  <c r="O419" i="1"/>
  <c r="O172" i="1"/>
  <c r="O227" i="1"/>
  <c r="O79" i="1"/>
  <c r="O486" i="1"/>
  <c r="P454" i="1"/>
  <c r="P496" i="1"/>
  <c r="P468" i="1"/>
  <c r="O225" i="1"/>
  <c r="O191" i="1"/>
  <c r="O487" i="1"/>
  <c r="O370" i="1"/>
  <c r="P158" i="1"/>
  <c r="P410" i="1"/>
  <c r="O107" i="1"/>
  <c r="J38" i="1"/>
  <c r="P113" i="1"/>
  <c r="O29" i="1"/>
  <c r="P286" i="1"/>
  <c r="P417" i="1"/>
  <c r="P112" i="1"/>
  <c r="O460" i="1"/>
  <c r="P311" i="1"/>
  <c r="O281" i="1"/>
  <c r="O57" i="1"/>
  <c r="O467" i="1"/>
  <c r="O47" i="1"/>
  <c r="P126" i="1"/>
  <c r="O444" i="1"/>
  <c r="P254" i="1"/>
  <c r="P122" i="1"/>
  <c r="O190" i="1"/>
  <c r="O438" i="1"/>
  <c r="P281" i="1"/>
  <c r="O43" i="1"/>
  <c r="P143" i="1"/>
  <c r="P107" i="1"/>
  <c r="O478" i="1"/>
  <c r="O289" i="1"/>
  <c r="O238" i="1"/>
  <c r="P344" i="1"/>
  <c r="P100" i="1"/>
  <c r="O252" i="1"/>
  <c r="O474" i="1"/>
  <c r="P23" i="1"/>
  <c r="O115" i="1"/>
  <c r="P403" i="1"/>
  <c r="O496" i="1"/>
  <c r="P284" i="1"/>
  <c r="O410" i="1"/>
  <c r="O55" i="1"/>
  <c r="O402" i="1"/>
  <c r="P439" i="1"/>
  <c r="P393" i="1"/>
  <c r="P59" i="1"/>
  <c r="P54" i="1"/>
  <c r="O352" i="1"/>
  <c r="O334" i="1"/>
  <c r="O219" i="1"/>
  <c r="O40" i="1"/>
  <c r="O403" i="1"/>
  <c r="O371" i="1"/>
  <c r="P117" i="1"/>
  <c r="O450" i="1"/>
  <c r="O234" i="1"/>
  <c r="P252" i="1"/>
  <c r="P385" i="1"/>
  <c r="O143" i="1"/>
  <c r="P127" i="1"/>
  <c r="P278" i="1"/>
  <c r="P406" i="1"/>
  <c r="P71" i="1"/>
  <c r="P440" i="1"/>
  <c r="P155" i="1"/>
  <c r="O180" i="1"/>
  <c r="P424" i="1"/>
  <c r="P492" i="1"/>
  <c r="P233" i="1"/>
  <c r="O340" i="1"/>
  <c r="P427" i="1"/>
  <c r="P90" i="1"/>
  <c r="P313" i="1"/>
  <c r="O482" i="1"/>
  <c r="P499" i="1"/>
  <c r="O354" i="1"/>
  <c r="P357" i="1"/>
  <c r="P219" i="1"/>
  <c r="O298" i="1"/>
  <c r="O319" i="1"/>
  <c r="O311" i="1"/>
  <c r="P419" i="1"/>
  <c r="O155" i="1"/>
  <c r="O426" i="1"/>
  <c r="P35" i="1"/>
  <c r="P105" i="1"/>
  <c r="O50" i="1"/>
  <c r="O273" i="1"/>
  <c r="O484" i="1"/>
  <c r="O76" i="1"/>
  <c r="P55" i="1"/>
  <c r="P463" i="1"/>
  <c r="O269" i="1"/>
  <c r="O458" i="1"/>
  <c r="O61" i="1"/>
  <c r="O23" i="1"/>
  <c r="P98" i="1"/>
  <c r="P19" i="1"/>
  <c r="O406" i="1"/>
  <c r="P461" i="1"/>
  <c r="O475" i="1"/>
  <c r="O97" i="1"/>
  <c r="P450" i="1"/>
  <c r="P249" i="1"/>
  <c r="P240" i="1"/>
  <c r="P443" i="1"/>
  <c r="P352" i="1"/>
  <c r="P224" i="1"/>
  <c r="O251" i="1"/>
  <c r="O280" i="1"/>
  <c r="O489" i="1"/>
  <c r="O315" i="1"/>
  <c r="P315" i="1"/>
  <c r="O400" i="1"/>
  <c r="O321" i="1"/>
  <c r="O359" i="1"/>
  <c r="P474" i="1"/>
  <c r="P467" i="1"/>
  <c r="O202" i="1"/>
  <c r="O427" i="1"/>
  <c r="O163" i="1"/>
  <c r="O85" i="1"/>
  <c r="P196" i="1"/>
  <c r="O418" i="1"/>
  <c r="O26" i="1"/>
  <c r="P185" i="1"/>
  <c r="O461" i="1"/>
  <c r="P291" i="1"/>
  <c r="O498" i="1"/>
  <c r="O169" i="1"/>
  <c r="O473" i="1"/>
  <c r="O291" i="1"/>
  <c r="P473" i="1"/>
  <c r="P484" i="1"/>
  <c r="P42" i="1"/>
  <c r="O65" i="1"/>
  <c r="O72" i="1"/>
  <c r="J180" i="1"/>
  <c r="P255" i="1"/>
  <c r="O98" i="1"/>
  <c r="O483" i="1"/>
  <c r="O342" i="1"/>
  <c r="O118" i="1"/>
  <c r="O456" i="1"/>
  <c r="P335" i="1"/>
  <c r="P478" i="1"/>
  <c r="O215" i="1"/>
  <c r="O443" i="1"/>
  <c r="O214" i="1"/>
  <c r="P161" i="1"/>
  <c r="O102" i="1"/>
  <c r="P383" i="1"/>
  <c r="O228" i="1"/>
  <c r="P269" i="1"/>
  <c r="P191" i="1"/>
  <c r="P409" i="1"/>
  <c r="O462" i="1"/>
  <c r="P246" i="1"/>
  <c r="O468" i="1"/>
  <c r="O310" i="1"/>
  <c r="P416" i="1"/>
  <c r="P78" i="1"/>
  <c r="P303" i="1"/>
  <c r="O428" i="1"/>
  <c r="P471" i="1"/>
  <c r="P434" i="1"/>
  <c r="P449" i="1"/>
  <c r="O224" i="1"/>
  <c r="O250" i="1"/>
  <c r="O62" i="1"/>
  <c r="P197" i="1"/>
  <c r="P485" i="1"/>
  <c r="O41" i="1"/>
  <c r="O323" i="1"/>
  <c r="P323" i="1"/>
  <c r="P304" i="1"/>
  <c r="P26" i="1"/>
  <c r="O122" i="1"/>
  <c r="O161" i="1"/>
  <c r="O31" i="1"/>
  <c r="P86" i="1"/>
  <c r="O140" i="1"/>
  <c r="O201" i="1"/>
  <c r="O328" i="1"/>
  <c r="O485" i="1"/>
  <c r="P274" i="1"/>
  <c r="P394" i="1"/>
  <c r="P79" i="1"/>
  <c r="P353" i="1"/>
  <c r="O366" i="1"/>
  <c r="O373" i="1"/>
  <c r="O466" i="1"/>
  <c r="O196" i="1"/>
  <c r="O386" i="1"/>
  <c r="O299" i="1"/>
  <c r="O242" i="1"/>
  <c r="O463" i="1"/>
  <c r="O479" i="1"/>
  <c r="O480" i="1"/>
  <c r="O245" i="1"/>
  <c r="P395" i="1"/>
  <c r="O249" i="1"/>
  <c r="O284" i="1"/>
  <c r="O453" i="1"/>
  <c r="P247" i="1"/>
  <c r="P250" i="1"/>
  <c r="P154" i="1"/>
  <c r="P390" i="1"/>
  <c r="P453" i="1"/>
  <c r="O178" i="1"/>
  <c r="O404" i="1"/>
  <c r="P52" i="1"/>
  <c r="O454" i="1"/>
  <c r="O391" i="1"/>
  <c r="J458" i="1"/>
  <c r="O42" i="1"/>
  <c r="P50" i="1"/>
  <c r="O394" i="1"/>
  <c r="O59" i="1"/>
  <c r="P148" i="1"/>
  <c r="O470" i="1"/>
  <c r="P400" i="1"/>
  <c r="O449" i="1"/>
  <c r="P214" i="1"/>
  <c r="P279" i="1"/>
  <c r="P373" i="1"/>
  <c r="O459" i="1"/>
  <c r="O335" i="1"/>
  <c r="O492" i="1"/>
  <c r="P350" i="1"/>
  <c r="P268" i="1"/>
  <c r="P170" i="1"/>
  <c r="P135" i="1"/>
  <c r="O447" i="1"/>
  <c r="P438" i="1"/>
  <c r="P201" i="1"/>
  <c r="O376" i="1"/>
  <c r="P40" i="1"/>
  <c r="P139" i="1"/>
  <c r="O246" i="1"/>
  <c r="P389" i="1"/>
  <c r="P88" i="1"/>
  <c r="O416" i="1"/>
  <c r="O277" i="1"/>
  <c r="O101" i="1"/>
  <c r="O117" i="1"/>
  <c r="P421" i="1"/>
  <c r="O105" i="1"/>
  <c r="O165" i="1"/>
  <c r="O423" i="1"/>
  <c r="O414" i="1"/>
  <c r="P462" i="1"/>
  <c r="P426" i="1"/>
  <c r="O451" i="1"/>
  <c r="O446" i="1"/>
  <c r="P451" i="1"/>
  <c r="O52" i="1"/>
  <c r="P413" i="1"/>
  <c r="P386" i="1"/>
  <c r="O134" i="1"/>
  <c r="P205" i="1"/>
  <c r="O307" i="1"/>
  <c r="O257" i="1"/>
  <c r="P486" i="1"/>
  <c r="P121" i="1"/>
  <c r="P114" i="1"/>
  <c r="O413" i="1"/>
  <c r="P470" i="1"/>
  <c r="O114" i="1"/>
  <c r="P73" i="1"/>
  <c r="O411" i="1"/>
  <c r="P131" i="1"/>
  <c r="O100" i="1"/>
  <c r="P43" i="1"/>
  <c r="O73" i="1"/>
  <c r="O243" i="1"/>
  <c r="P263" i="1"/>
  <c r="P371" i="1"/>
  <c r="P472" i="1"/>
  <c r="P182" i="1"/>
  <c r="P345" i="1"/>
  <c r="P448" i="1"/>
  <c r="O217" i="1"/>
  <c r="O49" i="1"/>
  <c r="P480" i="1"/>
  <c r="O35" i="1"/>
  <c r="O385" i="1"/>
  <c r="O136" i="1"/>
  <c r="P407" i="1"/>
  <c r="O53" i="1"/>
  <c r="O197" i="1"/>
  <c r="O142" i="1"/>
  <c r="O189" i="1"/>
  <c r="O345" i="1"/>
  <c r="O304" i="1"/>
  <c r="P378" i="1"/>
  <c r="O295" i="1"/>
  <c r="P321" i="1"/>
  <c r="O218" i="1"/>
  <c r="O441" i="1"/>
  <c r="P477" i="1"/>
  <c r="O357" i="1"/>
  <c r="P118" i="1"/>
  <c r="O303" i="1"/>
  <c r="P340" i="1"/>
  <c r="P251" i="1"/>
  <c r="P231" i="1"/>
  <c r="P199" i="1"/>
  <c r="P441" i="1"/>
  <c r="P202" i="1"/>
  <c r="P361" i="1"/>
  <c r="O333" i="1"/>
  <c r="O28" i="1"/>
  <c r="O112" i="1"/>
  <c r="O166" i="1"/>
  <c r="O205" i="1"/>
  <c r="O327" i="1"/>
  <c r="P136" i="1"/>
  <c r="P374" i="1"/>
  <c r="P479" i="1"/>
  <c r="O397" i="1"/>
  <c r="O146" i="1"/>
  <c r="O341" i="1"/>
  <c r="O495" i="1"/>
  <c r="O188" i="1"/>
  <c r="P398" i="1"/>
  <c r="P208" i="1"/>
  <c r="P119" i="1"/>
  <c r="O170" i="1"/>
  <c r="O233" i="1"/>
  <c r="J95" i="1"/>
  <c r="O95" i="1"/>
  <c r="O378" i="1"/>
  <c r="O499" i="1"/>
  <c r="P31" i="1"/>
  <c r="P356" i="1"/>
  <c r="O297" i="1"/>
  <c r="O135" i="1"/>
  <c r="P81" i="1"/>
  <c r="O279" i="1"/>
  <c r="O389" i="1"/>
  <c r="J342" i="1"/>
  <c r="P102" i="1"/>
  <c r="P430" i="1"/>
  <c r="O425" i="1"/>
  <c r="O472" i="1"/>
  <c r="J446" i="1"/>
  <c r="P188" i="1"/>
  <c r="O66" i="1"/>
  <c r="P333" i="1"/>
  <c r="P134" i="1"/>
  <c r="P189" i="1"/>
  <c r="O353" i="1"/>
  <c r="P142" i="1"/>
  <c r="P328" i="1"/>
  <c r="P297" i="1"/>
  <c r="P146" i="1"/>
  <c r="O365" i="1"/>
  <c r="O125" i="1"/>
  <c r="O48" i="1"/>
  <c r="O36" i="1"/>
  <c r="P218" i="1"/>
  <c r="P64" i="1"/>
  <c r="O272" i="1"/>
  <c r="O343" i="1"/>
  <c r="P225" i="1"/>
  <c r="P404" i="1"/>
  <c r="O434" i="1"/>
  <c r="O367" i="1"/>
  <c r="O182" i="1"/>
  <c r="P299" i="1"/>
  <c r="P366" i="1"/>
  <c r="P66" i="1"/>
  <c r="O436" i="1"/>
  <c r="O491" i="1"/>
  <c r="P167" i="1"/>
  <c r="P53" i="1"/>
  <c r="J137" i="1"/>
  <c r="O137" i="1"/>
  <c r="J266" i="1"/>
  <c r="O266" i="1"/>
  <c r="J380" i="1"/>
  <c r="O380" i="1"/>
  <c r="J455" i="1"/>
  <c r="O455" i="1"/>
  <c r="O244" i="1"/>
  <c r="P460" i="1"/>
  <c r="O374" i="1"/>
  <c r="P491" i="1"/>
  <c r="P376" i="1"/>
  <c r="O398" i="1"/>
  <c r="J171" i="1"/>
  <c r="O171" i="1"/>
  <c r="J220" i="1"/>
  <c r="O220" i="1"/>
  <c r="O383" i="1"/>
  <c r="J109" i="1"/>
  <c r="O109" i="1"/>
  <c r="O127" i="1"/>
  <c r="O208" i="1"/>
  <c r="O344" i="1"/>
  <c r="P370" i="1"/>
  <c r="P256" i="1"/>
  <c r="P482" i="1"/>
  <c r="O325" i="1"/>
  <c r="O268" i="1"/>
  <c r="P74" i="1"/>
  <c r="P101" i="1"/>
  <c r="O407" i="1"/>
  <c r="O88" i="1"/>
  <c r="J173" i="1"/>
  <c r="O173" i="1"/>
  <c r="O356" i="1"/>
  <c r="P277" i="1"/>
  <c r="O316" i="1"/>
  <c r="P309" i="1"/>
  <c r="P237" i="1"/>
  <c r="P172" i="1"/>
  <c r="P48" i="1"/>
  <c r="O313" i="1"/>
  <c r="P213" i="1"/>
  <c r="J337" i="1"/>
  <c r="O337" i="1"/>
  <c r="O278" i="1"/>
  <c r="P33" i="1"/>
  <c r="P319" i="1"/>
  <c r="O433" i="1"/>
  <c r="O346" i="1"/>
  <c r="O203" i="1"/>
  <c r="J203" i="1"/>
  <c r="O119" i="1"/>
  <c r="O258" i="1"/>
  <c r="P178" i="1"/>
  <c r="P436" i="1"/>
  <c r="P298" i="1"/>
  <c r="O417" i="1"/>
  <c r="O390" i="1"/>
  <c r="P365" i="1"/>
  <c r="O131" i="1"/>
  <c r="O148" i="1"/>
  <c r="J301" i="1"/>
  <c r="O301" i="1"/>
  <c r="P267" i="1"/>
  <c r="P238" i="1"/>
  <c r="O490" i="1"/>
  <c r="O167" i="1"/>
  <c r="P346" i="1"/>
  <c r="P140" i="1"/>
  <c r="O240" i="1"/>
  <c r="O113" i="1"/>
  <c r="O67" i="1"/>
  <c r="O209" i="1"/>
  <c r="O139" i="1"/>
  <c r="O274" i="1"/>
  <c r="P257" i="1"/>
  <c r="P316" i="1"/>
  <c r="O349" i="1"/>
  <c r="P433" i="1"/>
  <c r="P347" i="1"/>
  <c r="O160" i="1"/>
  <c r="J160" i="1"/>
  <c r="J283" i="1"/>
  <c r="O283" i="1"/>
  <c r="P381" i="1"/>
  <c r="P245" i="1"/>
  <c r="P228" i="1"/>
  <c r="O477" i="1"/>
  <c r="P494" i="1"/>
  <c r="O154" i="1"/>
  <c r="P25" i="1"/>
  <c r="O247" i="1"/>
  <c r="O267" i="1"/>
  <c r="O361" i="1"/>
  <c r="P217" i="1"/>
  <c r="P28" i="1"/>
  <c r="P327" i="1"/>
  <c r="O471" i="1"/>
  <c r="P425" i="1"/>
  <c r="O256" i="1"/>
  <c r="O381" i="1"/>
  <c r="J123" i="1"/>
  <c r="O123" i="1"/>
  <c r="P243" i="1"/>
  <c r="O223" i="1"/>
  <c r="J223" i="1"/>
  <c r="J94" i="1"/>
  <c r="O94" i="1"/>
  <c r="O96" i="1"/>
  <c r="J96" i="1"/>
  <c r="O144" i="1"/>
  <c r="J144" i="1"/>
  <c r="J194" i="1"/>
  <c r="O194" i="1"/>
  <c r="O45" i="1"/>
  <c r="J45" i="1"/>
  <c r="P29" i="1"/>
  <c r="J362" i="1"/>
  <c r="O362" i="1"/>
  <c r="O174" i="1"/>
  <c r="J174" i="1"/>
  <c r="J175" i="1"/>
  <c r="O175" i="1"/>
  <c r="J412" i="1"/>
  <c r="O412" i="1"/>
  <c r="J415" i="1"/>
  <c r="O415" i="1"/>
  <c r="J20" i="1"/>
  <c r="O20" i="1"/>
  <c r="J176" i="1"/>
  <c r="O176" i="1"/>
  <c r="J70" i="1"/>
  <c r="O70" i="1"/>
  <c r="J80" i="1"/>
  <c r="O80" i="1"/>
  <c r="J476" i="1"/>
  <c r="O476" i="1"/>
  <c r="J290" i="1"/>
  <c r="O290" i="1"/>
  <c r="O138" i="1"/>
  <c r="J138" i="1"/>
  <c r="P62" i="1"/>
  <c r="J99" i="1"/>
  <c r="O99" i="1"/>
  <c r="O184" i="1"/>
  <c r="J184" i="1"/>
  <c r="J58" i="1"/>
  <c r="O58" i="1"/>
  <c r="P165" i="1"/>
  <c r="O108" i="1"/>
  <c r="J108" i="1"/>
  <c r="J248" i="1"/>
  <c r="O248" i="1"/>
  <c r="O259" i="1"/>
  <c r="J259" i="1"/>
  <c r="P67" i="1"/>
  <c r="P334" i="1"/>
  <c r="J147" i="1"/>
  <c r="O147" i="1"/>
  <c r="P209" i="1"/>
  <c r="O198" i="1"/>
  <c r="J198" i="1"/>
  <c r="O293" i="1"/>
  <c r="J293" i="1"/>
  <c r="O396" i="1"/>
  <c r="J396" i="1"/>
  <c r="J481" i="1"/>
  <c r="O481" i="1"/>
  <c r="P391" i="1"/>
  <c r="P459" i="1"/>
  <c r="J368" i="1"/>
  <c r="O368" i="1"/>
  <c r="J270" i="1"/>
  <c r="O270" i="1"/>
  <c r="P292" i="1"/>
  <c r="J377" i="1"/>
  <c r="O377" i="1"/>
  <c r="P382" i="1"/>
  <c r="J32" i="1"/>
  <c r="O32" i="1"/>
  <c r="J68" i="1"/>
  <c r="O68" i="1"/>
  <c r="O235" i="1"/>
  <c r="J235" i="1"/>
  <c r="J351" i="1"/>
  <c r="O351" i="1"/>
  <c r="J401" i="1"/>
  <c r="O401" i="1"/>
  <c r="J392" i="1"/>
  <c r="O392" i="1"/>
  <c r="O162" i="1"/>
  <c r="J162" i="1"/>
  <c r="O204" i="1"/>
  <c r="J204" i="1"/>
  <c r="O229" i="1"/>
  <c r="J229" i="1"/>
  <c r="O192" i="1"/>
  <c r="J192" i="1"/>
  <c r="J363" i="1"/>
  <c r="O363" i="1"/>
  <c r="P435" i="1"/>
  <c r="O21" i="1"/>
  <c r="J21" i="1"/>
  <c r="J271" i="1"/>
  <c r="O271" i="1"/>
  <c r="O329" i="1"/>
  <c r="J329" i="1"/>
  <c r="O150" i="1"/>
  <c r="J150" i="1"/>
  <c r="J34" i="1"/>
  <c r="O34" i="1"/>
  <c r="P181" i="1"/>
  <c r="J195" i="1"/>
  <c r="O195" i="1"/>
  <c r="J302" i="1"/>
  <c r="O302" i="1"/>
  <c r="O60" i="1"/>
  <c r="J60" i="1"/>
  <c r="P397" i="1"/>
  <c r="O210" i="1"/>
  <c r="J210" i="1"/>
  <c r="J193" i="1"/>
  <c r="O193" i="1"/>
  <c r="P239" i="1"/>
  <c r="J405" i="1"/>
  <c r="O405" i="1"/>
  <c r="J464" i="1"/>
  <c r="O464" i="1"/>
  <c r="P163" i="1"/>
  <c r="P37" i="1"/>
  <c r="P211" i="1"/>
  <c r="O110" i="1"/>
  <c r="J110" i="1"/>
  <c r="P57" i="1"/>
  <c r="O231" i="1"/>
  <c r="O222" i="1"/>
  <c r="J222" i="1"/>
  <c r="J133" i="1"/>
  <c r="O133" i="1"/>
  <c r="O282" i="1"/>
  <c r="J282" i="1"/>
  <c r="O318" i="1"/>
  <c r="J318" i="1"/>
  <c r="J384" i="1"/>
  <c r="O384" i="1"/>
  <c r="O306" i="1"/>
  <c r="J306" i="1"/>
  <c r="J372" i="1"/>
  <c r="O372" i="1"/>
  <c r="J153" i="1"/>
  <c r="O153" i="1"/>
  <c r="P258" i="1"/>
  <c r="J236" i="1"/>
  <c r="O236" i="1"/>
  <c r="J493" i="1"/>
  <c r="O493" i="1"/>
  <c r="J399" i="1"/>
  <c r="O399" i="1"/>
  <c r="J89" i="1"/>
  <c r="O89" i="1"/>
  <c r="P483" i="1"/>
  <c r="O84" i="1"/>
  <c r="J84" i="1"/>
  <c r="J420" i="1"/>
  <c r="O420" i="1"/>
  <c r="J63" i="1"/>
  <c r="O63" i="1"/>
  <c r="O77" i="1"/>
  <c r="J77" i="1"/>
  <c r="J314" i="1"/>
  <c r="O314" i="1"/>
  <c r="P232" i="1"/>
  <c r="J388" i="1"/>
  <c r="O388" i="1"/>
  <c r="P466" i="1"/>
  <c r="P151" i="1"/>
  <c r="J116" i="1"/>
  <c r="O116" i="1"/>
  <c r="J207" i="1"/>
  <c r="O207" i="1"/>
  <c r="O369" i="1"/>
  <c r="J369" i="1"/>
  <c r="P428" i="1"/>
  <c r="O287" i="1"/>
  <c r="J287" i="1"/>
  <c r="P447" i="1"/>
  <c r="J159" i="1"/>
  <c r="O159" i="1"/>
  <c r="O141" i="1"/>
  <c r="J141" i="1"/>
  <c r="J312" i="1"/>
  <c r="O312" i="1"/>
  <c r="J296" i="1"/>
  <c r="O296" i="1"/>
  <c r="J429" i="1"/>
  <c r="O429" i="1"/>
  <c r="J87" i="1"/>
  <c r="O87" i="1"/>
  <c r="O93" i="1"/>
  <c r="J93" i="1"/>
  <c r="P166" i="1"/>
  <c r="P41" i="1"/>
  <c r="J111" i="1"/>
  <c r="O111" i="1"/>
  <c r="J157" i="1"/>
  <c r="O157" i="1"/>
  <c r="J164" i="1"/>
  <c r="O164" i="1"/>
  <c r="P276" i="1"/>
  <c r="O132" i="1"/>
  <c r="J132" i="1"/>
  <c r="J326" i="1"/>
  <c r="O326" i="1"/>
  <c r="J379" i="1"/>
  <c r="O379" i="1"/>
  <c r="P272" i="1"/>
  <c r="P358" i="1"/>
  <c r="P310" i="1"/>
  <c r="P36" i="1"/>
  <c r="O24" i="1"/>
  <c r="J24" i="1"/>
  <c r="O408" i="1"/>
  <c r="J408" i="1"/>
  <c r="J320" i="1"/>
  <c r="O320" i="1"/>
  <c r="J432" i="1"/>
  <c r="O432" i="1"/>
  <c r="P367" i="1"/>
  <c r="J457" i="1"/>
  <c r="O457" i="1"/>
  <c r="J355" i="1"/>
  <c r="O355" i="1"/>
  <c r="J300" i="1"/>
  <c r="O300" i="1"/>
  <c r="O330" i="1"/>
  <c r="J330" i="1"/>
  <c r="P61" i="1"/>
  <c r="O216" i="1"/>
  <c r="J216" i="1"/>
  <c r="O262" i="1"/>
  <c r="J262" i="1"/>
  <c r="O156" i="1"/>
  <c r="J156" i="1"/>
  <c r="J183" i="1"/>
  <c r="O183" i="1"/>
  <c r="P69" i="1"/>
  <c r="O103" i="1"/>
  <c r="J103" i="1"/>
  <c r="P264" i="1"/>
  <c r="O348" i="1"/>
  <c r="J348" i="1"/>
  <c r="J44" i="1"/>
  <c r="O44" i="1"/>
  <c r="J39" i="1"/>
  <c r="O39" i="1"/>
  <c r="J187" i="1"/>
  <c r="O187" i="1"/>
  <c r="O265" i="1"/>
  <c r="J265" i="1"/>
  <c r="J288" i="1"/>
  <c r="O288" i="1"/>
  <c r="J336" i="1"/>
  <c r="O336" i="1"/>
  <c r="P260" i="1"/>
  <c r="P343" i="1"/>
  <c r="J308" i="1"/>
  <c r="O308" i="1"/>
  <c r="O305" i="1"/>
  <c r="J305" i="1"/>
  <c r="O177" i="1"/>
  <c r="J177" i="1"/>
  <c r="O186" i="1"/>
  <c r="J186" i="1"/>
  <c r="P227" i="1"/>
  <c r="O168" i="1"/>
  <c r="J168" i="1"/>
  <c r="J332" i="1"/>
  <c r="O332" i="1"/>
  <c r="J488" i="1"/>
  <c r="O488" i="1"/>
  <c r="J92" i="1"/>
  <c r="O92" i="1"/>
  <c r="O91" i="1"/>
  <c r="J91" i="1"/>
  <c r="J27" i="1"/>
  <c r="O27" i="1"/>
  <c r="O317" i="1"/>
  <c r="J317" i="1"/>
  <c r="J56" i="1"/>
  <c r="O56" i="1"/>
  <c r="J469" i="1"/>
  <c r="O469" i="1"/>
  <c r="O120" i="1"/>
  <c r="J120" i="1"/>
  <c r="J130" i="1"/>
  <c r="O130" i="1"/>
  <c r="J324" i="1"/>
  <c r="O324" i="1"/>
  <c r="P115" i="1"/>
  <c r="O387" i="1"/>
  <c r="J387" i="1"/>
  <c r="J452" i="1"/>
  <c r="O452" i="1"/>
  <c r="J285" i="1"/>
  <c r="O285" i="1"/>
  <c r="P490" i="1"/>
  <c r="J75" i="1"/>
  <c r="O75" i="1"/>
  <c r="J275" i="1"/>
  <c r="O275" i="1"/>
  <c r="O253" i="1"/>
  <c r="J253" i="1"/>
  <c r="J437" i="1"/>
  <c r="O437" i="1"/>
  <c r="P169" i="1"/>
  <c r="J360" i="1"/>
  <c r="O360" i="1"/>
  <c r="J226" i="1"/>
  <c r="O226" i="1"/>
  <c r="O375" i="1"/>
  <c r="J375" i="1"/>
  <c r="J445" i="1"/>
  <c r="O445" i="1"/>
  <c r="P331" i="1"/>
  <c r="P234" i="1"/>
  <c r="P495" i="1"/>
  <c r="J104" i="1"/>
  <c r="O104" i="1"/>
  <c r="J22" i="1"/>
  <c r="O22" i="1"/>
  <c r="J82" i="1"/>
  <c r="O82" i="1"/>
  <c r="J206" i="1"/>
  <c r="O206" i="1"/>
  <c r="O241" i="1"/>
  <c r="J241" i="1"/>
  <c r="P49" i="1"/>
  <c r="J128" i="1"/>
  <c r="O128" i="1"/>
  <c r="J124" i="1"/>
  <c r="O124" i="1"/>
  <c r="J106" i="1"/>
  <c r="O106" i="1"/>
  <c r="J46" i="1"/>
  <c r="O46" i="1"/>
  <c r="J212" i="1"/>
  <c r="O212" i="1"/>
  <c r="O339" i="1"/>
  <c r="J339" i="1"/>
  <c r="P72" i="1"/>
  <c r="J51" i="1"/>
  <c r="O51" i="1"/>
  <c r="O294" i="1"/>
  <c r="J294" i="1"/>
  <c r="P349" i="1"/>
  <c r="J145" i="1"/>
  <c r="O145" i="1"/>
  <c r="P152" i="1"/>
  <c r="J338" i="1"/>
  <c r="O338" i="1"/>
  <c r="J422" i="1"/>
  <c r="O422" i="1"/>
  <c r="O221" i="1"/>
  <c r="J221" i="1"/>
  <c r="J364" i="1"/>
  <c r="O364" i="1"/>
  <c r="J500" i="1"/>
  <c r="O500" i="1"/>
  <c r="P15" i="1"/>
  <c r="P9" i="1"/>
  <c r="P11" i="1"/>
  <c r="P12" i="1"/>
  <c r="P17" i="1"/>
  <c r="P10" i="1"/>
  <c r="P18" i="1"/>
  <c r="P13" i="1"/>
  <c r="P14" i="1"/>
  <c r="P16" i="1"/>
  <c r="O14" i="1"/>
  <c r="P8" i="1"/>
  <c r="O10" i="1"/>
  <c r="O8" i="1"/>
  <c r="O12" i="1"/>
  <c r="O9" i="1"/>
  <c r="O11" i="1"/>
  <c r="O17" i="1"/>
  <c r="O18" i="1"/>
  <c r="O15" i="1"/>
  <c r="O13" i="1"/>
  <c r="O16" i="1"/>
  <c r="O7" i="1"/>
  <c r="AU7" i="1" l="1"/>
  <c r="H20" i="2" s="1"/>
  <c r="AW7" i="1"/>
  <c r="P7" i="1"/>
  <c r="P56" i="1"/>
  <c r="Q56" i="1" s="1"/>
  <c r="AW56" i="1"/>
  <c r="P157" i="1"/>
  <c r="Q157" i="1" s="1"/>
  <c r="AW157" i="1"/>
  <c r="P399" i="1"/>
  <c r="Q399" i="1" s="1"/>
  <c r="AW399" i="1"/>
  <c r="P210" i="1"/>
  <c r="Q210" i="1" s="1"/>
  <c r="AW210" i="1"/>
  <c r="P270" i="1"/>
  <c r="Q270" i="1" s="1"/>
  <c r="AW270" i="1"/>
  <c r="P194" i="1"/>
  <c r="Q194" i="1" s="1"/>
  <c r="AW194" i="1"/>
  <c r="P455" i="1"/>
  <c r="Q455" i="1" s="1"/>
  <c r="AW455" i="1"/>
  <c r="P322" i="1"/>
  <c r="Q322" i="1" s="1"/>
  <c r="AW322" i="1"/>
  <c r="P253" i="1"/>
  <c r="Q253" i="1" s="1"/>
  <c r="AW253" i="1"/>
  <c r="P168" i="1"/>
  <c r="Q168" i="1" s="1"/>
  <c r="AW168" i="1"/>
  <c r="P229" i="1"/>
  <c r="Q229" i="1" s="1"/>
  <c r="AW229" i="1"/>
  <c r="P144" i="1"/>
  <c r="Q144" i="1" s="1"/>
  <c r="AW144" i="1"/>
  <c r="P446" i="1"/>
  <c r="Q446" i="1" s="1"/>
  <c r="AW446" i="1"/>
  <c r="P458" i="1"/>
  <c r="Q458" i="1" s="1"/>
  <c r="AW458" i="1"/>
  <c r="P216" i="1"/>
  <c r="Q216" i="1" s="1"/>
  <c r="AW216" i="1"/>
  <c r="P312" i="1"/>
  <c r="Q312" i="1" s="1"/>
  <c r="AW312" i="1"/>
  <c r="P318" i="1"/>
  <c r="Q318" i="1" s="1"/>
  <c r="AW318" i="1"/>
  <c r="P368" i="1"/>
  <c r="Q368" i="1" s="1"/>
  <c r="AW368" i="1"/>
  <c r="P220" i="1"/>
  <c r="Q220" i="1" s="1"/>
  <c r="AW220" i="1"/>
  <c r="P445" i="1"/>
  <c r="Q445" i="1" s="1"/>
  <c r="AW445" i="1"/>
  <c r="P336" i="1"/>
  <c r="Q336" i="1" s="1"/>
  <c r="AW336" i="1"/>
  <c r="P432" i="1"/>
  <c r="Q432" i="1" s="1"/>
  <c r="AW432" i="1"/>
  <c r="P141" i="1"/>
  <c r="Q141" i="1" s="1"/>
  <c r="AW141" i="1"/>
  <c r="P60" i="1"/>
  <c r="Q60" i="1" s="1"/>
  <c r="AW60" i="1"/>
  <c r="P80" i="1"/>
  <c r="Q80" i="1" s="1"/>
  <c r="AW80" i="1"/>
  <c r="P206" i="1"/>
  <c r="Q206" i="1" s="1"/>
  <c r="AW206" i="1"/>
  <c r="P375" i="1"/>
  <c r="Q375" i="1" s="1"/>
  <c r="AW375" i="1"/>
  <c r="P275" i="1"/>
  <c r="Q275" i="1" s="1"/>
  <c r="AW275" i="1"/>
  <c r="P324" i="1"/>
  <c r="Q324" i="1" s="1"/>
  <c r="AW324" i="1"/>
  <c r="P27" i="1"/>
  <c r="Q27" i="1" s="1"/>
  <c r="AW27" i="1"/>
  <c r="P186" i="1"/>
  <c r="Q186" i="1" s="1"/>
  <c r="AW186" i="1"/>
  <c r="P116" i="1"/>
  <c r="Q116" i="1" s="1"/>
  <c r="AW116" i="1"/>
  <c r="P236" i="1"/>
  <c r="Q236" i="1" s="1"/>
  <c r="AW236" i="1"/>
  <c r="P282" i="1"/>
  <c r="Q282" i="1" s="1"/>
  <c r="AW282" i="1"/>
  <c r="P68" i="1"/>
  <c r="Q68" i="1" s="1"/>
  <c r="AW68" i="1"/>
  <c r="P174" i="1"/>
  <c r="Q174" i="1" s="1"/>
  <c r="AW174" i="1"/>
  <c r="P171" i="1"/>
  <c r="Q171" i="1" s="1"/>
  <c r="AW171" i="1"/>
  <c r="P266" i="1"/>
  <c r="Q266" i="1" s="1"/>
  <c r="AW266" i="1"/>
  <c r="P339" i="1"/>
  <c r="Q339" i="1" s="1"/>
  <c r="AW339" i="1"/>
  <c r="P437" i="1"/>
  <c r="Q437" i="1" s="1"/>
  <c r="AW437" i="1"/>
  <c r="P332" i="1"/>
  <c r="Q332" i="1" s="1"/>
  <c r="AW332" i="1"/>
  <c r="P262" i="1"/>
  <c r="Q262" i="1" s="1"/>
  <c r="AW262" i="1"/>
  <c r="P150" i="1"/>
  <c r="Q150" i="1" s="1"/>
  <c r="AW150" i="1"/>
  <c r="P351" i="1"/>
  <c r="Q351" i="1" s="1"/>
  <c r="AW351" i="1"/>
  <c r="P317" i="1"/>
  <c r="Q317" i="1" s="1"/>
  <c r="AW317" i="1"/>
  <c r="P44" i="1"/>
  <c r="Q44" i="1" s="1"/>
  <c r="AW44" i="1"/>
  <c r="P384" i="1"/>
  <c r="Q384" i="1" s="1"/>
  <c r="AW384" i="1"/>
  <c r="P476" i="1"/>
  <c r="Q476" i="1" s="1"/>
  <c r="AW476" i="1"/>
  <c r="P348" i="1"/>
  <c r="Q348" i="1" s="1"/>
  <c r="AW348" i="1"/>
  <c r="P207" i="1"/>
  <c r="Q207" i="1" s="1"/>
  <c r="AW207" i="1"/>
  <c r="P493" i="1"/>
  <c r="Q493" i="1" s="1"/>
  <c r="AW493" i="1"/>
  <c r="P58" i="1"/>
  <c r="Q58" i="1" s="1"/>
  <c r="AW58" i="1"/>
  <c r="P203" i="1"/>
  <c r="Q203" i="1" s="1"/>
  <c r="AW203" i="1"/>
  <c r="P501" i="1"/>
  <c r="Q501" i="1" s="1"/>
  <c r="AW501" i="1"/>
  <c r="P379" i="1"/>
  <c r="Q379" i="1" s="1"/>
  <c r="AW379" i="1"/>
  <c r="P204" i="1"/>
  <c r="Q204" i="1" s="1"/>
  <c r="AW204" i="1"/>
  <c r="P147" i="1"/>
  <c r="Q147" i="1" s="1"/>
  <c r="AW147" i="1"/>
  <c r="P175" i="1"/>
  <c r="Q175" i="1" s="1"/>
  <c r="AW175" i="1"/>
  <c r="P145" i="1"/>
  <c r="Q145" i="1" s="1"/>
  <c r="AW145" i="1"/>
  <c r="P46" i="1"/>
  <c r="Q46" i="1" s="1"/>
  <c r="AW46" i="1"/>
  <c r="P91" i="1"/>
  <c r="Q91" i="1" s="1"/>
  <c r="AW91" i="1"/>
  <c r="P288" i="1"/>
  <c r="Q288" i="1" s="1"/>
  <c r="AW288" i="1"/>
  <c r="P103" i="1"/>
  <c r="Q103" i="1" s="1"/>
  <c r="AW103" i="1"/>
  <c r="P330" i="1"/>
  <c r="Q330" i="1" s="1"/>
  <c r="AW330" i="1"/>
  <c r="P320" i="1"/>
  <c r="Q320" i="1" s="1"/>
  <c r="AW320" i="1"/>
  <c r="P326" i="1"/>
  <c r="Q326" i="1" s="1"/>
  <c r="AW326" i="1"/>
  <c r="P93" i="1"/>
  <c r="Q93" i="1" s="1"/>
  <c r="AW93" i="1"/>
  <c r="P420" i="1"/>
  <c r="Q420" i="1" s="1"/>
  <c r="AW420" i="1"/>
  <c r="P271" i="1"/>
  <c r="Q271" i="1" s="1"/>
  <c r="AW271" i="1"/>
  <c r="P162" i="1"/>
  <c r="Q162" i="1" s="1"/>
  <c r="AW162" i="1"/>
  <c r="P70" i="1"/>
  <c r="Q70" i="1" s="1"/>
  <c r="AW70" i="1"/>
  <c r="P95" i="1"/>
  <c r="Q95" i="1" s="1"/>
  <c r="AW95" i="1"/>
  <c r="P38" i="1"/>
  <c r="Q38" i="1" s="1"/>
  <c r="AW38" i="1"/>
  <c r="P387" i="1"/>
  <c r="Q387" i="1" s="1"/>
  <c r="AW387" i="1"/>
  <c r="P457" i="1"/>
  <c r="Q457" i="1" s="1"/>
  <c r="AW457" i="1"/>
  <c r="P296" i="1"/>
  <c r="Q296" i="1" s="1"/>
  <c r="AW296" i="1"/>
  <c r="P77" i="1"/>
  <c r="Q77" i="1" s="1"/>
  <c r="AW77" i="1"/>
  <c r="P110" i="1"/>
  <c r="Q110" i="1" s="1"/>
  <c r="AW110" i="1"/>
  <c r="P241" i="1"/>
  <c r="Q241" i="1" s="1"/>
  <c r="AW241" i="1"/>
  <c r="P235" i="1"/>
  <c r="Q235" i="1" s="1"/>
  <c r="AW235" i="1"/>
  <c r="P412" i="1"/>
  <c r="Q412" i="1" s="1"/>
  <c r="AW412" i="1"/>
  <c r="P338" i="1"/>
  <c r="Q338" i="1" s="1"/>
  <c r="AW338" i="1"/>
  <c r="P111" i="1"/>
  <c r="Q111" i="1" s="1"/>
  <c r="AW111" i="1"/>
  <c r="P329" i="1"/>
  <c r="Q329" i="1" s="1"/>
  <c r="AW329" i="1"/>
  <c r="P380" i="1"/>
  <c r="Q380" i="1" s="1"/>
  <c r="AW380" i="1"/>
  <c r="P212" i="1"/>
  <c r="Q212" i="1" s="1"/>
  <c r="AW212" i="1"/>
  <c r="P63" i="1"/>
  <c r="Q63" i="1" s="1"/>
  <c r="AW63" i="1"/>
  <c r="P184" i="1"/>
  <c r="Q184" i="1" s="1"/>
  <c r="AW184" i="1"/>
  <c r="P96" i="1"/>
  <c r="Q96" i="1" s="1"/>
  <c r="AW96" i="1"/>
  <c r="P301" i="1"/>
  <c r="Q301" i="1" s="1"/>
  <c r="AW301" i="1"/>
  <c r="P500" i="1"/>
  <c r="Q500" i="1" s="1"/>
  <c r="AW500" i="1"/>
  <c r="P82" i="1"/>
  <c r="Q82" i="1" s="1"/>
  <c r="AW82" i="1"/>
  <c r="P75" i="1"/>
  <c r="Q75" i="1" s="1"/>
  <c r="AW75" i="1"/>
  <c r="P130" i="1"/>
  <c r="Q130" i="1" s="1"/>
  <c r="AW130" i="1"/>
  <c r="P177" i="1"/>
  <c r="Q177" i="1" s="1"/>
  <c r="AW177" i="1"/>
  <c r="P265" i="1"/>
  <c r="Q265" i="1" s="1"/>
  <c r="AW265" i="1"/>
  <c r="P408" i="1"/>
  <c r="Q408" i="1" s="1"/>
  <c r="AW408" i="1"/>
  <c r="P132" i="1"/>
  <c r="Q132" i="1" s="1"/>
  <c r="AW132" i="1"/>
  <c r="P159" i="1"/>
  <c r="Q159" i="1" s="1"/>
  <c r="AW159" i="1"/>
  <c r="P84" i="1"/>
  <c r="Q84" i="1" s="1"/>
  <c r="AW84" i="1"/>
  <c r="P464" i="1"/>
  <c r="Q464" i="1" s="1"/>
  <c r="AW464" i="1"/>
  <c r="P302" i="1"/>
  <c r="Q302" i="1" s="1"/>
  <c r="AW302" i="1"/>
  <c r="P21" i="1"/>
  <c r="Q21" i="1" s="1"/>
  <c r="AW21" i="1"/>
  <c r="P32" i="1"/>
  <c r="Q32" i="1" s="1"/>
  <c r="AW32" i="1"/>
  <c r="P481" i="1"/>
  <c r="Q481" i="1" s="1"/>
  <c r="AW481" i="1"/>
  <c r="P259" i="1"/>
  <c r="Q259" i="1" s="1"/>
  <c r="AW259" i="1"/>
  <c r="P99" i="1"/>
  <c r="Q99" i="1" s="1"/>
  <c r="AW99" i="1"/>
  <c r="P94" i="1"/>
  <c r="Q94" i="1" s="1"/>
  <c r="AW94" i="1"/>
  <c r="P283" i="1"/>
  <c r="Q283" i="1" s="1"/>
  <c r="AW283" i="1"/>
  <c r="P137" i="1"/>
  <c r="Q137" i="1" s="1"/>
  <c r="AW137" i="1"/>
  <c r="P342" i="1"/>
  <c r="Q342" i="1" s="1"/>
  <c r="AW342" i="1"/>
  <c r="P180" i="1"/>
  <c r="Q180" i="1" s="1"/>
  <c r="AW180" i="1"/>
  <c r="P226" i="1"/>
  <c r="Q226" i="1" s="1"/>
  <c r="AW226" i="1"/>
  <c r="P153" i="1"/>
  <c r="Q153" i="1" s="1"/>
  <c r="AW153" i="1"/>
  <c r="P362" i="1"/>
  <c r="Q362" i="1" s="1"/>
  <c r="AW362" i="1"/>
  <c r="P92" i="1"/>
  <c r="Q92" i="1" s="1"/>
  <c r="AW92" i="1"/>
  <c r="P388" i="1"/>
  <c r="Q388" i="1" s="1"/>
  <c r="AW388" i="1"/>
  <c r="P405" i="1"/>
  <c r="Q405" i="1" s="1"/>
  <c r="AW405" i="1"/>
  <c r="P51" i="1"/>
  <c r="Q51" i="1" s="1"/>
  <c r="AW51" i="1"/>
  <c r="P104" i="1"/>
  <c r="Q104" i="1" s="1"/>
  <c r="AW104" i="1"/>
  <c r="P469" i="1"/>
  <c r="Q469" i="1" s="1"/>
  <c r="AW469" i="1"/>
  <c r="P488" i="1"/>
  <c r="Q488" i="1" s="1"/>
  <c r="AW488" i="1"/>
  <c r="P156" i="1"/>
  <c r="Q156" i="1" s="1"/>
  <c r="AW156" i="1"/>
  <c r="P355" i="1"/>
  <c r="Q355" i="1" s="1"/>
  <c r="AW355" i="1"/>
  <c r="P164" i="1"/>
  <c r="Q164" i="1" s="1"/>
  <c r="AW164" i="1"/>
  <c r="P429" i="1"/>
  <c r="Q429" i="1" s="1"/>
  <c r="AW429" i="1"/>
  <c r="P89" i="1"/>
  <c r="Q89" i="1" s="1"/>
  <c r="AW89" i="1"/>
  <c r="P306" i="1"/>
  <c r="Q306" i="1" s="1"/>
  <c r="AW306" i="1"/>
  <c r="P363" i="1"/>
  <c r="Q363" i="1" s="1"/>
  <c r="AW363" i="1"/>
  <c r="P401" i="1"/>
  <c r="Q401" i="1" s="1"/>
  <c r="AW401" i="1"/>
  <c r="P108" i="1"/>
  <c r="Q108" i="1" s="1"/>
  <c r="AW108" i="1"/>
  <c r="P337" i="1"/>
  <c r="Q337" i="1" s="1"/>
  <c r="AW337" i="1"/>
  <c r="P422" i="1"/>
  <c r="Q422" i="1" s="1"/>
  <c r="AW422" i="1"/>
  <c r="P294" i="1"/>
  <c r="Q294" i="1" s="1"/>
  <c r="AW294" i="1"/>
  <c r="P106" i="1"/>
  <c r="Q106" i="1" s="1"/>
  <c r="AW106" i="1"/>
  <c r="P120" i="1"/>
  <c r="Q120" i="1" s="1"/>
  <c r="AW120" i="1"/>
  <c r="P133" i="1"/>
  <c r="Q133" i="1" s="1"/>
  <c r="AW133" i="1"/>
  <c r="P396" i="1"/>
  <c r="Q396" i="1" s="1"/>
  <c r="AW396" i="1"/>
  <c r="P176" i="1"/>
  <c r="Q176" i="1" s="1"/>
  <c r="AW176" i="1"/>
  <c r="P223" i="1"/>
  <c r="Q223" i="1" s="1"/>
  <c r="AW223" i="1"/>
  <c r="P160" i="1"/>
  <c r="Q160" i="1" s="1"/>
  <c r="AW160" i="1"/>
  <c r="P364" i="1"/>
  <c r="Q364" i="1" s="1"/>
  <c r="AW364" i="1"/>
  <c r="P22" i="1"/>
  <c r="AW22" i="1"/>
  <c r="P305" i="1"/>
  <c r="Q305" i="1" s="1"/>
  <c r="AW305" i="1"/>
  <c r="P300" i="1"/>
  <c r="Q300" i="1" s="1"/>
  <c r="AW300" i="1"/>
  <c r="P24" i="1"/>
  <c r="Q24" i="1" s="1"/>
  <c r="AW24" i="1"/>
  <c r="P87" i="1"/>
  <c r="Q87" i="1" s="1"/>
  <c r="AW87" i="1"/>
  <c r="P287" i="1"/>
  <c r="Q287" i="1" s="1"/>
  <c r="AW287" i="1"/>
  <c r="P222" i="1"/>
  <c r="Q222" i="1" s="1"/>
  <c r="AW222" i="1"/>
  <c r="P195" i="1"/>
  <c r="Q195" i="1" s="1"/>
  <c r="AW195" i="1"/>
  <c r="P392" i="1"/>
  <c r="Q392" i="1" s="1"/>
  <c r="AW392" i="1"/>
  <c r="P138" i="1"/>
  <c r="Q138" i="1" s="1"/>
  <c r="AW138" i="1"/>
  <c r="P221" i="1"/>
  <c r="Q221" i="1" s="1"/>
  <c r="AW221" i="1"/>
  <c r="P124" i="1"/>
  <c r="Q124" i="1" s="1"/>
  <c r="AW124" i="1"/>
  <c r="P360" i="1"/>
  <c r="Q360" i="1" s="1"/>
  <c r="AW360" i="1"/>
  <c r="P285" i="1"/>
  <c r="Q285" i="1" s="1"/>
  <c r="AW285" i="1"/>
  <c r="P187" i="1"/>
  <c r="Q187" i="1" s="1"/>
  <c r="AW187" i="1"/>
  <c r="P183" i="1"/>
  <c r="Q183" i="1" s="1"/>
  <c r="AW183" i="1"/>
  <c r="P372" i="1"/>
  <c r="Q372" i="1" s="1"/>
  <c r="AW372" i="1"/>
  <c r="P377" i="1"/>
  <c r="Q377" i="1" s="1"/>
  <c r="AW377" i="1"/>
  <c r="P293" i="1"/>
  <c r="Q293" i="1" s="1"/>
  <c r="AW293" i="1"/>
  <c r="P248" i="1"/>
  <c r="Q248" i="1" s="1"/>
  <c r="AW248" i="1"/>
  <c r="P20" i="1"/>
  <c r="Q20" i="1" s="1"/>
  <c r="AW20" i="1"/>
  <c r="P45" i="1"/>
  <c r="Q45" i="1" s="1"/>
  <c r="AW45" i="1"/>
  <c r="P173" i="1"/>
  <c r="Q173" i="1" s="1"/>
  <c r="AW173" i="1"/>
  <c r="P128" i="1"/>
  <c r="Q128" i="1" s="1"/>
  <c r="AW128" i="1"/>
  <c r="P452" i="1"/>
  <c r="Q452" i="1" s="1"/>
  <c r="AW452" i="1"/>
  <c r="P308" i="1"/>
  <c r="Q308" i="1" s="1"/>
  <c r="AW308" i="1"/>
  <c r="P39" i="1"/>
  <c r="Q39" i="1" s="1"/>
  <c r="AW39" i="1"/>
  <c r="P369" i="1"/>
  <c r="Q369" i="1" s="1"/>
  <c r="AW369" i="1"/>
  <c r="P314" i="1"/>
  <c r="Q314" i="1" s="1"/>
  <c r="AW314" i="1"/>
  <c r="P193" i="1"/>
  <c r="Q193" i="1" s="1"/>
  <c r="AW193" i="1"/>
  <c r="P34" i="1"/>
  <c r="Q34" i="1" s="1"/>
  <c r="AW34" i="1"/>
  <c r="P192" i="1"/>
  <c r="Q192" i="1" s="1"/>
  <c r="AW192" i="1"/>
  <c r="P198" i="1"/>
  <c r="Q198" i="1" s="1"/>
  <c r="AW198" i="1"/>
  <c r="P290" i="1"/>
  <c r="Q290" i="1" s="1"/>
  <c r="AW290" i="1"/>
  <c r="P415" i="1"/>
  <c r="Q415" i="1" s="1"/>
  <c r="AW415" i="1"/>
  <c r="P123" i="1"/>
  <c r="Q123" i="1" s="1"/>
  <c r="AW123" i="1"/>
  <c r="P109" i="1"/>
  <c r="Q109" i="1" s="1"/>
  <c r="AW109" i="1"/>
  <c r="P502" i="1"/>
  <c r="Q502" i="1" s="1"/>
  <c r="AW502" i="1"/>
  <c r="Q450" i="1"/>
  <c r="Q358" i="1"/>
  <c r="Q23" i="1"/>
  <c r="Q497" i="1"/>
  <c r="Q83" i="1"/>
  <c r="Q505" i="1"/>
  <c r="Q37" i="1"/>
  <c r="Q504" i="1"/>
  <c r="Q506" i="1"/>
  <c r="Q503" i="1"/>
  <c r="Q427" i="1"/>
  <c r="Q273" i="1"/>
  <c r="Q410" i="1"/>
  <c r="Q341" i="1"/>
  <c r="Q494" i="1"/>
  <c r="Q431" i="1"/>
  <c r="Q276" i="1"/>
  <c r="Q465" i="1"/>
  <c r="Q440" i="1"/>
  <c r="Q152" i="1"/>
  <c r="Q430" i="1"/>
  <c r="Q382" i="1"/>
  <c r="Q292" i="1"/>
  <c r="Q213" i="1"/>
  <c r="Q19" i="1"/>
  <c r="Q263" i="1"/>
  <c r="Q86" i="1"/>
  <c r="Q149" i="1"/>
  <c r="Q54" i="1"/>
  <c r="Q97" i="1"/>
  <c r="Q143" i="1"/>
  <c r="Q33" i="1"/>
  <c r="Q421" i="1"/>
  <c r="Q418" i="1"/>
  <c r="Q158" i="1"/>
  <c r="Q244" i="1"/>
  <c r="Q442" i="1"/>
  <c r="Q239" i="1"/>
  <c r="Q255" i="1"/>
  <c r="Q424" i="1"/>
  <c r="Q402" i="1"/>
  <c r="Q345" i="1"/>
  <c r="Q78" i="1"/>
  <c r="Q185" i="1"/>
  <c r="Q264" i="1"/>
  <c r="Q475" i="1"/>
  <c r="Q467" i="1"/>
  <c r="Q200" i="1"/>
  <c r="Q30" i="1"/>
  <c r="Q76" i="1"/>
  <c r="Q64" i="1"/>
  <c r="Q242" i="1"/>
  <c r="Q260" i="1"/>
  <c r="Q218" i="1"/>
  <c r="Q333" i="1"/>
  <c r="Q281" i="1"/>
  <c r="Q261" i="1"/>
  <c r="Q25" i="1"/>
  <c r="Q456" i="1"/>
  <c r="Q237" i="1"/>
  <c r="Q307" i="1"/>
  <c r="Q423" i="1"/>
  <c r="Q286" i="1"/>
  <c r="Q238" i="1"/>
  <c r="Q280" i="1"/>
  <c r="Q215" i="1"/>
  <c r="Q121" i="1"/>
  <c r="Q62" i="1"/>
  <c r="Q316" i="1"/>
  <c r="Q191" i="1"/>
  <c r="Q352" i="1"/>
  <c r="Q199" i="1"/>
  <c r="Q395" i="1"/>
  <c r="Q393" i="1"/>
  <c r="Q190" i="1"/>
  <c r="Q125" i="1"/>
  <c r="Q284" i="1"/>
  <c r="Q438" i="1"/>
  <c r="Q359" i="1"/>
  <c r="Q29" i="1"/>
  <c r="Q486" i="1"/>
  <c r="Q492" i="1"/>
  <c r="Q65" i="1"/>
  <c r="Q315" i="1"/>
  <c r="Q461" i="1"/>
  <c r="Q254" i="1"/>
  <c r="Q414" i="1"/>
  <c r="Q373" i="1"/>
  <c r="Q161" i="1"/>
  <c r="Q489" i="1"/>
  <c r="Q406" i="1"/>
  <c r="Q354" i="1"/>
  <c r="Q403" i="1"/>
  <c r="Q419" i="1"/>
  <c r="Q230" i="1"/>
  <c r="Q268" i="1"/>
  <c r="Q240" i="1"/>
  <c r="Q366" i="1"/>
  <c r="Q496" i="1"/>
  <c r="Q179" i="1"/>
  <c r="Q344" i="1"/>
  <c r="Q219" i="1"/>
  <c r="Q487" i="1"/>
  <c r="Q444" i="1"/>
  <c r="Q211" i="1"/>
  <c r="Q411" i="1"/>
  <c r="Q386" i="1"/>
  <c r="Q79" i="1"/>
  <c r="Q26" i="1"/>
  <c r="Q269" i="1"/>
  <c r="Q291" i="1"/>
  <c r="Q98" i="1"/>
  <c r="Q249" i="1"/>
  <c r="Q409" i="1"/>
  <c r="Q50" i="1"/>
  <c r="Q102" i="1"/>
  <c r="Q454" i="1"/>
  <c r="Q340" i="1"/>
  <c r="Q426" i="1"/>
  <c r="Q90" i="1"/>
  <c r="Q295" i="1"/>
  <c r="Q122" i="1"/>
  <c r="Q71" i="1"/>
  <c r="Q303" i="1"/>
  <c r="Q114" i="1"/>
  <c r="Q478" i="1"/>
  <c r="Q499" i="1"/>
  <c r="Q129" i="1"/>
  <c r="Q257" i="1"/>
  <c r="Q81" i="1"/>
  <c r="Q385" i="1"/>
  <c r="Q483" i="1"/>
  <c r="Q435" i="1"/>
  <c r="Q274" i="1"/>
  <c r="Q74" i="1"/>
  <c r="Q112" i="1"/>
  <c r="Q151" i="1"/>
  <c r="Q105" i="1"/>
  <c r="Q335" i="1"/>
  <c r="Q479" i="1"/>
  <c r="Q118" i="1"/>
  <c r="Q474" i="1"/>
  <c r="Q325" i="1"/>
  <c r="Q441" i="1"/>
  <c r="Q85" i="1"/>
  <c r="Q55" i="1"/>
  <c r="Q289" i="1"/>
  <c r="Q47" i="1"/>
  <c r="Q466" i="1"/>
  <c r="Q448" i="1"/>
  <c r="Q224" i="1"/>
  <c r="Q35" i="1"/>
  <c r="Q69" i="1"/>
  <c r="Q117" i="1"/>
  <c r="Q480" i="1"/>
  <c r="Q376" i="1"/>
  <c r="Q233" i="1"/>
  <c r="Q350" i="1"/>
  <c r="Q139" i="1"/>
  <c r="Q484" i="1"/>
  <c r="Q107" i="1"/>
  <c r="Q459" i="1"/>
  <c r="Q309" i="1"/>
  <c r="Q334" i="1"/>
  <c r="Q347" i="1"/>
  <c r="Q331" i="1"/>
  <c r="Q417" i="1"/>
  <c r="Q31" i="1"/>
  <c r="Q181" i="1"/>
  <c r="Q389" i="1"/>
  <c r="Q298" i="1"/>
  <c r="Q439" i="1"/>
  <c r="Q205" i="1"/>
  <c r="Q357" i="1"/>
  <c r="Q155" i="1"/>
  <c r="Q232" i="1"/>
  <c r="Q391" i="1"/>
  <c r="Q227" i="1"/>
  <c r="Q460" i="1"/>
  <c r="Q246" i="1"/>
  <c r="Q468" i="1"/>
  <c r="Q209" i="1"/>
  <c r="Q473" i="1"/>
  <c r="Q53" i="1"/>
  <c r="Q371" i="1"/>
  <c r="Q463" i="1"/>
  <c r="Q485" i="1"/>
  <c r="Q323" i="1"/>
  <c r="Q113" i="1"/>
  <c r="Q225" i="1"/>
  <c r="Q59" i="1"/>
  <c r="Q498" i="1"/>
  <c r="Q172" i="1"/>
  <c r="Q201" i="1"/>
  <c r="Q482" i="1"/>
  <c r="Q57" i="1"/>
  <c r="Q252" i="1"/>
  <c r="Q310" i="1"/>
  <c r="Q163" i="1"/>
  <c r="Q397" i="1"/>
  <c r="Q327" i="1"/>
  <c r="Q66" i="1"/>
  <c r="Q100" i="1"/>
  <c r="Q40" i="1"/>
  <c r="Q453" i="1"/>
  <c r="Q443" i="1"/>
  <c r="Q126" i="1"/>
  <c r="Q142" i="1"/>
  <c r="Q311" i="1"/>
  <c r="Q115" i="1"/>
  <c r="Q43" i="1"/>
  <c r="Q42" i="1"/>
  <c r="Q196" i="1"/>
  <c r="Q278" i="1"/>
  <c r="Q370" i="1"/>
  <c r="Q279" i="1"/>
  <c r="Q166" i="1"/>
  <c r="Q119" i="1"/>
  <c r="Q127" i="1"/>
  <c r="Q250" i="1"/>
  <c r="Q72" i="1"/>
  <c r="Q36" i="1"/>
  <c r="Q313" i="1"/>
  <c r="Q374" i="1"/>
  <c r="Q299" i="1"/>
  <c r="Q146" i="1"/>
  <c r="Q202" i="1"/>
  <c r="Q28" i="1"/>
  <c r="Q353" i="1"/>
  <c r="Q383" i="1"/>
  <c r="Q416" i="1"/>
  <c r="Q61" i="1"/>
  <c r="Q319" i="1"/>
  <c r="Q451" i="1"/>
  <c r="Q470" i="1"/>
  <c r="Q178" i="1"/>
  <c r="Q394" i="1"/>
  <c r="Q188" i="1"/>
  <c r="Q214" i="1"/>
  <c r="Q346" i="1"/>
  <c r="Q101" i="1"/>
  <c r="Q321" i="1"/>
  <c r="Q449" i="1"/>
  <c r="Q495" i="1"/>
  <c r="Q228" i="1"/>
  <c r="Q73" i="1"/>
  <c r="Q400" i="1"/>
  <c r="Q234" i="1"/>
  <c r="Q169" i="1"/>
  <c r="Q170" i="1"/>
  <c r="Q251" i="1"/>
  <c r="Q304" i="1"/>
  <c r="Q148" i="1"/>
  <c r="Q462" i="1"/>
  <c r="Q49" i="1"/>
  <c r="Q165" i="1"/>
  <c r="Q277" i="1"/>
  <c r="Q477" i="1"/>
  <c r="Q197" i="1"/>
  <c r="Q367" i="1"/>
  <c r="Q447" i="1"/>
  <c r="Q258" i="1"/>
  <c r="Q247" i="1"/>
  <c r="Q365" i="1"/>
  <c r="Q434" i="1"/>
  <c r="Q134" i="1"/>
  <c r="Q349" i="1"/>
  <c r="Q154" i="1"/>
  <c r="Q140" i="1"/>
  <c r="Q208" i="1"/>
  <c r="Q398" i="1"/>
  <c r="Q404" i="1"/>
  <c r="Q189" i="1"/>
  <c r="Q245" i="1"/>
  <c r="Q428" i="1"/>
  <c r="Q88" i="1"/>
  <c r="Q243" i="1"/>
  <c r="Q413" i="1"/>
  <c r="Q390" i="1"/>
  <c r="Q135" i="1"/>
  <c r="Q41" i="1"/>
  <c r="Q471" i="1"/>
  <c r="Q48" i="1"/>
  <c r="Q407" i="1"/>
  <c r="Q328" i="1"/>
  <c r="Q472" i="1"/>
  <c r="Q297" i="1"/>
  <c r="Q136" i="1"/>
  <c r="Q52" i="1"/>
  <c r="Q425" i="1"/>
  <c r="Q131" i="1"/>
  <c r="Q272" i="1"/>
  <c r="Q231" i="1"/>
  <c r="Q433" i="1"/>
  <c r="Q356" i="1"/>
  <c r="Q256" i="1"/>
  <c r="Q217" i="1"/>
  <c r="Q67" i="1"/>
  <c r="Q361" i="1"/>
  <c r="Q182" i="1"/>
  <c r="Q378" i="1"/>
  <c r="Q343" i="1"/>
  <c r="Q490" i="1"/>
  <c r="Q381" i="1"/>
  <c r="Q267" i="1"/>
  <c r="Q491" i="1"/>
  <c r="Q436" i="1"/>
  <c r="Q167" i="1"/>
  <c r="Q15" i="1"/>
  <c r="Q9" i="1"/>
  <c r="Q8" i="1"/>
  <c r="Q11" i="1"/>
  <c r="Q14" i="1"/>
  <c r="Q12" i="1"/>
  <c r="Q17" i="1"/>
  <c r="Q16" i="1"/>
  <c r="Q18" i="1"/>
  <c r="Q13" i="1"/>
  <c r="Q10" i="1"/>
  <c r="BF10" i="1" l="1" a="1"/>
  <c r="BF10" i="1" s="1"/>
  <c r="D30" i="2" s="1"/>
  <c r="Q7" i="1"/>
  <c r="AX7" i="1"/>
  <c r="H30" i="2" s="1"/>
  <c r="AV7" i="1"/>
  <c r="H25" i="2" s="1"/>
  <c r="Q22" i="1"/>
  <c r="BH10" i="1" l="1"/>
  <c r="F3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<sst xmlns="http://schemas.openxmlformats.org/spreadsheetml/2006/main" count="132" uniqueCount="65">
  <si>
    <t>IT</t>
  </si>
  <si>
    <t>Field of Work</t>
  </si>
  <si>
    <t>Education</t>
  </si>
  <si>
    <t>Kids</t>
  </si>
  <si>
    <t>Cars</t>
  </si>
  <si>
    <t>Income</t>
  </si>
  <si>
    <t>Yukon</t>
  </si>
  <si>
    <t>BC</t>
  </si>
  <si>
    <t>Northwest Ter</t>
  </si>
  <si>
    <t>Alberta</t>
  </si>
  <si>
    <t>Nunavut</t>
  </si>
  <si>
    <t>Saskatchewan</t>
  </si>
  <si>
    <t>Manitoba</t>
  </si>
  <si>
    <t>Ontario</t>
  </si>
  <si>
    <t>Quebec</t>
  </si>
  <si>
    <t>Newfoundland</t>
  </si>
  <si>
    <t>New Bruncwick</t>
  </si>
  <si>
    <t>Nova Scotia</t>
  </si>
  <si>
    <t>Prince Edward Island</t>
  </si>
  <si>
    <t>Area</t>
  </si>
  <si>
    <t>Gender</t>
  </si>
  <si>
    <t>Age</t>
  </si>
  <si>
    <t>House Value</t>
  </si>
  <si>
    <t>Mortgage left</t>
  </si>
  <si>
    <t>Cars Value</t>
  </si>
  <si>
    <t>Car Balance</t>
  </si>
  <si>
    <t>Debts</t>
  </si>
  <si>
    <t>Investments</t>
  </si>
  <si>
    <t>Person Value</t>
  </si>
  <si>
    <t>Debt Value</t>
  </si>
  <si>
    <t>Net Worth</t>
  </si>
  <si>
    <t>Health</t>
  </si>
  <si>
    <t>Construction</t>
  </si>
  <si>
    <t>Teaching</t>
  </si>
  <si>
    <t>General Work</t>
  </si>
  <si>
    <t>Agriculture</t>
  </si>
  <si>
    <t>High school</t>
  </si>
  <si>
    <t>College</t>
  </si>
  <si>
    <t>University</t>
  </si>
  <si>
    <t>Technical</t>
  </si>
  <si>
    <t>Other</t>
  </si>
  <si>
    <t>Men VS Women</t>
  </si>
  <si>
    <t>Number of Men</t>
  </si>
  <si>
    <t>Number of Women</t>
  </si>
  <si>
    <t>Average Age</t>
  </si>
  <si>
    <t>Profession Frequency</t>
  </si>
  <si>
    <t>Men</t>
  </si>
  <si>
    <t>Women</t>
  </si>
  <si>
    <t>Count</t>
  </si>
  <si>
    <t>Average Income</t>
  </si>
  <si>
    <t>Average Car Value</t>
  </si>
  <si>
    <t xml:space="preserve"> Car Value</t>
  </si>
  <si>
    <t>Persons with debts &gt; 100000</t>
  </si>
  <si>
    <t>Mortgage % left to pay</t>
  </si>
  <si>
    <t>Persons with  &lt;50% mortgage</t>
  </si>
  <si>
    <t>Average income per territory</t>
  </si>
  <si>
    <t xml:space="preserve">Nova Scotia </t>
  </si>
  <si>
    <t>Average income per sector</t>
  </si>
  <si>
    <t>% with Debt Value&gt; Income</t>
  </si>
  <si>
    <t>Average age of people with Net Worth &gt; 50000</t>
  </si>
  <si>
    <t>Basic</t>
  </si>
  <si>
    <t>Number of men vs women</t>
  </si>
  <si>
    <t>No. of people in each profession</t>
  </si>
  <si>
    <t>Average Income per sector</t>
  </si>
  <si>
    <t>% with Debt Value &gt;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</si>
</sst>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i/>
      <sz val="11"/>
      <color theme="1"/>
      <name val="Century Gothic"/>
      <family val="2"/>
      <scheme val="minor"/>
    </font>
    <font>
      <b/>
      <sz val="15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19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No. of people in each profession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73000"/>
                    <a:shade val="100000"/>
                    <a:satMod val="150000"/>
                  </a:schemeClr>
                </a:gs>
                <a:gs pos="25000">
                  <a:schemeClr val="accent1">
                    <a:tint val="96000"/>
                    <a:shade val="80000"/>
                    <a:satMod val="105000"/>
                  </a:schemeClr>
                </a:gs>
                <a:gs pos="38000">
                  <a:schemeClr val="accent1">
                    <a:tint val="96000"/>
                    <a:shade val="59000"/>
                    <a:satMod val="120000"/>
                  </a:schemeClr>
                </a:gs>
                <a:gs pos="55000">
                  <a:schemeClr val="accent1">
                    <a:tint val="100000"/>
                    <a:shade val="57000"/>
                    <a:satMod val="120000"/>
                  </a:schemeClr>
                </a:gs>
                <a:gs pos="80000">
                  <a:schemeClr val="accent1">
                    <a:tint val="100000"/>
                    <a:shade val="56000"/>
                    <a:satMod val="145000"/>
                  </a:schemeClr>
                </a:gs>
                <a:gs pos="88000">
                  <a:schemeClr val="accent1">
                    <a:tint val="100000"/>
                    <a:shade val="63000"/>
                    <a:satMod val="160000"/>
                  </a:schemeClr>
                </a:gs>
                <a:gs pos="100000">
                  <a:schemeClr val="accent1">
                    <a:tint val="99000"/>
                    <a:shade val="100000"/>
                    <a:satMod val="155000"/>
                  </a:schemeClr>
                </a:gs>
              </a:gsLst>
              <a:lin ang="5400000" scaled="0"/>
            </a:gradFill>
            <a:ln>
              <a:noFill/>
            </a:ln>
            <a:effectLst>
              <a:glow rad="50800">
                <a:scrgbClr r="0" g="0" b="0">
                  <a:tint val="68000"/>
                  <a:shade val="93000"/>
                  <a:alpha val="37000"/>
                  <a:satMod val="250000"/>
                </a:scrgbClr>
              </a:glow>
            </a:effectLst>
            <a:scene3d>
              <a:camera prst="orthographicFront">
                <a:rot lat="0" lon="0" rev="0"/>
              </a:camera>
              <a:lightRig rig="glow" dir="t">
                <a:rot lat="0" lon="0" rev="1800000"/>
              </a:lightRig>
            </a:scene3d>
            <a:sp3d contourW="10160" prstMaterial="dkEdge">
              <a:bevelT w="20320" h="19050" prst="angle"/>
              <a:contourClr>
                <a:scrgbClr r="0" g="0" b="0">
                  <a:shade val="30000"/>
                  <a:satMod val="15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Dashboard!$L$8:$W$10</c15:sqref>
                  </c15:fullRef>
                  <c15:levelRef>
                    <c15:sqref>Dashboard!$L$10:$W$10</c15:sqref>
                  </c15:levelRef>
                </c:ext>
              </c:extLst>
              <c:f>Dashboard!$L$10:$W$10</c:f>
              <c:strCache>
                <c:ptCount val="11"/>
                <c:pt idx="0">
                  <c:v>Teaching</c:v>
                </c:pt>
                <c:pt idx="2">
                  <c:v>Health</c:v>
                </c:pt>
                <c:pt idx="4">
                  <c:v>Agriculture</c:v>
                </c:pt>
                <c:pt idx="6">
                  <c:v>IT</c:v>
                </c:pt>
                <c:pt idx="8">
                  <c:v>Construction</c:v>
                </c:pt>
                <c:pt idx="10">
                  <c:v>General Work</c:v>
                </c:pt>
              </c:strCache>
            </c:strRef>
          </c:cat>
          <c:val>
            <c:numRef>
              <c:f>Dashboard!$L$11:$W$11</c:f>
              <c:numCache>
                <c:formatCode>General</c:formatCode>
                <c:ptCount val="12"/>
                <c:pt idx="0">
                  <c:v>70</c:v>
                </c:pt>
                <c:pt idx="2">
                  <c:v>88</c:v>
                </c:pt>
                <c:pt idx="4">
                  <c:v>96</c:v>
                </c:pt>
                <c:pt idx="6">
                  <c:v>89</c:v>
                </c:pt>
                <c:pt idx="8">
                  <c:v>75</c:v>
                </c:pt>
                <c:pt idx="1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2-4EFE-B033-87EF55C1340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19539776"/>
        <c:axId val="211953737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tint val="73000"/>
                          <a:shade val="100000"/>
                          <a:satMod val="150000"/>
                        </a:schemeClr>
                      </a:gs>
                      <a:gs pos="25000">
                        <a:schemeClr val="accent2">
                          <a:tint val="96000"/>
                          <a:shade val="80000"/>
                          <a:satMod val="105000"/>
                        </a:schemeClr>
                      </a:gs>
                      <a:gs pos="38000">
                        <a:schemeClr val="accent2">
                          <a:tint val="96000"/>
                          <a:shade val="59000"/>
                          <a:satMod val="120000"/>
                        </a:schemeClr>
                      </a:gs>
                      <a:gs pos="55000">
                        <a:schemeClr val="accent2">
                          <a:tint val="100000"/>
                          <a:shade val="57000"/>
                          <a:satMod val="120000"/>
                        </a:schemeClr>
                      </a:gs>
                      <a:gs pos="80000">
                        <a:schemeClr val="accent2">
                          <a:tint val="100000"/>
                          <a:shade val="56000"/>
                          <a:satMod val="145000"/>
                        </a:schemeClr>
                      </a:gs>
                      <a:gs pos="88000">
                        <a:schemeClr val="accent2">
                          <a:tint val="100000"/>
                          <a:shade val="63000"/>
                          <a:satMod val="160000"/>
                        </a:schemeClr>
                      </a:gs>
                      <a:gs pos="100000">
                        <a:schemeClr val="accent2">
                          <a:tint val="99000"/>
                          <a:shade val="100000"/>
                          <a:satMod val="155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glow rad="50800">
                      <a:scrgbClr r="0" g="0" b="0">
                        <a:tint val="68000"/>
                        <a:shade val="93000"/>
                        <a:alpha val="37000"/>
                        <a:satMod val="250000"/>
                      </a:scrgbClr>
                    </a:glow>
                  </a:effectLst>
                  <a:scene3d>
                    <a:camera prst="orthographicFront">
                      <a:rot lat="0" lon="0" rev="0"/>
                    </a:camera>
                    <a:lightRig rig="glow" dir="t">
                      <a:rot lat="0" lon="0" rev="1800000"/>
                    </a:lightRig>
                  </a:scene3d>
                  <a:sp3d contourW="10160" prstMaterial="dkEdge">
                    <a:bevelT w="20320" h="19050" prst="angle"/>
                    <a:contourClr>
                      <a:scrgbClr r="0" g="0" b="0">
                        <a:shade val="30000"/>
                        <a:satMod val="150000"/>
                      </a:scrgb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Dashboard!$L$8:$W$10</c15:sqref>
                        </c15:fullRef>
                        <c15:levelRef>
                          <c15:sqref>Dashboard!$L$10:$W$10</c15:sqref>
                        </c15:levelRef>
                        <c15:formulaRef>
                          <c15:sqref>Dashboard!$L$10:$W$10</c15:sqref>
                        </c15:formulaRef>
                      </c:ext>
                    </c:extLst>
                    <c:strCache>
                      <c:ptCount val="11"/>
                      <c:pt idx="0">
                        <c:v>Teaching</c:v>
                      </c:pt>
                      <c:pt idx="2">
                        <c:v>Health</c:v>
                      </c:pt>
                      <c:pt idx="4">
                        <c:v>Agriculture</c:v>
                      </c:pt>
                      <c:pt idx="6">
                        <c:v>IT</c:v>
                      </c:pt>
                      <c:pt idx="8">
                        <c:v>Construction</c:v>
                      </c:pt>
                      <c:pt idx="10">
                        <c:v>General Work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Dashboard!$L$12:$W$12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082-4EFE-B033-87EF55C1340B}"/>
                  </c:ext>
                </c:extLst>
              </c15:ser>
            </c15:filteredBarSeries>
          </c:ext>
        </c:extLst>
      </c:barChart>
      <c:catAx>
        <c:axId val="211953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537376"/>
        <c:crosses val="autoZero"/>
        <c:auto val="1"/>
        <c:lblAlgn val="ctr"/>
        <c:lblOffset val="100"/>
        <c:noMultiLvlLbl val="0"/>
      </c:catAx>
      <c:valAx>
        <c:axId val="211953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53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Men VS Women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73000"/>
                      <a:shade val="100000"/>
                      <a:satMod val="150000"/>
                    </a:schemeClr>
                  </a:gs>
                  <a:gs pos="25000">
                    <a:schemeClr val="accent1">
                      <a:tint val="96000"/>
                      <a:shade val="80000"/>
                      <a:satMod val="105000"/>
                    </a:schemeClr>
                  </a:gs>
                  <a:gs pos="38000">
                    <a:schemeClr val="accent1">
                      <a:tint val="96000"/>
                      <a:shade val="59000"/>
                      <a:satMod val="120000"/>
                    </a:schemeClr>
                  </a:gs>
                  <a:gs pos="55000">
                    <a:schemeClr val="accent1">
                      <a:tint val="100000"/>
                      <a:shade val="57000"/>
                      <a:satMod val="120000"/>
                    </a:schemeClr>
                  </a:gs>
                  <a:gs pos="80000">
                    <a:schemeClr val="accent1">
                      <a:tint val="100000"/>
                      <a:shade val="56000"/>
                      <a:satMod val="145000"/>
                    </a:schemeClr>
                  </a:gs>
                  <a:gs pos="88000">
                    <a:schemeClr val="accent1">
                      <a:tint val="100000"/>
                      <a:shade val="63000"/>
                      <a:satMod val="160000"/>
                    </a:schemeClr>
                  </a:gs>
                  <a:gs pos="100000">
                    <a:schemeClr val="accent1">
                      <a:tint val="99000"/>
                      <a:shade val="100000"/>
                      <a:satMod val="155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50800">
                  <a:scrgbClr r="0" g="0" b="0">
                    <a:tint val="68000"/>
                    <a:shade val="93000"/>
                    <a:alpha val="37000"/>
                    <a:satMod val="250000"/>
                  </a:scrgbClr>
                </a:glow>
              </a:effectLst>
              <a:scene3d>
                <a:camera prst="orthographicFront">
                  <a:rot lat="0" lon="0" rev="0"/>
                </a:camera>
                <a:lightRig rig="glow" dir="t">
                  <a:rot lat="0" lon="0" rev="1800000"/>
                </a:lightRig>
              </a:scene3d>
              <a:sp3d contourW="10160" prstMaterial="dkEdge">
                <a:bevelT w="20320" h="19050" prst="angle"/>
                <a:contourClr>
                  <a:scrgbClr r="0" g="0" b="0">
                    <a:shade val="30000"/>
                    <a:satMod val="15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FE72-487B-9593-1FC9A030FC7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73000"/>
                      <a:shade val="100000"/>
                      <a:satMod val="150000"/>
                    </a:schemeClr>
                  </a:gs>
                  <a:gs pos="25000">
                    <a:schemeClr val="accent2">
                      <a:tint val="96000"/>
                      <a:shade val="80000"/>
                      <a:satMod val="105000"/>
                    </a:schemeClr>
                  </a:gs>
                  <a:gs pos="38000">
                    <a:schemeClr val="accent2">
                      <a:tint val="96000"/>
                      <a:shade val="59000"/>
                      <a:satMod val="120000"/>
                    </a:schemeClr>
                  </a:gs>
                  <a:gs pos="55000">
                    <a:schemeClr val="accent2">
                      <a:tint val="100000"/>
                      <a:shade val="57000"/>
                      <a:satMod val="120000"/>
                    </a:schemeClr>
                  </a:gs>
                  <a:gs pos="80000">
                    <a:schemeClr val="accent2">
                      <a:tint val="100000"/>
                      <a:shade val="56000"/>
                      <a:satMod val="145000"/>
                    </a:schemeClr>
                  </a:gs>
                  <a:gs pos="88000">
                    <a:schemeClr val="accent2">
                      <a:tint val="100000"/>
                      <a:shade val="63000"/>
                      <a:satMod val="160000"/>
                    </a:schemeClr>
                  </a:gs>
                  <a:gs pos="100000">
                    <a:schemeClr val="accent2">
                      <a:tint val="99000"/>
                      <a:shade val="100000"/>
                      <a:satMod val="155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50800">
                  <a:scrgbClr r="0" g="0" b="0">
                    <a:tint val="68000"/>
                    <a:shade val="93000"/>
                    <a:alpha val="37000"/>
                    <a:satMod val="250000"/>
                  </a:scrgbClr>
                </a:glow>
              </a:effectLst>
              <a:scene3d>
                <a:camera prst="orthographicFront">
                  <a:rot lat="0" lon="0" rev="0"/>
                </a:camera>
                <a:lightRig rig="glow" dir="t">
                  <a:rot lat="0" lon="0" rev="1800000"/>
                </a:lightRig>
              </a:scene3d>
              <a:sp3d contourW="10160" prstMaterial="dkEdge">
                <a:bevelT w="20320" h="19050" prst="angle"/>
                <a:contourClr>
                  <a:scrgbClr r="0" g="0" b="0">
                    <a:shade val="30000"/>
                    <a:satMod val="15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873-4607-9AB7-FB701020A63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73000"/>
                      <a:shade val="100000"/>
                      <a:satMod val="150000"/>
                    </a:schemeClr>
                  </a:gs>
                  <a:gs pos="25000">
                    <a:schemeClr val="accent3">
                      <a:tint val="96000"/>
                      <a:shade val="80000"/>
                      <a:satMod val="105000"/>
                    </a:schemeClr>
                  </a:gs>
                  <a:gs pos="38000">
                    <a:schemeClr val="accent3">
                      <a:tint val="96000"/>
                      <a:shade val="59000"/>
                      <a:satMod val="120000"/>
                    </a:schemeClr>
                  </a:gs>
                  <a:gs pos="55000">
                    <a:schemeClr val="accent3">
                      <a:tint val="100000"/>
                      <a:shade val="57000"/>
                      <a:satMod val="120000"/>
                    </a:schemeClr>
                  </a:gs>
                  <a:gs pos="80000">
                    <a:schemeClr val="accent3">
                      <a:tint val="100000"/>
                      <a:shade val="56000"/>
                      <a:satMod val="145000"/>
                    </a:schemeClr>
                  </a:gs>
                  <a:gs pos="88000">
                    <a:schemeClr val="accent3">
                      <a:tint val="100000"/>
                      <a:shade val="63000"/>
                      <a:satMod val="160000"/>
                    </a:schemeClr>
                  </a:gs>
                  <a:gs pos="100000">
                    <a:schemeClr val="accent3">
                      <a:tint val="99000"/>
                      <a:shade val="100000"/>
                      <a:satMod val="155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50800">
                  <a:scrgbClr r="0" g="0" b="0">
                    <a:tint val="68000"/>
                    <a:shade val="93000"/>
                    <a:alpha val="37000"/>
                    <a:satMod val="250000"/>
                  </a:scrgbClr>
                </a:glow>
              </a:effectLst>
              <a:scene3d>
                <a:camera prst="orthographicFront">
                  <a:rot lat="0" lon="0" rev="0"/>
                </a:camera>
                <a:lightRig rig="glow" dir="t">
                  <a:rot lat="0" lon="0" rev="1800000"/>
                </a:lightRig>
              </a:scene3d>
              <a:sp3d contourW="10160" prstMaterial="dkEdge">
                <a:bevelT w="20320" h="19050" prst="angle"/>
                <a:contourClr>
                  <a:scrgbClr r="0" g="0" b="0">
                    <a:shade val="30000"/>
                    <a:satMod val="15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873-4607-9AB7-FB701020A63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73000"/>
                      <a:shade val="100000"/>
                      <a:satMod val="150000"/>
                    </a:schemeClr>
                  </a:gs>
                  <a:gs pos="25000">
                    <a:schemeClr val="accent4">
                      <a:tint val="96000"/>
                      <a:shade val="80000"/>
                      <a:satMod val="105000"/>
                    </a:schemeClr>
                  </a:gs>
                  <a:gs pos="38000">
                    <a:schemeClr val="accent4">
                      <a:tint val="96000"/>
                      <a:shade val="59000"/>
                      <a:satMod val="120000"/>
                    </a:schemeClr>
                  </a:gs>
                  <a:gs pos="55000">
                    <a:schemeClr val="accent4">
                      <a:tint val="100000"/>
                      <a:shade val="57000"/>
                      <a:satMod val="120000"/>
                    </a:schemeClr>
                  </a:gs>
                  <a:gs pos="80000">
                    <a:schemeClr val="accent4">
                      <a:tint val="100000"/>
                      <a:shade val="56000"/>
                      <a:satMod val="145000"/>
                    </a:schemeClr>
                  </a:gs>
                  <a:gs pos="88000">
                    <a:schemeClr val="accent4">
                      <a:tint val="100000"/>
                      <a:shade val="63000"/>
                      <a:satMod val="160000"/>
                    </a:schemeClr>
                  </a:gs>
                  <a:gs pos="100000">
                    <a:schemeClr val="accent4">
                      <a:tint val="99000"/>
                      <a:shade val="100000"/>
                      <a:satMod val="155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50800">
                  <a:scrgbClr r="0" g="0" b="0">
                    <a:tint val="68000"/>
                    <a:shade val="93000"/>
                    <a:alpha val="37000"/>
                    <a:satMod val="250000"/>
                  </a:scrgbClr>
                </a:glow>
              </a:effectLst>
              <a:scene3d>
                <a:camera prst="orthographicFront">
                  <a:rot lat="0" lon="0" rev="0"/>
                </a:camera>
                <a:lightRig rig="glow" dir="t">
                  <a:rot lat="0" lon="0" rev="1800000"/>
                </a:lightRig>
              </a:scene3d>
              <a:sp3d contourW="10160" prstMaterial="dkEdge">
                <a:bevelT w="20320" h="19050" prst="angle"/>
                <a:contourClr>
                  <a:scrgbClr r="0" g="0" b="0">
                    <a:shade val="30000"/>
                    <a:satMod val="15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873-4607-9AB7-FB701020A6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Dashboard!$D$8:$G$10</c:f>
              <c:multiLvlStrCache>
                <c:ptCount val="3"/>
                <c:lvl>
                  <c:pt idx="0">
                    <c:v>Men</c:v>
                  </c:pt>
                  <c:pt idx="2">
                    <c:v>Women</c:v>
                  </c:pt>
                </c:lvl>
                <c:lvl>
                  <c:pt idx="0">
                    <c:v>Number of men vs women</c:v>
                  </c:pt>
                </c:lvl>
              </c:multiLvlStrCache>
            </c:multiLvlStrRef>
          </c:cat>
          <c:val>
            <c:numRef>
              <c:f>Dashboard!$D$11:$G$11</c:f>
              <c:numCache>
                <c:formatCode>General</c:formatCode>
                <c:ptCount val="4"/>
                <c:pt idx="0">
                  <c:v>245</c:v>
                </c:pt>
                <c:pt idx="2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2-487B-9593-1FC9A030FC7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tint val="73000"/>
                            <a:shade val="100000"/>
                            <a:satMod val="150000"/>
                          </a:schemeClr>
                        </a:gs>
                        <a:gs pos="25000">
                          <a:schemeClr val="accent1">
                            <a:tint val="96000"/>
                            <a:shade val="80000"/>
                            <a:satMod val="105000"/>
                          </a:schemeClr>
                        </a:gs>
                        <a:gs pos="38000">
                          <a:schemeClr val="accent1">
                            <a:tint val="96000"/>
                            <a:shade val="59000"/>
                            <a:satMod val="120000"/>
                          </a:schemeClr>
                        </a:gs>
                        <a:gs pos="55000">
                          <a:schemeClr val="accent1">
                            <a:tint val="100000"/>
                            <a:shade val="57000"/>
                            <a:satMod val="120000"/>
                          </a:schemeClr>
                        </a:gs>
                        <a:gs pos="80000">
                          <a:schemeClr val="accent1">
                            <a:tint val="100000"/>
                            <a:shade val="56000"/>
                            <a:satMod val="145000"/>
                          </a:schemeClr>
                        </a:gs>
                        <a:gs pos="88000">
                          <a:schemeClr val="accent1">
                            <a:tint val="100000"/>
                            <a:shade val="63000"/>
                            <a:satMod val="160000"/>
                          </a:schemeClr>
                        </a:gs>
                        <a:gs pos="100000">
                          <a:schemeClr val="accent1">
                            <a:tint val="99000"/>
                            <a:shade val="100000"/>
                            <a:satMod val="155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glow rad="50800">
                        <a:scrgbClr r="0" g="0" b="0">
                          <a:tint val="68000"/>
                          <a:shade val="93000"/>
                          <a:alpha val="37000"/>
                          <a:satMod val="250000"/>
                        </a:scrgbClr>
                      </a:glow>
                    </a:effectLst>
                    <a:scene3d>
                      <a:camera prst="orthographicFront">
                        <a:rot lat="0" lon="0" rev="0"/>
                      </a:camera>
                      <a:lightRig rig="glow" dir="t">
                        <a:rot lat="0" lon="0" rev="1800000"/>
                      </a:lightRig>
                    </a:scene3d>
                    <a:sp3d contourW="10160" prstMaterial="dkEdge">
                      <a:bevelT w="20320" h="19050" prst="angle"/>
                      <a:contourClr>
                        <a:scrgbClr r="0" g="0" b="0">
                          <a:shade val="30000"/>
                          <a:satMod val="150000"/>
                        </a:scrgbClr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9-2873-4607-9AB7-FB701020A637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tint val="73000"/>
                            <a:shade val="100000"/>
                            <a:satMod val="150000"/>
                          </a:schemeClr>
                        </a:gs>
                        <a:gs pos="25000">
                          <a:schemeClr val="accent2">
                            <a:tint val="96000"/>
                            <a:shade val="80000"/>
                            <a:satMod val="105000"/>
                          </a:schemeClr>
                        </a:gs>
                        <a:gs pos="38000">
                          <a:schemeClr val="accent2">
                            <a:tint val="96000"/>
                            <a:shade val="59000"/>
                            <a:satMod val="120000"/>
                          </a:schemeClr>
                        </a:gs>
                        <a:gs pos="55000">
                          <a:schemeClr val="accent2">
                            <a:tint val="100000"/>
                            <a:shade val="57000"/>
                            <a:satMod val="120000"/>
                          </a:schemeClr>
                        </a:gs>
                        <a:gs pos="80000">
                          <a:schemeClr val="accent2">
                            <a:tint val="100000"/>
                            <a:shade val="56000"/>
                            <a:satMod val="145000"/>
                          </a:schemeClr>
                        </a:gs>
                        <a:gs pos="88000">
                          <a:schemeClr val="accent2">
                            <a:tint val="100000"/>
                            <a:shade val="63000"/>
                            <a:satMod val="160000"/>
                          </a:schemeClr>
                        </a:gs>
                        <a:gs pos="100000">
                          <a:schemeClr val="accent2">
                            <a:tint val="99000"/>
                            <a:shade val="100000"/>
                            <a:satMod val="155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glow rad="50800">
                        <a:scrgbClr r="0" g="0" b="0">
                          <a:tint val="68000"/>
                          <a:shade val="93000"/>
                          <a:alpha val="37000"/>
                          <a:satMod val="250000"/>
                        </a:scrgbClr>
                      </a:glow>
                    </a:effectLst>
                    <a:scene3d>
                      <a:camera prst="orthographicFront">
                        <a:rot lat="0" lon="0" rev="0"/>
                      </a:camera>
                      <a:lightRig rig="glow" dir="t">
                        <a:rot lat="0" lon="0" rev="1800000"/>
                      </a:lightRig>
                    </a:scene3d>
                    <a:sp3d contourW="10160" prstMaterial="dkEdge">
                      <a:bevelT w="20320" h="19050" prst="angle"/>
                      <a:contourClr>
                        <a:scrgbClr r="0" g="0" b="0">
                          <a:shade val="30000"/>
                          <a:satMod val="150000"/>
                        </a:scrgbClr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2873-4607-9AB7-FB701020A637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tint val="73000"/>
                            <a:shade val="100000"/>
                            <a:satMod val="150000"/>
                          </a:schemeClr>
                        </a:gs>
                        <a:gs pos="25000">
                          <a:schemeClr val="accent3">
                            <a:tint val="96000"/>
                            <a:shade val="80000"/>
                            <a:satMod val="105000"/>
                          </a:schemeClr>
                        </a:gs>
                        <a:gs pos="38000">
                          <a:schemeClr val="accent3">
                            <a:tint val="96000"/>
                            <a:shade val="59000"/>
                            <a:satMod val="120000"/>
                          </a:schemeClr>
                        </a:gs>
                        <a:gs pos="55000">
                          <a:schemeClr val="accent3">
                            <a:tint val="100000"/>
                            <a:shade val="57000"/>
                            <a:satMod val="120000"/>
                          </a:schemeClr>
                        </a:gs>
                        <a:gs pos="80000">
                          <a:schemeClr val="accent3">
                            <a:tint val="100000"/>
                            <a:shade val="56000"/>
                            <a:satMod val="145000"/>
                          </a:schemeClr>
                        </a:gs>
                        <a:gs pos="88000">
                          <a:schemeClr val="accent3">
                            <a:tint val="100000"/>
                            <a:shade val="63000"/>
                            <a:satMod val="160000"/>
                          </a:schemeClr>
                        </a:gs>
                        <a:gs pos="100000">
                          <a:schemeClr val="accent3">
                            <a:tint val="99000"/>
                            <a:shade val="100000"/>
                            <a:satMod val="155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glow rad="50800">
                        <a:scrgbClr r="0" g="0" b="0">
                          <a:tint val="68000"/>
                          <a:shade val="93000"/>
                          <a:alpha val="37000"/>
                          <a:satMod val="250000"/>
                        </a:scrgbClr>
                      </a:glow>
                    </a:effectLst>
                    <a:scene3d>
                      <a:camera prst="orthographicFront">
                        <a:rot lat="0" lon="0" rev="0"/>
                      </a:camera>
                      <a:lightRig rig="glow" dir="t">
                        <a:rot lat="0" lon="0" rev="1800000"/>
                      </a:lightRig>
                    </a:scene3d>
                    <a:sp3d contourW="10160" prstMaterial="dkEdge">
                      <a:bevelT w="20320" h="19050" prst="angle"/>
                      <a:contourClr>
                        <a:scrgbClr r="0" g="0" b="0">
                          <a:shade val="30000"/>
                          <a:satMod val="150000"/>
                        </a:scrgbClr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2873-4607-9AB7-FB701020A637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tint val="73000"/>
                            <a:shade val="100000"/>
                            <a:satMod val="150000"/>
                          </a:schemeClr>
                        </a:gs>
                        <a:gs pos="25000">
                          <a:schemeClr val="accent4">
                            <a:tint val="96000"/>
                            <a:shade val="80000"/>
                            <a:satMod val="105000"/>
                          </a:schemeClr>
                        </a:gs>
                        <a:gs pos="38000">
                          <a:schemeClr val="accent4">
                            <a:tint val="96000"/>
                            <a:shade val="59000"/>
                            <a:satMod val="120000"/>
                          </a:schemeClr>
                        </a:gs>
                        <a:gs pos="55000">
                          <a:schemeClr val="accent4">
                            <a:tint val="100000"/>
                            <a:shade val="57000"/>
                            <a:satMod val="120000"/>
                          </a:schemeClr>
                        </a:gs>
                        <a:gs pos="80000">
                          <a:schemeClr val="accent4">
                            <a:tint val="100000"/>
                            <a:shade val="56000"/>
                            <a:satMod val="145000"/>
                          </a:schemeClr>
                        </a:gs>
                        <a:gs pos="88000">
                          <a:schemeClr val="accent4">
                            <a:tint val="100000"/>
                            <a:shade val="63000"/>
                            <a:satMod val="160000"/>
                          </a:schemeClr>
                        </a:gs>
                        <a:gs pos="100000">
                          <a:schemeClr val="accent4">
                            <a:tint val="99000"/>
                            <a:shade val="100000"/>
                            <a:satMod val="155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glow rad="50800">
                        <a:scrgbClr r="0" g="0" b="0">
                          <a:tint val="68000"/>
                          <a:shade val="93000"/>
                          <a:alpha val="37000"/>
                          <a:satMod val="250000"/>
                        </a:scrgbClr>
                      </a:glow>
                    </a:effectLst>
                    <a:scene3d>
                      <a:camera prst="orthographicFront">
                        <a:rot lat="0" lon="0" rev="0"/>
                      </a:camera>
                      <a:lightRig rig="glow" dir="t">
                        <a:rot lat="0" lon="0" rev="1800000"/>
                      </a:lightRig>
                    </a:scene3d>
                    <a:sp3d contourW="10160" prstMaterial="dkEdge">
                      <a:bevelT w="20320" h="19050" prst="angle"/>
                      <a:contourClr>
                        <a:scrgbClr r="0" g="0" b="0">
                          <a:shade val="30000"/>
                          <a:satMod val="150000"/>
                        </a:scrgbClr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2873-4607-9AB7-FB701020A63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Dashboard!$D$8:$G$10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Men</c:v>
                        </c:pt>
                        <c:pt idx="2">
                          <c:v>Women</c:v>
                        </c:pt>
                      </c:lvl>
                      <c:lvl>
                        <c:pt idx="0">
                          <c:v>Number of men vs women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Dashboard!$D$12:$G$12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E72-487B-9593-1FC9A030FC74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Average Income per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73000"/>
                    <a:shade val="100000"/>
                    <a:satMod val="150000"/>
                  </a:schemeClr>
                </a:gs>
                <a:gs pos="25000">
                  <a:schemeClr val="accent1">
                    <a:tint val="96000"/>
                    <a:shade val="80000"/>
                    <a:satMod val="105000"/>
                  </a:schemeClr>
                </a:gs>
                <a:gs pos="38000">
                  <a:schemeClr val="accent1">
                    <a:tint val="96000"/>
                    <a:shade val="59000"/>
                    <a:satMod val="120000"/>
                  </a:schemeClr>
                </a:gs>
                <a:gs pos="55000">
                  <a:schemeClr val="accent1">
                    <a:tint val="100000"/>
                    <a:shade val="57000"/>
                    <a:satMod val="120000"/>
                  </a:schemeClr>
                </a:gs>
                <a:gs pos="80000">
                  <a:schemeClr val="accent1">
                    <a:tint val="100000"/>
                    <a:shade val="56000"/>
                    <a:satMod val="145000"/>
                  </a:schemeClr>
                </a:gs>
                <a:gs pos="88000">
                  <a:schemeClr val="accent1">
                    <a:tint val="100000"/>
                    <a:shade val="63000"/>
                    <a:satMod val="160000"/>
                  </a:schemeClr>
                </a:gs>
                <a:gs pos="100000">
                  <a:schemeClr val="accent1">
                    <a:tint val="99000"/>
                    <a:shade val="100000"/>
                    <a:satMod val="155000"/>
                  </a:schemeClr>
                </a:gs>
              </a:gsLst>
              <a:lin ang="5400000" scaled="0"/>
            </a:gradFill>
            <a:ln>
              <a:noFill/>
            </a:ln>
            <a:effectLst>
              <a:glow rad="50800">
                <a:scrgbClr r="0" g="0" b="0">
                  <a:tint val="68000"/>
                  <a:shade val="93000"/>
                  <a:alpha val="37000"/>
                  <a:satMod val="250000"/>
                </a:scrgbClr>
              </a:glow>
            </a:effectLst>
            <a:scene3d>
              <a:camera prst="orthographicFront">
                <a:rot lat="0" lon="0" rev="0"/>
              </a:camera>
              <a:lightRig rig="glow" dir="t">
                <a:rot lat="0" lon="0" rev="1800000"/>
              </a:lightRig>
            </a:scene3d>
            <a:sp3d contourW="10160" prstMaterial="dkEdge">
              <a:bevelT w="20320" h="19050" prst="angle"/>
              <a:contourClr>
                <a:scrgbClr r="0" g="0" b="0">
                  <a:shade val="30000"/>
                  <a:satMod val="15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Dashboard!$Q$33:$W$35</c15:sqref>
                  </c15:fullRef>
                  <c15:levelRef>
                    <c15:sqref>Dashboard!$Q$35:$W$35</c15:sqref>
                  </c15:levelRef>
                </c:ext>
              </c:extLst>
              <c:f>Dashboard!$Q$35:$W$35</c:f>
              <c:strCache>
                <c:ptCount val="6"/>
                <c:pt idx="0">
                  <c:v>Agriculture</c:v>
                </c:pt>
                <c:pt idx="1">
                  <c:v>Construction</c:v>
                </c:pt>
                <c:pt idx="2">
                  <c:v>General Work</c:v>
                </c:pt>
                <c:pt idx="3">
                  <c:v>Health</c:v>
                </c:pt>
                <c:pt idx="4">
                  <c:v>IT</c:v>
                </c:pt>
                <c:pt idx="5">
                  <c:v>Teaching</c:v>
                </c:pt>
              </c:strCache>
            </c:strRef>
          </c:cat>
          <c:val>
            <c:numRef>
              <c:f>Dashboard!$Q$36:$W$36</c:f>
              <c:numCache>
                <c:formatCode>[$$-409]#,##0.00</c:formatCode>
                <c:ptCount val="7"/>
                <c:pt idx="0">
                  <c:v>57133.57</c:v>
                </c:pt>
                <c:pt idx="1">
                  <c:v>56806.41</c:v>
                </c:pt>
                <c:pt idx="2">
                  <c:v>58746.559999999998</c:v>
                </c:pt>
                <c:pt idx="3">
                  <c:v>58746.559999999998</c:v>
                </c:pt>
                <c:pt idx="4">
                  <c:v>57320.800000000003</c:v>
                </c:pt>
                <c:pt idx="5">
                  <c:v>60107.97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5-42C2-8DF5-81BA8064CA1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82485776"/>
        <c:axId val="28248433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tint val="73000"/>
                          <a:shade val="100000"/>
                          <a:satMod val="150000"/>
                        </a:schemeClr>
                      </a:gs>
                      <a:gs pos="25000">
                        <a:schemeClr val="accent2">
                          <a:tint val="96000"/>
                          <a:shade val="80000"/>
                          <a:satMod val="105000"/>
                        </a:schemeClr>
                      </a:gs>
                      <a:gs pos="38000">
                        <a:schemeClr val="accent2">
                          <a:tint val="96000"/>
                          <a:shade val="59000"/>
                          <a:satMod val="120000"/>
                        </a:schemeClr>
                      </a:gs>
                      <a:gs pos="55000">
                        <a:schemeClr val="accent2">
                          <a:tint val="100000"/>
                          <a:shade val="57000"/>
                          <a:satMod val="120000"/>
                        </a:schemeClr>
                      </a:gs>
                      <a:gs pos="80000">
                        <a:schemeClr val="accent2">
                          <a:tint val="100000"/>
                          <a:shade val="56000"/>
                          <a:satMod val="145000"/>
                        </a:schemeClr>
                      </a:gs>
                      <a:gs pos="88000">
                        <a:schemeClr val="accent2">
                          <a:tint val="100000"/>
                          <a:shade val="63000"/>
                          <a:satMod val="160000"/>
                        </a:schemeClr>
                      </a:gs>
                      <a:gs pos="100000">
                        <a:schemeClr val="accent2">
                          <a:tint val="99000"/>
                          <a:shade val="100000"/>
                          <a:satMod val="155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glow rad="50800">
                      <a:scrgbClr r="0" g="0" b="0">
                        <a:tint val="68000"/>
                        <a:shade val="93000"/>
                        <a:alpha val="37000"/>
                        <a:satMod val="250000"/>
                      </a:scrgbClr>
                    </a:glow>
                  </a:effectLst>
                  <a:scene3d>
                    <a:camera prst="orthographicFront">
                      <a:rot lat="0" lon="0" rev="0"/>
                    </a:camera>
                    <a:lightRig rig="glow" dir="t">
                      <a:rot lat="0" lon="0" rev="1800000"/>
                    </a:lightRig>
                  </a:scene3d>
                  <a:sp3d contourW="10160" prstMaterial="dkEdge">
                    <a:bevelT w="20320" h="19050" prst="angle"/>
                    <a:contourClr>
                      <a:scrgbClr r="0" g="0" b="0">
                        <a:shade val="30000"/>
                        <a:satMod val="150000"/>
                      </a:scrgb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Dashboard!$Q$33:$W$35</c15:sqref>
                        </c15:fullRef>
                        <c15:levelRef>
                          <c15:sqref>Dashboard!$Q$35:$W$35</c15:sqref>
                        </c15:levelRef>
                        <c15:formulaRef>
                          <c15:sqref>Dashboard!$Q$35:$W$35</c15:sqref>
                        </c15:formulaRef>
                      </c:ext>
                    </c:extLst>
                    <c:strCache>
                      <c:ptCount val="6"/>
                      <c:pt idx="0">
                        <c:v>Agriculture</c:v>
                      </c:pt>
                      <c:pt idx="1">
                        <c:v>Construction</c:v>
                      </c:pt>
                      <c:pt idx="2">
                        <c:v>General Work</c:v>
                      </c:pt>
                      <c:pt idx="3">
                        <c:v>Health</c:v>
                      </c:pt>
                      <c:pt idx="4">
                        <c:v>IT</c:v>
                      </c:pt>
                      <c:pt idx="5">
                        <c:v>Teaching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Dashboard!$Q$37:$W$37</c15:sqref>
                        </c15:formulaRef>
                      </c:ext>
                    </c:extLst>
                    <c:numCache>
                      <c:formatCode>[$$-409]#,##0.00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EE5-42C2-8DF5-81BA8064CA1A}"/>
                  </c:ext>
                </c:extLst>
              </c15:ser>
            </c15:filteredBarSeries>
          </c:ext>
        </c:extLst>
      </c:barChart>
      <c:catAx>
        <c:axId val="28248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484336"/>
        <c:crosses val="autoZero"/>
        <c:auto val="1"/>
        <c:lblAlgn val="ctr"/>
        <c:lblOffset val="100"/>
        <c:noMultiLvlLbl val="0"/>
      </c:catAx>
      <c:valAx>
        <c:axId val="28248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48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  <cx:data id="1">
      <cx:strDim type="cat">
        <cx:f dir="row">_xlchart.v1.0</cx:f>
      </cx:strDim>
      <cx:numDim type="size">
        <cx:f dir="row"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800" b="1" i="0" u="none" strike="noStrike" baseline="0">
                <a:solidFill>
                  <a:schemeClr val="bg1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Average income per territory</a:t>
            </a:r>
            <a:r>
              <a:rPr lang="en-IN">
                <a:solidFill>
                  <a:schemeClr val="bg1"/>
                </a:solidFill>
              </a:rPr>
              <a:t> </a:t>
            </a:r>
            <a:endParaRPr lang="en-US" sz="18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rich>
      </cx:tx>
    </cx:title>
    <cx:plotArea>
      <cx:plotAreaRegion>
        <cx:series layoutId="treemap" uniqueId="{D71367D6-0D47-4AA9-BDF5-3923BBE0A52E}" formatIdx="0">
          <cx:dataLabels pos="inEnd">
            <cx:spPr>
              <a:noFill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>
                    <a:ln>
                      <a:noFill/>
                    </a:ln>
                    <a:solidFill>
                      <a:sysClr val="window" lastClr="FFFFFF"/>
                    </a:solidFill>
                    <a:latin typeface="Aptos" panose="020B0004020202020204" pitchFamily="34" charset="0"/>
                    <a:ea typeface="Aptos" panose="020B0004020202020204" pitchFamily="34" charset="0"/>
                    <a:cs typeface="Aptos" panose="020B0004020202020204" pitchFamily="34" charset="0"/>
                  </a:defRPr>
                </a:pPr>
                <a:endParaRPr lang="en-US" sz="1600" b="0" i="0" u="none" strike="noStrike" baseline="0">
                  <a:ln>
                    <a:noFill/>
                  </a:ln>
                  <a:solidFill>
                    <a:sysClr val="window" lastClr="FFFFFF"/>
                  </a:solidFill>
                  <a:latin typeface="Aptos" panose="020B0004020202020204" pitchFamily="34" charset="0"/>
                </a:endParaRPr>
              </a:p>
            </cx:txPr>
            <cx:visibility seriesName="0" categoryName="1" value="1"/>
            <cx:separator>
</cx:separator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ln>
                        <a:noFill/>
                      </a:ln>
                      <a:solidFill>
                        <a:sysClr val="window" lastClr="FFFFFF"/>
                      </a:solidFill>
                      <a:latin typeface="Aptos" panose="020B0004020202020204" pitchFamily="34" charset="0"/>
                    </a:rPr>
                    <a:t>Newfoundland
$58,559.88</a:t>
                  </a:r>
                </a:p>
              </cx:txPr>
            </cx:dataLabel>
            <cx:dataLabelHidden idx="0"/>
          </cx:dataLabels>
          <cx:dataId val="0"/>
          <cx:layoutPr>
            <cx:parentLabelLayout val="overlapping"/>
          </cx:layoutPr>
        </cx:series>
        <cx:series layoutId="treemap" hidden="1" uniqueId="{22AA0561-C5E3-4E6A-84F6-F8FA9435943B}" formatIdx="1">
          <cx:dataLabels pos="inEnd">
            <cx:visibility seriesName="0" categoryName="1" value="0"/>
          </cx:dataLabels>
          <cx:dataId val="1"/>
          <cx:layoutPr>
            <cx:parentLabelLayout val="none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21770</xdr:colOff>
      <xdr:row>12</xdr:row>
      <xdr:rowOff>10886</xdr:rowOff>
    </xdr:from>
    <xdr:to>
      <xdr:col>22</xdr:col>
      <xdr:colOff>576943</xdr:colOff>
      <xdr:row>31</xdr:row>
      <xdr:rowOff>174171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51F807-0F0F-1502-DB00-286C6CAAE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10885</xdr:colOff>
      <xdr:row>12</xdr:row>
      <xdr:rowOff>10886</xdr:rowOff>
    </xdr:from>
    <xdr:to>
      <xdr:col>6</xdr:col>
      <xdr:colOff>2122714</xdr:colOff>
      <xdr:row>26</xdr:row>
      <xdr:rowOff>174172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3C2BCD-1CD4-0127-C27B-51B273EE3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21771</xdr:colOff>
      <xdr:row>37</xdr:row>
      <xdr:rowOff>21771</xdr:rowOff>
    </xdr:from>
    <xdr:to>
      <xdr:col>15</xdr:col>
      <xdr:colOff>805544</xdr:colOff>
      <xdr:row>60</xdr:row>
      <xdr:rowOff>174171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9D24E385-9CD4-B31A-419A-0FCCD2B3F2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3451" y="6788331"/>
              <a:ext cx="15353213" cy="4183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10886</xdr:colOff>
      <xdr:row>37</xdr:row>
      <xdr:rowOff>21771</xdr:rowOff>
    </xdr:from>
    <xdr:to>
      <xdr:col>22</xdr:col>
      <xdr:colOff>576944</xdr:colOff>
      <xdr:row>60</xdr:row>
      <xdr:rowOff>174172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C901613-732E-28C6-74E3-1488F5D63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59E848-E7F9-44C0-A3F4-BD5C371C1D89}" name="Table3" displayName="Table3" ref="A6:Q506" totalsRowShown="0" headerRowDxfId="18" dataDxfId="17">
  <autoFilter ref="A6:Q506" xr:uid="{F359E848-E7F9-44C0-A3F4-BD5C371C1D89}"/>
  <tableColumns count="17">
    <tableColumn id="1" xr3:uid="{8A81CADF-9C07-4A2F-9FDA-71C48632CEF0}" name="Gender" dataDxfId="16">
      <calculatedColumnFormula>IF(RANDBETWEEN(1,2)=1,"men","women")</calculatedColumnFormula>
    </tableColumn>
    <tableColumn id="2" xr3:uid="{B61DA257-8FCD-4A03-A00A-CE8DEDB7B598}" name="Age" dataDxfId="15">
      <calculatedColumnFormula>RANDBETWEEN(25,45)</calculatedColumnFormula>
    </tableColumn>
    <tableColumn id="3" xr3:uid="{91E3E394-753A-4ED5-B3A2-8152AA4A0F0D}" name="Field of Work" dataDxfId="14">
      <calculatedColumnFormula>VLOOKUP(RANDBETWEEN(1,6),$R$6:$S$11,2)</calculatedColumnFormula>
    </tableColumn>
    <tableColumn id="4" xr3:uid="{A39CE997-9D22-41C9-9ACD-D0FA3D58AAB0}" name="Education" dataDxfId="13">
      <calculatedColumnFormula>VLOOKUP(RANDBETWEEN(1,5),$T$6:$U$10,2)</calculatedColumnFormula>
    </tableColumn>
    <tableColumn id="5" xr3:uid="{867D46E1-2789-4C60-9A7A-638ADEB5518F}" name="Kids" dataDxfId="12">
      <calculatedColumnFormula>RANDBETWEEN(1,4)</calculatedColumnFormula>
    </tableColumn>
    <tableColumn id="6" xr3:uid="{2B39B744-18E4-49F2-9F9E-F5ACEED77604}" name="Cars" dataDxfId="11">
      <calculatedColumnFormula>RANDBETWEEN(1,3)</calculatedColumnFormula>
    </tableColumn>
    <tableColumn id="7" xr3:uid="{7B11273B-3621-424E-A3E3-C2B2F372FD5D}" name="Income" dataDxfId="10">
      <calculatedColumnFormula>RANDBETWEEN(25000,90000)</calculatedColumnFormula>
    </tableColumn>
    <tableColumn id="8" xr3:uid="{6865891E-8CA7-48FF-8C64-8EA27A35D10F}" name="Area" dataDxfId="9">
      <calculatedColumnFormula>VLOOKUP(RANDBETWEEN(1,14),$V$6:$W$18,2)</calculatedColumnFormula>
    </tableColumn>
    <tableColumn id="9" xr3:uid="{15202E05-93C6-498A-B119-2C1372746D49}" name="House Value" dataDxfId="8">
      <calculatedColumnFormula>G7*RANDBETWEEN(3,6)</calculatedColumnFormula>
    </tableColumn>
    <tableColumn id="10" xr3:uid="{05FC92DD-BF4C-4742-958D-45500D65B55F}" name="Mortgage left" dataDxfId="7">
      <calculatedColumnFormula>RAND()*I7</calculatedColumnFormula>
    </tableColumn>
    <tableColumn id="11" xr3:uid="{8E4EF758-2E39-44B3-9271-60952BB8E3D1}" name="Cars Value" dataDxfId="6">
      <calculatedColumnFormula>F7*RAND()*G7</calculatedColumnFormula>
    </tableColumn>
    <tableColumn id="12" xr3:uid="{0694B75C-F111-4F98-81ED-4C5C19B7D57A}" name="Car Balance" dataDxfId="5">
      <calculatedColumnFormula>F7*RAND()*G7</calculatedColumnFormula>
    </tableColumn>
    <tableColumn id="13" xr3:uid="{F12AF3B3-B96A-46FD-A09C-F0FFC40A3580}" name="Debts" dataDxfId="4">
      <calculatedColumnFormula>RAND()*G7*2</calculatedColumnFormula>
    </tableColumn>
    <tableColumn id="14" xr3:uid="{6C8AF375-AE55-44F0-B5D5-ACB9CFC4A6B9}" name="Investments" dataDxfId="3">
      <calculatedColumnFormula>RAND()*G7*1.5</calculatedColumnFormula>
    </tableColumn>
    <tableColumn id="15" xr3:uid="{1407F110-731F-4AFB-BD22-62178203E987}" name="Person Value" dataDxfId="2">
      <calculatedColumnFormula>I7+K7+N7</calculatedColumnFormula>
    </tableColumn>
    <tableColumn id="16" xr3:uid="{E43E0282-5E4D-42D5-9D2A-6DC8C1290A28}" name="Debt Value" dataDxfId="1">
      <calculatedColumnFormula>J7+L7+M7</calculatedColumnFormula>
    </tableColumn>
    <tableColumn id="17" xr3:uid="{65076F58-C9BC-49C1-A0D1-4D2DC0DABC54}" name="Net Worth" dataDxfId="0">
      <calculatedColumnFormula>O7-P7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Vapor Trail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rosted Glass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C33C-0221-432E-A84C-1A12B0CE4693}">
  <dimension ref="A4:BK506"/>
  <sheetViews>
    <sheetView topLeftCell="AZ1" zoomScale="85" zoomScaleNormal="85" workbookViewId="0">
      <selection activeCell="BB12" sqref="BB12"/>
    </sheetView>
  </sheetViews>
  <sheetFormatPr defaultRowHeight="13.8" x14ac:dyDescent="0.25"/>
  <cols>
    <col min="1" max="1" width="12.59765625" style="1" customWidth="1"/>
    <col min="2" max="2" width="11.5" style="1" customWidth="1"/>
    <col min="3" max="3" width="20.296875" style="1" customWidth="1"/>
    <col min="4" max="4" width="14.69921875" style="1" customWidth="1"/>
    <col min="5" max="5" width="11.296875" style="1" customWidth="1"/>
    <col min="6" max="6" width="11.796875" style="1" customWidth="1"/>
    <col min="7" max="7" width="13.59765625" style="1" customWidth="1"/>
    <col min="8" max="8" width="20.59765625" style="1" customWidth="1"/>
    <col min="9" max="9" width="18.8984375" style="1" customWidth="1"/>
    <col min="10" max="10" width="23.296875" style="3" customWidth="1"/>
    <col min="11" max="11" width="17.5" style="3" customWidth="1"/>
    <col min="12" max="12" width="20.796875" style="1" customWidth="1"/>
    <col min="13" max="13" width="16.3984375" style="1" customWidth="1"/>
    <col min="14" max="14" width="17.296875" style="3" customWidth="1"/>
    <col min="15" max="15" width="18.8984375" style="1" customWidth="1"/>
    <col min="16" max="16" width="18" style="1" customWidth="1"/>
    <col min="17" max="17" width="18.3984375" style="1" customWidth="1"/>
    <col min="18" max="18" width="8.796875" style="1" hidden="1" customWidth="1"/>
    <col min="19" max="19" width="11.8984375" style="1" hidden="1" customWidth="1"/>
    <col min="20" max="20" width="0" style="1" hidden="1" customWidth="1"/>
    <col min="21" max="21" width="12.59765625" style="1" hidden="1" customWidth="1"/>
    <col min="22" max="22" width="0" style="1" hidden="1" customWidth="1"/>
    <col min="23" max="23" width="18.3984375" style="1" hidden="1" customWidth="1"/>
    <col min="24" max="24" width="8.796875" style="1"/>
    <col min="25" max="25" width="20.5" style="1" customWidth="1"/>
    <col min="26" max="26" width="15.5" style="1" customWidth="1"/>
    <col min="27" max="27" width="17.09765625" style="1" customWidth="1"/>
    <col min="28" max="28" width="18.296875" style="1" customWidth="1"/>
    <col min="29" max="29" width="16.3984375" style="1" customWidth="1"/>
    <col min="30" max="30" width="15" style="1" customWidth="1"/>
    <col min="31" max="31" width="11" style="1" customWidth="1"/>
    <col min="32" max="32" width="12.69921875" style="1" customWidth="1"/>
    <col min="33" max="33" width="4.59765625" style="1" customWidth="1"/>
    <col min="34" max="34" width="11.796875" style="1" customWidth="1"/>
    <col min="35" max="35" width="13.796875" style="1" customWidth="1"/>
    <col min="36" max="37" width="8.796875" style="1"/>
    <col min="38" max="38" width="15.296875" style="1" customWidth="1"/>
    <col min="39" max="39" width="17.8984375" style="1" customWidth="1"/>
    <col min="40" max="40" width="12.3984375" style="1" customWidth="1"/>
    <col min="41" max="41" width="8.796875" style="1"/>
    <col min="42" max="42" width="17.59765625" style="1" customWidth="1"/>
    <col min="43" max="43" width="13.8984375" style="1" customWidth="1"/>
    <col min="44" max="44" width="8.796875" style="1"/>
    <col min="45" max="45" width="15.5" style="1" customWidth="1"/>
    <col min="46" max="46" width="17.296875" style="1" customWidth="1"/>
    <col min="47" max="47" width="18.09765625" style="1" customWidth="1"/>
    <col min="48" max="48" width="26.296875" style="1" customWidth="1"/>
    <col min="49" max="49" width="32.296875" style="1" customWidth="1"/>
    <col min="50" max="50" width="29.09765625" style="1" customWidth="1"/>
    <col min="51" max="51" width="26.5" style="1" customWidth="1"/>
    <col min="52" max="52" width="15.8984375" style="1" customWidth="1"/>
    <col min="53" max="53" width="16.69921875" style="1" customWidth="1"/>
    <col min="54" max="54" width="16.59765625" style="1" customWidth="1"/>
    <col min="55" max="55" width="12.5" style="1" customWidth="1"/>
    <col min="56" max="56" width="14.69921875" style="1" customWidth="1"/>
    <col min="57" max="57" width="12.69921875" style="1" customWidth="1"/>
    <col min="58" max="58" width="32.3984375" style="1" customWidth="1"/>
    <col min="59" max="59" width="11.5" style="1" customWidth="1"/>
    <col min="60" max="60" width="43.5" style="1" customWidth="1"/>
    <col min="61" max="61" width="11.59765625" style="1" customWidth="1"/>
    <col min="62" max="62" width="18.69921875" style="1" customWidth="1"/>
    <col min="63" max="63" width="13.09765625" style="1" customWidth="1"/>
    <col min="64" max="16384" width="8.796875" style="1"/>
  </cols>
  <sheetData>
    <row r="4" spans="1:63" x14ac:dyDescent="0.25">
      <c r="N4" s="1"/>
      <c r="AD4" s="19" t="s">
        <v>45</v>
      </c>
      <c r="AE4" s="19"/>
      <c r="AF4" s="19"/>
      <c r="AG4" s="19"/>
      <c r="AH4" s="19"/>
      <c r="AI4" s="19"/>
      <c r="AL4" s="19" t="s">
        <v>48</v>
      </c>
      <c r="AM4" s="20"/>
      <c r="AN4" s="20"/>
      <c r="AO4" s="20"/>
      <c r="AP4" s="20"/>
      <c r="AQ4" s="20"/>
    </row>
    <row r="5" spans="1:63" x14ac:dyDescent="0.25">
      <c r="J5" s="20"/>
      <c r="K5" s="20"/>
      <c r="R5" s="21" t="s">
        <v>1</v>
      </c>
      <c r="S5" s="21"/>
      <c r="T5" s="21" t="s">
        <v>2</v>
      </c>
      <c r="U5" s="21"/>
      <c r="V5" s="21" t="s">
        <v>19</v>
      </c>
      <c r="W5" s="21"/>
      <c r="Y5" s="19" t="s">
        <v>41</v>
      </c>
      <c r="Z5" s="19"/>
      <c r="AA5" s="2" t="s">
        <v>42</v>
      </c>
      <c r="AB5" s="2" t="s">
        <v>43</v>
      </c>
      <c r="AC5" s="2" t="s">
        <v>44</v>
      </c>
      <c r="AD5" s="1" t="s">
        <v>33</v>
      </c>
      <c r="AE5" s="1" t="s">
        <v>31</v>
      </c>
      <c r="AF5" s="1" t="s">
        <v>35</v>
      </c>
      <c r="AG5" s="1" t="s">
        <v>0</v>
      </c>
      <c r="AH5" s="1" t="s">
        <v>32</v>
      </c>
      <c r="AI5" s="1" t="s">
        <v>34</v>
      </c>
      <c r="AL5" s="1" t="s">
        <v>33</v>
      </c>
      <c r="AM5" s="1" t="s">
        <v>31</v>
      </c>
      <c r="AN5" s="1" t="s">
        <v>35</v>
      </c>
      <c r="AO5" s="1" t="s">
        <v>0</v>
      </c>
      <c r="AP5" s="1" t="s">
        <v>32</v>
      </c>
      <c r="AQ5" s="1" t="s">
        <v>34</v>
      </c>
      <c r="AY5" s="19" t="s">
        <v>55</v>
      </c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</row>
    <row r="6" spans="1:63" x14ac:dyDescent="0.25">
      <c r="A6" s="2" t="s">
        <v>20</v>
      </c>
      <c r="B6" s="2" t="s">
        <v>21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19</v>
      </c>
      <c r="I6" s="2" t="s">
        <v>22</v>
      </c>
      <c r="J6" s="4" t="s">
        <v>23</v>
      </c>
      <c r="K6" s="4" t="s">
        <v>24</v>
      </c>
      <c r="L6" s="2" t="s">
        <v>25</v>
      </c>
      <c r="M6" s="2" t="s">
        <v>26</v>
      </c>
      <c r="N6" s="4" t="s">
        <v>27</v>
      </c>
      <c r="O6" s="2" t="s">
        <v>28</v>
      </c>
      <c r="P6" s="2" t="s">
        <v>29</v>
      </c>
      <c r="Q6" s="2" t="s">
        <v>30</v>
      </c>
      <c r="R6" s="5">
        <v>1</v>
      </c>
      <c r="S6" s="5" t="s">
        <v>31</v>
      </c>
      <c r="T6" s="5">
        <v>1</v>
      </c>
      <c r="U6" s="5" t="s">
        <v>36</v>
      </c>
      <c r="V6" s="5">
        <v>1</v>
      </c>
      <c r="W6" s="5" t="s">
        <v>6</v>
      </c>
      <c r="Y6" s="1" t="s">
        <v>46</v>
      </c>
      <c r="Z6" s="1" t="s">
        <v>47</v>
      </c>
      <c r="AA6" s="1">
        <f ca="1">SUM(Y7:Y506)</f>
        <v>245</v>
      </c>
      <c r="AB6" s="1">
        <f ca="1">SUM(Z7:Z506)</f>
        <v>255</v>
      </c>
      <c r="AC6" s="1">
        <f ca="1">ROUND(AVERAGE(Table3[Age]),0)</f>
        <v>35</v>
      </c>
      <c r="AD6" s="1" cm="1">
        <f t="array" aca="1" ref="AD6:AD505" ca="1">IF(Table3[Field of Work]="Teaching",1,0)</f>
        <v>0</v>
      </c>
      <c r="AE6" s="1" cm="1">
        <f t="array" aca="1" ref="AE6:AE505" ca="1">IF(Table3[Field of Work]="Health",1,0)</f>
        <v>0</v>
      </c>
      <c r="AF6" s="1" cm="1">
        <f t="array" aca="1" ref="AF6:AF505" ca="1">IF(Table3[Field of Work]="Agriculture",1,0)</f>
        <v>0</v>
      </c>
      <c r="AG6" s="1" cm="1">
        <f t="array" aca="1" ref="AG6:AG505" ca="1">IF(Table3[Field of Work]="IT",1,0)</f>
        <v>0</v>
      </c>
      <c r="AH6" s="1" cm="1">
        <f t="array" aca="1" ref="AH6:AH505" ca="1">IF(Table3[Field of Work]="Construction",1,0)</f>
        <v>0</v>
      </c>
      <c r="AI6" s="1" cm="1">
        <f t="array" aca="1" ref="AI6:AI505" ca="1">IF(Table3[Field of Work]="General Work",1,0)</f>
        <v>1</v>
      </c>
      <c r="AL6" s="1">
        <f ca="1">SUM(_xlfn.ANCHORARRAY(AD6))</f>
        <v>70</v>
      </c>
      <c r="AM6" s="1">
        <f ca="1">SUM(_xlfn.ANCHORARRAY(AE6))</f>
        <v>88</v>
      </c>
      <c r="AN6" s="1">
        <f ca="1">SUM(_xlfn.ANCHORARRAY(AF6))</f>
        <v>96</v>
      </c>
      <c r="AO6" s="1">
        <f t="shared" ref="AO6:AQ6" ca="1" si="0">SUM(_xlfn.ANCHORARRAY(AG6))</f>
        <v>89</v>
      </c>
      <c r="AP6" s="1">
        <f t="shared" ca="1" si="0"/>
        <v>75</v>
      </c>
      <c r="AQ6" s="1">
        <f t="shared" ca="1" si="0"/>
        <v>82</v>
      </c>
      <c r="AS6" s="2" t="s">
        <v>49</v>
      </c>
      <c r="AT6" s="2" t="s">
        <v>51</v>
      </c>
      <c r="AU6" s="2" t="s">
        <v>50</v>
      </c>
      <c r="AV6" s="2" t="s">
        <v>52</v>
      </c>
      <c r="AW6" s="2" t="s">
        <v>53</v>
      </c>
      <c r="AX6" s="2" t="s">
        <v>54</v>
      </c>
      <c r="AY6" s="1" t="s">
        <v>9</v>
      </c>
      <c r="AZ6" s="1" t="s">
        <v>7</v>
      </c>
      <c r="BA6" s="1" t="s">
        <v>12</v>
      </c>
      <c r="BB6" s="1" t="s">
        <v>16</v>
      </c>
      <c r="BC6" s="1" t="s">
        <v>15</v>
      </c>
      <c r="BD6" s="1" t="s">
        <v>8</v>
      </c>
      <c r="BE6" s="1" t="s">
        <v>56</v>
      </c>
      <c r="BF6" s="1" t="s">
        <v>10</v>
      </c>
      <c r="BG6" s="1" t="s">
        <v>13</v>
      </c>
      <c r="BH6" s="1" t="s">
        <v>18</v>
      </c>
      <c r="BI6" s="1" t="s">
        <v>14</v>
      </c>
      <c r="BJ6" s="1" t="s">
        <v>11</v>
      </c>
      <c r="BK6" s="1" t="s">
        <v>6</v>
      </c>
    </row>
    <row r="7" spans="1:63" x14ac:dyDescent="0.25">
      <c r="A7" s="1" t="str">
        <f ca="1">IF(RANDBETWEEN(1,2)=1,"men","women")</f>
        <v>women</v>
      </c>
      <c r="B7" s="1">
        <f ca="1">RANDBETWEEN(25,45)</f>
        <v>25</v>
      </c>
      <c r="C7" s="1" t="str">
        <f ca="1">VLOOKUP(RANDBETWEEN(1,6),$R$6:$S$11,2)</f>
        <v>General Work</v>
      </c>
      <c r="D7" s="1" t="str">
        <f ca="1">VLOOKUP(RANDBETWEEN(1,5),$T$6:$U$10,2)</f>
        <v>Other</v>
      </c>
      <c r="E7" s="1">
        <f ca="1">RANDBETWEEN(1,4)</f>
        <v>1</v>
      </c>
      <c r="F7" s="1">
        <f ca="1">RANDBETWEEN(1,3)</f>
        <v>1</v>
      </c>
      <c r="G7" s="1">
        <f ca="1">RANDBETWEEN(25000,90000)</f>
        <v>65305</v>
      </c>
      <c r="H7" s="1" t="str">
        <f ca="1">VLOOKUP(RANDBETWEEN(1,14),$V$6:$W$18,2)</f>
        <v>BC</v>
      </c>
      <c r="I7" s="1">
        <f ca="1">G7*RANDBETWEEN(3,6)</f>
        <v>326525</v>
      </c>
      <c r="J7" s="3">
        <f ca="1">RAND()*I7</f>
        <v>300364.28834145272</v>
      </c>
      <c r="K7" s="3">
        <f ca="1">F7*RAND()*G7</f>
        <v>7415.6260569653223</v>
      </c>
      <c r="L7" s="3">
        <f t="shared" ref="L7:L70" ca="1" si="1">F7*RAND()*G7</f>
        <v>33501.891045595839</v>
      </c>
      <c r="M7" s="1">
        <f ca="1">RAND()*G7*2</f>
        <v>113104.97642893568</v>
      </c>
      <c r="N7" s="3">
        <f ca="1">RAND()*G7*1.5</f>
        <v>54811.855551014611</v>
      </c>
      <c r="O7" s="3">
        <f ca="1">I7+K7+N7</f>
        <v>388752.48160797992</v>
      </c>
      <c r="P7" s="3">
        <f ca="1">J7+L7+M7</f>
        <v>446971.15581598424</v>
      </c>
      <c r="Q7" s="3">
        <f ca="1">O7-P7</f>
        <v>-58218.674208004319</v>
      </c>
      <c r="R7" s="5">
        <v>2</v>
      </c>
      <c r="S7" s="5" t="s">
        <v>32</v>
      </c>
      <c r="T7" s="5">
        <v>2</v>
      </c>
      <c r="U7" s="5" t="s">
        <v>37</v>
      </c>
      <c r="V7" s="5">
        <v>2</v>
      </c>
      <c r="W7" s="5" t="s">
        <v>7</v>
      </c>
      <c r="Y7" s="1">
        <f ca="1">IF(Table3[[#This Row],[Gender]]="men",1,0)</f>
        <v>0</v>
      </c>
      <c r="Z7" s="1">
        <f ca="1">IF(Table3[[#This Row],[Gender]]="women",1,0)</f>
        <v>1</v>
      </c>
      <c r="AD7" s="1">
        <f ca="1"/>
        <v>0</v>
      </c>
      <c r="AE7" s="1">
        <f ca="1"/>
        <v>0</v>
      </c>
      <c r="AF7" s="1">
        <f ca="1"/>
        <v>0</v>
      </c>
      <c r="AG7" s="1">
        <f ca="1"/>
        <v>1</v>
      </c>
      <c r="AH7" s="1">
        <f ca="1"/>
        <v>0</v>
      </c>
      <c r="AI7" s="1">
        <f ca="1"/>
        <v>0</v>
      </c>
      <c r="AS7" s="6">
        <f ca="1">AVERAGE(Table3[Income])</f>
        <v>58180.625999999997</v>
      </c>
      <c r="AT7" s="6">
        <f ca="1">ROUND(K7/F7,2)</f>
        <v>7415.63</v>
      </c>
      <c r="AU7" s="6">
        <f ca="1">AVERAGE(AT7:AT506)</f>
        <v>30410.72064</v>
      </c>
      <c r="AV7" s="1">
        <f ca="1">COUNTIF(P7:P506,"&gt;100000")</f>
        <v>448</v>
      </c>
      <c r="AW7" s="1">
        <f ca="1">ROUND(J7/I7*100,2)</f>
        <v>91.99</v>
      </c>
      <c r="AX7" s="1">
        <f ca="1">COUNTIF(AW7:AW506,"&lt;50.00")</f>
        <v>253</v>
      </c>
      <c r="AY7" s="6">
        <f ca="1">ROUND(AVERAGEIF(H7:H506, "Alberta", G7:G506),2)</f>
        <v>57863.23</v>
      </c>
      <c r="AZ7" s="6">
        <f ca="1">ROUND(AVERAGEIF(H7:H506, "BC", G7:G506),2)</f>
        <v>55247.79</v>
      </c>
      <c r="BA7" s="6">
        <f ca="1">ROUND(AVERAGEIF(H7:H506, "Manitoba", G7:G506),2)</f>
        <v>58507.77</v>
      </c>
      <c r="BB7" s="6">
        <f ca="1">ROUND(AVERAGEIF(H7:H506, "New Bruncwick", G7:G506),2)</f>
        <v>57318.26</v>
      </c>
      <c r="BC7" s="6">
        <f ca="1">ROUND(AVERAGEIF(H7:H506, "Newfoundland", G7:G506),2)</f>
        <v>59099.71</v>
      </c>
      <c r="BD7" s="6">
        <f ca="1">ROUND(AVERAGEIF(H7:H506, "Northwest Ter", G7:G506),2)</f>
        <v>67463.070000000007</v>
      </c>
      <c r="BE7" s="6">
        <f ca="1">ROUND(AVERAGEIF(H7:H506, "Nova Scotia", G7:G506),2)</f>
        <v>52195.45</v>
      </c>
      <c r="BF7" s="6">
        <f ca="1">ROUND(AVERAGEIF(H7:H506, "Nunavut", G7:G506),2)</f>
        <v>63493.25</v>
      </c>
      <c r="BG7" s="6">
        <f ca="1">ROUND(AVERAGEIF(H7:H506, "Ontario", G7:G506),2)</f>
        <v>55335.18</v>
      </c>
      <c r="BH7" s="6">
        <f ca="1">ROUND(AVERAGEIF(H7:H506, "Prince Edward Island", G7:G506),2)</f>
        <v>56021.21</v>
      </c>
      <c r="BI7" s="6">
        <f ca="1">ROUND(AVERAGEIF(H7:H506, "Quebec", G7:G506),2)</f>
        <v>63416.35</v>
      </c>
      <c r="BJ7" s="6">
        <f ca="1">ROUND(AVERAGEIF(H7:H506, "Saskatchewan", G7:G506),2)</f>
        <v>60701.75</v>
      </c>
      <c r="BK7" s="6">
        <f ca="1">ROUND(AVERAGEIF(H7:H506, "Yukon", G7:G506),2)</f>
        <v>53944.02</v>
      </c>
    </row>
    <row r="8" spans="1:63" x14ac:dyDescent="0.25">
      <c r="A8" s="1" t="str">
        <f t="shared" ref="A8:A71" ca="1" si="2">IF(RANDBETWEEN(1,2)=1,"men","women")</f>
        <v>women</v>
      </c>
      <c r="B8" s="1">
        <f t="shared" ref="B8:B71" ca="1" si="3">RANDBETWEEN(25,45)</f>
        <v>40</v>
      </c>
      <c r="C8" s="1" t="str">
        <f t="shared" ref="C8:C71" ca="1" si="4">VLOOKUP(RANDBETWEEN(1,6),$R$6:$S$11,2)</f>
        <v>IT</v>
      </c>
      <c r="D8" s="1" t="str">
        <f t="shared" ref="D8:D71" ca="1" si="5">VLOOKUP(RANDBETWEEN(1,5),$T$6:$U$10,2)</f>
        <v>University</v>
      </c>
      <c r="E8" s="1">
        <f t="shared" ref="E8:E71" ca="1" si="6">RANDBETWEEN(1,4)</f>
        <v>1</v>
      </c>
      <c r="F8" s="1">
        <f t="shared" ref="F8:F71" ca="1" si="7">RANDBETWEEN(1,3)</f>
        <v>1</v>
      </c>
      <c r="G8" s="1">
        <f t="shared" ref="G8:G71" ca="1" si="8">RANDBETWEEN(25000,90000)</f>
        <v>37697</v>
      </c>
      <c r="H8" s="1" t="str">
        <f t="shared" ref="H8:H71" ca="1" si="9">VLOOKUP(RANDBETWEEN(1,14),$V$6:$W$18,2)</f>
        <v>Prince Edward Island</v>
      </c>
      <c r="I8" s="1">
        <f t="shared" ref="I8:I19" ca="1" si="10">G8*RANDBETWEEN(3,6)</f>
        <v>150788</v>
      </c>
      <c r="J8" s="3">
        <f t="shared" ref="J8:J71" ca="1" si="11">RAND()*I8</f>
        <v>100976.47333358761</v>
      </c>
      <c r="K8" s="3">
        <f t="shared" ref="K8:K19" ca="1" si="12">F8*RAND()*G8</f>
        <v>15862.004472258473</v>
      </c>
      <c r="L8" s="3">
        <f t="shared" ca="1" si="1"/>
        <v>15718.912696357464</v>
      </c>
      <c r="M8" s="1">
        <f t="shared" ref="M8:M19" ca="1" si="13">RAND()*G8*2</f>
        <v>50378.900565029704</v>
      </c>
      <c r="N8" s="3">
        <f t="shared" ref="N8:N19" ca="1" si="14">RAND()*G8*1.5</f>
        <v>42890.222036033942</v>
      </c>
      <c r="O8" s="3">
        <f t="shared" ref="O8:O19" ca="1" si="15">I8+K8+N8</f>
        <v>209540.22650829243</v>
      </c>
      <c r="P8" s="3">
        <f t="shared" ref="P8:P19" ca="1" si="16">J8+L8+M8</f>
        <v>167074.28659497478</v>
      </c>
      <c r="Q8" s="3">
        <f t="shared" ref="Q8:Q19" ca="1" si="17">O8-P8</f>
        <v>42465.939913317648</v>
      </c>
      <c r="R8" s="5">
        <v>3</v>
      </c>
      <c r="S8" s="5" t="s">
        <v>33</v>
      </c>
      <c r="T8" s="5">
        <v>3</v>
      </c>
      <c r="U8" s="5" t="s">
        <v>38</v>
      </c>
      <c r="V8" s="5">
        <v>3</v>
      </c>
      <c r="W8" s="5" t="s">
        <v>8</v>
      </c>
      <c r="Y8" s="1">
        <f ca="1">IF(Table3[[#This Row],[Gender]]="men",1,0)</f>
        <v>0</v>
      </c>
      <c r="Z8" s="1">
        <f ca="1">IF(Table3[[#This Row],[Gender]]="women",1,0)</f>
        <v>1</v>
      </c>
      <c r="AD8" s="1">
        <f ca="1"/>
        <v>0</v>
      </c>
      <c r="AE8" s="1">
        <f ca="1"/>
        <v>0</v>
      </c>
      <c r="AF8" s="1">
        <f ca="1"/>
        <v>0</v>
      </c>
      <c r="AG8" s="1">
        <f ca="1"/>
        <v>1</v>
      </c>
      <c r="AH8" s="1">
        <f ca="1"/>
        <v>0</v>
      </c>
      <c r="AI8" s="1">
        <f ca="1"/>
        <v>0</v>
      </c>
      <c r="AT8" s="6">
        <f t="shared" ref="AT8:AT71" ca="1" si="18">ROUND(K8/F8,2)</f>
        <v>15862</v>
      </c>
      <c r="AW8" s="1">
        <f ca="1">ROUND(J8/I8*100,2)</f>
        <v>66.97</v>
      </c>
    </row>
    <row r="9" spans="1:63" x14ac:dyDescent="0.25">
      <c r="A9" s="1" t="str">
        <f t="shared" ca="1" si="2"/>
        <v>women</v>
      </c>
      <c r="B9" s="1">
        <f t="shared" ca="1" si="3"/>
        <v>26</v>
      </c>
      <c r="C9" s="1" t="str">
        <f t="shared" ca="1" si="4"/>
        <v>IT</v>
      </c>
      <c r="D9" s="1" t="str">
        <f t="shared" ca="1" si="5"/>
        <v>Other</v>
      </c>
      <c r="E9" s="1">
        <f t="shared" ca="1" si="6"/>
        <v>3</v>
      </c>
      <c r="F9" s="1">
        <f t="shared" ca="1" si="7"/>
        <v>2</v>
      </c>
      <c r="G9" s="1">
        <f t="shared" ca="1" si="8"/>
        <v>42354</v>
      </c>
      <c r="H9" s="1" t="str">
        <f t="shared" ca="1" si="9"/>
        <v>Prince Edward Island</v>
      </c>
      <c r="I9" s="1">
        <f t="shared" ca="1" si="10"/>
        <v>254124</v>
      </c>
      <c r="J9" s="3">
        <f t="shared" ca="1" si="11"/>
        <v>172118.92876487269</v>
      </c>
      <c r="K9" s="3">
        <f t="shared" ca="1" si="12"/>
        <v>50554.028430102924</v>
      </c>
      <c r="L9" s="3">
        <f t="shared" ca="1" si="1"/>
        <v>53558.743274064022</v>
      </c>
      <c r="M9" s="1">
        <f t="shared" ca="1" si="13"/>
        <v>44564.172389761363</v>
      </c>
      <c r="N9" s="3">
        <f t="shared" ca="1" si="14"/>
        <v>46143.182469383421</v>
      </c>
      <c r="O9" s="3">
        <f t="shared" ca="1" si="15"/>
        <v>350821.21089948632</v>
      </c>
      <c r="P9" s="3">
        <f t="shared" ca="1" si="16"/>
        <v>270241.84442869807</v>
      </c>
      <c r="Q9" s="3">
        <f t="shared" ca="1" si="17"/>
        <v>80579.366470788256</v>
      </c>
      <c r="R9" s="5">
        <v>4</v>
      </c>
      <c r="S9" s="5" t="s">
        <v>0</v>
      </c>
      <c r="T9" s="5">
        <v>4</v>
      </c>
      <c r="U9" s="5" t="s">
        <v>39</v>
      </c>
      <c r="V9" s="5">
        <v>4</v>
      </c>
      <c r="W9" s="5" t="s">
        <v>9</v>
      </c>
      <c r="Y9" s="1">
        <f ca="1">IF(Table3[[#This Row],[Gender]]="men",1,0)</f>
        <v>0</v>
      </c>
      <c r="Z9" s="1">
        <f ca="1">IF(Table3[[#This Row],[Gender]]="women",1,0)</f>
        <v>1</v>
      </c>
      <c r="AD9" s="1">
        <f ca="1"/>
        <v>0</v>
      </c>
      <c r="AE9" s="1">
        <f ca="1"/>
        <v>0</v>
      </c>
      <c r="AF9" s="1">
        <f ca="1"/>
        <v>0</v>
      </c>
      <c r="AG9" s="1">
        <f ca="1"/>
        <v>0</v>
      </c>
      <c r="AH9" s="1">
        <f ca="1"/>
        <v>0</v>
      </c>
      <c r="AI9" s="1">
        <f ca="1"/>
        <v>1</v>
      </c>
      <c r="AT9" s="6">
        <f t="shared" ca="1" si="18"/>
        <v>25277.01</v>
      </c>
      <c r="AW9" s="1">
        <f t="shared" ref="AW9:AW72" ca="1" si="19">ROUND(J9/I9*100,2)</f>
        <v>67.73</v>
      </c>
      <c r="AY9" s="19" t="s">
        <v>57</v>
      </c>
      <c r="AZ9" s="19"/>
      <c r="BA9" s="19"/>
      <c r="BB9" s="19"/>
      <c r="BC9" s="19"/>
      <c r="BD9" s="19"/>
      <c r="BE9" s="8"/>
      <c r="BF9" s="2" t="s">
        <v>58</v>
      </c>
      <c r="BG9" s="8"/>
      <c r="BH9" s="7" t="s">
        <v>59</v>
      </c>
      <c r="BI9" s="8"/>
      <c r="BJ9" s="8"/>
      <c r="BK9" s="8"/>
    </row>
    <row r="10" spans="1:63" x14ac:dyDescent="0.25">
      <c r="A10" s="1" t="str">
        <f t="shared" ca="1" si="2"/>
        <v>women</v>
      </c>
      <c r="B10" s="1">
        <f t="shared" ca="1" si="3"/>
        <v>45</v>
      </c>
      <c r="C10" s="1" t="str">
        <f t="shared" ca="1" si="4"/>
        <v>General Work</v>
      </c>
      <c r="D10" s="1" t="str">
        <f t="shared" ca="1" si="5"/>
        <v>Technical</v>
      </c>
      <c r="E10" s="1">
        <f t="shared" ca="1" si="6"/>
        <v>2</v>
      </c>
      <c r="F10" s="1">
        <f t="shared" ca="1" si="7"/>
        <v>3</v>
      </c>
      <c r="G10" s="1">
        <f t="shared" ca="1" si="8"/>
        <v>44893</v>
      </c>
      <c r="H10" s="1" t="str">
        <f t="shared" ca="1" si="9"/>
        <v>Quebec</v>
      </c>
      <c r="I10" s="1">
        <f t="shared" ca="1" si="10"/>
        <v>224465</v>
      </c>
      <c r="J10" s="3">
        <f t="shared" ca="1" si="11"/>
        <v>46952.071432010671</v>
      </c>
      <c r="K10" s="3">
        <f t="shared" ca="1" si="12"/>
        <v>8228.1967200393537</v>
      </c>
      <c r="L10" s="3">
        <f t="shared" ca="1" si="1"/>
        <v>100399.87129969944</v>
      </c>
      <c r="M10" s="1">
        <f t="shared" ca="1" si="13"/>
        <v>81314.484812879542</v>
      </c>
      <c r="N10" s="3">
        <f t="shared" ca="1" si="14"/>
        <v>50337.164686977791</v>
      </c>
      <c r="O10" s="3">
        <f t="shared" ca="1" si="15"/>
        <v>283030.36140701716</v>
      </c>
      <c r="P10" s="3">
        <f t="shared" ca="1" si="16"/>
        <v>228666.42754458968</v>
      </c>
      <c r="Q10" s="3">
        <f t="shared" ca="1" si="17"/>
        <v>54363.933862427482</v>
      </c>
      <c r="R10" s="5">
        <v>5</v>
      </c>
      <c r="S10" s="5" t="s">
        <v>34</v>
      </c>
      <c r="T10" s="5">
        <v>5</v>
      </c>
      <c r="U10" s="5" t="s">
        <v>40</v>
      </c>
      <c r="V10" s="5">
        <v>5</v>
      </c>
      <c r="W10" s="5" t="s">
        <v>10</v>
      </c>
      <c r="Y10" s="1">
        <f ca="1">IF(Table3[[#This Row],[Gender]]="men",1,0)</f>
        <v>0</v>
      </c>
      <c r="Z10" s="1">
        <f ca="1">IF(Table3[[#This Row],[Gender]]="women",1,0)</f>
        <v>1</v>
      </c>
      <c r="AD10" s="1">
        <f ca="1"/>
        <v>0</v>
      </c>
      <c r="AE10" s="1">
        <f ca="1"/>
        <v>1</v>
      </c>
      <c r="AF10" s="1">
        <f ca="1"/>
        <v>0</v>
      </c>
      <c r="AG10" s="1">
        <f ca="1"/>
        <v>0</v>
      </c>
      <c r="AH10" s="1">
        <f ca="1"/>
        <v>0</v>
      </c>
      <c r="AI10" s="1">
        <f ca="1"/>
        <v>0</v>
      </c>
      <c r="AT10" s="6">
        <f t="shared" ca="1" si="18"/>
        <v>2742.73</v>
      </c>
      <c r="AW10" s="1">
        <f t="shared" ca="1" si="19"/>
        <v>20.92</v>
      </c>
      <c r="AY10" s="1" t="s">
        <v>35</v>
      </c>
      <c r="AZ10" s="1" t="s">
        <v>32</v>
      </c>
      <c r="BA10" s="1" t="s">
        <v>34</v>
      </c>
      <c r="BB10" s="1" t="s">
        <v>31</v>
      </c>
      <c r="BC10" s="1" t="s">
        <v>0</v>
      </c>
      <c r="BD10" s="1" t="s">
        <v>33</v>
      </c>
      <c r="BF10" s="18" cm="1">
        <f t="array" aca="1" ref="BF10" ca="1">(SUMPRODUCT(--(P7:P506 &gt; G7:G506)))/500</f>
        <v>0.99</v>
      </c>
      <c r="BH10" s="1">
        <f ca="1">ROUND(AVERAGEIF(Q7:Q506,"&gt;50000",B7:B506),0)</f>
        <v>34</v>
      </c>
    </row>
    <row r="11" spans="1:63" x14ac:dyDescent="0.25">
      <c r="A11" s="1" t="str">
        <f t="shared" ca="1" si="2"/>
        <v>men</v>
      </c>
      <c r="B11" s="1">
        <f t="shared" ca="1" si="3"/>
        <v>30</v>
      </c>
      <c r="C11" s="1" t="str">
        <f t="shared" ca="1" si="4"/>
        <v>Health</v>
      </c>
      <c r="D11" s="1" t="str">
        <f t="shared" ca="1" si="5"/>
        <v>University</v>
      </c>
      <c r="E11" s="1">
        <f t="shared" ca="1" si="6"/>
        <v>2</v>
      </c>
      <c r="F11" s="1">
        <f t="shared" ca="1" si="7"/>
        <v>1</v>
      </c>
      <c r="G11" s="1">
        <f t="shared" ca="1" si="8"/>
        <v>31944</v>
      </c>
      <c r="H11" s="1" t="str">
        <f t="shared" ca="1" si="9"/>
        <v>New Bruncwick</v>
      </c>
      <c r="I11" s="1">
        <f t="shared" ca="1" si="10"/>
        <v>191664</v>
      </c>
      <c r="J11" s="3">
        <f t="shared" ca="1" si="11"/>
        <v>8151.5224315616124</v>
      </c>
      <c r="K11" s="3">
        <f t="shared" ca="1" si="12"/>
        <v>23935.916399773057</v>
      </c>
      <c r="L11" s="3">
        <f t="shared" ca="1" si="1"/>
        <v>12690.243400835781</v>
      </c>
      <c r="M11" s="1">
        <f t="shared" ca="1" si="13"/>
        <v>26808.636813675337</v>
      </c>
      <c r="N11" s="3">
        <f t="shared" ca="1" si="14"/>
        <v>9593.9018106917247</v>
      </c>
      <c r="O11" s="3">
        <f t="shared" ca="1" si="15"/>
        <v>225193.81821046479</v>
      </c>
      <c r="P11" s="3">
        <f t="shared" ca="1" si="16"/>
        <v>47650.402646072733</v>
      </c>
      <c r="Q11" s="3">
        <f t="shared" ca="1" si="17"/>
        <v>177543.41556439205</v>
      </c>
      <c r="R11" s="5">
        <v>6</v>
      </c>
      <c r="S11" s="5" t="s">
        <v>35</v>
      </c>
      <c r="T11" s="5"/>
      <c r="U11" s="5"/>
      <c r="V11" s="5">
        <v>6</v>
      </c>
      <c r="W11" s="5" t="s">
        <v>11</v>
      </c>
      <c r="Y11" s="1">
        <f ca="1">IF(Table3[[#This Row],[Gender]]="men",1,0)</f>
        <v>1</v>
      </c>
      <c r="Z11" s="1">
        <f ca="1">IF(Table3[[#This Row],[Gender]]="women",1,0)</f>
        <v>0</v>
      </c>
      <c r="AD11" s="1">
        <f ca="1"/>
        <v>0</v>
      </c>
      <c r="AE11" s="1">
        <f ca="1"/>
        <v>0</v>
      </c>
      <c r="AF11" s="1">
        <f ca="1"/>
        <v>0</v>
      </c>
      <c r="AG11" s="1">
        <f ca="1"/>
        <v>1</v>
      </c>
      <c r="AH11" s="1">
        <f ca="1"/>
        <v>0</v>
      </c>
      <c r="AI11" s="1">
        <f ca="1"/>
        <v>0</v>
      </c>
      <c r="AT11" s="6">
        <f t="shared" ca="1" si="18"/>
        <v>23935.919999999998</v>
      </c>
      <c r="AW11" s="1">
        <f t="shared" ca="1" si="19"/>
        <v>4.25</v>
      </c>
      <c r="AY11" s="6">
        <f ca="1">ROUND(AVERAGEIF(C7:C506, "Agriculture", G7:G506),2)</f>
        <v>57133.57</v>
      </c>
      <c r="AZ11" s="6">
        <f ca="1">ROUND(AVERAGEIF(C7:C506, "Construction", G7:G506),2)</f>
        <v>56806.41</v>
      </c>
      <c r="BA11" s="6">
        <f ca="1">ROUND(AVERAGEIF(C7:C506, "General Work", G7:G506),2)</f>
        <v>58746.559999999998</v>
      </c>
      <c r="BB11" s="6">
        <f ca="1">ROUND(AVERAGEIF(C7:C506, "General Work", G7:G506),2)</f>
        <v>58746.559999999998</v>
      </c>
      <c r="BC11" s="6">
        <f ca="1">ROUND(AVERAGEIF(C7:C506, "IT", G7:G506),2)</f>
        <v>57320.800000000003</v>
      </c>
      <c r="BD11" s="6">
        <f ca="1">ROUND(AVERAGEIF(C7:C506, "Teaching", G7:G506),2)</f>
        <v>60107.97</v>
      </c>
    </row>
    <row r="12" spans="1:63" x14ac:dyDescent="0.25">
      <c r="A12" s="1" t="str">
        <f t="shared" ca="1" si="2"/>
        <v>women</v>
      </c>
      <c r="B12" s="1">
        <f t="shared" ca="1" si="3"/>
        <v>43</v>
      </c>
      <c r="C12" s="1" t="str">
        <f t="shared" ca="1" si="4"/>
        <v>IT</v>
      </c>
      <c r="D12" s="1" t="str">
        <f t="shared" ca="1" si="5"/>
        <v>Technical</v>
      </c>
      <c r="E12" s="1">
        <f t="shared" ca="1" si="6"/>
        <v>1</v>
      </c>
      <c r="F12" s="1">
        <f t="shared" ca="1" si="7"/>
        <v>3</v>
      </c>
      <c r="G12" s="1">
        <f t="shared" ca="1" si="8"/>
        <v>70929</v>
      </c>
      <c r="H12" s="1" t="str">
        <f t="shared" ca="1" si="9"/>
        <v>New Bruncwick</v>
      </c>
      <c r="I12" s="1">
        <f t="shared" ca="1" si="10"/>
        <v>212787</v>
      </c>
      <c r="J12" s="3">
        <f t="shared" ca="1" si="11"/>
        <v>184683.8211744288</v>
      </c>
      <c r="K12" s="3">
        <f t="shared" ca="1" si="12"/>
        <v>110975.15951390938</v>
      </c>
      <c r="L12" s="3">
        <f t="shared" ca="1" si="1"/>
        <v>113836.54587371058</v>
      </c>
      <c r="M12" s="1">
        <f t="shared" ca="1" si="13"/>
        <v>12907.396908154387</v>
      </c>
      <c r="N12" s="3">
        <f t="shared" ca="1" si="14"/>
        <v>45837.492297152676</v>
      </c>
      <c r="O12" s="3">
        <f t="shared" ca="1" si="15"/>
        <v>369599.65181106207</v>
      </c>
      <c r="P12" s="3">
        <f t="shared" ca="1" si="16"/>
        <v>311427.76395629375</v>
      </c>
      <c r="Q12" s="3">
        <f t="shared" ca="1" si="17"/>
        <v>58171.887854768313</v>
      </c>
      <c r="R12" s="5"/>
      <c r="S12" s="5"/>
      <c r="T12" s="5"/>
      <c r="U12" s="5"/>
      <c r="V12" s="5">
        <v>7</v>
      </c>
      <c r="W12" s="5" t="s">
        <v>12</v>
      </c>
      <c r="Y12" s="1">
        <f ca="1">IF(Table3[[#This Row],[Gender]]="men",1,0)</f>
        <v>0</v>
      </c>
      <c r="Z12" s="1">
        <f ca="1">IF(Table3[[#This Row],[Gender]]="women",1,0)</f>
        <v>1</v>
      </c>
      <c r="AD12" s="1">
        <f ca="1"/>
        <v>0</v>
      </c>
      <c r="AE12" s="1">
        <f ca="1"/>
        <v>1</v>
      </c>
      <c r="AF12" s="1">
        <f ca="1"/>
        <v>0</v>
      </c>
      <c r="AG12" s="1">
        <f ca="1"/>
        <v>0</v>
      </c>
      <c r="AH12" s="1">
        <f ca="1"/>
        <v>0</v>
      </c>
      <c r="AI12" s="1">
        <f ca="1"/>
        <v>0</v>
      </c>
      <c r="AT12" s="6">
        <f t="shared" ca="1" si="18"/>
        <v>36991.72</v>
      </c>
      <c r="AW12" s="1">
        <f t="shared" ca="1" si="19"/>
        <v>86.79</v>
      </c>
    </row>
    <row r="13" spans="1:63" x14ac:dyDescent="0.25">
      <c r="A13" s="1" t="str">
        <f t="shared" ca="1" si="2"/>
        <v>women</v>
      </c>
      <c r="B13" s="1">
        <f t="shared" ca="1" si="3"/>
        <v>37</v>
      </c>
      <c r="C13" s="1" t="str">
        <f t="shared" ca="1" si="4"/>
        <v>Health</v>
      </c>
      <c r="D13" s="1" t="str">
        <f t="shared" ca="1" si="5"/>
        <v>Other</v>
      </c>
      <c r="E13" s="1">
        <f t="shared" ca="1" si="6"/>
        <v>1</v>
      </c>
      <c r="F13" s="1">
        <f t="shared" ca="1" si="7"/>
        <v>1</v>
      </c>
      <c r="G13" s="1">
        <f t="shared" ca="1" si="8"/>
        <v>54274</v>
      </c>
      <c r="H13" s="1" t="str">
        <f t="shared" ca="1" si="9"/>
        <v>Prince Edward Island</v>
      </c>
      <c r="I13" s="1">
        <f t="shared" ca="1" si="10"/>
        <v>217096</v>
      </c>
      <c r="J13" s="3">
        <f t="shared" ca="1" si="11"/>
        <v>148559.46202122892</v>
      </c>
      <c r="K13" s="3">
        <f t="shared" ca="1" si="12"/>
        <v>3890.9303073857759</v>
      </c>
      <c r="L13" s="3">
        <f t="shared" ca="1" si="1"/>
        <v>21913.847044405891</v>
      </c>
      <c r="M13" s="1">
        <f t="shared" ca="1" si="13"/>
        <v>74111.184830311962</v>
      </c>
      <c r="N13" s="3">
        <f t="shared" ca="1" si="14"/>
        <v>28330.9118695609</v>
      </c>
      <c r="O13" s="3">
        <f t="shared" ca="1" si="15"/>
        <v>249317.84217694667</v>
      </c>
      <c r="P13" s="3">
        <f t="shared" ca="1" si="16"/>
        <v>244584.49389594677</v>
      </c>
      <c r="Q13" s="3">
        <f t="shared" ca="1" si="17"/>
        <v>4733.3482809998968</v>
      </c>
      <c r="R13" s="5"/>
      <c r="S13" s="5"/>
      <c r="T13" s="5"/>
      <c r="U13" s="5"/>
      <c r="V13" s="5">
        <v>8</v>
      </c>
      <c r="W13" s="5" t="s">
        <v>13</v>
      </c>
      <c r="Y13" s="1">
        <f ca="1">IF(Table3[[#This Row],[Gender]]="men",1,0)</f>
        <v>0</v>
      </c>
      <c r="Z13" s="1">
        <f ca="1">IF(Table3[[#This Row],[Gender]]="women",1,0)</f>
        <v>1</v>
      </c>
      <c r="AD13" s="1">
        <f ca="1"/>
        <v>0</v>
      </c>
      <c r="AE13" s="1">
        <f ca="1"/>
        <v>0</v>
      </c>
      <c r="AF13" s="1">
        <f ca="1"/>
        <v>0</v>
      </c>
      <c r="AG13" s="1">
        <f ca="1"/>
        <v>1</v>
      </c>
      <c r="AH13" s="1">
        <f ca="1"/>
        <v>0</v>
      </c>
      <c r="AI13" s="1">
        <f ca="1"/>
        <v>0</v>
      </c>
      <c r="AT13" s="6">
        <f t="shared" ca="1" si="18"/>
        <v>3890.93</v>
      </c>
      <c r="AW13" s="1">
        <f t="shared" ca="1" si="19"/>
        <v>68.430000000000007</v>
      </c>
    </row>
    <row r="14" spans="1:63" x14ac:dyDescent="0.25">
      <c r="A14" s="1" t="str">
        <f t="shared" ca="1" si="2"/>
        <v>men</v>
      </c>
      <c r="B14" s="1">
        <f t="shared" ca="1" si="3"/>
        <v>30</v>
      </c>
      <c r="C14" s="1" t="str">
        <f t="shared" ca="1" si="4"/>
        <v>IT</v>
      </c>
      <c r="D14" s="1" t="str">
        <f t="shared" ca="1" si="5"/>
        <v>University</v>
      </c>
      <c r="E14" s="1">
        <f t="shared" ca="1" si="6"/>
        <v>4</v>
      </c>
      <c r="F14" s="1">
        <f t="shared" ca="1" si="7"/>
        <v>2</v>
      </c>
      <c r="G14" s="1">
        <f t="shared" ca="1" si="8"/>
        <v>39181</v>
      </c>
      <c r="H14" s="1" t="str">
        <f t="shared" ca="1" si="9"/>
        <v>Manitoba</v>
      </c>
      <c r="I14" s="1">
        <f t="shared" ca="1" si="10"/>
        <v>195905</v>
      </c>
      <c r="J14" s="3">
        <f t="shared" ca="1" si="11"/>
        <v>125157.17463371692</v>
      </c>
      <c r="K14" s="3">
        <f t="shared" ca="1" si="12"/>
        <v>15027.392268336609</v>
      </c>
      <c r="L14" s="3">
        <f t="shared" ca="1" si="1"/>
        <v>48498.59776974313</v>
      </c>
      <c r="M14" s="1">
        <f t="shared" ca="1" si="13"/>
        <v>58882.781128236187</v>
      </c>
      <c r="N14" s="3">
        <f t="shared" ca="1" si="14"/>
        <v>15730.8566300368</v>
      </c>
      <c r="O14" s="3">
        <f t="shared" ca="1" si="15"/>
        <v>226663.24889837342</v>
      </c>
      <c r="P14" s="3">
        <f t="shared" ca="1" si="16"/>
        <v>232538.55353169623</v>
      </c>
      <c r="Q14" s="3">
        <f t="shared" ca="1" si="17"/>
        <v>-5875.3046333228122</v>
      </c>
      <c r="R14" s="5"/>
      <c r="S14" s="5"/>
      <c r="T14" s="5"/>
      <c r="U14" s="5"/>
      <c r="V14" s="5">
        <v>9</v>
      </c>
      <c r="W14" s="5" t="s">
        <v>14</v>
      </c>
      <c r="Y14" s="1">
        <f ca="1">IF(Table3[[#This Row],[Gender]]="men",1,0)</f>
        <v>1</v>
      </c>
      <c r="Z14" s="1">
        <f ca="1">IF(Table3[[#This Row],[Gender]]="women",1,0)</f>
        <v>0</v>
      </c>
      <c r="AD14" s="1">
        <f ca="1"/>
        <v>0</v>
      </c>
      <c r="AE14" s="1">
        <f ca="1"/>
        <v>0</v>
      </c>
      <c r="AF14" s="1">
        <f ca="1"/>
        <v>0</v>
      </c>
      <c r="AG14" s="1">
        <f ca="1"/>
        <v>0</v>
      </c>
      <c r="AH14" s="1">
        <f ca="1"/>
        <v>0</v>
      </c>
      <c r="AI14" s="1">
        <f ca="1"/>
        <v>1</v>
      </c>
      <c r="AT14" s="6">
        <f t="shared" ca="1" si="18"/>
        <v>7513.7</v>
      </c>
      <c r="AW14" s="1">
        <f t="shared" ca="1" si="19"/>
        <v>63.89</v>
      </c>
    </row>
    <row r="15" spans="1:63" x14ac:dyDescent="0.25">
      <c r="A15" s="1" t="str">
        <f t="shared" ca="1" si="2"/>
        <v>men</v>
      </c>
      <c r="B15" s="1">
        <f t="shared" ca="1" si="3"/>
        <v>35</v>
      </c>
      <c r="C15" s="1" t="str">
        <f t="shared" ca="1" si="4"/>
        <v>General Work</v>
      </c>
      <c r="D15" s="1" t="str">
        <f t="shared" ca="1" si="5"/>
        <v>High school</v>
      </c>
      <c r="E15" s="1">
        <f t="shared" ca="1" si="6"/>
        <v>2</v>
      </c>
      <c r="F15" s="1">
        <f t="shared" ca="1" si="7"/>
        <v>3</v>
      </c>
      <c r="G15" s="1">
        <f t="shared" ca="1" si="8"/>
        <v>37771</v>
      </c>
      <c r="H15" s="1" t="str">
        <f t="shared" ca="1" si="9"/>
        <v>Nunavut</v>
      </c>
      <c r="I15" s="1">
        <f t="shared" ca="1" si="10"/>
        <v>188855</v>
      </c>
      <c r="J15" s="3">
        <f t="shared" ca="1" si="11"/>
        <v>27081.058350944761</v>
      </c>
      <c r="K15" s="3">
        <f t="shared" ca="1" si="12"/>
        <v>79887.272976731125</v>
      </c>
      <c r="L15" s="3">
        <f t="shared" ca="1" si="1"/>
        <v>27463.529163152838</v>
      </c>
      <c r="M15" s="1">
        <f t="shared" ca="1" si="13"/>
        <v>639.77865971421454</v>
      </c>
      <c r="N15" s="3">
        <f t="shared" ca="1" si="14"/>
        <v>2614.9378004349974</v>
      </c>
      <c r="O15" s="3">
        <f t="shared" ca="1" si="15"/>
        <v>271357.21077716612</v>
      </c>
      <c r="P15" s="3">
        <f t="shared" ca="1" si="16"/>
        <v>55184.36617381181</v>
      </c>
      <c r="Q15" s="3">
        <f t="shared" ca="1" si="17"/>
        <v>216172.84460335432</v>
      </c>
      <c r="R15" s="5"/>
      <c r="S15" s="5"/>
      <c r="T15" s="5"/>
      <c r="U15" s="5"/>
      <c r="V15" s="5">
        <v>10</v>
      </c>
      <c r="W15" s="5" t="s">
        <v>15</v>
      </c>
      <c r="Y15" s="1">
        <f ca="1">IF(Table3[[#This Row],[Gender]]="men",1,0)</f>
        <v>1</v>
      </c>
      <c r="Z15" s="1">
        <f ca="1">IF(Table3[[#This Row],[Gender]]="women",1,0)</f>
        <v>0</v>
      </c>
      <c r="AD15" s="1">
        <f ca="1"/>
        <v>0</v>
      </c>
      <c r="AE15" s="1">
        <f ca="1"/>
        <v>0</v>
      </c>
      <c r="AF15" s="1">
        <f ca="1"/>
        <v>0</v>
      </c>
      <c r="AG15" s="1">
        <f ca="1"/>
        <v>0</v>
      </c>
      <c r="AH15" s="1">
        <f ca="1"/>
        <v>0</v>
      </c>
      <c r="AI15" s="1">
        <f ca="1"/>
        <v>1</v>
      </c>
      <c r="AT15" s="6">
        <f t="shared" ca="1" si="18"/>
        <v>26629.09</v>
      </c>
      <c r="AW15" s="1">
        <f t="shared" ca="1" si="19"/>
        <v>14.34</v>
      </c>
    </row>
    <row r="16" spans="1:63" x14ac:dyDescent="0.25">
      <c r="A16" s="1" t="str">
        <f t="shared" ca="1" si="2"/>
        <v>men</v>
      </c>
      <c r="B16" s="1">
        <f t="shared" ca="1" si="3"/>
        <v>25</v>
      </c>
      <c r="C16" s="1" t="str">
        <f t="shared" ca="1" si="4"/>
        <v>General Work</v>
      </c>
      <c r="D16" s="1" t="str">
        <f t="shared" ca="1" si="5"/>
        <v>College</v>
      </c>
      <c r="E16" s="1">
        <f t="shared" ca="1" si="6"/>
        <v>2</v>
      </c>
      <c r="F16" s="1">
        <f t="shared" ca="1" si="7"/>
        <v>3</v>
      </c>
      <c r="G16" s="1">
        <f t="shared" ca="1" si="8"/>
        <v>32494</v>
      </c>
      <c r="H16" s="1" t="str">
        <f t="shared" ca="1" si="9"/>
        <v>Yukon</v>
      </c>
      <c r="I16" s="1">
        <f t="shared" ca="1" si="10"/>
        <v>162470</v>
      </c>
      <c r="J16" s="3">
        <f t="shared" ca="1" si="11"/>
        <v>135867.43454267009</v>
      </c>
      <c r="K16" s="3">
        <f t="shared" ca="1" si="12"/>
        <v>44636.3778189351</v>
      </c>
      <c r="L16" s="3">
        <f t="shared" ca="1" si="1"/>
        <v>51954.034227782548</v>
      </c>
      <c r="M16" s="1">
        <f t="shared" ca="1" si="13"/>
        <v>43482.723517725302</v>
      </c>
      <c r="N16" s="3">
        <f t="shared" ca="1" si="14"/>
        <v>35556.450578137395</v>
      </c>
      <c r="O16" s="3">
        <f t="shared" ca="1" si="15"/>
        <v>242662.82839707247</v>
      </c>
      <c r="P16" s="3">
        <f t="shared" ca="1" si="16"/>
        <v>231304.19228817793</v>
      </c>
      <c r="Q16" s="3">
        <f t="shared" ca="1" si="17"/>
        <v>11358.636108894541</v>
      </c>
      <c r="R16" s="5"/>
      <c r="S16" s="5"/>
      <c r="T16" s="5"/>
      <c r="U16" s="5"/>
      <c r="V16" s="5">
        <v>11</v>
      </c>
      <c r="W16" s="5" t="s">
        <v>16</v>
      </c>
      <c r="Y16" s="1">
        <f ca="1">IF(Table3[[#This Row],[Gender]]="men",1,0)</f>
        <v>1</v>
      </c>
      <c r="Z16" s="1">
        <f ca="1">IF(Table3[[#This Row],[Gender]]="women",1,0)</f>
        <v>0</v>
      </c>
      <c r="AD16" s="1">
        <f ca="1"/>
        <v>0</v>
      </c>
      <c r="AE16" s="1">
        <f ca="1"/>
        <v>0</v>
      </c>
      <c r="AF16" s="1">
        <f ca="1"/>
        <v>0</v>
      </c>
      <c r="AG16" s="1">
        <f ca="1"/>
        <v>0</v>
      </c>
      <c r="AH16" s="1">
        <f ca="1"/>
        <v>1</v>
      </c>
      <c r="AI16" s="1">
        <f ca="1"/>
        <v>0</v>
      </c>
      <c r="AT16" s="6">
        <f t="shared" ca="1" si="18"/>
        <v>14878.79</v>
      </c>
      <c r="AW16" s="1">
        <f t="shared" ca="1" si="19"/>
        <v>83.63</v>
      </c>
    </row>
    <row r="17" spans="1:49" x14ac:dyDescent="0.25">
      <c r="A17" s="1" t="str">
        <f t="shared" ca="1" si="2"/>
        <v>women</v>
      </c>
      <c r="B17" s="1">
        <f t="shared" ca="1" si="3"/>
        <v>35</v>
      </c>
      <c r="C17" s="1" t="str">
        <f t="shared" ca="1" si="4"/>
        <v>Construction</v>
      </c>
      <c r="D17" s="1" t="str">
        <f t="shared" ca="1" si="5"/>
        <v>University</v>
      </c>
      <c r="E17" s="1">
        <f t="shared" ca="1" si="6"/>
        <v>1</v>
      </c>
      <c r="F17" s="1">
        <f t="shared" ca="1" si="7"/>
        <v>2</v>
      </c>
      <c r="G17" s="1">
        <f t="shared" ca="1" si="8"/>
        <v>72838</v>
      </c>
      <c r="H17" s="1" t="str">
        <f t="shared" ca="1" si="9"/>
        <v>Manitoba</v>
      </c>
      <c r="I17" s="1">
        <f t="shared" ca="1" si="10"/>
        <v>437028</v>
      </c>
      <c r="J17" s="3">
        <f t="shared" ca="1" si="11"/>
        <v>235351.33995855702</v>
      </c>
      <c r="K17" s="3">
        <f t="shared" ca="1" si="12"/>
        <v>31068.548343158716</v>
      </c>
      <c r="L17" s="3">
        <f t="shared" ca="1" si="1"/>
        <v>138140.1366408201</v>
      </c>
      <c r="M17" s="1">
        <f t="shared" ca="1" si="13"/>
        <v>101362.25094509106</v>
      </c>
      <c r="N17" s="3">
        <f t="shared" ca="1" si="14"/>
        <v>64004.117291821647</v>
      </c>
      <c r="O17" s="3">
        <f t="shared" ca="1" si="15"/>
        <v>532100.66563498043</v>
      </c>
      <c r="P17" s="3">
        <f t="shared" ca="1" si="16"/>
        <v>474853.72754446819</v>
      </c>
      <c r="Q17" s="3">
        <f t="shared" ca="1" si="17"/>
        <v>57246.938090512238</v>
      </c>
      <c r="R17" s="5"/>
      <c r="S17" s="5"/>
      <c r="T17" s="5"/>
      <c r="U17" s="5"/>
      <c r="V17" s="5">
        <v>12</v>
      </c>
      <c r="W17" s="5" t="s">
        <v>17</v>
      </c>
      <c r="Y17" s="1">
        <f ca="1">IF(Table3[[#This Row],[Gender]]="men",1,0)</f>
        <v>0</v>
      </c>
      <c r="Z17" s="1">
        <f ca="1">IF(Table3[[#This Row],[Gender]]="women",1,0)</f>
        <v>1</v>
      </c>
      <c r="AD17" s="1">
        <f ca="1"/>
        <v>1</v>
      </c>
      <c r="AE17" s="1">
        <f ca="1"/>
        <v>0</v>
      </c>
      <c r="AF17" s="1">
        <f ca="1"/>
        <v>0</v>
      </c>
      <c r="AG17" s="1">
        <f ca="1"/>
        <v>0</v>
      </c>
      <c r="AH17" s="1">
        <f ca="1"/>
        <v>0</v>
      </c>
      <c r="AI17" s="1">
        <f ca="1"/>
        <v>0</v>
      </c>
      <c r="AT17" s="6">
        <f t="shared" ca="1" si="18"/>
        <v>15534.27</v>
      </c>
      <c r="AW17" s="1">
        <f t="shared" ca="1" si="19"/>
        <v>53.85</v>
      </c>
    </row>
    <row r="18" spans="1:49" x14ac:dyDescent="0.25">
      <c r="A18" s="1" t="str">
        <f t="shared" ca="1" si="2"/>
        <v>women</v>
      </c>
      <c r="B18" s="1">
        <f t="shared" ca="1" si="3"/>
        <v>38</v>
      </c>
      <c r="C18" s="1" t="str">
        <f t="shared" ca="1" si="4"/>
        <v>Teaching</v>
      </c>
      <c r="D18" s="1" t="str">
        <f t="shared" ca="1" si="5"/>
        <v>Other</v>
      </c>
      <c r="E18" s="1">
        <f t="shared" ca="1" si="6"/>
        <v>2</v>
      </c>
      <c r="F18" s="1">
        <f t="shared" ca="1" si="7"/>
        <v>2</v>
      </c>
      <c r="G18" s="1">
        <f t="shared" ca="1" si="8"/>
        <v>62836</v>
      </c>
      <c r="H18" s="1" t="str">
        <f t="shared" ca="1" si="9"/>
        <v>Quebec</v>
      </c>
      <c r="I18" s="1">
        <f t="shared" ca="1" si="10"/>
        <v>188508</v>
      </c>
      <c r="J18" s="3">
        <f t="shared" ca="1" si="11"/>
        <v>124431.98133662244</v>
      </c>
      <c r="K18" s="3">
        <f t="shared" ca="1" si="12"/>
        <v>114880.40790393844</v>
      </c>
      <c r="L18" s="3">
        <f t="shared" ca="1" si="1"/>
        <v>5597.8373151191909</v>
      </c>
      <c r="M18" s="1">
        <f t="shared" ca="1" si="13"/>
        <v>46821.481843779991</v>
      </c>
      <c r="N18" s="3">
        <f t="shared" ca="1" si="14"/>
        <v>88026.626764122324</v>
      </c>
      <c r="O18" s="3">
        <f t="shared" ca="1" si="15"/>
        <v>391415.03466806078</v>
      </c>
      <c r="P18" s="3">
        <f t="shared" ca="1" si="16"/>
        <v>176851.30049552163</v>
      </c>
      <c r="Q18" s="3">
        <f t="shared" ca="1" si="17"/>
        <v>214563.73417253915</v>
      </c>
      <c r="R18" s="5"/>
      <c r="S18" s="5"/>
      <c r="T18" s="5"/>
      <c r="U18" s="5"/>
      <c r="V18" s="5">
        <v>13</v>
      </c>
      <c r="W18" s="5" t="s">
        <v>18</v>
      </c>
      <c r="Y18" s="1">
        <f ca="1">IF(Table3[[#This Row],[Gender]]="men",1,0)</f>
        <v>0</v>
      </c>
      <c r="Z18" s="1">
        <f ca="1">IF(Table3[[#This Row],[Gender]]="women",1,0)</f>
        <v>1</v>
      </c>
      <c r="AD18" s="1">
        <f ca="1"/>
        <v>1</v>
      </c>
      <c r="AE18" s="1">
        <f ca="1"/>
        <v>0</v>
      </c>
      <c r="AF18" s="1">
        <f ca="1"/>
        <v>0</v>
      </c>
      <c r="AG18" s="1">
        <f ca="1"/>
        <v>0</v>
      </c>
      <c r="AH18" s="1">
        <f ca="1"/>
        <v>0</v>
      </c>
      <c r="AI18" s="1">
        <f ca="1"/>
        <v>0</v>
      </c>
      <c r="AT18" s="6">
        <f t="shared" ca="1" si="18"/>
        <v>57440.2</v>
      </c>
      <c r="AW18" s="1">
        <f t="shared" ca="1" si="19"/>
        <v>66.010000000000005</v>
      </c>
    </row>
    <row r="19" spans="1:49" x14ac:dyDescent="0.25">
      <c r="A19" s="1" t="str">
        <f t="shared" ca="1" si="2"/>
        <v>men</v>
      </c>
      <c r="B19" s="1">
        <f t="shared" ca="1" si="3"/>
        <v>40</v>
      </c>
      <c r="C19" s="1" t="str">
        <f t="shared" ca="1" si="4"/>
        <v>Teaching</v>
      </c>
      <c r="D19" s="1" t="str">
        <f t="shared" ca="1" si="5"/>
        <v>High school</v>
      </c>
      <c r="E19" s="1">
        <f t="shared" ca="1" si="6"/>
        <v>2</v>
      </c>
      <c r="F19" s="1">
        <f t="shared" ca="1" si="7"/>
        <v>2</v>
      </c>
      <c r="G19" s="1">
        <f t="shared" ca="1" si="8"/>
        <v>42633</v>
      </c>
      <c r="H19" s="1" t="str">
        <f t="shared" ca="1" si="9"/>
        <v>Nunavut</v>
      </c>
      <c r="I19" s="1">
        <f t="shared" ca="1" si="10"/>
        <v>170532</v>
      </c>
      <c r="J19" s="3">
        <f t="shared" ca="1" si="11"/>
        <v>45471.925475941003</v>
      </c>
      <c r="K19" s="3">
        <f t="shared" ca="1" si="12"/>
        <v>77347.890911190363</v>
      </c>
      <c r="L19" s="3">
        <f t="shared" ca="1" si="1"/>
        <v>63446.947370511843</v>
      </c>
      <c r="M19" s="1">
        <f t="shared" ca="1" si="13"/>
        <v>1239.3324910932254</v>
      </c>
      <c r="N19" s="3">
        <f t="shared" ca="1" si="14"/>
        <v>27879.264484535619</v>
      </c>
      <c r="O19" s="3">
        <f t="shared" ca="1" si="15"/>
        <v>275759.15539572597</v>
      </c>
      <c r="P19" s="3">
        <f t="shared" ca="1" si="16"/>
        <v>110158.20533754607</v>
      </c>
      <c r="Q19" s="3">
        <f t="shared" ca="1" si="17"/>
        <v>165600.95005817991</v>
      </c>
      <c r="Y19" s="1">
        <f ca="1">IF(Table3[[#This Row],[Gender]]="men",1,0)</f>
        <v>1</v>
      </c>
      <c r="Z19" s="1">
        <f ca="1">IF(Table3[[#This Row],[Gender]]="women",1,0)</f>
        <v>0</v>
      </c>
      <c r="AD19" s="1">
        <f ca="1"/>
        <v>0</v>
      </c>
      <c r="AE19" s="1">
        <f ca="1"/>
        <v>0</v>
      </c>
      <c r="AF19" s="1">
        <f ca="1"/>
        <v>0</v>
      </c>
      <c r="AG19" s="1">
        <f ca="1"/>
        <v>0</v>
      </c>
      <c r="AH19" s="1">
        <f ca="1"/>
        <v>1</v>
      </c>
      <c r="AI19" s="1">
        <f ca="1"/>
        <v>0</v>
      </c>
      <c r="AT19" s="6">
        <f t="shared" ca="1" si="18"/>
        <v>38673.949999999997</v>
      </c>
      <c r="AW19" s="1">
        <f t="shared" ca="1" si="19"/>
        <v>26.66</v>
      </c>
    </row>
    <row r="20" spans="1:49" x14ac:dyDescent="0.25">
      <c r="A20" s="1" t="str">
        <f t="shared" ca="1" si="2"/>
        <v>women</v>
      </c>
      <c r="B20" s="1">
        <f t="shared" ca="1" si="3"/>
        <v>29</v>
      </c>
      <c r="C20" s="1" t="str">
        <f t="shared" ca="1" si="4"/>
        <v>Construction</v>
      </c>
      <c r="D20" s="1" t="str">
        <f t="shared" ca="1" si="5"/>
        <v>College</v>
      </c>
      <c r="E20" s="1">
        <f t="shared" ca="1" si="6"/>
        <v>4</v>
      </c>
      <c r="F20" s="1">
        <f t="shared" ca="1" si="7"/>
        <v>2</v>
      </c>
      <c r="G20" s="1">
        <f t="shared" ca="1" si="8"/>
        <v>60614</v>
      </c>
      <c r="H20" s="1" t="str">
        <f t="shared" ca="1" si="9"/>
        <v>Yukon</v>
      </c>
      <c r="I20" s="1">
        <f t="shared" ref="I20:I83" ca="1" si="20">G20*RANDBETWEEN(3,6)</f>
        <v>242456</v>
      </c>
      <c r="J20" s="3">
        <f t="shared" ca="1" si="11"/>
        <v>17805.69825424478</v>
      </c>
      <c r="K20" s="3">
        <f t="shared" ref="K20:K83" ca="1" si="21">F20*RAND()*G20</f>
        <v>66562.863210572861</v>
      </c>
      <c r="L20" s="3">
        <f t="shared" ca="1" si="1"/>
        <v>111057.53173846826</v>
      </c>
      <c r="M20" s="1">
        <f t="shared" ref="M20:M83" ca="1" si="22">RAND()*G20*2</f>
        <v>87774.66161374381</v>
      </c>
      <c r="N20" s="3">
        <f t="shared" ref="N20:N83" ca="1" si="23">RAND()*G20*1.5</f>
        <v>80331.66656897022</v>
      </c>
      <c r="O20" s="3">
        <f t="shared" ref="O20:O83" ca="1" si="24">I20+K20+N20</f>
        <v>389350.52977954305</v>
      </c>
      <c r="P20" s="3">
        <f t="shared" ref="P20:P83" ca="1" si="25">J20+L20+M20</f>
        <v>216637.89160645683</v>
      </c>
      <c r="Q20" s="3">
        <f t="shared" ref="Q20:Q83" ca="1" si="26">O20-P20</f>
        <v>172712.63817308622</v>
      </c>
      <c r="Y20" s="1">
        <f ca="1">IF(Table3[[#This Row],[Gender]]="men",1,0)</f>
        <v>0</v>
      </c>
      <c r="Z20" s="1">
        <f ca="1">IF(Table3[[#This Row],[Gender]]="women",1,0)</f>
        <v>1</v>
      </c>
      <c r="AD20" s="1">
        <f ca="1"/>
        <v>0</v>
      </c>
      <c r="AE20" s="1">
        <f ca="1"/>
        <v>0</v>
      </c>
      <c r="AF20" s="1">
        <f ca="1"/>
        <v>0</v>
      </c>
      <c r="AG20" s="1">
        <f ca="1"/>
        <v>1</v>
      </c>
      <c r="AH20" s="1">
        <f ca="1"/>
        <v>0</v>
      </c>
      <c r="AI20" s="1">
        <f ca="1"/>
        <v>0</v>
      </c>
      <c r="AT20" s="6">
        <f t="shared" ca="1" si="18"/>
        <v>33281.43</v>
      </c>
      <c r="AW20" s="1">
        <f t="shared" ca="1" si="19"/>
        <v>7.34</v>
      </c>
    </row>
    <row r="21" spans="1:49" x14ac:dyDescent="0.25">
      <c r="A21" s="1" t="str">
        <f t="shared" ca="1" si="2"/>
        <v>women</v>
      </c>
      <c r="B21" s="1">
        <f t="shared" ca="1" si="3"/>
        <v>40</v>
      </c>
      <c r="C21" s="1" t="str">
        <f t="shared" ca="1" si="4"/>
        <v>IT</v>
      </c>
      <c r="D21" s="1" t="str">
        <f t="shared" ca="1" si="5"/>
        <v>Technical</v>
      </c>
      <c r="E21" s="1">
        <f t="shared" ca="1" si="6"/>
        <v>2</v>
      </c>
      <c r="F21" s="1">
        <f t="shared" ca="1" si="7"/>
        <v>2</v>
      </c>
      <c r="G21" s="1">
        <f t="shared" ca="1" si="8"/>
        <v>51483</v>
      </c>
      <c r="H21" s="1" t="str">
        <f t="shared" ca="1" si="9"/>
        <v>Yukon</v>
      </c>
      <c r="I21" s="1">
        <f t="shared" ca="1" si="20"/>
        <v>308898</v>
      </c>
      <c r="J21" s="3">
        <f t="shared" ca="1" si="11"/>
        <v>1434.4531122329174</v>
      </c>
      <c r="K21" s="3">
        <f t="shared" ca="1" si="21"/>
        <v>42961.631259510461</v>
      </c>
      <c r="L21" s="3">
        <f t="shared" ca="1" si="1"/>
        <v>102118.23233010936</v>
      </c>
      <c r="M21" s="1">
        <f t="shared" ca="1" si="22"/>
        <v>7650.1165949993883</v>
      </c>
      <c r="N21" s="3">
        <f t="shared" ca="1" si="23"/>
        <v>75775.914141213943</v>
      </c>
      <c r="O21" s="3">
        <f t="shared" ca="1" si="24"/>
        <v>427635.5454007244</v>
      </c>
      <c r="P21" s="3">
        <f t="shared" ca="1" si="25"/>
        <v>111202.80203734167</v>
      </c>
      <c r="Q21" s="3">
        <f t="shared" ca="1" si="26"/>
        <v>316432.74336338276</v>
      </c>
      <c r="Y21" s="1">
        <f ca="1">IF(Table3[[#This Row],[Gender]]="men",1,0)</f>
        <v>0</v>
      </c>
      <c r="Z21" s="1">
        <f ca="1">IF(Table3[[#This Row],[Gender]]="women",1,0)</f>
        <v>1</v>
      </c>
      <c r="AD21" s="1">
        <f ca="1"/>
        <v>0</v>
      </c>
      <c r="AE21" s="1">
        <f ca="1"/>
        <v>0</v>
      </c>
      <c r="AF21" s="1">
        <f ca="1"/>
        <v>1</v>
      </c>
      <c r="AG21" s="1">
        <f ca="1"/>
        <v>0</v>
      </c>
      <c r="AH21" s="1">
        <f ca="1"/>
        <v>0</v>
      </c>
      <c r="AI21" s="1">
        <f ca="1"/>
        <v>0</v>
      </c>
      <c r="AT21" s="6">
        <f t="shared" ca="1" si="18"/>
        <v>21480.82</v>
      </c>
      <c r="AW21" s="1">
        <f t="shared" ca="1" si="19"/>
        <v>0.46</v>
      </c>
    </row>
    <row r="22" spans="1:49" x14ac:dyDescent="0.25">
      <c r="A22" s="1" t="str">
        <f t="shared" ca="1" si="2"/>
        <v>men</v>
      </c>
      <c r="B22" s="1">
        <f t="shared" ca="1" si="3"/>
        <v>33</v>
      </c>
      <c r="C22" s="1" t="str">
        <f t="shared" ca="1" si="4"/>
        <v>Agriculture</v>
      </c>
      <c r="D22" s="1" t="str">
        <f t="shared" ca="1" si="5"/>
        <v>College</v>
      </c>
      <c r="E22" s="1">
        <f t="shared" ca="1" si="6"/>
        <v>2</v>
      </c>
      <c r="F22" s="1">
        <f t="shared" ca="1" si="7"/>
        <v>3</v>
      </c>
      <c r="G22" s="1">
        <f t="shared" ca="1" si="8"/>
        <v>29563</v>
      </c>
      <c r="H22" s="1" t="str">
        <f t="shared" ca="1" si="9"/>
        <v>Prince Edward Island</v>
      </c>
      <c r="I22" s="1">
        <f t="shared" ca="1" si="20"/>
        <v>88689</v>
      </c>
      <c r="J22" s="3">
        <f t="shared" ca="1" si="11"/>
        <v>4593.5092845330992</v>
      </c>
      <c r="K22" s="3">
        <f t="shared" ca="1" si="21"/>
        <v>68482.286421164084</v>
      </c>
      <c r="L22" s="3">
        <f t="shared" ca="1" si="1"/>
        <v>63800.52421663623</v>
      </c>
      <c r="M22" s="1">
        <f t="shared" ca="1" si="22"/>
        <v>43642.11526346836</v>
      </c>
      <c r="N22" s="3">
        <f t="shared" ca="1" si="23"/>
        <v>28360.892186713849</v>
      </c>
      <c r="O22" s="3">
        <f t="shared" ca="1" si="24"/>
        <v>185532.17860787793</v>
      </c>
      <c r="P22" s="3">
        <f t="shared" ca="1" si="25"/>
        <v>112036.14876463768</v>
      </c>
      <c r="Q22" s="3">
        <f t="shared" ca="1" si="26"/>
        <v>73496.029843240249</v>
      </c>
      <c r="Y22" s="1">
        <f ca="1">IF(Table3[[#This Row],[Gender]]="men",1,0)</f>
        <v>1</v>
      </c>
      <c r="Z22" s="1">
        <f ca="1">IF(Table3[[#This Row],[Gender]]="women",1,0)</f>
        <v>0</v>
      </c>
      <c r="AD22" s="1">
        <f ca="1"/>
        <v>0</v>
      </c>
      <c r="AE22" s="1">
        <f ca="1"/>
        <v>0</v>
      </c>
      <c r="AF22" s="1">
        <f ca="1"/>
        <v>0</v>
      </c>
      <c r="AG22" s="1">
        <f ca="1"/>
        <v>0</v>
      </c>
      <c r="AH22" s="1">
        <f ca="1"/>
        <v>0</v>
      </c>
      <c r="AI22" s="1">
        <f ca="1"/>
        <v>1</v>
      </c>
      <c r="AT22" s="6">
        <f t="shared" ca="1" si="18"/>
        <v>22827.43</v>
      </c>
      <c r="AW22" s="1">
        <f t="shared" ca="1" si="19"/>
        <v>5.18</v>
      </c>
    </row>
    <row r="23" spans="1:49" x14ac:dyDescent="0.25">
      <c r="A23" s="1" t="str">
        <f t="shared" ca="1" si="2"/>
        <v>women</v>
      </c>
      <c r="B23" s="1">
        <f t="shared" ca="1" si="3"/>
        <v>30</v>
      </c>
      <c r="C23" s="1" t="str">
        <f t="shared" ca="1" si="4"/>
        <v>General Work</v>
      </c>
      <c r="D23" s="1" t="str">
        <f t="shared" ca="1" si="5"/>
        <v>College</v>
      </c>
      <c r="E23" s="1">
        <f t="shared" ca="1" si="6"/>
        <v>1</v>
      </c>
      <c r="F23" s="1">
        <f t="shared" ca="1" si="7"/>
        <v>3</v>
      </c>
      <c r="G23" s="1">
        <f t="shared" ca="1" si="8"/>
        <v>42887</v>
      </c>
      <c r="H23" s="1" t="str">
        <f t="shared" ca="1" si="9"/>
        <v>Prince Edward Island</v>
      </c>
      <c r="I23" s="1">
        <f t="shared" ca="1" si="20"/>
        <v>171548</v>
      </c>
      <c r="J23" s="3">
        <f t="shared" ca="1" si="11"/>
        <v>52986.479822068453</v>
      </c>
      <c r="K23" s="3">
        <f t="shared" ca="1" si="21"/>
        <v>116936.10480194903</v>
      </c>
      <c r="L23" s="3">
        <f t="shared" ca="1" si="1"/>
        <v>2649.5993735386132</v>
      </c>
      <c r="M23" s="1">
        <f t="shared" ca="1" si="22"/>
        <v>58302.012680707623</v>
      </c>
      <c r="N23" s="3">
        <f t="shared" ca="1" si="23"/>
        <v>20033.993096039794</v>
      </c>
      <c r="O23" s="3">
        <f t="shared" ca="1" si="24"/>
        <v>308518.0978979888</v>
      </c>
      <c r="P23" s="3">
        <f t="shared" ca="1" si="25"/>
        <v>113938.09187631469</v>
      </c>
      <c r="Q23" s="3">
        <f t="shared" ca="1" si="26"/>
        <v>194580.00602167411</v>
      </c>
      <c r="Y23" s="1">
        <f ca="1">IF(Table3[[#This Row],[Gender]]="men",1,0)</f>
        <v>0</v>
      </c>
      <c r="Z23" s="1">
        <f ca="1">IF(Table3[[#This Row],[Gender]]="women",1,0)</f>
        <v>1</v>
      </c>
      <c r="AD23" s="1">
        <f ca="1"/>
        <v>0</v>
      </c>
      <c r="AE23" s="1">
        <f ca="1"/>
        <v>0</v>
      </c>
      <c r="AF23" s="1">
        <f ca="1"/>
        <v>0</v>
      </c>
      <c r="AG23" s="1">
        <f ca="1"/>
        <v>0</v>
      </c>
      <c r="AH23" s="1">
        <f ca="1"/>
        <v>0</v>
      </c>
      <c r="AI23" s="1">
        <f ca="1"/>
        <v>1</v>
      </c>
      <c r="AT23" s="6">
        <f t="shared" ca="1" si="18"/>
        <v>38978.699999999997</v>
      </c>
      <c r="AW23" s="1">
        <f t="shared" ca="1" si="19"/>
        <v>30.89</v>
      </c>
    </row>
    <row r="24" spans="1:49" x14ac:dyDescent="0.25">
      <c r="A24" s="1" t="str">
        <f t="shared" ca="1" si="2"/>
        <v>women</v>
      </c>
      <c r="B24" s="1">
        <f t="shared" ca="1" si="3"/>
        <v>25</v>
      </c>
      <c r="C24" s="1" t="str">
        <f t="shared" ca="1" si="4"/>
        <v>General Work</v>
      </c>
      <c r="D24" s="1" t="str">
        <f t="shared" ca="1" si="5"/>
        <v>Other</v>
      </c>
      <c r="E24" s="1">
        <f t="shared" ca="1" si="6"/>
        <v>4</v>
      </c>
      <c r="F24" s="1">
        <f t="shared" ca="1" si="7"/>
        <v>3</v>
      </c>
      <c r="G24" s="1">
        <f t="shared" ca="1" si="8"/>
        <v>70948</v>
      </c>
      <c r="H24" s="1" t="str">
        <f t="shared" ca="1" si="9"/>
        <v>Saskatchewan</v>
      </c>
      <c r="I24" s="1">
        <f t="shared" ca="1" si="20"/>
        <v>425688</v>
      </c>
      <c r="J24" s="3">
        <f t="shared" ca="1" si="11"/>
        <v>420514.38649976283</v>
      </c>
      <c r="K24" s="3">
        <f t="shared" ca="1" si="21"/>
        <v>200970.03907249178</v>
      </c>
      <c r="L24" s="3">
        <f t="shared" ca="1" si="1"/>
        <v>161956.62012525063</v>
      </c>
      <c r="M24" s="1">
        <f t="shared" ca="1" si="22"/>
        <v>27205.592894799556</v>
      </c>
      <c r="N24" s="3">
        <f t="shared" ca="1" si="23"/>
        <v>92203.547703604636</v>
      </c>
      <c r="O24" s="3">
        <f t="shared" ca="1" si="24"/>
        <v>718861.58677609649</v>
      </c>
      <c r="P24" s="3">
        <f t="shared" ca="1" si="25"/>
        <v>609676.59951981297</v>
      </c>
      <c r="Q24" s="3">
        <f t="shared" ca="1" si="26"/>
        <v>109184.98725628352</v>
      </c>
      <c r="Y24" s="1">
        <f ca="1">IF(Table3[[#This Row],[Gender]]="men",1,0)</f>
        <v>0</v>
      </c>
      <c r="Z24" s="1">
        <f ca="1">IF(Table3[[#This Row],[Gender]]="women",1,0)</f>
        <v>1</v>
      </c>
      <c r="AD24" s="1">
        <f ca="1"/>
        <v>0</v>
      </c>
      <c r="AE24" s="1">
        <f ca="1"/>
        <v>0</v>
      </c>
      <c r="AF24" s="1">
        <f ca="1"/>
        <v>0</v>
      </c>
      <c r="AG24" s="1">
        <f ca="1"/>
        <v>0</v>
      </c>
      <c r="AH24" s="1">
        <f ca="1"/>
        <v>1</v>
      </c>
      <c r="AI24" s="1">
        <f ca="1"/>
        <v>0</v>
      </c>
      <c r="AT24" s="6">
        <f t="shared" ca="1" si="18"/>
        <v>66990.009999999995</v>
      </c>
      <c r="AW24" s="1">
        <f t="shared" ca="1" si="19"/>
        <v>98.78</v>
      </c>
    </row>
    <row r="25" spans="1:49" x14ac:dyDescent="0.25">
      <c r="A25" s="1" t="str">
        <f t="shared" ca="1" si="2"/>
        <v>women</v>
      </c>
      <c r="B25" s="1">
        <f t="shared" ca="1" si="3"/>
        <v>32</v>
      </c>
      <c r="C25" s="1" t="str">
        <f t="shared" ca="1" si="4"/>
        <v>Construction</v>
      </c>
      <c r="D25" s="1" t="str">
        <f t="shared" ca="1" si="5"/>
        <v>College</v>
      </c>
      <c r="E25" s="1">
        <f t="shared" ca="1" si="6"/>
        <v>3</v>
      </c>
      <c r="F25" s="1">
        <f t="shared" ca="1" si="7"/>
        <v>1</v>
      </c>
      <c r="G25" s="1">
        <f t="shared" ca="1" si="8"/>
        <v>71782</v>
      </c>
      <c r="H25" s="1" t="str">
        <f t="shared" ca="1" si="9"/>
        <v>Prince Edward Island</v>
      </c>
      <c r="I25" s="1">
        <f t="shared" ca="1" si="20"/>
        <v>287128</v>
      </c>
      <c r="J25" s="3">
        <f t="shared" ca="1" si="11"/>
        <v>211646.17848638815</v>
      </c>
      <c r="K25" s="3">
        <f t="shared" ca="1" si="21"/>
        <v>50288.871776113338</v>
      </c>
      <c r="L25" s="3">
        <f t="shared" ca="1" si="1"/>
        <v>24577.656880623268</v>
      </c>
      <c r="M25" s="1">
        <f t="shared" ca="1" si="22"/>
        <v>131947.31603288211</v>
      </c>
      <c r="N25" s="3">
        <f t="shared" ca="1" si="23"/>
        <v>36622.349351057273</v>
      </c>
      <c r="O25" s="3">
        <f t="shared" ca="1" si="24"/>
        <v>374039.2211271706</v>
      </c>
      <c r="P25" s="3">
        <f t="shared" ca="1" si="25"/>
        <v>368171.15139989357</v>
      </c>
      <c r="Q25" s="3">
        <f t="shared" ca="1" si="26"/>
        <v>5868.069727277034</v>
      </c>
      <c r="Y25" s="1">
        <f ca="1">IF(Table3[[#This Row],[Gender]]="men",1,0)</f>
        <v>0</v>
      </c>
      <c r="Z25" s="1">
        <f ca="1">IF(Table3[[#This Row],[Gender]]="women",1,0)</f>
        <v>1</v>
      </c>
      <c r="AD25" s="1">
        <f ca="1"/>
        <v>0</v>
      </c>
      <c r="AE25" s="1">
        <f ca="1"/>
        <v>1</v>
      </c>
      <c r="AF25" s="1">
        <f ca="1"/>
        <v>0</v>
      </c>
      <c r="AG25" s="1">
        <f ca="1"/>
        <v>0</v>
      </c>
      <c r="AH25" s="1">
        <f ca="1"/>
        <v>0</v>
      </c>
      <c r="AI25" s="1">
        <f ca="1"/>
        <v>0</v>
      </c>
      <c r="AT25" s="6">
        <f t="shared" ca="1" si="18"/>
        <v>50288.87</v>
      </c>
      <c r="AW25" s="1">
        <f t="shared" ca="1" si="19"/>
        <v>73.709999999999994</v>
      </c>
    </row>
    <row r="26" spans="1:49" x14ac:dyDescent="0.25">
      <c r="A26" s="1" t="str">
        <f t="shared" ca="1" si="2"/>
        <v>women</v>
      </c>
      <c r="B26" s="1">
        <f t="shared" ca="1" si="3"/>
        <v>25</v>
      </c>
      <c r="C26" s="1" t="str">
        <f t="shared" ca="1" si="4"/>
        <v>Health</v>
      </c>
      <c r="D26" s="1" t="str">
        <f t="shared" ca="1" si="5"/>
        <v>Other</v>
      </c>
      <c r="E26" s="1">
        <f t="shared" ca="1" si="6"/>
        <v>3</v>
      </c>
      <c r="F26" s="1">
        <f t="shared" ca="1" si="7"/>
        <v>2</v>
      </c>
      <c r="G26" s="1">
        <f t="shared" ca="1" si="8"/>
        <v>51341</v>
      </c>
      <c r="H26" s="1" t="str">
        <f t="shared" ca="1" si="9"/>
        <v>Northwest Ter</v>
      </c>
      <c r="I26" s="1">
        <f t="shared" ca="1" si="20"/>
        <v>154023</v>
      </c>
      <c r="J26" s="3">
        <f t="shared" ca="1" si="11"/>
        <v>35902.14598677872</v>
      </c>
      <c r="K26" s="3">
        <f t="shared" ca="1" si="21"/>
        <v>57562.444646096657</v>
      </c>
      <c r="L26" s="3">
        <f t="shared" ca="1" si="1"/>
        <v>84515.179183821456</v>
      </c>
      <c r="M26" s="1">
        <f t="shared" ca="1" si="22"/>
        <v>67257.484146548944</v>
      </c>
      <c r="N26" s="3">
        <f t="shared" ca="1" si="23"/>
        <v>20199.732523884926</v>
      </c>
      <c r="O26" s="3">
        <f t="shared" ca="1" si="24"/>
        <v>231785.17716998159</v>
      </c>
      <c r="P26" s="3">
        <f t="shared" ca="1" si="25"/>
        <v>187674.80931714911</v>
      </c>
      <c r="Q26" s="3">
        <f t="shared" ca="1" si="26"/>
        <v>44110.367852832482</v>
      </c>
      <c r="Y26" s="1">
        <f ca="1">IF(Table3[[#This Row],[Gender]]="men",1,0)</f>
        <v>0</v>
      </c>
      <c r="Z26" s="1">
        <f ca="1">IF(Table3[[#This Row],[Gender]]="women",1,0)</f>
        <v>1</v>
      </c>
      <c r="AD26" s="1">
        <f ca="1"/>
        <v>0</v>
      </c>
      <c r="AE26" s="1">
        <f ca="1"/>
        <v>0</v>
      </c>
      <c r="AF26" s="1">
        <f ca="1"/>
        <v>0</v>
      </c>
      <c r="AG26" s="1">
        <f ca="1"/>
        <v>0</v>
      </c>
      <c r="AH26" s="1">
        <f ca="1"/>
        <v>0</v>
      </c>
      <c r="AI26" s="1">
        <f ca="1"/>
        <v>1</v>
      </c>
      <c r="AT26" s="6">
        <f t="shared" ca="1" si="18"/>
        <v>28781.22</v>
      </c>
      <c r="AW26" s="1">
        <f t="shared" ca="1" si="19"/>
        <v>23.31</v>
      </c>
    </row>
    <row r="27" spans="1:49" x14ac:dyDescent="0.25">
      <c r="A27" s="1" t="str">
        <f t="shared" ca="1" si="2"/>
        <v>women</v>
      </c>
      <c r="B27" s="1">
        <f t="shared" ca="1" si="3"/>
        <v>31</v>
      </c>
      <c r="C27" s="1" t="str">
        <f t="shared" ca="1" si="4"/>
        <v>General Work</v>
      </c>
      <c r="D27" s="1" t="str">
        <f t="shared" ca="1" si="5"/>
        <v>Technical</v>
      </c>
      <c r="E27" s="1">
        <f t="shared" ca="1" si="6"/>
        <v>4</v>
      </c>
      <c r="F27" s="1">
        <f t="shared" ca="1" si="7"/>
        <v>1</v>
      </c>
      <c r="G27" s="1">
        <f t="shared" ca="1" si="8"/>
        <v>53209</v>
      </c>
      <c r="H27" s="1" t="str">
        <f t="shared" ca="1" si="9"/>
        <v>Prince Edward Island</v>
      </c>
      <c r="I27" s="1">
        <f t="shared" ca="1" si="20"/>
        <v>266045</v>
      </c>
      <c r="J27" s="3">
        <f t="shared" ca="1" si="11"/>
        <v>61581.143943441915</v>
      </c>
      <c r="K27" s="3">
        <f t="shared" ca="1" si="21"/>
        <v>32926.330984631328</v>
      </c>
      <c r="L27" s="3">
        <f t="shared" ca="1" si="1"/>
        <v>35877.42593038614</v>
      </c>
      <c r="M27" s="1">
        <f t="shared" ca="1" si="22"/>
        <v>92535.111959364032</v>
      </c>
      <c r="N27" s="3">
        <f t="shared" ca="1" si="23"/>
        <v>28583.488162854876</v>
      </c>
      <c r="O27" s="3">
        <f t="shared" ca="1" si="24"/>
        <v>327554.81914748618</v>
      </c>
      <c r="P27" s="3">
        <f t="shared" ca="1" si="25"/>
        <v>189993.68183319209</v>
      </c>
      <c r="Q27" s="3">
        <f t="shared" ca="1" si="26"/>
        <v>137561.13731429409</v>
      </c>
      <c r="Y27" s="1">
        <f ca="1">IF(Table3[[#This Row],[Gender]]="men",1,0)</f>
        <v>0</v>
      </c>
      <c r="Z27" s="1">
        <f ca="1">IF(Table3[[#This Row],[Gender]]="women",1,0)</f>
        <v>1</v>
      </c>
      <c r="AD27" s="1">
        <f ca="1"/>
        <v>0</v>
      </c>
      <c r="AE27" s="1">
        <f ca="1"/>
        <v>0</v>
      </c>
      <c r="AF27" s="1">
        <f ca="1"/>
        <v>1</v>
      </c>
      <c r="AG27" s="1">
        <f ca="1"/>
        <v>0</v>
      </c>
      <c r="AH27" s="1">
        <f ca="1"/>
        <v>0</v>
      </c>
      <c r="AI27" s="1">
        <f ca="1"/>
        <v>0</v>
      </c>
      <c r="AT27" s="6">
        <f t="shared" ca="1" si="18"/>
        <v>32926.33</v>
      </c>
      <c r="AW27" s="1">
        <f t="shared" ca="1" si="19"/>
        <v>23.15</v>
      </c>
    </row>
    <row r="28" spans="1:49" x14ac:dyDescent="0.25">
      <c r="A28" s="1" t="str">
        <f t="shared" ca="1" si="2"/>
        <v>men</v>
      </c>
      <c r="B28" s="1">
        <f t="shared" ca="1" si="3"/>
        <v>25</v>
      </c>
      <c r="C28" s="1" t="str">
        <f t="shared" ca="1" si="4"/>
        <v>Agriculture</v>
      </c>
      <c r="D28" s="1" t="str">
        <f t="shared" ca="1" si="5"/>
        <v>Other</v>
      </c>
      <c r="E28" s="1">
        <f t="shared" ca="1" si="6"/>
        <v>1</v>
      </c>
      <c r="F28" s="1">
        <f t="shared" ca="1" si="7"/>
        <v>1</v>
      </c>
      <c r="G28" s="1">
        <f t="shared" ca="1" si="8"/>
        <v>49757</v>
      </c>
      <c r="H28" s="1" t="str">
        <f t="shared" ca="1" si="9"/>
        <v>Yukon</v>
      </c>
      <c r="I28" s="1">
        <f t="shared" ca="1" si="20"/>
        <v>149271</v>
      </c>
      <c r="J28" s="3">
        <f t="shared" ca="1" si="11"/>
        <v>24842.950233836662</v>
      </c>
      <c r="K28" s="3">
        <f t="shared" ca="1" si="21"/>
        <v>20266.605916869867</v>
      </c>
      <c r="L28" s="3">
        <f t="shared" ca="1" si="1"/>
        <v>45431.966969391651</v>
      </c>
      <c r="M28" s="1">
        <f t="shared" ca="1" si="22"/>
        <v>21629.07595888618</v>
      </c>
      <c r="N28" s="3">
        <f t="shared" ca="1" si="23"/>
        <v>61515.416965405973</v>
      </c>
      <c r="O28" s="3">
        <f t="shared" ca="1" si="24"/>
        <v>231053.02288227584</v>
      </c>
      <c r="P28" s="3">
        <f t="shared" ca="1" si="25"/>
        <v>91903.993162114493</v>
      </c>
      <c r="Q28" s="3">
        <f t="shared" ca="1" si="26"/>
        <v>139149.02972016134</v>
      </c>
      <c r="Y28" s="1">
        <f ca="1">IF(Table3[[#This Row],[Gender]]="men",1,0)</f>
        <v>1</v>
      </c>
      <c r="Z28" s="1">
        <f ca="1">IF(Table3[[#This Row],[Gender]]="women",1,0)</f>
        <v>0</v>
      </c>
      <c r="AD28" s="1">
        <f ca="1"/>
        <v>0</v>
      </c>
      <c r="AE28" s="1">
        <f ca="1"/>
        <v>0</v>
      </c>
      <c r="AF28" s="1">
        <f ca="1"/>
        <v>1</v>
      </c>
      <c r="AG28" s="1">
        <f ca="1"/>
        <v>0</v>
      </c>
      <c r="AH28" s="1">
        <f ca="1"/>
        <v>0</v>
      </c>
      <c r="AI28" s="1">
        <f ca="1"/>
        <v>0</v>
      </c>
      <c r="AT28" s="6">
        <f t="shared" ca="1" si="18"/>
        <v>20266.61</v>
      </c>
      <c r="AW28" s="1">
        <f t="shared" ca="1" si="19"/>
        <v>16.64</v>
      </c>
    </row>
    <row r="29" spans="1:49" x14ac:dyDescent="0.25">
      <c r="A29" s="1" t="str">
        <f t="shared" ca="1" si="2"/>
        <v>men</v>
      </c>
      <c r="B29" s="1">
        <f t="shared" ca="1" si="3"/>
        <v>26</v>
      </c>
      <c r="C29" s="1" t="str">
        <f t="shared" ca="1" si="4"/>
        <v>Agriculture</v>
      </c>
      <c r="D29" s="1" t="str">
        <f t="shared" ca="1" si="5"/>
        <v>Technical</v>
      </c>
      <c r="E29" s="1">
        <f t="shared" ca="1" si="6"/>
        <v>2</v>
      </c>
      <c r="F29" s="1">
        <f t="shared" ca="1" si="7"/>
        <v>3</v>
      </c>
      <c r="G29" s="1">
        <f t="shared" ca="1" si="8"/>
        <v>63217</v>
      </c>
      <c r="H29" s="1" t="str">
        <f t="shared" ca="1" si="9"/>
        <v>Yukon</v>
      </c>
      <c r="I29" s="1">
        <f t="shared" ca="1" si="20"/>
        <v>252868</v>
      </c>
      <c r="J29" s="3">
        <f t="shared" ca="1" si="11"/>
        <v>83881.748637335404</v>
      </c>
      <c r="K29" s="3">
        <f t="shared" ca="1" si="21"/>
        <v>164286.03308971247</v>
      </c>
      <c r="L29" s="3">
        <f t="shared" ca="1" si="1"/>
        <v>10278.083285200364</v>
      </c>
      <c r="M29" s="1">
        <f t="shared" ca="1" si="22"/>
        <v>74082.574747405131</v>
      </c>
      <c r="N29" s="3">
        <f t="shared" ca="1" si="23"/>
        <v>83988.403332937945</v>
      </c>
      <c r="O29" s="3">
        <f t="shared" ca="1" si="24"/>
        <v>501142.43642265047</v>
      </c>
      <c r="P29" s="3">
        <f t="shared" ca="1" si="25"/>
        <v>168242.40666994092</v>
      </c>
      <c r="Q29" s="3">
        <f t="shared" ca="1" si="26"/>
        <v>332900.02975270955</v>
      </c>
      <c r="Y29" s="1">
        <f ca="1">IF(Table3[[#This Row],[Gender]]="men",1,0)</f>
        <v>1</v>
      </c>
      <c r="Z29" s="1">
        <f ca="1">IF(Table3[[#This Row],[Gender]]="women",1,0)</f>
        <v>0</v>
      </c>
      <c r="AD29" s="1">
        <f ca="1"/>
        <v>0</v>
      </c>
      <c r="AE29" s="1">
        <f ca="1"/>
        <v>0</v>
      </c>
      <c r="AF29" s="1">
        <f ca="1"/>
        <v>1</v>
      </c>
      <c r="AG29" s="1">
        <f ca="1"/>
        <v>0</v>
      </c>
      <c r="AH29" s="1">
        <f ca="1"/>
        <v>0</v>
      </c>
      <c r="AI29" s="1">
        <f ca="1"/>
        <v>0</v>
      </c>
      <c r="AT29" s="6">
        <f t="shared" ca="1" si="18"/>
        <v>54762.01</v>
      </c>
      <c r="AW29" s="1">
        <f t="shared" ca="1" si="19"/>
        <v>33.17</v>
      </c>
    </row>
    <row r="30" spans="1:49" x14ac:dyDescent="0.25">
      <c r="A30" s="1" t="str">
        <f t="shared" ca="1" si="2"/>
        <v>women</v>
      </c>
      <c r="B30" s="1">
        <f t="shared" ca="1" si="3"/>
        <v>25</v>
      </c>
      <c r="C30" s="1" t="str">
        <f t="shared" ca="1" si="4"/>
        <v>Agriculture</v>
      </c>
      <c r="D30" s="1" t="str">
        <f t="shared" ca="1" si="5"/>
        <v>College</v>
      </c>
      <c r="E30" s="1">
        <f t="shared" ca="1" si="6"/>
        <v>4</v>
      </c>
      <c r="F30" s="1">
        <f t="shared" ca="1" si="7"/>
        <v>2</v>
      </c>
      <c r="G30" s="1">
        <f t="shared" ca="1" si="8"/>
        <v>30011</v>
      </c>
      <c r="H30" s="1" t="str">
        <f t="shared" ca="1" si="9"/>
        <v>Saskatchewan</v>
      </c>
      <c r="I30" s="1">
        <f t="shared" ca="1" si="20"/>
        <v>120044</v>
      </c>
      <c r="J30" s="3">
        <f t="shared" ca="1" si="11"/>
        <v>56166.3440003207</v>
      </c>
      <c r="K30" s="3">
        <f t="shared" ca="1" si="21"/>
        <v>22537.317554866753</v>
      </c>
      <c r="L30" s="3">
        <f t="shared" ca="1" si="1"/>
        <v>55713.150088248804</v>
      </c>
      <c r="M30" s="1">
        <f t="shared" ca="1" si="22"/>
        <v>15542.36449578379</v>
      </c>
      <c r="N30" s="3">
        <f t="shared" ca="1" si="23"/>
        <v>27296.132372193475</v>
      </c>
      <c r="O30" s="3">
        <f t="shared" ca="1" si="24"/>
        <v>169877.44992706022</v>
      </c>
      <c r="P30" s="3">
        <f t="shared" ca="1" si="25"/>
        <v>127421.85858435329</v>
      </c>
      <c r="Q30" s="3">
        <f t="shared" ca="1" si="26"/>
        <v>42455.591342706932</v>
      </c>
      <c r="Y30" s="1">
        <f ca="1">IF(Table3[[#This Row],[Gender]]="men",1,0)</f>
        <v>0</v>
      </c>
      <c r="Z30" s="1">
        <f ca="1">IF(Table3[[#This Row],[Gender]]="women",1,0)</f>
        <v>1</v>
      </c>
      <c r="AD30" s="1">
        <f ca="1"/>
        <v>0</v>
      </c>
      <c r="AE30" s="1">
        <f ca="1"/>
        <v>0</v>
      </c>
      <c r="AF30" s="1">
        <f ca="1"/>
        <v>0</v>
      </c>
      <c r="AG30" s="1">
        <f ca="1"/>
        <v>0</v>
      </c>
      <c r="AH30" s="1">
        <f ca="1"/>
        <v>0</v>
      </c>
      <c r="AI30" s="1">
        <f ca="1"/>
        <v>1</v>
      </c>
      <c r="AT30" s="6">
        <f t="shared" ca="1" si="18"/>
        <v>11268.66</v>
      </c>
      <c r="AW30" s="1">
        <f t="shared" ca="1" si="19"/>
        <v>46.79</v>
      </c>
    </row>
    <row r="31" spans="1:49" x14ac:dyDescent="0.25">
      <c r="A31" s="1" t="str">
        <f t="shared" ca="1" si="2"/>
        <v>men</v>
      </c>
      <c r="B31" s="1">
        <f t="shared" ca="1" si="3"/>
        <v>38</v>
      </c>
      <c r="C31" s="1" t="str">
        <f t="shared" ca="1" si="4"/>
        <v>General Work</v>
      </c>
      <c r="D31" s="1" t="str">
        <f t="shared" ca="1" si="5"/>
        <v>High school</v>
      </c>
      <c r="E31" s="1">
        <f t="shared" ca="1" si="6"/>
        <v>4</v>
      </c>
      <c r="F31" s="1">
        <f t="shared" ca="1" si="7"/>
        <v>2</v>
      </c>
      <c r="G31" s="1">
        <f t="shared" ca="1" si="8"/>
        <v>83399</v>
      </c>
      <c r="H31" s="1" t="str">
        <f t="shared" ca="1" si="9"/>
        <v>Alberta</v>
      </c>
      <c r="I31" s="1">
        <f t="shared" ca="1" si="20"/>
        <v>333596</v>
      </c>
      <c r="J31" s="3">
        <f t="shared" ca="1" si="11"/>
        <v>33862.594339139665</v>
      </c>
      <c r="K31" s="3">
        <f t="shared" ca="1" si="21"/>
        <v>52752.511732905499</v>
      </c>
      <c r="L31" s="3">
        <f t="shared" ca="1" si="1"/>
        <v>26489.851465065425</v>
      </c>
      <c r="M31" s="1">
        <f t="shared" ca="1" si="22"/>
        <v>92672.222551304876</v>
      </c>
      <c r="N31" s="3">
        <f t="shared" ca="1" si="23"/>
        <v>68075.142177879388</v>
      </c>
      <c r="O31" s="3">
        <f t="shared" ca="1" si="24"/>
        <v>454423.65391078492</v>
      </c>
      <c r="P31" s="3">
        <f t="shared" ca="1" si="25"/>
        <v>153024.66835550996</v>
      </c>
      <c r="Q31" s="3">
        <f t="shared" ca="1" si="26"/>
        <v>301398.98555527499</v>
      </c>
      <c r="Y31" s="1">
        <f ca="1">IF(Table3[[#This Row],[Gender]]="men",1,0)</f>
        <v>1</v>
      </c>
      <c r="Z31" s="1">
        <f ca="1">IF(Table3[[#This Row],[Gender]]="women",1,0)</f>
        <v>0</v>
      </c>
      <c r="AD31" s="1">
        <f ca="1"/>
        <v>0</v>
      </c>
      <c r="AE31" s="1">
        <f ca="1"/>
        <v>0</v>
      </c>
      <c r="AF31" s="1">
        <f ca="1"/>
        <v>0</v>
      </c>
      <c r="AG31" s="1">
        <f ca="1"/>
        <v>0</v>
      </c>
      <c r="AH31" s="1">
        <f ca="1"/>
        <v>0</v>
      </c>
      <c r="AI31" s="1">
        <f ca="1"/>
        <v>1</v>
      </c>
      <c r="AT31" s="6">
        <f t="shared" ca="1" si="18"/>
        <v>26376.26</v>
      </c>
      <c r="AW31" s="1">
        <f t="shared" ca="1" si="19"/>
        <v>10.15</v>
      </c>
    </row>
    <row r="32" spans="1:49" x14ac:dyDescent="0.25">
      <c r="A32" s="1" t="str">
        <f t="shared" ca="1" si="2"/>
        <v>men</v>
      </c>
      <c r="B32" s="1">
        <f t="shared" ca="1" si="3"/>
        <v>27</v>
      </c>
      <c r="C32" s="1" t="str">
        <f t="shared" ca="1" si="4"/>
        <v>General Work</v>
      </c>
      <c r="D32" s="1" t="str">
        <f t="shared" ca="1" si="5"/>
        <v>Technical</v>
      </c>
      <c r="E32" s="1">
        <f t="shared" ca="1" si="6"/>
        <v>4</v>
      </c>
      <c r="F32" s="1">
        <f t="shared" ca="1" si="7"/>
        <v>3</v>
      </c>
      <c r="G32" s="1">
        <f t="shared" ca="1" si="8"/>
        <v>46442</v>
      </c>
      <c r="H32" s="1" t="str">
        <f t="shared" ca="1" si="9"/>
        <v>Prince Edward Island</v>
      </c>
      <c r="I32" s="1">
        <f t="shared" ca="1" si="20"/>
        <v>185768</v>
      </c>
      <c r="J32" s="3">
        <f t="shared" ca="1" si="11"/>
        <v>68975.206129273676</v>
      </c>
      <c r="K32" s="3">
        <f t="shared" ca="1" si="21"/>
        <v>78901.111470804855</v>
      </c>
      <c r="L32" s="3">
        <f t="shared" ca="1" si="1"/>
        <v>41820.898038496372</v>
      </c>
      <c r="M32" s="1">
        <f t="shared" ca="1" si="22"/>
        <v>11211.413424247967</v>
      </c>
      <c r="N32" s="3">
        <f t="shared" ca="1" si="23"/>
        <v>62411.787168008523</v>
      </c>
      <c r="O32" s="3">
        <f t="shared" ca="1" si="24"/>
        <v>327080.89863881335</v>
      </c>
      <c r="P32" s="3">
        <f t="shared" ca="1" si="25"/>
        <v>122007.517592018</v>
      </c>
      <c r="Q32" s="3">
        <f t="shared" ca="1" si="26"/>
        <v>205073.38104679534</v>
      </c>
      <c r="Y32" s="1">
        <f ca="1">IF(Table3[[#This Row],[Gender]]="men",1,0)</f>
        <v>1</v>
      </c>
      <c r="Z32" s="1">
        <f ca="1">IF(Table3[[#This Row],[Gender]]="women",1,0)</f>
        <v>0</v>
      </c>
      <c r="AD32" s="1">
        <f ca="1"/>
        <v>0</v>
      </c>
      <c r="AE32" s="1">
        <f ca="1"/>
        <v>1</v>
      </c>
      <c r="AF32" s="1">
        <f ca="1"/>
        <v>0</v>
      </c>
      <c r="AG32" s="1">
        <f ca="1"/>
        <v>0</v>
      </c>
      <c r="AH32" s="1">
        <f ca="1"/>
        <v>0</v>
      </c>
      <c r="AI32" s="1">
        <f ca="1"/>
        <v>0</v>
      </c>
      <c r="AT32" s="6">
        <f t="shared" ca="1" si="18"/>
        <v>26300.37</v>
      </c>
      <c r="AW32" s="1">
        <f t="shared" ca="1" si="19"/>
        <v>37.130000000000003</v>
      </c>
    </row>
    <row r="33" spans="1:49" x14ac:dyDescent="0.25">
      <c r="A33" s="1" t="str">
        <f t="shared" ca="1" si="2"/>
        <v>men</v>
      </c>
      <c r="B33" s="1">
        <f t="shared" ca="1" si="3"/>
        <v>38</v>
      </c>
      <c r="C33" s="1" t="str">
        <f t="shared" ca="1" si="4"/>
        <v>Health</v>
      </c>
      <c r="D33" s="1" t="str">
        <f t="shared" ca="1" si="5"/>
        <v>Other</v>
      </c>
      <c r="E33" s="1">
        <f t="shared" ca="1" si="6"/>
        <v>2</v>
      </c>
      <c r="F33" s="1">
        <f t="shared" ca="1" si="7"/>
        <v>2</v>
      </c>
      <c r="G33" s="1">
        <f t="shared" ca="1" si="8"/>
        <v>48047</v>
      </c>
      <c r="H33" s="1" t="str">
        <f t="shared" ca="1" si="9"/>
        <v>Prince Edward Island</v>
      </c>
      <c r="I33" s="1">
        <f t="shared" ca="1" si="20"/>
        <v>240235</v>
      </c>
      <c r="J33" s="3">
        <f t="shared" ca="1" si="11"/>
        <v>14010.179616342612</v>
      </c>
      <c r="K33" s="3">
        <f t="shared" ca="1" si="21"/>
        <v>24811.182716701267</v>
      </c>
      <c r="L33" s="3">
        <f t="shared" ca="1" si="1"/>
        <v>80220.844394737083</v>
      </c>
      <c r="M33" s="1">
        <f t="shared" ca="1" si="22"/>
        <v>22195.140285601861</v>
      </c>
      <c r="N33" s="3">
        <f t="shared" ca="1" si="23"/>
        <v>55954.934606916126</v>
      </c>
      <c r="O33" s="3">
        <f t="shared" ca="1" si="24"/>
        <v>321001.11732361745</v>
      </c>
      <c r="P33" s="3">
        <f t="shared" ca="1" si="25"/>
        <v>116426.16429668156</v>
      </c>
      <c r="Q33" s="3">
        <f t="shared" ca="1" si="26"/>
        <v>204574.95302693589</v>
      </c>
      <c r="Y33" s="1">
        <f ca="1">IF(Table3[[#This Row],[Gender]]="men",1,0)</f>
        <v>1</v>
      </c>
      <c r="Z33" s="1">
        <f ca="1">IF(Table3[[#This Row],[Gender]]="women",1,0)</f>
        <v>0</v>
      </c>
      <c r="AD33" s="1">
        <f ca="1"/>
        <v>0</v>
      </c>
      <c r="AE33" s="1">
        <f ca="1"/>
        <v>1</v>
      </c>
      <c r="AF33" s="1">
        <f ca="1"/>
        <v>0</v>
      </c>
      <c r="AG33" s="1">
        <f ca="1"/>
        <v>0</v>
      </c>
      <c r="AH33" s="1">
        <f ca="1"/>
        <v>0</v>
      </c>
      <c r="AI33" s="1">
        <f ca="1"/>
        <v>0</v>
      </c>
      <c r="AT33" s="6">
        <f t="shared" ca="1" si="18"/>
        <v>12405.59</v>
      </c>
      <c r="AW33" s="1">
        <f t="shared" ca="1" si="19"/>
        <v>5.83</v>
      </c>
    </row>
    <row r="34" spans="1:49" x14ac:dyDescent="0.25">
      <c r="A34" s="1" t="str">
        <f t="shared" ca="1" si="2"/>
        <v>men</v>
      </c>
      <c r="B34" s="1">
        <f t="shared" ca="1" si="3"/>
        <v>41</v>
      </c>
      <c r="C34" s="1" t="str">
        <f t="shared" ca="1" si="4"/>
        <v>Health</v>
      </c>
      <c r="D34" s="1" t="str">
        <f t="shared" ca="1" si="5"/>
        <v>University</v>
      </c>
      <c r="E34" s="1">
        <f t="shared" ca="1" si="6"/>
        <v>3</v>
      </c>
      <c r="F34" s="1">
        <f t="shared" ca="1" si="7"/>
        <v>2</v>
      </c>
      <c r="G34" s="1">
        <f t="shared" ca="1" si="8"/>
        <v>84914</v>
      </c>
      <c r="H34" s="1" t="str">
        <f t="shared" ca="1" si="9"/>
        <v>Prince Edward Island</v>
      </c>
      <c r="I34" s="1">
        <f t="shared" ca="1" si="20"/>
        <v>509484</v>
      </c>
      <c r="J34" s="3">
        <f t="shared" ca="1" si="11"/>
        <v>468831.59402187512</v>
      </c>
      <c r="K34" s="3">
        <f t="shared" ca="1" si="21"/>
        <v>156828.97517959055</v>
      </c>
      <c r="L34" s="3">
        <f t="shared" ca="1" si="1"/>
        <v>89305.510388775365</v>
      </c>
      <c r="M34" s="1">
        <f t="shared" ca="1" si="22"/>
        <v>46713.100012273506</v>
      </c>
      <c r="N34" s="3">
        <f t="shared" ca="1" si="23"/>
        <v>98852.381546363569</v>
      </c>
      <c r="O34" s="3">
        <f t="shared" ca="1" si="24"/>
        <v>765165.3567259541</v>
      </c>
      <c r="P34" s="3">
        <f t="shared" ca="1" si="25"/>
        <v>604850.20442292397</v>
      </c>
      <c r="Q34" s="3">
        <f t="shared" ca="1" si="26"/>
        <v>160315.15230303013</v>
      </c>
      <c r="Y34" s="1">
        <f ca="1">IF(Table3[[#This Row],[Gender]]="men",1,0)</f>
        <v>1</v>
      </c>
      <c r="Z34" s="1">
        <f ca="1">IF(Table3[[#This Row],[Gender]]="women",1,0)</f>
        <v>0</v>
      </c>
      <c r="AD34" s="1">
        <f ca="1"/>
        <v>0</v>
      </c>
      <c r="AE34" s="1">
        <f ca="1"/>
        <v>1</v>
      </c>
      <c r="AF34" s="1">
        <f ca="1"/>
        <v>0</v>
      </c>
      <c r="AG34" s="1">
        <f ca="1"/>
        <v>0</v>
      </c>
      <c r="AH34" s="1">
        <f ca="1"/>
        <v>0</v>
      </c>
      <c r="AI34" s="1">
        <f ca="1"/>
        <v>0</v>
      </c>
      <c r="AT34" s="6">
        <f t="shared" ca="1" si="18"/>
        <v>78414.490000000005</v>
      </c>
      <c r="AW34" s="1">
        <f t="shared" ca="1" si="19"/>
        <v>92.02</v>
      </c>
    </row>
    <row r="35" spans="1:49" x14ac:dyDescent="0.25">
      <c r="A35" s="1" t="str">
        <f t="shared" ca="1" si="2"/>
        <v>men</v>
      </c>
      <c r="B35" s="1">
        <f t="shared" ca="1" si="3"/>
        <v>40</v>
      </c>
      <c r="C35" s="1" t="str">
        <f t="shared" ca="1" si="4"/>
        <v>Health</v>
      </c>
      <c r="D35" s="1" t="str">
        <f t="shared" ca="1" si="5"/>
        <v>Other</v>
      </c>
      <c r="E35" s="1">
        <f t="shared" ca="1" si="6"/>
        <v>2</v>
      </c>
      <c r="F35" s="1">
        <f t="shared" ca="1" si="7"/>
        <v>3</v>
      </c>
      <c r="G35" s="1">
        <f t="shared" ca="1" si="8"/>
        <v>63481</v>
      </c>
      <c r="H35" s="1" t="str">
        <f t="shared" ca="1" si="9"/>
        <v>Ontario</v>
      </c>
      <c r="I35" s="1">
        <f t="shared" ca="1" si="20"/>
        <v>380886</v>
      </c>
      <c r="J35" s="3">
        <f t="shared" ca="1" si="11"/>
        <v>246158.25756897571</v>
      </c>
      <c r="K35" s="3">
        <f t="shared" ca="1" si="21"/>
        <v>148485.17156821338</v>
      </c>
      <c r="L35" s="3">
        <f t="shared" ca="1" si="1"/>
        <v>57345.308108321107</v>
      </c>
      <c r="M35" s="1">
        <f t="shared" ca="1" si="22"/>
        <v>25763.66020297353</v>
      </c>
      <c r="N35" s="3">
        <f t="shared" ca="1" si="23"/>
        <v>61628.027607381176</v>
      </c>
      <c r="O35" s="3">
        <f t="shared" ca="1" si="24"/>
        <v>590999.19917559461</v>
      </c>
      <c r="P35" s="3">
        <f t="shared" ca="1" si="25"/>
        <v>329267.22588027036</v>
      </c>
      <c r="Q35" s="3">
        <f t="shared" ca="1" si="26"/>
        <v>261731.97329532425</v>
      </c>
      <c r="Y35" s="1">
        <f ca="1">IF(Table3[[#This Row],[Gender]]="men",1,0)</f>
        <v>1</v>
      </c>
      <c r="Z35" s="1">
        <f ca="1">IF(Table3[[#This Row],[Gender]]="women",1,0)</f>
        <v>0</v>
      </c>
      <c r="AD35" s="1">
        <f ca="1"/>
        <v>0</v>
      </c>
      <c r="AE35" s="1">
        <f ca="1"/>
        <v>0</v>
      </c>
      <c r="AF35" s="1">
        <f ca="1"/>
        <v>1</v>
      </c>
      <c r="AG35" s="1">
        <f ca="1"/>
        <v>0</v>
      </c>
      <c r="AH35" s="1">
        <f ca="1"/>
        <v>0</v>
      </c>
      <c r="AI35" s="1">
        <f ca="1"/>
        <v>0</v>
      </c>
      <c r="AT35" s="6">
        <f t="shared" ca="1" si="18"/>
        <v>49495.06</v>
      </c>
      <c r="AW35" s="1">
        <f t="shared" ca="1" si="19"/>
        <v>64.63</v>
      </c>
    </row>
    <row r="36" spans="1:49" x14ac:dyDescent="0.25">
      <c r="A36" s="1" t="str">
        <f t="shared" ca="1" si="2"/>
        <v>men</v>
      </c>
      <c r="B36" s="1">
        <f t="shared" ca="1" si="3"/>
        <v>42</v>
      </c>
      <c r="C36" s="1" t="str">
        <f t="shared" ca="1" si="4"/>
        <v>Agriculture</v>
      </c>
      <c r="D36" s="1" t="str">
        <f t="shared" ca="1" si="5"/>
        <v>Other</v>
      </c>
      <c r="E36" s="1">
        <f t="shared" ca="1" si="6"/>
        <v>2</v>
      </c>
      <c r="F36" s="1">
        <f t="shared" ca="1" si="7"/>
        <v>2</v>
      </c>
      <c r="G36" s="1">
        <f t="shared" ca="1" si="8"/>
        <v>33476</v>
      </c>
      <c r="H36" s="1" t="str">
        <f t="shared" ca="1" si="9"/>
        <v>New Bruncwick</v>
      </c>
      <c r="I36" s="1">
        <f t="shared" ca="1" si="20"/>
        <v>133904</v>
      </c>
      <c r="J36" s="3">
        <f t="shared" ca="1" si="11"/>
        <v>133248.22820632128</v>
      </c>
      <c r="K36" s="3">
        <f t="shared" ca="1" si="21"/>
        <v>58248.061353333673</v>
      </c>
      <c r="L36" s="3">
        <f t="shared" ca="1" si="1"/>
        <v>29503.650468740081</v>
      </c>
      <c r="M36" s="1">
        <f t="shared" ca="1" si="22"/>
        <v>7968.8689553700142</v>
      </c>
      <c r="N36" s="3">
        <f t="shared" ca="1" si="23"/>
        <v>30634.92198381044</v>
      </c>
      <c r="O36" s="3">
        <f t="shared" ca="1" si="24"/>
        <v>222786.98333714411</v>
      </c>
      <c r="P36" s="3">
        <f t="shared" ca="1" si="25"/>
        <v>170720.74763043138</v>
      </c>
      <c r="Q36" s="3">
        <f t="shared" ca="1" si="26"/>
        <v>52066.23570671273</v>
      </c>
      <c r="Y36" s="1">
        <f ca="1">IF(Table3[[#This Row],[Gender]]="men",1,0)</f>
        <v>1</v>
      </c>
      <c r="Z36" s="1">
        <f ca="1">IF(Table3[[#This Row],[Gender]]="women",1,0)</f>
        <v>0</v>
      </c>
      <c r="AD36" s="1">
        <f ca="1"/>
        <v>0</v>
      </c>
      <c r="AE36" s="1">
        <f ca="1"/>
        <v>0</v>
      </c>
      <c r="AF36" s="1">
        <f ca="1"/>
        <v>0</v>
      </c>
      <c r="AG36" s="1">
        <f ca="1"/>
        <v>0</v>
      </c>
      <c r="AH36" s="1">
        <f ca="1"/>
        <v>1</v>
      </c>
      <c r="AI36" s="1">
        <f ca="1"/>
        <v>0</v>
      </c>
      <c r="AT36" s="6">
        <f t="shared" ca="1" si="18"/>
        <v>29124.03</v>
      </c>
      <c r="AW36" s="1">
        <f t="shared" ca="1" si="19"/>
        <v>99.51</v>
      </c>
    </row>
    <row r="37" spans="1:49" x14ac:dyDescent="0.25">
      <c r="A37" s="1" t="str">
        <f t="shared" ca="1" si="2"/>
        <v>men</v>
      </c>
      <c r="B37" s="1">
        <f t="shared" ca="1" si="3"/>
        <v>28</v>
      </c>
      <c r="C37" s="1" t="str">
        <f t="shared" ca="1" si="4"/>
        <v>Construction</v>
      </c>
      <c r="D37" s="1" t="str">
        <f t="shared" ca="1" si="5"/>
        <v>College</v>
      </c>
      <c r="E37" s="1">
        <f t="shared" ca="1" si="6"/>
        <v>2</v>
      </c>
      <c r="F37" s="1">
        <f t="shared" ca="1" si="7"/>
        <v>1</v>
      </c>
      <c r="G37" s="1">
        <f t="shared" ca="1" si="8"/>
        <v>40547</v>
      </c>
      <c r="H37" s="1" t="str">
        <f t="shared" ca="1" si="9"/>
        <v>Newfoundland</v>
      </c>
      <c r="I37" s="1">
        <f t="shared" ca="1" si="20"/>
        <v>243282</v>
      </c>
      <c r="J37" s="3">
        <f t="shared" ca="1" si="11"/>
        <v>233347.70988168544</v>
      </c>
      <c r="K37" s="3">
        <f t="shared" ca="1" si="21"/>
        <v>4517.0716638522035</v>
      </c>
      <c r="L37" s="3">
        <f t="shared" ca="1" si="1"/>
        <v>20295.684602064266</v>
      </c>
      <c r="M37" s="1">
        <f t="shared" ca="1" si="22"/>
        <v>61333.111810798669</v>
      </c>
      <c r="N37" s="3">
        <f t="shared" ca="1" si="23"/>
        <v>350.11138124082481</v>
      </c>
      <c r="O37" s="3">
        <f t="shared" ca="1" si="24"/>
        <v>248149.18304509303</v>
      </c>
      <c r="P37" s="3">
        <f t="shared" ca="1" si="25"/>
        <v>314976.5062945484</v>
      </c>
      <c r="Q37" s="3">
        <f t="shared" ca="1" si="26"/>
        <v>-66827.323249455367</v>
      </c>
      <c r="Y37" s="1">
        <f ca="1">IF(Table3[[#This Row],[Gender]]="men",1,0)</f>
        <v>1</v>
      </c>
      <c r="Z37" s="1">
        <f ca="1">IF(Table3[[#This Row],[Gender]]="women",1,0)</f>
        <v>0</v>
      </c>
      <c r="AD37" s="1">
        <f ca="1"/>
        <v>0</v>
      </c>
      <c r="AE37" s="1">
        <f ca="1"/>
        <v>0</v>
      </c>
      <c r="AF37" s="1">
        <f ca="1"/>
        <v>1</v>
      </c>
      <c r="AG37" s="1">
        <f ca="1"/>
        <v>0</v>
      </c>
      <c r="AH37" s="1">
        <f ca="1"/>
        <v>0</v>
      </c>
      <c r="AI37" s="1">
        <f ca="1"/>
        <v>0</v>
      </c>
      <c r="AT37" s="6">
        <f t="shared" ca="1" si="18"/>
        <v>4517.07</v>
      </c>
      <c r="AW37" s="1">
        <f t="shared" ca="1" si="19"/>
        <v>95.92</v>
      </c>
    </row>
    <row r="38" spans="1:49" x14ac:dyDescent="0.25">
      <c r="A38" s="1" t="str">
        <f t="shared" ca="1" si="2"/>
        <v>men</v>
      </c>
      <c r="B38" s="1">
        <f t="shared" ca="1" si="3"/>
        <v>31</v>
      </c>
      <c r="C38" s="1" t="str">
        <f t="shared" ca="1" si="4"/>
        <v>Agriculture</v>
      </c>
      <c r="D38" s="1" t="str">
        <f t="shared" ca="1" si="5"/>
        <v>Technical</v>
      </c>
      <c r="E38" s="1">
        <f t="shared" ca="1" si="6"/>
        <v>2</v>
      </c>
      <c r="F38" s="1">
        <f t="shared" ca="1" si="7"/>
        <v>2</v>
      </c>
      <c r="G38" s="1">
        <f t="shared" ca="1" si="8"/>
        <v>25457</v>
      </c>
      <c r="H38" s="1" t="str">
        <f t="shared" ca="1" si="9"/>
        <v>Prince Edward Island</v>
      </c>
      <c r="I38" s="1">
        <f t="shared" ca="1" si="20"/>
        <v>127285</v>
      </c>
      <c r="J38" s="3">
        <f t="shared" ca="1" si="11"/>
        <v>112460.82148438093</v>
      </c>
      <c r="K38" s="3">
        <f t="shared" ca="1" si="21"/>
        <v>19965.33256537842</v>
      </c>
      <c r="L38" s="3">
        <f t="shared" ca="1" si="1"/>
        <v>25782.070349116915</v>
      </c>
      <c r="M38" s="1">
        <f t="shared" ca="1" si="22"/>
        <v>29653.860912550048</v>
      </c>
      <c r="N38" s="3">
        <f t="shared" ca="1" si="23"/>
        <v>14012.994853123924</v>
      </c>
      <c r="O38" s="3">
        <f t="shared" ca="1" si="24"/>
        <v>161263.32741850236</v>
      </c>
      <c r="P38" s="3">
        <f t="shared" ca="1" si="25"/>
        <v>167896.75274604789</v>
      </c>
      <c r="Q38" s="3">
        <f t="shared" ca="1" si="26"/>
        <v>-6633.4253275455267</v>
      </c>
      <c r="Y38" s="1">
        <f ca="1">IF(Table3[[#This Row],[Gender]]="men",1,0)</f>
        <v>1</v>
      </c>
      <c r="Z38" s="1">
        <f ca="1">IF(Table3[[#This Row],[Gender]]="women",1,0)</f>
        <v>0</v>
      </c>
      <c r="AD38" s="1">
        <f ca="1"/>
        <v>0</v>
      </c>
      <c r="AE38" s="1">
        <f ca="1"/>
        <v>0</v>
      </c>
      <c r="AF38" s="1">
        <f ca="1"/>
        <v>1</v>
      </c>
      <c r="AG38" s="1">
        <f ca="1"/>
        <v>0</v>
      </c>
      <c r="AH38" s="1">
        <f ca="1"/>
        <v>0</v>
      </c>
      <c r="AI38" s="1">
        <f ca="1"/>
        <v>0</v>
      </c>
      <c r="AT38" s="6">
        <f t="shared" ca="1" si="18"/>
        <v>9982.67</v>
      </c>
      <c r="AW38" s="1">
        <f t="shared" ca="1" si="19"/>
        <v>88.35</v>
      </c>
    </row>
    <row r="39" spans="1:49" x14ac:dyDescent="0.25">
      <c r="A39" s="1" t="str">
        <f t="shared" ca="1" si="2"/>
        <v>women</v>
      </c>
      <c r="B39" s="1">
        <f t="shared" ca="1" si="3"/>
        <v>45</v>
      </c>
      <c r="C39" s="1" t="str">
        <f t="shared" ca="1" si="4"/>
        <v>Agriculture</v>
      </c>
      <c r="D39" s="1" t="str">
        <f t="shared" ca="1" si="5"/>
        <v>College</v>
      </c>
      <c r="E39" s="1">
        <f t="shared" ca="1" si="6"/>
        <v>2</v>
      </c>
      <c r="F39" s="1">
        <f t="shared" ca="1" si="7"/>
        <v>3</v>
      </c>
      <c r="G39" s="1">
        <f t="shared" ca="1" si="8"/>
        <v>83626</v>
      </c>
      <c r="H39" s="1" t="str">
        <f t="shared" ca="1" si="9"/>
        <v>Newfoundland</v>
      </c>
      <c r="I39" s="1">
        <f t="shared" ca="1" si="20"/>
        <v>418130</v>
      </c>
      <c r="J39" s="3">
        <f t="shared" ca="1" si="11"/>
        <v>158394.57429355697</v>
      </c>
      <c r="K39" s="3">
        <f t="shared" ca="1" si="21"/>
        <v>232084.24815860778</v>
      </c>
      <c r="L39" s="3">
        <f t="shared" ca="1" si="1"/>
        <v>106018.60437415991</v>
      </c>
      <c r="M39" s="1">
        <f t="shared" ca="1" si="22"/>
        <v>81793.252385688727</v>
      </c>
      <c r="N39" s="3">
        <f t="shared" ca="1" si="23"/>
        <v>94556.636135193476</v>
      </c>
      <c r="O39" s="3">
        <f t="shared" ca="1" si="24"/>
        <v>744770.88429380127</v>
      </c>
      <c r="P39" s="3">
        <f t="shared" ca="1" si="25"/>
        <v>346206.43105340563</v>
      </c>
      <c r="Q39" s="3">
        <f t="shared" ca="1" si="26"/>
        <v>398564.45324039564</v>
      </c>
      <c r="Y39" s="1">
        <f ca="1">IF(Table3[[#This Row],[Gender]]="men",1,0)</f>
        <v>0</v>
      </c>
      <c r="Z39" s="1">
        <f ca="1">IF(Table3[[#This Row],[Gender]]="women",1,0)</f>
        <v>1</v>
      </c>
      <c r="AD39" s="1">
        <f ca="1"/>
        <v>0</v>
      </c>
      <c r="AE39" s="1">
        <f ca="1"/>
        <v>0</v>
      </c>
      <c r="AF39" s="1">
        <f ca="1"/>
        <v>0</v>
      </c>
      <c r="AG39" s="1">
        <f ca="1"/>
        <v>0</v>
      </c>
      <c r="AH39" s="1">
        <f ca="1"/>
        <v>1</v>
      </c>
      <c r="AI39" s="1">
        <f ca="1"/>
        <v>0</v>
      </c>
      <c r="AT39" s="6">
        <f t="shared" ca="1" si="18"/>
        <v>77361.42</v>
      </c>
      <c r="AW39" s="1">
        <f t="shared" ca="1" si="19"/>
        <v>37.880000000000003</v>
      </c>
    </row>
    <row r="40" spans="1:49" x14ac:dyDescent="0.25">
      <c r="A40" s="1" t="str">
        <f t="shared" ca="1" si="2"/>
        <v>men</v>
      </c>
      <c r="B40" s="1">
        <f t="shared" ca="1" si="3"/>
        <v>29</v>
      </c>
      <c r="C40" s="1" t="str">
        <f t="shared" ca="1" si="4"/>
        <v>Construction</v>
      </c>
      <c r="D40" s="1" t="str">
        <f t="shared" ca="1" si="5"/>
        <v>Technical</v>
      </c>
      <c r="E40" s="1">
        <f t="shared" ca="1" si="6"/>
        <v>2</v>
      </c>
      <c r="F40" s="1">
        <f t="shared" ca="1" si="7"/>
        <v>1</v>
      </c>
      <c r="G40" s="1">
        <f t="shared" ca="1" si="8"/>
        <v>49559</v>
      </c>
      <c r="H40" s="1" t="str">
        <f t="shared" ca="1" si="9"/>
        <v>Saskatchewan</v>
      </c>
      <c r="I40" s="1">
        <f t="shared" ca="1" si="20"/>
        <v>297354</v>
      </c>
      <c r="J40" s="3">
        <f t="shared" ca="1" si="11"/>
        <v>84337.800587873717</v>
      </c>
      <c r="K40" s="3">
        <f t="shared" ca="1" si="21"/>
        <v>35029.166795659228</v>
      </c>
      <c r="L40" s="3">
        <f t="shared" ca="1" si="1"/>
        <v>34073.850408163278</v>
      </c>
      <c r="M40" s="1">
        <f t="shared" ca="1" si="22"/>
        <v>75538.920329588174</v>
      </c>
      <c r="N40" s="3">
        <f t="shared" ca="1" si="23"/>
        <v>5314.687860841027</v>
      </c>
      <c r="O40" s="3">
        <f t="shared" ca="1" si="24"/>
        <v>337697.85465650028</v>
      </c>
      <c r="P40" s="3">
        <f t="shared" ca="1" si="25"/>
        <v>193950.57132562518</v>
      </c>
      <c r="Q40" s="3">
        <f t="shared" ca="1" si="26"/>
        <v>143747.2833308751</v>
      </c>
      <c r="Y40" s="1">
        <f ca="1">IF(Table3[[#This Row],[Gender]]="men",1,0)</f>
        <v>1</v>
      </c>
      <c r="Z40" s="1">
        <f ca="1">IF(Table3[[#This Row],[Gender]]="women",1,0)</f>
        <v>0</v>
      </c>
      <c r="AD40" s="1">
        <f ca="1"/>
        <v>0</v>
      </c>
      <c r="AE40" s="1">
        <f ca="1"/>
        <v>1</v>
      </c>
      <c r="AF40" s="1">
        <f ca="1"/>
        <v>0</v>
      </c>
      <c r="AG40" s="1">
        <f ca="1"/>
        <v>0</v>
      </c>
      <c r="AH40" s="1">
        <f ca="1"/>
        <v>0</v>
      </c>
      <c r="AI40" s="1">
        <f ca="1"/>
        <v>0</v>
      </c>
      <c r="AT40" s="6">
        <f t="shared" ca="1" si="18"/>
        <v>35029.17</v>
      </c>
      <c r="AW40" s="1">
        <f t="shared" ca="1" si="19"/>
        <v>28.36</v>
      </c>
    </row>
    <row r="41" spans="1:49" x14ac:dyDescent="0.25">
      <c r="A41" s="1" t="str">
        <f t="shared" ca="1" si="2"/>
        <v>women</v>
      </c>
      <c r="B41" s="1">
        <f t="shared" ca="1" si="3"/>
        <v>40</v>
      </c>
      <c r="C41" s="1" t="str">
        <f t="shared" ca="1" si="4"/>
        <v>Health</v>
      </c>
      <c r="D41" s="1" t="str">
        <f t="shared" ca="1" si="5"/>
        <v>High school</v>
      </c>
      <c r="E41" s="1">
        <f t="shared" ca="1" si="6"/>
        <v>4</v>
      </c>
      <c r="F41" s="1">
        <f t="shared" ca="1" si="7"/>
        <v>3</v>
      </c>
      <c r="G41" s="1">
        <f t="shared" ca="1" si="8"/>
        <v>37732</v>
      </c>
      <c r="H41" s="1" t="str">
        <f t="shared" ca="1" si="9"/>
        <v>Nova Scotia</v>
      </c>
      <c r="I41" s="1">
        <f t="shared" ca="1" si="20"/>
        <v>188660</v>
      </c>
      <c r="J41" s="3">
        <f t="shared" ca="1" si="11"/>
        <v>10764.716731983466</v>
      </c>
      <c r="K41" s="3">
        <f t="shared" ca="1" si="21"/>
        <v>89851.400198998497</v>
      </c>
      <c r="L41" s="3">
        <f t="shared" ca="1" si="1"/>
        <v>31114.583247455132</v>
      </c>
      <c r="M41" s="1">
        <f t="shared" ca="1" si="22"/>
        <v>70015.199472799417</v>
      </c>
      <c r="N41" s="3">
        <f t="shared" ca="1" si="23"/>
        <v>22409.325241907754</v>
      </c>
      <c r="O41" s="3">
        <f t="shared" ca="1" si="24"/>
        <v>300920.72544090624</v>
      </c>
      <c r="P41" s="3">
        <f t="shared" ca="1" si="25"/>
        <v>111894.49945223801</v>
      </c>
      <c r="Q41" s="3">
        <f t="shared" ca="1" si="26"/>
        <v>189026.22598866821</v>
      </c>
      <c r="Y41" s="1">
        <f ca="1">IF(Table3[[#This Row],[Gender]]="men",1,0)</f>
        <v>0</v>
      </c>
      <c r="Z41" s="1">
        <f ca="1">IF(Table3[[#This Row],[Gender]]="women",1,0)</f>
        <v>1</v>
      </c>
      <c r="AD41" s="1">
        <f ca="1"/>
        <v>0</v>
      </c>
      <c r="AE41" s="1">
        <f ca="1"/>
        <v>0</v>
      </c>
      <c r="AF41" s="1">
        <f ca="1"/>
        <v>0</v>
      </c>
      <c r="AG41" s="1">
        <f ca="1"/>
        <v>0</v>
      </c>
      <c r="AH41" s="1">
        <f ca="1"/>
        <v>1</v>
      </c>
      <c r="AI41" s="1">
        <f ca="1"/>
        <v>0</v>
      </c>
      <c r="AT41" s="6">
        <f t="shared" ca="1" si="18"/>
        <v>29950.47</v>
      </c>
      <c r="AW41" s="1">
        <f t="shared" ca="1" si="19"/>
        <v>5.71</v>
      </c>
    </row>
    <row r="42" spans="1:49" x14ac:dyDescent="0.25">
      <c r="A42" s="1" t="str">
        <f t="shared" ca="1" si="2"/>
        <v>men</v>
      </c>
      <c r="B42" s="1">
        <f t="shared" ca="1" si="3"/>
        <v>43</v>
      </c>
      <c r="C42" s="1" t="str">
        <f t="shared" ca="1" si="4"/>
        <v>Construction</v>
      </c>
      <c r="D42" s="1" t="str">
        <f t="shared" ca="1" si="5"/>
        <v>High school</v>
      </c>
      <c r="E42" s="1">
        <f t="shared" ca="1" si="6"/>
        <v>3</v>
      </c>
      <c r="F42" s="1">
        <f t="shared" ca="1" si="7"/>
        <v>1</v>
      </c>
      <c r="G42" s="1">
        <f t="shared" ca="1" si="8"/>
        <v>51611</v>
      </c>
      <c r="H42" s="1" t="str">
        <f t="shared" ca="1" si="9"/>
        <v>Manitoba</v>
      </c>
      <c r="I42" s="1">
        <f t="shared" ca="1" si="20"/>
        <v>206444</v>
      </c>
      <c r="J42" s="3">
        <f t="shared" ca="1" si="11"/>
        <v>135801.20098804514</v>
      </c>
      <c r="K42" s="3">
        <f t="shared" ca="1" si="21"/>
        <v>49092.536726068298</v>
      </c>
      <c r="L42" s="3">
        <f t="shared" ca="1" si="1"/>
        <v>27457.029003540698</v>
      </c>
      <c r="M42" s="1">
        <f t="shared" ca="1" si="22"/>
        <v>21855.429946597866</v>
      </c>
      <c r="N42" s="3">
        <f t="shared" ca="1" si="23"/>
        <v>42399.375948025016</v>
      </c>
      <c r="O42" s="3">
        <f t="shared" ca="1" si="24"/>
        <v>297935.91267409333</v>
      </c>
      <c r="P42" s="3">
        <f t="shared" ca="1" si="25"/>
        <v>185113.6599381837</v>
      </c>
      <c r="Q42" s="3">
        <f t="shared" ca="1" si="26"/>
        <v>112822.25273590963</v>
      </c>
      <c r="Y42" s="1">
        <f ca="1">IF(Table3[[#This Row],[Gender]]="men",1,0)</f>
        <v>1</v>
      </c>
      <c r="Z42" s="1">
        <f ca="1">IF(Table3[[#This Row],[Gender]]="women",1,0)</f>
        <v>0</v>
      </c>
      <c r="AD42" s="1">
        <f ca="1"/>
        <v>0</v>
      </c>
      <c r="AE42" s="1">
        <f ca="1"/>
        <v>0</v>
      </c>
      <c r="AF42" s="1">
        <f ca="1"/>
        <v>0</v>
      </c>
      <c r="AG42" s="1">
        <f ca="1"/>
        <v>0</v>
      </c>
      <c r="AH42" s="1">
        <f ca="1"/>
        <v>1</v>
      </c>
      <c r="AI42" s="1">
        <f ca="1"/>
        <v>0</v>
      </c>
      <c r="AT42" s="6">
        <f t="shared" ca="1" si="18"/>
        <v>49092.54</v>
      </c>
      <c r="AW42" s="1">
        <f t="shared" ca="1" si="19"/>
        <v>65.78</v>
      </c>
    </row>
    <row r="43" spans="1:49" x14ac:dyDescent="0.25">
      <c r="A43" s="1" t="str">
        <f t="shared" ca="1" si="2"/>
        <v>women</v>
      </c>
      <c r="B43" s="1">
        <f t="shared" ca="1" si="3"/>
        <v>42</v>
      </c>
      <c r="C43" s="1" t="str">
        <f t="shared" ca="1" si="4"/>
        <v>Construction</v>
      </c>
      <c r="D43" s="1" t="str">
        <f t="shared" ca="1" si="5"/>
        <v>Technical</v>
      </c>
      <c r="E43" s="1">
        <f t="shared" ca="1" si="6"/>
        <v>2</v>
      </c>
      <c r="F43" s="1">
        <f t="shared" ca="1" si="7"/>
        <v>3</v>
      </c>
      <c r="G43" s="1">
        <f t="shared" ca="1" si="8"/>
        <v>49607</v>
      </c>
      <c r="H43" s="1" t="str">
        <f t="shared" ca="1" si="9"/>
        <v>Northwest Ter</v>
      </c>
      <c r="I43" s="1">
        <f t="shared" ca="1" si="20"/>
        <v>248035</v>
      </c>
      <c r="J43" s="3">
        <f t="shared" ca="1" si="11"/>
        <v>227274.44016018583</v>
      </c>
      <c r="K43" s="3">
        <f t="shared" ca="1" si="21"/>
        <v>60905.285624125238</v>
      </c>
      <c r="L43" s="3">
        <f t="shared" ca="1" si="1"/>
        <v>114578.22161386444</v>
      </c>
      <c r="M43" s="1">
        <f t="shared" ca="1" si="22"/>
        <v>98451.068600652652</v>
      </c>
      <c r="N43" s="3">
        <f t="shared" ca="1" si="23"/>
        <v>39563.533686622934</v>
      </c>
      <c r="O43" s="3">
        <f t="shared" ca="1" si="24"/>
        <v>348503.81931074813</v>
      </c>
      <c r="P43" s="3">
        <f t="shared" ca="1" si="25"/>
        <v>440303.73037470295</v>
      </c>
      <c r="Q43" s="3">
        <f t="shared" ca="1" si="26"/>
        <v>-91799.911063954816</v>
      </c>
      <c r="Y43" s="1">
        <f ca="1">IF(Table3[[#This Row],[Gender]]="men",1,0)</f>
        <v>0</v>
      </c>
      <c r="Z43" s="1">
        <f ca="1">IF(Table3[[#This Row],[Gender]]="women",1,0)</f>
        <v>1</v>
      </c>
      <c r="AD43" s="1">
        <f ca="1"/>
        <v>0</v>
      </c>
      <c r="AE43" s="1">
        <f ca="1"/>
        <v>0</v>
      </c>
      <c r="AF43" s="1">
        <f ca="1"/>
        <v>0</v>
      </c>
      <c r="AG43" s="1">
        <f ca="1"/>
        <v>1</v>
      </c>
      <c r="AH43" s="1">
        <f ca="1"/>
        <v>0</v>
      </c>
      <c r="AI43" s="1">
        <f ca="1"/>
        <v>0</v>
      </c>
      <c r="AT43" s="6">
        <f t="shared" ca="1" si="18"/>
        <v>20301.759999999998</v>
      </c>
      <c r="AW43" s="1">
        <f t="shared" ca="1" si="19"/>
        <v>91.63</v>
      </c>
    </row>
    <row r="44" spans="1:49" x14ac:dyDescent="0.25">
      <c r="A44" s="1" t="str">
        <f t="shared" ca="1" si="2"/>
        <v>women</v>
      </c>
      <c r="B44" s="1">
        <f t="shared" ca="1" si="3"/>
        <v>41</v>
      </c>
      <c r="C44" s="1" t="str">
        <f t="shared" ca="1" si="4"/>
        <v>IT</v>
      </c>
      <c r="D44" s="1" t="str">
        <f t="shared" ca="1" si="5"/>
        <v>Technical</v>
      </c>
      <c r="E44" s="1">
        <f t="shared" ca="1" si="6"/>
        <v>4</v>
      </c>
      <c r="F44" s="1">
        <f t="shared" ca="1" si="7"/>
        <v>2</v>
      </c>
      <c r="G44" s="1">
        <f t="shared" ca="1" si="8"/>
        <v>42593</v>
      </c>
      <c r="H44" s="1" t="str">
        <f t="shared" ca="1" si="9"/>
        <v>Newfoundland</v>
      </c>
      <c r="I44" s="1">
        <f t="shared" ca="1" si="20"/>
        <v>127779</v>
      </c>
      <c r="J44" s="3">
        <f t="shared" ca="1" si="11"/>
        <v>115296.92639787307</v>
      </c>
      <c r="K44" s="3">
        <f t="shared" ca="1" si="21"/>
        <v>60904.809428941058</v>
      </c>
      <c r="L44" s="3">
        <f t="shared" ca="1" si="1"/>
        <v>65052.738838083795</v>
      </c>
      <c r="M44" s="1">
        <f t="shared" ca="1" si="22"/>
        <v>29140.282729595005</v>
      </c>
      <c r="N44" s="3">
        <f t="shared" ca="1" si="23"/>
        <v>41811.749968813718</v>
      </c>
      <c r="O44" s="3">
        <f t="shared" ca="1" si="24"/>
        <v>230495.55939775478</v>
      </c>
      <c r="P44" s="3">
        <f t="shared" ca="1" si="25"/>
        <v>209489.94796555187</v>
      </c>
      <c r="Q44" s="3">
        <f t="shared" ca="1" si="26"/>
        <v>21005.611432202917</v>
      </c>
      <c r="Y44" s="1">
        <f ca="1">IF(Table3[[#This Row],[Gender]]="men",1,0)</f>
        <v>0</v>
      </c>
      <c r="Z44" s="1">
        <f ca="1">IF(Table3[[#This Row],[Gender]]="women",1,0)</f>
        <v>1</v>
      </c>
      <c r="AD44" s="1">
        <f ca="1"/>
        <v>0</v>
      </c>
      <c r="AE44" s="1">
        <f ca="1"/>
        <v>0</v>
      </c>
      <c r="AF44" s="1">
        <f ca="1"/>
        <v>1</v>
      </c>
      <c r="AG44" s="1">
        <f ca="1"/>
        <v>0</v>
      </c>
      <c r="AH44" s="1">
        <f ca="1"/>
        <v>0</v>
      </c>
      <c r="AI44" s="1">
        <f ca="1"/>
        <v>0</v>
      </c>
      <c r="AT44" s="6">
        <f t="shared" ca="1" si="18"/>
        <v>30452.400000000001</v>
      </c>
      <c r="AW44" s="1">
        <f t="shared" ca="1" si="19"/>
        <v>90.23</v>
      </c>
    </row>
    <row r="45" spans="1:49" x14ac:dyDescent="0.25">
      <c r="A45" s="1" t="str">
        <f t="shared" ca="1" si="2"/>
        <v>men</v>
      </c>
      <c r="B45" s="1">
        <f t="shared" ca="1" si="3"/>
        <v>26</v>
      </c>
      <c r="C45" s="1" t="str">
        <f t="shared" ca="1" si="4"/>
        <v>Agriculture</v>
      </c>
      <c r="D45" s="1" t="str">
        <f t="shared" ca="1" si="5"/>
        <v>High school</v>
      </c>
      <c r="E45" s="1">
        <f t="shared" ca="1" si="6"/>
        <v>1</v>
      </c>
      <c r="F45" s="1">
        <f t="shared" ca="1" si="7"/>
        <v>2</v>
      </c>
      <c r="G45" s="1">
        <f t="shared" ca="1" si="8"/>
        <v>86262</v>
      </c>
      <c r="H45" s="1" t="str">
        <f t="shared" ca="1" si="9"/>
        <v>New Bruncwick</v>
      </c>
      <c r="I45" s="1">
        <f t="shared" ca="1" si="20"/>
        <v>258786</v>
      </c>
      <c r="J45" s="3">
        <f t="shared" ca="1" si="11"/>
        <v>155471.42507880455</v>
      </c>
      <c r="K45" s="3">
        <f t="shared" ca="1" si="21"/>
        <v>117752.87509631574</v>
      </c>
      <c r="L45" s="3">
        <f t="shared" ca="1" si="1"/>
        <v>93429.402177437529</v>
      </c>
      <c r="M45" s="1">
        <f t="shared" ca="1" si="22"/>
        <v>130680.54059093248</v>
      </c>
      <c r="N45" s="3">
        <f t="shared" ca="1" si="23"/>
        <v>63513.674256347498</v>
      </c>
      <c r="O45" s="3">
        <f t="shared" ca="1" si="24"/>
        <v>440052.54935266322</v>
      </c>
      <c r="P45" s="3">
        <f t="shared" ca="1" si="25"/>
        <v>379581.36784717452</v>
      </c>
      <c r="Q45" s="3">
        <f t="shared" ca="1" si="26"/>
        <v>60471.181505488697</v>
      </c>
      <c r="Y45" s="1">
        <f ca="1">IF(Table3[[#This Row],[Gender]]="men",1,0)</f>
        <v>1</v>
      </c>
      <c r="Z45" s="1">
        <f ca="1">IF(Table3[[#This Row],[Gender]]="women",1,0)</f>
        <v>0</v>
      </c>
      <c r="AD45" s="1">
        <f ca="1"/>
        <v>0</v>
      </c>
      <c r="AE45" s="1">
        <f ca="1"/>
        <v>0</v>
      </c>
      <c r="AF45" s="1">
        <f ca="1"/>
        <v>0</v>
      </c>
      <c r="AG45" s="1">
        <f ca="1"/>
        <v>0</v>
      </c>
      <c r="AH45" s="1">
        <f ca="1"/>
        <v>0</v>
      </c>
      <c r="AI45" s="1">
        <f ca="1"/>
        <v>1</v>
      </c>
      <c r="AT45" s="6">
        <f t="shared" ca="1" si="18"/>
        <v>58876.44</v>
      </c>
      <c r="AW45" s="1">
        <f t="shared" ca="1" si="19"/>
        <v>60.08</v>
      </c>
    </row>
    <row r="46" spans="1:49" x14ac:dyDescent="0.25">
      <c r="A46" s="1" t="str">
        <f t="shared" ca="1" si="2"/>
        <v>women</v>
      </c>
      <c r="B46" s="1">
        <f t="shared" ca="1" si="3"/>
        <v>43</v>
      </c>
      <c r="C46" s="1" t="str">
        <f t="shared" ca="1" si="4"/>
        <v>General Work</v>
      </c>
      <c r="D46" s="1" t="str">
        <f t="shared" ca="1" si="5"/>
        <v>High school</v>
      </c>
      <c r="E46" s="1">
        <f t="shared" ca="1" si="6"/>
        <v>1</v>
      </c>
      <c r="F46" s="1">
        <f t="shared" ca="1" si="7"/>
        <v>1</v>
      </c>
      <c r="G46" s="1">
        <f t="shared" ca="1" si="8"/>
        <v>70067</v>
      </c>
      <c r="H46" s="1" t="str">
        <f t="shared" ca="1" si="9"/>
        <v>Saskatchewan</v>
      </c>
      <c r="I46" s="1">
        <f t="shared" ca="1" si="20"/>
        <v>280268</v>
      </c>
      <c r="J46" s="3">
        <f t="shared" ca="1" si="11"/>
        <v>14899.7112505969</v>
      </c>
      <c r="K46" s="3">
        <f t="shared" ca="1" si="21"/>
        <v>25310.066930884612</v>
      </c>
      <c r="L46" s="3">
        <f t="shared" ca="1" si="1"/>
        <v>8960.755213077482</v>
      </c>
      <c r="M46" s="1">
        <f t="shared" ca="1" si="22"/>
        <v>79740.264734567361</v>
      </c>
      <c r="N46" s="3">
        <f t="shared" ca="1" si="23"/>
        <v>24513.936700165112</v>
      </c>
      <c r="O46" s="3">
        <f t="shared" ca="1" si="24"/>
        <v>330092.00363104971</v>
      </c>
      <c r="P46" s="3">
        <f t="shared" ca="1" si="25"/>
        <v>103600.73119824175</v>
      </c>
      <c r="Q46" s="3">
        <f t="shared" ca="1" si="26"/>
        <v>226491.27243280795</v>
      </c>
      <c r="Y46" s="1">
        <f ca="1">IF(Table3[[#This Row],[Gender]]="men",1,0)</f>
        <v>0</v>
      </c>
      <c r="Z46" s="1">
        <f ca="1">IF(Table3[[#This Row],[Gender]]="women",1,0)</f>
        <v>1</v>
      </c>
      <c r="AD46" s="1">
        <f ca="1"/>
        <v>0</v>
      </c>
      <c r="AE46" s="1">
        <f ca="1"/>
        <v>0</v>
      </c>
      <c r="AF46" s="1">
        <f ca="1"/>
        <v>0</v>
      </c>
      <c r="AG46" s="1">
        <f ca="1"/>
        <v>0</v>
      </c>
      <c r="AH46" s="1">
        <f ca="1"/>
        <v>0</v>
      </c>
      <c r="AI46" s="1">
        <f ca="1"/>
        <v>1</v>
      </c>
      <c r="AT46" s="6">
        <f t="shared" ca="1" si="18"/>
        <v>25310.07</v>
      </c>
      <c r="AW46" s="1">
        <f t="shared" ca="1" si="19"/>
        <v>5.32</v>
      </c>
    </row>
    <row r="47" spans="1:49" x14ac:dyDescent="0.25">
      <c r="A47" s="1" t="str">
        <f t="shared" ca="1" si="2"/>
        <v>men</v>
      </c>
      <c r="B47" s="1">
        <f t="shared" ca="1" si="3"/>
        <v>25</v>
      </c>
      <c r="C47" s="1" t="str">
        <f t="shared" ca="1" si="4"/>
        <v>General Work</v>
      </c>
      <c r="D47" s="1" t="str">
        <f t="shared" ca="1" si="5"/>
        <v>High school</v>
      </c>
      <c r="E47" s="1">
        <f t="shared" ca="1" si="6"/>
        <v>4</v>
      </c>
      <c r="F47" s="1">
        <f t="shared" ca="1" si="7"/>
        <v>3</v>
      </c>
      <c r="G47" s="1">
        <f t="shared" ca="1" si="8"/>
        <v>85444</v>
      </c>
      <c r="H47" s="1" t="str">
        <f t="shared" ca="1" si="9"/>
        <v>New Bruncwick</v>
      </c>
      <c r="I47" s="1">
        <f t="shared" ca="1" si="20"/>
        <v>512664</v>
      </c>
      <c r="J47" s="3">
        <f t="shared" ca="1" si="11"/>
        <v>358488.09481082455</v>
      </c>
      <c r="K47" s="3">
        <f t="shared" ca="1" si="21"/>
        <v>166410.07688662555</v>
      </c>
      <c r="L47" s="3">
        <f t="shared" ca="1" si="1"/>
        <v>146602.63867459426</v>
      </c>
      <c r="M47" s="1">
        <f t="shared" ca="1" si="22"/>
        <v>67127.573331750289</v>
      </c>
      <c r="N47" s="3">
        <f t="shared" ca="1" si="23"/>
        <v>122101.10960322274</v>
      </c>
      <c r="O47" s="3">
        <f t="shared" ca="1" si="24"/>
        <v>801175.18648984819</v>
      </c>
      <c r="P47" s="3">
        <f t="shared" ca="1" si="25"/>
        <v>572218.30681716907</v>
      </c>
      <c r="Q47" s="3">
        <f t="shared" ca="1" si="26"/>
        <v>228956.87967267912</v>
      </c>
      <c r="Y47" s="1">
        <f ca="1">IF(Table3[[#This Row],[Gender]]="men",1,0)</f>
        <v>1</v>
      </c>
      <c r="Z47" s="1">
        <f ca="1">IF(Table3[[#This Row],[Gender]]="women",1,0)</f>
        <v>0</v>
      </c>
      <c r="AD47" s="1">
        <f ca="1"/>
        <v>0</v>
      </c>
      <c r="AE47" s="1">
        <f ca="1"/>
        <v>0</v>
      </c>
      <c r="AF47" s="1">
        <f ca="1"/>
        <v>1</v>
      </c>
      <c r="AG47" s="1">
        <f ca="1"/>
        <v>0</v>
      </c>
      <c r="AH47" s="1">
        <f ca="1"/>
        <v>0</v>
      </c>
      <c r="AI47" s="1">
        <f ca="1"/>
        <v>0</v>
      </c>
      <c r="AT47" s="6">
        <f t="shared" ca="1" si="18"/>
        <v>55470.03</v>
      </c>
      <c r="AW47" s="1">
        <f t="shared" ca="1" si="19"/>
        <v>69.930000000000007</v>
      </c>
    </row>
    <row r="48" spans="1:49" x14ac:dyDescent="0.25">
      <c r="A48" s="1" t="str">
        <f t="shared" ca="1" si="2"/>
        <v>women</v>
      </c>
      <c r="B48" s="1">
        <f t="shared" ca="1" si="3"/>
        <v>41</v>
      </c>
      <c r="C48" s="1" t="str">
        <f t="shared" ca="1" si="4"/>
        <v>Agriculture</v>
      </c>
      <c r="D48" s="1" t="str">
        <f t="shared" ca="1" si="5"/>
        <v>Technical</v>
      </c>
      <c r="E48" s="1">
        <f t="shared" ca="1" si="6"/>
        <v>2</v>
      </c>
      <c r="F48" s="1">
        <f t="shared" ca="1" si="7"/>
        <v>2</v>
      </c>
      <c r="G48" s="1">
        <f t="shared" ca="1" si="8"/>
        <v>26855</v>
      </c>
      <c r="H48" s="1" t="str">
        <f t="shared" ca="1" si="9"/>
        <v>Ontario</v>
      </c>
      <c r="I48" s="1">
        <f t="shared" ca="1" si="20"/>
        <v>161130</v>
      </c>
      <c r="J48" s="3">
        <f t="shared" ca="1" si="11"/>
        <v>106825.62591660114</v>
      </c>
      <c r="K48" s="3">
        <f t="shared" ca="1" si="21"/>
        <v>32395.27802805715</v>
      </c>
      <c r="L48" s="3">
        <f t="shared" ca="1" si="1"/>
        <v>40776.329401179086</v>
      </c>
      <c r="M48" s="1">
        <f t="shared" ca="1" si="22"/>
        <v>22429.260923801026</v>
      </c>
      <c r="N48" s="3">
        <f t="shared" ca="1" si="23"/>
        <v>34881.005996848944</v>
      </c>
      <c r="O48" s="3">
        <f t="shared" ca="1" si="24"/>
        <v>228406.28402490611</v>
      </c>
      <c r="P48" s="3">
        <f t="shared" ca="1" si="25"/>
        <v>170031.21624158125</v>
      </c>
      <c r="Q48" s="3">
        <f t="shared" ca="1" si="26"/>
        <v>58375.067783324863</v>
      </c>
      <c r="Y48" s="1">
        <f ca="1">IF(Table3[[#This Row],[Gender]]="men",1,0)</f>
        <v>0</v>
      </c>
      <c r="Z48" s="1">
        <f ca="1">IF(Table3[[#This Row],[Gender]]="women",1,0)</f>
        <v>1</v>
      </c>
      <c r="AD48" s="1">
        <f ca="1"/>
        <v>0</v>
      </c>
      <c r="AE48" s="1">
        <f ca="1"/>
        <v>0</v>
      </c>
      <c r="AF48" s="1">
        <f ca="1"/>
        <v>0</v>
      </c>
      <c r="AG48" s="1">
        <f ca="1"/>
        <v>0</v>
      </c>
      <c r="AH48" s="1">
        <f ca="1"/>
        <v>1</v>
      </c>
      <c r="AI48" s="1">
        <f ca="1"/>
        <v>0</v>
      </c>
      <c r="AT48" s="6">
        <f t="shared" ca="1" si="18"/>
        <v>16197.64</v>
      </c>
      <c r="AW48" s="1">
        <f t="shared" ca="1" si="19"/>
        <v>66.3</v>
      </c>
    </row>
    <row r="49" spans="1:49" x14ac:dyDescent="0.25">
      <c r="A49" s="1" t="str">
        <f t="shared" ca="1" si="2"/>
        <v>women</v>
      </c>
      <c r="B49" s="1">
        <f t="shared" ca="1" si="3"/>
        <v>27</v>
      </c>
      <c r="C49" s="1" t="str">
        <f t="shared" ca="1" si="4"/>
        <v>Construction</v>
      </c>
      <c r="D49" s="1" t="str">
        <f t="shared" ca="1" si="5"/>
        <v>University</v>
      </c>
      <c r="E49" s="1">
        <f t="shared" ca="1" si="6"/>
        <v>2</v>
      </c>
      <c r="F49" s="1">
        <f t="shared" ca="1" si="7"/>
        <v>3</v>
      </c>
      <c r="G49" s="1">
        <f t="shared" ca="1" si="8"/>
        <v>85227</v>
      </c>
      <c r="H49" s="1" t="str">
        <f t="shared" ca="1" si="9"/>
        <v>Northwest Ter</v>
      </c>
      <c r="I49" s="1">
        <f t="shared" ca="1" si="20"/>
        <v>426135</v>
      </c>
      <c r="J49" s="3">
        <f t="shared" ca="1" si="11"/>
        <v>415836.20798435673</v>
      </c>
      <c r="K49" s="3">
        <f t="shared" ca="1" si="21"/>
        <v>78378.52478564615</v>
      </c>
      <c r="L49" s="3">
        <f t="shared" ca="1" si="1"/>
        <v>141804.81711009078</v>
      </c>
      <c r="M49" s="1">
        <f t="shared" ca="1" si="22"/>
        <v>736.62050646390878</v>
      </c>
      <c r="N49" s="3">
        <f t="shared" ca="1" si="23"/>
        <v>37257.092512858399</v>
      </c>
      <c r="O49" s="3">
        <f t="shared" ca="1" si="24"/>
        <v>541770.61729850457</v>
      </c>
      <c r="P49" s="3">
        <f t="shared" ca="1" si="25"/>
        <v>558377.64560091146</v>
      </c>
      <c r="Q49" s="3">
        <f t="shared" ca="1" si="26"/>
        <v>-16607.028302406892</v>
      </c>
      <c r="Y49" s="1">
        <f ca="1">IF(Table3[[#This Row],[Gender]]="men",1,0)</f>
        <v>0</v>
      </c>
      <c r="Z49" s="1">
        <f ca="1">IF(Table3[[#This Row],[Gender]]="women",1,0)</f>
        <v>1</v>
      </c>
      <c r="AD49" s="1">
        <f ca="1"/>
        <v>0</v>
      </c>
      <c r="AE49" s="1">
        <f ca="1"/>
        <v>0</v>
      </c>
      <c r="AF49" s="1">
        <f ca="1"/>
        <v>0</v>
      </c>
      <c r="AG49" s="1">
        <f ca="1"/>
        <v>1</v>
      </c>
      <c r="AH49" s="1">
        <f ca="1"/>
        <v>0</v>
      </c>
      <c r="AI49" s="1">
        <f ca="1"/>
        <v>0</v>
      </c>
      <c r="AT49" s="6">
        <f t="shared" ca="1" si="18"/>
        <v>26126.17</v>
      </c>
      <c r="AW49" s="1">
        <f t="shared" ca="1" si="19"/>
        <v>97.58</v>
      </c>
    </row>
    <row r="50" spans="1:49" x14ac:dyDescent="0.25">
      <c r="A50" s="1" t="str">
        <f t="shared" ca="1" si="2"/>
        <v>men</v>
      </c>
      <c r="B50" s="1">
        <f t="shared" ca="1" si="3"/>
        <v>32</v>
      </c>
      <c r="C50" s="1" t="str">
        <f t="shared" ca="1" si="4"/>
        <v>IT</v>
      </c>
      <c r="D50" s="1" t="str">
        <f t="shared" ca="1" si="5"/>
        <v>High school</v>
      </c>
      <c r="E50" s="1">
        <f t="shared" ca="1" si="6"/>
        <v>1</v>
      </c>
      <c r="F50" s="1">
        <f t="shared" ca="1" si="7"/>
        <v>3</v>
      </c>
      <c r="G50" s="1">
        <f t="shared" ca="1" si="8"/>
        <v>40226</v>
      </c>
      <c r="H50" s="1" t="str">
        <f t="shared" ca="1" si="9"/>
        <v>Newfoundland</v>
      </c>
      <c r="I50" s="1">
        <f t="shared" ca="1" si="20"/>
        <v>160904</v>
      </c>
      <c r="J50" s="3">
        <f t="shared" ca="1" si="11"/>
        <v>50404.200001970945</v>
      </c>
      <c r="K50" s="3">
        <f t="shared" ca="1" si="21"/>
        <v>55962.335419707852</v>
      </c>
      <c r="L50" s="3">
        <f t="shared" ca="1" si="1"/>
        <v>40613.025228897</v>
      </c>
      <c r="M50" s="1">
        <f t="shared" ca="1" si="22"/>
        <v>32206.444431988562</v>
      </c>
      <c r="N50" s="3">
        <f t="shared" ca="1" si="23"/>
        <v>27983.402005949793</v>
      </c>
      <c r="O50" s="3">
        <f t="shared" ca="1" si="24"/>
        <v>244849.73742565763</v>
      </c>
      <c r="P50" s="3">
        <f t="shared" ca="1" si="25"/>
        <v>123223.66966285651</v>
      </c>
      <c r="Q50" s="3">
        <f t="shared" ca="1" si="26"/>
        <v>121626.06776280112</v>
      </c>
      <c r="Y50" s="1">
        <f ca="1">IF(Table3[[#This Row],[Gender]]="men",1,0)</f>
        <v>1</v>
      </c>
      <c r="Z50" s="1">
        <f ca="1">IF(Table3[[#This Row],[Gender]]="women",1,0)</f>
        <v>0</v>
      </c>
      <c r="AD50" s="1">
        <f ca="1"/>
        <v>0</v>
      </c>
      <c r="AE50" s="1">
        <f ca="1"/>
        <v>0</v>
      </c>
      <c r="AF50" s="1">
        <f ca="1"/>
        <v>0</v>
      </c>
      <c r="AG50" s="1">
        <f ca="1"/>
        <v>0</v>
      </c>
      <c r="AH50" s="1">
        <f ca="1"/>
        <v>0</v>
      </c>
      <c r="AI50" s="1">
        <f ca="1"/>
        <v>1</v>
      </c>
      <c r="AT50" s="6">
        <f t="shared" ca="1" si="18"/>
        <v>18654.11</v>
      </c>
      <c r="AW50" s="1">
        <f t="shared" ca="1" si="19"/>
        <v>31.33</v>
      </c>
    </row>
    <row r="51" spans="1:49" x14ac:dyDescent="0.25">
      <c r="A51" s="1" t="str">
        <f t="shared" ca="1" si="2"/>
        <v>women</v>
      </c>
      <c r="B51" s="1">
        <f t="shared" ca="1" si="3"/>
        <v>36</v>
      </c>
      <c r="C51" s="1" t="str">
        <f t="shared" ca="1" si="4"/>
        <v>General Work</v>
      </c>
      <c r="D51" s="1" t="str">
        <f t="shared" ca="1" si="5"/>
        <v>High school</v>
      </c>
      <c r="E51" s="1">
        <f t="shared" ca="1" si="6"/>
        <v>3</v>
      </c>
      <c r="F51" s="1">
        <f t="shared" ca="1" si="7"/>
        <v>3</v>
      </c>
      <c r="G51" s="1">
        <f t="shared" ca="1" si="8"/>
        <v>80980</v>
      </c>
      <c r="H51" s="1" t="str">
        <f t="shared" ca="1" si="9"/>
        <v>Newfoundland</v>
      </c>
      <c r="I51" s="1">
        <f t="shared" ca="1" si="20"/>
        <v>242940</v>
      </c>
      <c r="J51" s="3">
        <f t="shared" ca="1" si="11"/>
        <v>218367.86489784115</v>
      </c>
      <c r="K51" s="3">
        <f t="shared" ca="1" si="21"/>
        <v>116797.69698093775</v>
      </c>
      <c r="L51" s="3">
        <f t="shared" ca="1" si="1"/>
        <v>217683.69752189922</v>
      </c>
      <c r="M51" s="1">
        <f t="shared" ca="1" si="22"/>
        <v>18597.4977829954</v>
      </c>
      <c r="N51" s="3">
        <f t="shared" ca="1" si="23"/>
        <v>48021.734771965275</v>
      </c>
      <c r="O51" s="3">
        <f t="shared" ca="1" si="24"/>
        <v>407759.43175290304</v>
      </c>
      <c r="P51" s="3">
        <f t="shared" ca="1" si="25"/>
        <v>454649.06020273577</v>
      </c>
      <c r="Q51" s="3">
        <f t="shared" ca="1" si="26"/>
        <v>-46889.62844983273</v>
      </c>
      <c r="Y51" s="1">
        <f ca="1">IF(Table3[[#This Row],[Gender]]="men",1,0)</f>
        <v>0</v>
      </c>
      <c r="Z51" s="1">
        <f ca="1">IF(Table3[[#This Row],[Gender]]="women",1,0)</f>
        <v>1</v>
      </c>
      <c r="AD51" s="1">
        <f ca="1"/>
        <v>0</v>
      </c>
      <c r="AE51" s="1">
        <f ca="1"/>
        <v>1</v>
      </c>
      <c r="AF51" s="1">
        <f ca="1"/>
        <v>0</v>
      </c>
      <c r="AG51" s="1">
        <f ca="1"/>
        <v>0</v>
      </c>
      <c r="AH51" s="1">
        <f ca="1"/>
        <v>0</v>
      </c>
      <c r="AI51" s="1">
        <f ca="1"/>
        <v>0</v>
      </c>
      <c r="AT51" s="6">
        <f t="shared" ca="1" si="18"/>
        <v>38932.57</v>
      </c>
      <c r="AW51" s="1">
        <f t="shared" ca="1" si="19"/>
        <v>89.89</v>
      </c>
    </row>
    <row r="52" spans="1:49" x14ac:dyDescent="0.25">
      <c r="A52" s="1" t="str">
        <f t="shared" ca="1" si="2"/>
        <v>women</v>
      </c>
      <c r="B52" s="1">
        <f t="shared" ca="1" si="3"/>
        <v>40</v>
      </c>
      <c r="C52" s="1" t="str">
        <f t="shared" ca="1" si="4"/>
        <v>Health</v>
      </c>
      <c r="D52" s="1" t="str">
        <f t="shared" ca="1" si="5"/>
        <v>High school</v>
      </c>
      <c r="E52" s="1">
        <f t="shared" ca="1" si="6"/>
        <v>2</v>
      </c>
      <c r="F52" s="1">
        <f t="shared" ca="1" si="7"/>
        <v>1</v>
      </c>
      <c r="G52" s="1">
        <f t="shared" ca="1" si="8"/>
        <v>52470</v>
      </c>
      <c r="H52" s="1" t="str">
        <f t="shared" ca="1" si="9"/>
        <v>Saskatchewan</v>
      </c>
      <c r="I52" s="1">
        <f t="shared" ca="1" si="20"/>
        <v>157410</v>
      </c>
      <c r="J52" s="3">
        <f t="shared" ca="1" si="11"/>
        <v>56160.74571005621</v>
      </c>
      <c r="K52" s="3">
        <f t="shared" ca="1" si="21"/>
        <v>52026.899227683396</v>
      </c>
      <c r="L52" s="3">
        <f t="shared" ca="1" si="1"/>
        <v>22059.188633306363</v>
      </c>
      <c r="M52" s="1">
        <f t="shared" ca="1" si="22"/>
        <v>104629.44458414256</v>
      </c>
      <c r="N52" s="3">
        <f t="shared" ca="1" si="23"/>
        <v>51252.526555674514</v>
      </c>
      <c r="O52" s="3">
        <f t="shared" ca="1" si="24"/>
        <v>260689.42578335793</v>
      </c>
      <c r="P52" s="3">
        <f t="shared" ca="1" si="25"/>
        <v>182849.37892750514</v>
      </c>
      <c r="Q52" s="3">
        <f t="shared" ca="1" si="26"/>
        <v>77840.046855852794</v>
      </c>
      <c r="Y52" s="1">
        <f ca="1">IF(Table3[[#This Row],[Gender]]="men",1,0)</f>
        <v>0</v>
      </c>
      <c r="Z52" s="1">
        <f ca="1">IF(Table3[[#This Row],[Gender]]="women",1,0)</f>
        <v>1</v>
      </c>
      <c r="AD52" s="1">
        <f ca="1"/>
        <v>0</v>
      </c>
      <c r="AE52" s="1">
        <f ca="1"/>
        <v>0</v>
      </c>
      <c r="AF52" s="1">
        <f ca="1"/>
        <v>0</v>
      </c>
      <c r="AG52" s="1">
        <f ca="1"/>
        <v>1</v>
      </c>
      <c r="AH52" s="1">
        <f ca="1"/>
        <v>0</v>
      </c>
      <c r="AI52" s="1">
        <f ca="1"/>
        <v>0</v>
      </c>
      <c r="AT52" s="6">
        <f t="shared" ca="1" si="18"/>
        <v>52026.9</v>
      </c>
      <c r="AW52" s="1">
        <f t="shared" ca="1" si="19"/>
        <v>35.68</v>
      </c>
    </row>
    <row r="53" spans="1:49" x14ac:dyDescent="0.25">
      <c r="A53" s="1" t="str">
        <f t="shared" ca="1" si="2"/>
        <v>women</v>
      </c>
      <c r="B53" s="1">
        <f t="shared" ca="1" si="3"/>
        <v>33</v>
      </c>
      <c r="C53" s="1" t="str">
        <f t="shared" ca="1" si="4"/>
        <v>IT</v>
      </c>
      <c r="D53" s="1" t="str">
        <f t="shared" ca="1" si="5"/>
        <v>High school</v>
      </c>
      <c r="E53" s="1">
        <f t="shared" ca="1" si="6"/>
        <v>1</v>
      </c>
      <c r="F53" s="1">
        <f t="shared" ca="1" si="7"/>
        <v>1</v>
      </c>
      <c r="G53" s="1">
        <f t="shared" ca="1" si="8"/>
        <v>80374</v>
      </c>
      <c r="H53" s="1" t="str">
        <f t="shared" ca="1" si="9"/>
        <v>Northwest Ter</v>
      </c>
      <c r="I53" s="1">
        <f t="shared" ca="1" si="20"/>
        <v>482244</v>
      </c>
      <c r="J53" s="3">
        <f t="shared" ca="1" si="11"/>
        <v>109848.47808811281</v>
      </c>
      <c r="K53" s="3">
        <f t="shared" ca="1" si="21"/>
        <v>55259.590393845509</v>
      </c>
      <c r="L53" s="3">
        <f t="shared" ca="1" si="1"/>
        <v>42613.556712660677</v>
      </c>
      <c r="M53" s="1">
        <f t="shared" ca="1" si="22"/>
        <v>18532.523724720701</v>
      </c>
      <c r="N53" s="3">
        <f t="shared" ca="1" si="23"/>
        <v>55375.357348436482</v>
      </c>
      <c r="O53" s="3">
        <f t="shared" ca="1" si="24"/>
        <v>592878.94774228195</v>
      </c>
      <c r="P53" s="3">
        <f t="shared" ca="1" si="25"/>
        <v>170994.55852549418</v>
      </c>
      <c r="Q53" s="3">
        <f t="shared" ca="1" si="26"/>
        <v>421884.38921678776</v>
      </c>
      <c r="Y53" s="1">
        <f ca="1">IF(Table3[[#This Row],[Gender]]="men",1,0)</f>
        <v>0</v>
      </c>
      <c r="Z53" s="1">
        <f ca="1">IF(Table3[[#This Row],[Gender]]="women",1,0)</f>
        <v>1</v>
      </c>
      <c r="AD53" s="1">
        <f ca="1"/>
        <v>0</v>
      </c>
      <c r="AE53" s="1">
        <f ca="1"/>
        <v>0</v>
      </c>
      <c r="AF53" s="1">
        <f ca="1"/>
        <v>0</v>
      </c>
      <c r="AG53" s="1">
        <f ca="1"/>
        <v>1</v>
      </c>
      <c r="AH53" s="1">
        <f ca="1"/>
        <v>0</v>
      </c>
      <c r="AI53" s="1">
        <f ca="1"/>
        <v>0</v>
      </c>
      <c r="AT53" s="6">
        <f t="shared" ca="1" si="18"/>
        <v>55259.59</v>
      </c>
      <c r="AW53" s="1">
        <f t="shared" ca="1" si="19"/>
        <v>22.78</v>
      </c>
    </row>
    <row r="54" spans="1:49" x14ac:dyDescent="0.25">
      <c r="A54" s="1" t="str">
        <f t="shared" ca="1" si="2"/>
        <v>men</v>
      </c>
      <c r="B54" s="1">
        <f t="shared" ca="1" si="3"/>
        <v>45</v>
      </c>
      <c r="C54" s="1" t="str">
        <f t="shared" ca="1" si="4"/>
        <v>IT</v>
      </c>
      <c r="D54" s="1" t="str">
        <f t="shared" ca="1" si="5"/>
        <v>High school</v>
      </c>
      <c r="E54" s="1">
        <f t="shared" ca="1" si="6"/>
        <v>4</v>
      </c>
      <c r="F54" s="1">
        <f t="shared" ca="1" si="7"/>
        <v>1</v>
      </c>
      <c r="G54" s="1">
        <f t="shared" ca="1" si="8"/>
        <v>42102</v>
      </c>
      <c r="H54" s="1" t="str">
        <f t="shared" ca="1" si="9"/>
        <v>Nova Scotia</v>
      </c>
      <c r="I54" s="1">
        <f t="shared" ca="1" si="20"/>
        <v>168408</v>
      </c>
      <c r="J54" s="3">
        <f t="shared" ca="1" si="11"/>
        <v>103271.98364849796</v>
      </c>
      <c r="K54" s="3">
        <f t="shared" ca="1" si="21"/>
        <v>29889.004317797153</v>
      </c>
      <c r="L54" s="3">
        <f t="shared" ca="1" si="1"/>
        <v>26501.936610852605</v>
      </c>
      <c r="M54" s="1">
        <f t="shared" ca="1" si="22"/>
        <v>76746.899580707148</v>
      </c>
      <c r="N54" s="3">
        <f t="shared" ca="1" si="23"/>
        <v>9534.6983172336077</v>
      </c>
      <c r="O54" s="3">
        <f t="shared" ca="1" si="24"/>
        <v>207831.70263503076</v>
      </c>
      <c r="P54" s="3">
        <f t="shared" ca="1" si="25"/>
        <v>206520.81984005769</v>
      </c>
      <c r="Q54" s="3">
        <f t="shared" ca="1" si="26"/>
        <v>1310.8827949730621</v>
      </c>
      <c r="Y54" s="1">
        <f ca="1">IF(Table3[[#This Row],[Gender]]="men",1,0)</f>
        <v>1</v>
      </c>
      <c r="Z54" s="1">
        <f ca="1">IF(Table3[[#This Row],[Gender]]="women",1,0)</f>
        <v>0</v>
      </c>
      <c r="AD54" s="1">
        <f ca="1"/>
        <v>0</v>
      </c>
      <c r="AE54" s="1">
        <f ca="1"/>
        <v>0</v>
      </c>
      <c r="AF54" s="1">
        <f ca="1"/>
        <v>1</v>
      </c>
      <c r="AG54" s="1">
        <f ca="1"/>
        <v>0</v>
      </c>
      <c r="AH54" s="1">
        <f ca="1"/>
        <v>0</v>
      </c>
      <c r="AI54" s="1">
        <f ca="1"/>
        <v>0</v>
      </c>
      <c r="AT54" s="6">
        <f t="shared" ca="1" si="18"/>
        <v>29889</v>
      </c>
      <c r="AW54" s="1">
        <f t="shared" ca="1" si="19"/>
        <v>61.32</v>
      </c>
    </row>
    <row r="55" spans="1:49" x14ac:dyDescent="0.25">
      <c r="A55" s="1" t="str">
        <f t="shared" ca="1" si="2"/>
        <v>men</v>
      </c>
      <c r="B55" s="1">
        <f t="shared" ca="1" si="3"/>
        <v>43</v>
      </c>
      <c r="C55" s="1" t="str">
        <f t="shared" ca="1" si="4"/>
        <v>Agriculture</v>
      </c>
      <c r="D55" s="1" t="str">
        <f t="shared" ca="1" si="5"/>
        <v>University</v>
      </c>
      <c r="E55" s="1">
        <f t="shared" ca="1" si="6"/>
        <v>2</v>
      </c>
      <c r="F55" s="1">
        <f t="shared" ca="1" si="7"/>
        <v>1</v>
      </c>
      <c r="G55" s="1">
        <f t="shared" ca="1" si="8"/>
        <v>83666</v>
      </c>
      <c r="H55" s="1" t="str">
        <f t="shared" ca="1" si="9"/>
        <v>Quebec</v>
      </c>
      <c r="I55" s="1">
        <f t="shared" ca="1" si="20"/>
        <v>501996</v>
      </c>
      <c r="J55" s="3">
        <f t="shared" ca="1" si="11"/>
        <v>201943.54511488613</v>
      </c>
      <c r="K55" s="3">
        <f t="shared" ca="1" si="21"/>
        <v>15956.776281235165</v>
      </c>
      <c r="L55" s="3">
        <f t="shared" ca="1" si="1"/>
        <v>26041.696614390967</v>
      </c>
      <c r="M55" s="1">
        <f t="shared" ca="1" si="22"/>
        <v>5118.8027945399444</v>
      </c>
      <c r="N55" s="3">
        <f t="shared" ca="1" si="23"/>
        <v>18714.784032299489</v>
      </c>
      <c r="O55" s="3">
        <f t="shared" ca="1" si="24"/>
        <v>536667.56031353469</v>
      </c>
      <c r="P55" s="3">
        <f t="shared" ca="1" si="25"/>
        <v>233104.04452381705</v>
      </c>
      <c r="Q55" s="3">
        <f t="shared" ca="1" si="26"/>
        <v>303563.51578971767</v>
      </c>
      <c r="Y55" s="1">
        <f ca="1">IF(Table3[[#This Row],[Gender]]="men",1,0)</f>
        <v>1</v>
      </c>
      <c r="Z55" s="1">
        <f ca="1">IF(Table3[[#This Row],[Gender]]="women",1,0)</f>
        <v>0</v>
      </c>
      <c r="AD55" s="1">
        <f ca="1"/>
        <v>0</v>
      </c>
      <c r="AE55" s="1">
        <f ca="1"/>
        <v>0</v>
      </c>
      <c r="AF55" s="1">
        <f ca="1"/>
        <v>0</v>
      </c>
      <c r="AG55" s="1">
        <f ca="1"/>
        <v>0</v>
      </c>
      <c r="AH55" s="1">
        <f ca="1"/>
        <v>1</v>
      </c>
      <c r="AI55" s="1">
        <f ca="1"/>
        <v>0</v>
      </c>
      <c r="AT55" s="6">
        <f t="shared" ca="1" si="18"/>
        <v>15956.78</v>
      </c>
      <c r="AW55" s="1">
        <f t="shared" ca="1" si="19"/>
        <v>40.229999999999997</v>
      </c>
    </row>
    <row r="56" spans="1:49" x14ac:dyDescent="0.25">
      <c r="A56" s="1" t="str">
        <f t="shared" ca="1" si="2"/>
        <v>women</v>
      </c>
      <c r="B56" s="1">
        <f t="shared" ca="1" si="3"/>
        <v>32</v>
      </c>
      <c r="C56" s="1" t="str">
        <f t="shared" ca="1" si="4"/>
        <v>Construction</v>
      </c>
      <c r="D56" s="1" t="str">
        <f t="shared" ca="1" si="5"/>
        <v>Other</v>
      </c>
      <c r="E56" s="1">
        <f t="shared" ca="1" si="6"/>
        <v>4</v>
      </c>
      <c r="F56" s="1">
        <f t="shared" ca="1" si="7"/>
        <v>3</v>
      </c>
      <c r="G56" s="1">
        <f t="shared" ca="1" si="8"/>
        <v>67345</v>
      </c>
      <c r="H56" s="1" t="str">
        <f t="shared" ca="1" si="9"/>
        <v>Alberta</v>
      </c>
      <c r="I56" s="1">
        <f t="shared" ca="1" si="20"/>
        <v>336725</v>
      </c>
      <c r="J56" s="3">
        <f t="shared" ca="1" si="11"/>
        <v>63589.327220540297</v>
      </c>
      <c r="K56" s="3">
        <f t="shared" ca="1" si="21"/>
        <v>163379.47149975511</v>
      </c>
      <c r="L56" s="3">
        <f t="shared" ca="1" si="1"/>
        <v>196035.70804766158</v>
      </c>
      <c r="M56" s="1">
        <f t="shared" ca="1" si="22"/>
        <v>71616.81294773129</v>
      </c>
      <c r="N56" s="3">
        <f t="shared" ca="1" si="23"/>
        <v>30566.365222571203</v>
      </c>
      <c r="O56" s="3">
        <f t="shared" ca="1" si="24"/>
        <v>530670.83672232635</v>
      </c>
      <c r="P56" s="3">
        <f t="shared" ca="1" si="25"/>
        <v>331241.84821593319</v>
      </c>
      <c r="Q56" s="3">
        <f t="shared" ca="1" si="26"/>
        <v>199428.98850639316</v>
      </c>
      <c r="Y56" s="1">
        <f ca="1">IF(Table3[[#This Row],[Gender]]="men",1,0)</f>
        <v>0</v>
      </c>
      <c r="Z56" s="1">
        <f ca="1">IF(Table3[[#This Row],[Gender]]="women",1,0)</f>
        <v>1</v>
      </c>
      <c r="AD56" s="1">
        <f ca="1"/>
        <v>0</v>
      </c>
      <c r="AE56" s="1">
        <f ca="1"/>
        <v>0</v>
      </c>
      <c r="AF56" s="1">
        <f ca="1"/>
        <v>0</v>
      </c>
      <c r="AG56" s="1">
        <f ca="1"/>
        <v>1</v>
      </c>
      <c r="AH56" s="1">
        <f ca="1"/>
        <v>0</v>
      </c>
      <c r="AI56" s="1">
        <f ca="1"/>
        <v>0</v>
      </c>
      <c r="AT56" s="6">
        <f t="shared" ca="1" si="18"/>
        <v>54459.82</v>
      </c>
      <c r="AW56" s="1">
        <f t="shared" ca="1" si="19"/>
        <v>18.88</v>
      </c>
    </row>
    <row r="57" spans="1:49" x14ac:dyDescent="0.25">
      <c r="A57" s="1" t="str">
        <f t="shared" ca="1" si="2"/>
        <v>women</v>
      </c>
      <c r="B57" s="1">
        <f t="shared" ca="1" si="3"/>
        <v>27</v>
      </c>
      <c r="C57" s="1" t="str">
        <f t="shared" ca="1" si="4"/>
        <v>IT</v>
      </c>
      <c r="D57" s="1" t="str">
        <f t="shared" ca="1" si="5"/>
        <v>Other</v>
      </c>
      <c r="E57" s="1">
        <f t="shared" ca="1" si="6"/>
        <v>2</v>
      </c>
      <c r="F57" s="1">
        <f t="shared" ca="1" si="7"/>
        <v>1</v>
      </c>
      <c r="G57" s="1">
        <f t="shared" ca="1" si="8"/>
        <v>80342</v>
      </c>
      <c r="H57" s="1" t="str">
        <f t="shared" ca="1" si="9"/>
        <v>Northwest Ter</v>
      </c>
      <c r="I57" s="1">
        <f t="shared" ca="1" si="20"/>
        <v>482052</v>
      </c>
      <c r="J57" s="3">
        <f t="shared" ca="1" si="11"/>
        <v>253277.27873685586</v>
      </c>
      <c r="K57" s="3">
        <f t="shared" ca="1" si="21"/>
        <v>2166.9068466313752</v>
      </c>
      <c r="L57" s="3">
        <f t="shared" ca="1" si="1"/>
        <v>45114.098580831516</v>
      </c>
      <c r="M57" s="1">
        <f t="shared" ca="1" si="22"/>
        <v>21141.662527063789</v>
      </c>
      <c r="N57" s="3">
        <f t="shared" ca="1" si="23"/>
        <v>63192.394908498522</v>
      </c>
      <c r="O57" s="3">
        <f t="shared" ca="1" si="24"/>
        <v>547411.30175512994</v>
      </c>
      <c r="P57" s="3">
        <f t="shared" ca="1" si="25"/>
        <v>319533.03984475118</v>
      </c>
      <c r="Q57" s="3">
        <f t="shared" ca="1" si="26"/>
        <v>227878.26191037876</v>
      </c>
      <c r="Y57" s="1">
        <f ca="1">IF(Table3[[#This Row],[Gender]]="men",1,0)</f>
        <v>0</v>
      </c>
      <c r="Z57" s="1">
        <f ca="1">IF(Table3[[#This Row],[Gender]]="women",1,0)</f>
        <v>1</v>
      </c>
      <c r="AD57" s="1">
        <f ca="1"/>
        <v>0</v>
      </c>
      <c r="AE57" s="1">
        <f ca="1"/>
        <v>0</v>
      </c>
      <c r="AF57" s="1">
        <f ca="1"/>
        <v>0</v>
      </c>
      <c r="AG57" s="1">
        <f ca="1"/>
        <v>1</v>
      </c>
      <c r="AH57" s="1">
        <f ca="1"/>
        <v>0</v>
      </c>
      <c r="AI57" s="1">
        <f ca="1"/>
        <v>0</v>
      </c>
      <c r="AT57" s="6">
        <f t="shared" ca="1" si="18"/>
        <v>2166.91</v>
      </c>
      <c r="AW57" s="1">
        <f t="shared" ca="1" si="19"/>
        <v>52.54</v>
      </c>
    </row>
    <row r="58" spans="1:49" x14ac:dyDescent="0.25">
      <c r="A58" s="1" t="str">
        <f t="shared" ca="1" si="2"/>
        <v>women</v>
      </c>
      <c r="B58" s="1">
        <f t="shared" ca="1" si="3"/>
        <v>44</v>
      </c>
      <c r="C58" s="1" t="str">
        <f t="shared" ca="1" si="4"/>
        <v>IT</v>
      </c>
      <c r="D58" s="1" t="str">
        <f t="shared" ca="1" si="5"/>
        <v>Other</v>
      </c>
      <c r="E58" s="1">
        <f t="shared" ca="1" si="6"/>
        <v>1</v>
      </c>
      <c r="F58" s="1">
        <f t="shared" ca="1" si="7"/>
        <v>3</v>
      </c>
      <c r="G58" s="1">
        <f t="shared" ca="1" si="8"/>
        <v>89599</v>
      </c>
      <c r="H58" s="1" t="str">
        <f t="shared" ca="1" si="9"/>
        <v>Nunavut</v>
      </c>
      <c r="I58" s="1">
        <f t="shared" ca="1" si="20"/>
        <v>358396</v>
      </c>
      <c r="J58" s="3">
        <f t="shared" ca="1" si="11"/>
        <v>289942.9521592005</v>
      </c>
      <c r="K58" s="3">
        <f t="shared" ca="1" si="21"/>
        <v>163123.83797031909</v>
      </c>
      <c r="L58" s="3">
        <f t="shared" ca="1" si="1"/>
        <v>98320.731658867153</v>
      </c>
      <c r="M58" s="1">
        <f t="shared" ca="1" si="22"/>
        <v>11696.494437838841</v>
      </c>
      <c r="N58" s="3">
        <f t="shared" ca="1" si="23"/>
        <v>131230.99913685722</v>
      </c>
      <c r="O58" s="3">
        <f t="shared" ca="1" si="24"/>
        <v>652750.83710717631</v>
      </c>
      <c r="P58" s="3">
        <f t="shared" ca="1" si="25"/>
        <v>399960.1782559065</v>
      </c>
      <c r="Q58" s="3">
        <f t="shared" ca="1" si="26"/>
        <v>252790.65885126981</v>
      </c>
      <c r="Y58" s="1">
        <f ca="1">IF(Table3[[#This Row],[Gender]]="men",1,0)</f>
        <v>0</v>
      </c>
      <c r="Z58" s="1">
        <f ca="1">IF(Table3[[#This Row],[Gender]]="women",1,0)</f>
        <v>1</v>
      </c>
      <c r="AD58" s="1">
        <f ca="1"/>
        <v>1</v>
      </c>
      <c r="AE58" s="1">
        <f ca="1"/>
        <v>0</v>
      </c>
      <c r="AF58" s="1">
        <f ca="1"/>
        <v>0</v>
      </c>
      <c r="AG58" s="1">
        <f ca="1"/>
        <v>0</v>
      </c>
      <c r="AH58" s="1">
        <f ca="1"/>
        <v>0</v>
      </c>
      <c r="AI58" s="1">
        <f ca="1"/>
        <v>0</v>
      </c>
      <c r="AT58" s="6">
        <f t="shared" ca="1" si="18"/>
        <v>54374.61</v>
      </c>
      <c r="AW58" s="1">
        <f t="shared" ca="1" si="19"/>
        <v>80.900000000000006</v>
      </c>
    </row>
    <row r="59" spans="1:49" x14ac:dyDescent="0.25">
      <c r="A59" s="1" t="str">
        <f t="shared" ca="1" si="2"/>
        <v>men</v>
      </c>
      <c r="B59" s="1">
        <f t="shared" ca="1" si="3"/>
        <v>26</v>
      </c>
      <c r="C59" s="1" t="str">
        <f t="shared" ca="1" si="4"/>
        <v>Teaching</v>
      </c>
      <c r="D59" s="1" t="str">
        <f t="shared" ca="1" si="5"/>
        <v>Technical</v>
      </c>
      <c r="E59" s="1">
        <f t="shared" ca="1" si="6"/>
        <v>3</v>
      </c>
      <c r="F59" s="1">
        <f t="shared" ca="1" si="7"/>
        <v>1</v>
      </c>
      <c r="G59" s="1">
        <f t="shared" ca="1" si="8"/>
        <v>82431</v>
      </c>
      <c r="H59" s="1" t="str">
        <f t="shared" ca="1" si="9"/>
        <v>Ontario</v>
      </c>
      <c r="I59" s="1">
        <f t="shared" ca="1" si="20"/>
        <v>412155</v>
      </c>
      <c r="J59" s="3">
        <f t="shared" ca="1" si="11"/>
        <v>84011.714468818129</v>
      </c>
      <c r="K59" s="3">
        <f t="shared" ca="1" si="21"/>
        <v>68925.970439886602</v>
      </c>
      <c r="L59" s="3">
        <f t="shared" ca="1" si="1"/>
        <v>73100.845999235113</v>
      </c>
      <c r="M59" s="1">
        <f t="shared" ca="1" si="22"/>
        <v>70162.321977714993</v>
      </c>
      <c r="N59" s="3">
        <f t="shared" ca="1" si="23"/>
        <v>7920.8898679033109</v>
      </c>
      <c r="O59" s="3">
        <f t="shared" ca="1" si="24"/>
        <v>489001.86030778993</v>
      </c>
      <c r="P59" s="3">
        <f t="shared" ca="1" si="25"/>
        <v>227274.88244576822</v>
      </c>
      <c r="Q59" s="3">
        <f t="shared" ca="1" si="26"/>
        <v>261726.97786202171</v>
      </c>
      <c r="Y59" s="1">
        <f ca="1">IF(Table3[[#This Row],[Gender]]="men",1,0)</f>
        <v>1</v>
      </c>
      <c r="Z59" s="1">
        <f ca="1">IF(Table3[[#This Row],[Gender]]="women",1,0)</f>
        <v>0</v>
      </c>
      <c r="AD59" s="1">
        <f ca="1"/>
        <v>0</v>
      </c>
      <c r="AE59" s="1">
        <f ca="1"/>
        <v>0</v>
      </c>
      <c r="AF59" s="1">
        <f ca="1"/>
        <v>0</v>
      </c>
      <c r="AG59" s="1">
        <f ca="1"/>
        <v>0</v>
      </c>
      <c r="AH59" s="1">
        <f ca="1"/>
        <v>0</v>
      </c>
      <c r="AI59" s="1">
        <f ca="1"/>
        <v>1</v>
      </c>
      <c r="AT59" s="6">
        <f t="shared" ca="1" si="18"/>
        <v>68925.97</v>
      </c>
      <c r="AW59" s="1">
        <f t="shared" ca="1" si="19"/>
        <v>20.38</v>
      </c>
    </row>
    <row r="60" spans="1:49" x14ac:dyDescent="0.25">
      <c r="A60" s="1" t="str">
        <f t="shared" ca="1" si="2"/>
        <v>men</v>
      </c>
      <c r="B60" s="1">
        <f t="shared" ca="1" si="3"/>
        <v>45</v>
      </c>
      <c r="C60" s="1" t="str">
        <f t="shared" ca="1" si="4"/>
        <v>General Work</v>
      </c>
      <c r="D60" s="1" t="str">
        <f t="shared" ca="1" si="5"/>
        <v>Other</v>
      </c>
      <c r="E60" s="1">
        <f t="shared" ca="1" si="6"/>
        <v>3</v>
      </c>
      <c r="F60" s="1">
        <f t="shared" ca="1" si="7"/>
        <v>2</v>
      </c>
      <c r="G60" s="1">
        <f t="shared" ca="1" si="8"/>
        <v>64208</v>
      </c>
      <c r="H60" s="1" t="str">
        <f t="shared" ca="1" si="9"/>
        <v>Prince Edward Island</v>
      </c>
      <c r="I60" s="1">
        <f t="shared" ca="1" si="20"/>
        <v>256832</v>
      </c>
      <c r="J60" s="3">
        <f t="shared" ca="1" si="11"/>
        <v>24337.433454846145</v>
      </c>
      <c r="K60" s="3">
        <f t="shared" ca="1" si="21"/>
        <v>105346.15131124291</v>
      </c>
      <c r="L60" s="3">
        <f t="shared" ca="1" si="1"/>
        <v>46470.133533976637</v>
      </c>
      <c r="M60" s="1">
        <f t="shared" ca="1" si="22"/>
        <v>119910.75244159115</v>
      </c>
      <c r="N60" s="3">
        <f t="shared" ca="1" si="23"/>
        <v>56485.398067152339</v>
      </c>
      <c r="O60" s="3">
        <f t="shared" ca="1" si="24"/>
        <v>418663.54937839526</v>
      </c>
      <c r="P60" s="3">
        <f t="shared" ca="1" si="25"/>
        <v>190718.31943041395</v>
      </c>
      <c r="Q60" s="3">
        <f t="shared" ca="1" si="26"/>
        <v>227945.22994798131</v>
      </c>
      <c r="Y60" s="1">
        <f ca="1">IF(Table3[[#This Row],[Gender]]="men",1,0)</f>
        <v>1</v>
      </c>
      <c r="Z60" s="1">
        <f ca="1">IF(Table3[[#This Row],[Gender]]="women",1,0)</f>
        <v>0</v>
      </c>
      <c r="AD60" s="1">
        <f ca="1"/>
        <v>0</v>
      </c>
      <c r="AE60" s="1">
        <f ca="1"/>
        <v>0</v>
      </c>
      <c r="AF60" s="1">
        <f ca="1"/>
        <v>1</v>
      </c>
      <c r="AG60" s="1">
        <f ca="1"/>
        <v>0</v>
      </c>
      <c r="AH60" s="1">
        <f ca="1"/>
        <v>0</v>
      </c>
      <c r="AI60" s="1">
        <f ca="1"/>
        <v>0</v>
      </c>
      <c r="AT60" s="6">
        <f t="shared" ca="1" si="18"/>
        <v>52673.08</v>
      </c>
      <c r="AW60" s="1">
        <f t="shared" ca="1" si="19"/>
        <v>9.48</v>
      </c>
    </row>
    <row r="61" spans="1:49" x14ac:dyDescent="0.25">
      <c r="A61" s="1" t="str">
        <f t="shared" ca="1" si="2"/>
        <v>men</v>
      </c>
      <c r="B61" s="1">
        <f t="shared" ca="1" si="3"/>
        <v>30</v>
      </c>
      <c r="C61" s="1" t="str">
        <f t="shared" ca="1" si="4"/>
        <v>Agriculture</v>
      </c>
      <c r="D61" s="1" t="str">
        <f t="shared" ca="1" si="5"/>
        <v>Technical</v>
      </c>
      <c r="E61" s="1">
        <f t="shared" ca="1" si="6"/>
        <v>3</v>
      </c>
      <c r="F61" s="1">
        <f t="shared" ca="1" si="7"/>
        <v>3</v>
      </c>
      <c r="G61" s="1">
        <f t="shared" ca="1" si="8"/>
        <v>63652</v>
      </c>
      <c r="H61" s="1" t="str">
        <f t="shared" ca="1" si="9"/>
        <v>Nova Scotia</v>
      </c>
      <c r="I61" s="1">
        <f t="shared" ca="1" si="20"/>
        <v>190956</v>
      </c>
      <c r="J61" s="3">
        <f t="shared" ca="1" si="11"/>
        <v>43478.914486360241</v>
      </c>
      <c r="K61" s="3">
        <f t="shared" ca="1" si="21"/>
        <v>117043.40754735279</v>
      </c>
      <c r="L61" s="3">
        <f t="shared" ca="1" si="1"/>
        <v>35800.119582836058</v>
      </c>
      <c r="M61" s="1">
        <f t="shared" ca="1" si="22"/>
        <v>51352.37669986859</v>
      </c>
      <c r="N61" s="3">
        <f t="shared" ca="1" si="23"/>
        <v>46507.256402903949</v>
      </c>
      <c r="O61" s="3">
        <f t="shared" ca="1" si="24"/>
        <v>354506.66395025671</v>
      </c>
      <c r="P61" s="3">
        <f t="shared" ca="1" si="25"/>
        <v>130631.41076906488</v>
      </c>
      <c r="Q61" s="3">
        <f t="shared" ca="1" si="26"/>
        <v>223875.25318119183</v>
      </c>
      <c r="Y61" s="1">
        <f ca="1">IF(Table3[[#This Row],[Gender]]="men",1,0)</f>
        <v>1</v>
      </c>
      <c r="Z61" s="1">
        <f ca="1">IF(Table3[[#This Row],[Gender]]="women",1,0)</f>
        <v>0</v>
      </c>
      <c r="AD61" s="1">
        <f ca="1"/>
        <v>0</v>
      </c>
      <c r="AE61" s="1">
        <f ca="1"/>
        <v>1</v>
      </c>
      <c r="AF61" s="1">
        <f ca="1"/>
        <v>0</v>
      </c>
      <c r="AG61" s="1">
        <f ca="1"/>
        <v>0</v>
      </c>
      <c r="AH61" s="1">
        <f ca="1"/>
        <v>0</v>
      </c>
      <c r="AI61" s="1">
        <f ca="1"/>
        <v>0</v>
      </c>
      <c r="AT61" s="6">
        <f t="shared" ca="1" si="18"/>
        <v>39014.47</v>
      </c>
      <c r="AW61" s="1">
        <f t="shared" ca="1" si="19"/>
        <v>22.77</v>
      </c>
    </row>
    <row r="62" spans="1:49" x14ac:dyDescent="0.25">
      <c r="A62" s="1" t="str">
        <f t="shared" ca="1" si="2"/>
        <v>men</v>
      </c>
      <c r="B62" s="1">
        <f t="shared" ca="1" si="3"/>
        <v>36</v>
      </c>
      <c r="C62" s="1" t="str">
        <f t="shared" ca="1" si="4"/>
        <v>Health</v>
      </c>
      <c r="D62" s="1" t="str">
        <f t="shared" ca="1" si="5"/>
        <v>College</v>
      </c>
      <c r="E62" s="1">
        <f t="shared" ca="1" si="6"/>
        <v>2</v>
      </c>
      <c r="F62" s="1">
        <f t="shared" ca="1" si="7"/>
        <v>2</v>
      </c>
      <c r="G62" s="1">
        <f t="shared" ca="1" si="8"/>
        <v>82989</v>
      </c>
      <c r="H62" s="1" t="str">
        <f t="shared" ca="1" si="9"/>
        <v>Nova Scotia</v>
      </c>
      <c r="I62" s="1">
        <f t="shared" ca="1" si="20"/>
        <v>497934</v>
      </c>
      <c r="J62" s="3">
        <f t="shared" ca="1" si="11"/>
        <v>7633.5508796278491</v>
      </c>
      <c r="K62" s="3">
        <f t="shared" ca="1" si="21"/>
        <v>120060.97568084956</v>
      </c>
      <c r="L62" s="3">
        <f t="shared" ca="1" si="1"/>
        <v>101687.72932364394</v>
      </c>
      <c r="M62" s="1">
        <f t="shared" ca="1" si="22"/>
        <v>114894.24071466955</v>
      </c>
      <c r="N62" s="3">
        <f t="shared" ca="1" si="23"/>
        <v>37808.82412094652</v>
      </c>
      <c r="O62" s="3">
        <f t="shared" ca="1" si="24"/>
        <v>655803.79980179598</v>
      </c>
      <c r="P62" s="3">
        <f t="shared" ca="1" si="25"/>
        <v>224215.52091794135</v>
      </c>
      <c r="Q62" s="3">
        <f t="shared" ca="1" si="26"/>
        <v>431588.27888385463</v>
      </c>
      <c r="Y62" s="1">
        <f ca="1">IF(Table3[[#This Row],[Gender]]="men",1,0)</f>
        <v>1</v>
      </c>
      <c r="Z62" s="1">
        <f ca="1">IF(Table3[[#This Row],[Gender]]="women",1,0)</f>
        <v>0</v>
      </c>
      <c r="AD62" s="1">
        <f ca="1"/>
        <v>0</v>
      </c>
      <c r="AE62" s="1">
        <f ca="1"/>
        <v>0</v>
      </c>
      <c r="AF62" s="1">
        <f ca="1"/>
        <v>0</v>
      </c>
      <c r="AG62" s="1">
        <f ca="1"/>
        <v>0</v>
      </c>
      <c r="AH62" s="1">
        <f ca="1"/>
        <v>1</v>
      </c>
      <c r="AI62" s="1">
        <f ca="1"/>
        <v>0</v>
      </c>
      <c r="AT62" s="6">
        <f t="shared" ca="1" si="18"/>
        <v>60030.49</v>
      </c>
      <c r="AW62" s="1">
        <f t="shared" ca="1" si="19"/>
        <v>1.53</v>
      </c>
    </row>
    <row r="63" spans="1:49" x14ac:dyDescent="0.25">
      <c r="A63" s="1" t="str">
        <f t="shared" ca="1" si="2"/>
        <v>men</v>
      </c>
      <c r="B63" s="1">
        <f t="shared" ca="1" si="3"/>
        <v>34</v>
      </c>
      <c r="C63" s="1" t="str">
        <f t="shared" ca="1" si="4"/>
        <v>Construction</v>
      </c>
      <c r="D63" s="1" t="str">
        <f t="shared" ca="1" si="5"/>
        <v>Technical</v>
      </c>
      <c r="E63" s="1">
        <f t="shared" ca="1" si="6"/>
        <v>4</v>
      </c>
      <c r="F63" s="1">
        <f t="shared" ca="1" si="7"/>
        <v>3</v>
      </c>
      <c r="G63" s="1">
        <f t="shared" ca="1" si="8"/>
        <v>54017</v>
      </c>
      <c r="H63" s="1" t="str">
        <f t="shared" ca="1" si="9"/>
        <v>Saskatchewan</v>
      </c>
      <c r="I63" s="1">
        <f t="shared" ca="1" si="20"/>
        <v>324102</v>
      </c>
      <c r="J63" s="3">
        <f t="shared" ca="1" si="11"/>
        <v>78084.406198028373</v>
      </c>
      <c r="K63" s="3">
        <f t="shared" ca="1" si="21"/>
        <v>26617.637218682477</v>
      </c>
      <c r="L63" s="3">
        <f t="shared" ca="1" si="1"/>
        <v>14654.012348666789</v>
      </c>
      <c r="M63" s="1">
        <f t="shared" ca="1" si="22"/>
        <v>90045.214506087737</v>
      </c>
      <c r="N63" s="3">
        <f t="shared" ca="1" si="23"/>
        <v>80212.88195402507</v>
      </c>
      <c r="O63" s="3">
        <f t="shared" ca="1" si="24"/>
        <v>430932.51917270757</v>
      </c>
      <c r="P63" s="3">
        <f t="shared" ca="1" si="25"/>
        <v>182783.63305278291</v>
      </c>
      <c r="Q63" s="3">
        <f t="shared" ca="1" si="26"/>
        <v>248148.88611992466</v>
      </c>
      <c r="Y63" s="1">
        <f ca="1">IF(Table3[[#This Row],[Gender]]="men",1,0)</f>
        <v>1</v>
      </c>
      <c r="Z63" s="1">
        <f ca="1">IF(Table3[[#This Row],[Gender]]="women",1,0)</f>
        <v>0</v>
      </c>
      <c r="AD63" s="1">
        <f ca="1"/>
        <v>0</v>
      </c>
      <c r="AE63" s="1">
        <f ca="1"/>
        <v>0</v>
      </c>
      <c r="AF63" s="1">
        <f ca="1"/>
        <v>0</v>
      </c>
      <c r="AG63" s="1">
        <f ca="1"/>
        <v>0</v>
      </c>
      <c r="AH63" s="1">
        <f ca="1"/>
        <v>0</v>
      </c>
      <c r="AI63" s="1">
        <f ca="1"/>
        <v>1</v>
      </c>
      <c r="AT63" s="6">
        <f t="shared" ca="1" si="18"/>
        <v>8872.5499999999993</v>
      </c>
      <c r="AW63" s="1">
        <f t="shared" ca="1" si="19"/>
        <v>24.09</v>
      </c>
    </row>
    <row r="64" spans="1:49" x14ac:dyDescent="0.25">
      <c r="A64" s="1" t="str">
        <f t="shared" ca="1" si="2"/>
        <v>men</v>
      </c>
      <c r="B64" s="1">
        <f t="shared" ca="1" si="3"/>
        <v>25</v>
      </c>
      <c r="C64" s="1" t="str">
        <f t="shared" ca="1" si="4"/>
        <v>General Work</v>
      </c>
      <c r="D64" s="1" t="str">
        <f t="shared" ca="1" si="5"/>
        <v>University</v>
      </c>
      <c r="E64" s="1">
        <f t="shared" ca="1" si="6"/>
        <v>4</v>
      </c>
      <c r="F64" s="1">
        <f t="shared" ca="1" si="7"/>
        <v>3</v>
      </c>
      <c r="G64" s="1">
        <f t="shared" ca="1" si="8"/>
        <v>76458</v>
      </c>
      <c r="H64" s="1" t="str">
        <f t="shared" ca="1" si="9"/>
        <v>Saskatchewan</v>
      </c>
      <c r="I64" s="1">
        <f t="shared" ca="1" si="20"/>
        <v>382290</v>
      </c>
      <c r="J64" s="3">
        <f t="shared" ca="1" si="11"/>
        <v>197006.41207124307</v>
      </c>
      <c r="K64" s="3">
        <f t="shared" ca="1" si="21"/>
        <v>139135.96957158047</v>
      </c>
      <c r="L64" s="3">
        <f t="shared" ca="1" si="1"/>
        <v>31667.314566709858</v>
      </c>
      <c r="M64" s="1">
        <f t="shared" ca="1" si="22"/>
        <v>47922.507804038731</v>
      </c>
      <c r="N64" s="3">
        <f t="shared" ca="1" si="23"/>
        <v>48912.440715617144</v>
      </c>
      <c r="O64" s="3">
        <f t="shared" ca="1" si="24"/>
        <v>570338.41028719756</v>
      </c>
      <c r="P64" s="3">
        <f t="shared" ca="1" si="25"/>
        <v>276596.23444199166</v>
      </c>
      <c r="Q64" s="3">
        <f t="shared" ca="1" si="26"/>
        <v>293742.1758452059</v>
      </c>
      <c r="Y64" s="1">
        <f ca="1">IF(Table3[[#This Row],[Gender]]="men",1,0)</f>
        <v>1</v>
      </c>
      <c r="Z64" s="1">
        <f ca="1">IF(Table3[[#This Row],[Gender]]="women",1,0)</f>
        <v>0</v>
      </c>
      <c r="AD64" s="1">
        <f ca="1"/>
        <v>0</v>
      </c>
      <c r="AE64" s="1">
        <f ca="1"/>
        <v>1</v>
      </c>
      <c r="AF64" s="1">
        <f ca="1"/>
        <v>0</v>
      </c>
      <c r="AG64" s="1">
        <f ca="1"/>
        <v>0</v>
      </c>
      <c r="AH64" s="1">
        <f ca="1"/>
        <v>0</v>
      </c>
      <c r="AI64" s="1">
        <f ca="1"/>
        <v>0</v>
      </c>
      <c r="AT64" s="6">
        <f t="shared" ca="1" si="18"/>
        <v>46378.66</v>
      </c>
      <c r="AW64" s="1">
        <f t="shared" ca="1" si="19"/>
        <v>51.53</v>
      </c>
    </row>
    <row r="65" spans="1:49" x14ac:dyDescent="0.25">
      <c r="A65" s="1" t="str">
        <f t="shared" ca="1" si="2"/>
        <v>women</v>
      </c>
      <c r="B65" s="1">
        <f t="shared" ca="1" si="3"/>
        <v>33</v>
      </c>
      <c r="C65" s="1" t="str">
        <f t="shared" ca="1" si="4"/>
        <v>Health</v>
      </c>
      <c r="D65" s="1" t="str">
        <f t="shared" ca="1" si="5"/>
        <v>High school</v>
      </c>
      <c r="E65" s="1">
        <f t="shared" ca="1" si="6"/>
        <v>4</v>
      </c>
      <c r="F65" s="1">
        <f t="shared" ca="1" si="7"/>
        <v>2</v>
      </c>
      <c r="G65" s="1">
        <f t="shared" ca="1" si="8"/>
        <v>67000</v>
      </c>
      <c r="H65" s="1" t="str">
        <f t="shared" ca="1" si="9"/>
        <v>Northwest Ter</v>
      </c>
      <c r="I65" s="1">
        <f t="shared" ca="1" si="20"/>
        <v>402000</v>
      </c>
      <c r="J65" s="3">
        <f t="shared" ca="1" si="11"/>
        <v>235176.02152168631</v>
      </c>
      <c r="K65" s="3">
        <f t="shared" ca="1" si="21"/>
        <v>55735.507909361702</v>
      </c>
      <c r="L65" s="3">
        <f t="shared" ca="1" si="1"/>
        <v>70551.270117314809</v>
      </c>
      <c r="M65" s="1">
        <f t="shared" ca="1" si="22"/>
        <v>19295.173191320617</v>
      </c>
      <c r="N65" s="3">
        <f t="shared" ca="1" si="23"/>
        <v>7640.3986299277231</v>
      </c>
      <c r="O65" s="3">
        <f t="shared" ca="1" si="24"/>
        <v>465375.9065392894</v>
      </c>
      <c r="P65" s="3">
        <f t="shared" ca="1" si="25"/>
        <v>325022.46483032173</v>
      </c>
      <c r="Q65" s="3">
        <f t="shared" ca="1" si="26"/>
        <v>140353.44170896767</v>
      </c>
      <c r="Y65" s="1">
        <f ca="1">IF(Table3[[#This Row],[Gender]]="men",1,0)</f>
        <v>0</v>
      </c>
      <c r="Z65" s="1">
        <f ca="1">IF(Table3[[#This Row],[Gender]]="women",1,0)</f>
        <v>1</v>
      </c>
      <c r="AD65" s="1">
        <f ca="1"/>
        <v>0</v>
      </c>
      <c r="AE65" s="1">
        <f ca="1"/>
        <v>1</v>
      </c>
      <c r="AF65" s="1">
        <f ca="1"/>
        <v>0</v>
      </c>
      <c r="AG65" s="1">
        <f ca="1"/>
        <v>0</v>
      </c>
      <c r="AH65" s="1">
        <f ca="1"/>
        <v>0</v>
      </c>
      <c r="AI65" s="1">
        <f ca="1"/>
        <v>0</v>
      </c>
      <c r="AT65" s="6">
        <f t="shared" ca="1" si="18"/>
        <v>27867.75</v>
      </c>
      <c r="AW65" s="1">
        <f t="shared" ca="1" si="19"/>
        <v>58.5</v>
      </c>
    </row>
    <row r="66" spans="1:49" x14ac:dyDescent="0.25">
      <c r="A66" s="1" t="str">
        <f t="shared" ca="1" si="2"/>
        <v>men</v>
      </c>
      <c r="B66" s="1">
        <f t="shared" ca="1" si="3"/>
        <v>40</v>
      </c>
      <c r="C66" s="1" t="str">
        <f t="shared" ca="1" si="4"/>
        <v>Health</v>
      </c>
      <c r="D66" s="1" t="str">
        <f t="shared" ca="1" si="5"/>
        <v>University</v>
      </c>
      <c r="E66" s="1">
        <f t="shared" ca="1" si="6"/>
        <v>4</v>
      </c>
      <c r="F66" s="1">
        <f t="shared" ca="1" si="7"/>
        <v>2</v>
      </c>
      <c r="G66" s="1">
        <f t="shared" ca="1" si="8"/>
        <v>31523</v>
      </c>
      <c r="H66" s="1" t="str">
        <f t="shared" ca="1" si="9"/>
        <v>Nova Scotia</v>
      </c>
      <c r="I66" s="1">
        <f t="shared" ca="1" si="20"/>
        <v>157615</v>
      </c>
      <c r="J66" s="3">
        <f t="shared" ca="1" si="11"/>
        <v>102301.34731797889</v>
      </c>
      <c r="K66" s="3">
        <f t="shared" ca="1" si="21"/>
        <v>16556.581309876125</v>
      </c>
      <c r="L66" s="3">
        <f t="shared" ca="1" si="1"/>
        <v>43464.914893643341</v>
      </c>
      <c r="M66" s="1">
        <f t="shared" ca="1" si="22"/>
        <v>32451.143732270037</v>
      </c>
      <c r="N66" s="3">
        <f t="shared" ca="1" si="23"/>
        <v>25408.871649015404</v>
      </c>
      <c r="O66" s="3">
        <f t="shared" ca="1" si="24"/>
        <v>199580.45295889152</v>
      </c>
      <c r="P66" s="3">
        <f t="shared" ca="1" si="25"/>
        <v>178217.40594389226</v>
      </c>
      <c r="Q66" s="3">
        <f t="shared" ca="1" si="26"/>
        <v>21363.047014999262</v>
      </c>
      <c r="Y66" s="1">
        <f ca="1">IF(Table3[[#This Row],[Gender]]="men",1,0)</f>
        <v>1</v>
      </c>
      <c r="Z66" s="1">
        <f ca="1">IF(Table3[[#This Row],[Gender]]="women",1,0)</f>
        <v>0</v>
      </c>
      <c r="AD66" s="1">
        <f ca="1"/>
        <v>0</v>
      </c>
      <c r="AE66" s="1">
        <f ca="1"/>
        <v>1</v>
      </c>
      <c r="AF66" s="1">
        <f ca="1"/>
        <v>0</v>
      </c>
      <c r="AG66" s="1">
        <f ca="1"/>
        <v>0</v>
      </c>
      <c r="AH66" s="1">
        <f ca="1"/>
        <v>0</v>
      </c>
      <c r="AI66" s="1">
        <f ca="1"/>
        <v>0</v>
      </c>
      <c r="AT66" s="6">
        <f t="shared" ca="1" si="18"/>
        <v>8278.2900000000009</v>
      </c>
      <c r="AW66" s="1">
        <f t="shared" ca="1" si="19"/>
        <v>64.91</v>
      </c>
    </row>
    <row r="67" spans="1:49" x14ac:dyDescent="0.25">
      <c r="A67" s="1" t="str">
        <f t="shared" ca="1" si="2"/>
        <v>men</v>
      </c>
      <c r="B67" s="1">
        <f t="shared" ca="1" si="3"/>
        <v>31</v>
      </c>
      <c r="C67" s="1" t="str">
        <f t="shared" ca="1" si="4"/>
        <v>Health</v>
      </c>
      <c r="D67" s="1" t="str">
        <f t="shared" ca="1" si="5"/>
        <v>Other</v>
      </c>
      <c r="E67" s="1">
        <f t="shared" ca="1" si="6"/>
        <v>3</v>
      </c>
      <c r="F67" s="1">
        <f t="shared" ca="1" si="7"/>
        <v>1</v>
      </c>
      <c r="G67" s="1">
        <f t="shared" ca="1" si="8"/>
        <v>59075</v>
      </c>
      <c r="H67" s="1" t="str">
        <f t="shared" ca="1" si="9"/>
        <v>Saskatchewan</v>
      </c>
      <c r="I67" s="1">
        <f t="shared" ca="1" si="20"/>
        <v>177225</v>
      </c>
      <c r="J67" s="3">
        <f t="shared" ca="1" si="11"/>
        <v>4210.3603185251613</v>
      </c>
      <c r="K67" s="3">
        <f t="shared" ca="1" si="21"/>
        <v>5466.8468278438731</v>
      </c>
      <c r="L67" s="3">
        <f t="shared" ca="1" si="1"/>
        <v>50700.87775938565</v>
      </c>
      <c r="M67" s="1">
        <f t="shared" ca="1" si="22"/>
        <v>14259.388670218626</v>
      </c>
      <c r="N67" s="3">
        <f t="shared" ca="1" si="23"/>
        <v>47607.945700094555</v>
      </c>
      <c r="O67" s="3">
        <f t="shared" ca="1" si="24"/>
        <v>230299.79252793844</v>
      </c>
      <c r="P67" s="3">
        <f t="shared" ca="1" si="25"/>
        <v>69170.626748129434</v>
      </c>
      <c r="Q67" s="3">
        <f t="shared" ca="1" si="26"/>
        <v>161129.165779809</v>
      </c>
      <c r="Y67" s="1">
        <f ca="1">IF(Table3[[#This Row],[Gender]]="men",1,0)</f>
        <v>1</v>
      </c>
      <c r="Z67" s="1">
        <f ca="1">IF(Table3[[#This Row],[Gender]]="women",1,0)</f>
        <v>0</v>
      </c>
      <c r="AD67" s="1">
        <f ca="1"/>
        <v>1</v>
      </c>
      <c r="AE67" s="1">
        <f ca="1"/>
        <v>0</v>
      </c>
      <c r="AF67" s="1">
        <f ca="1"/>
        <v>0</v>
      </c>
      <c r="AG67" s="1">
        <f ca="1"/>
        <v>0</v>
      </c>
      <c r="AH67" s="1">
        <f ca="1"/>
        <v>0</v>
      </c>
      <c r="AI67" s="1">
        <f ca="1"/>
        <v>0</v>
      </c>
      <c r="AT67" s="6">
        <f t="shared" ca="1" si="18"/>
        <v>5466.85</v>
      </c>
      <c r="AW67" s="1">
        <f t="shared" ca="1" si="19"/>
        <v>2.38</v>
      </c>
    </row>
    <row r="68" spans="1:49" x14ac:dyDescent="0.25">
      <c r="A68" s="1" t="str">
        <f t="shared" ca="1" si="2"/>
        <v>women</v>
      </c>
      <c r="B68" s="1">
        <f t="shared" ca="1" si="3"/>
        <v>41</v>
      </c>
      <c r="C68" s="1" t="str">
        <f t="shared" ca="1" si="4"/>
        <v>Teaching</v>
      </c>
      <c r="D68" s="1" t="str">
        <f t="shared" ca="1" si="5"/>
        <v>College</v>
      </c>
      <c r="E68" s="1">
        <f t="shared" ca="1" si="6"/>
        <v>2</v>
      </c>
      <c r="F68" s="1">
        <f t="shared" ca="1" si="7"/>
        <v>3</v>
      </c>
      <c r="G68" s="1">
        <f t="shared" ca="1" si="8"/>
        <v>52708</v>
      </c>
      <c r="H68" s="1" t="str">
        <f t="shared" ca="1" si="9"/>
        <v>Saskatchewan</v>
      </c>
      <c r="I68" s="1">
        <f t="shared" ca="1" si="20"/>
        <v>316248</v>
      </c>
      <c r="J68" s="3">
        <f t="shared" ca="1" si="11"/>
        <v>241829.23328184246</v>
      </c>
      <c r="K68" s="3">
        <f t="shared" ca="1" si="21"/>
        <v>4841.1370198676814</v>
      </c>
      <c r="L68" s="3">
        <f t="shared" ca="1" si="1"/>
        <v>8748.8812794603637</v>
      </c>
      <c r="M68" s="1">
        <f t="shared" ca="1" si="22"/>
        <v>68698.644093945972</v>
      </c>
      <c r="N68" s="3">
        <f t="shared" ca="1" si="23"/>
        <v>70077.565685340727</v>
      </c>
      <c r="O68" s="3">
        <f t="shared" ca="1" si="24"/>
        <v>391166.70270520839</v>
      </c>
      <c r="P68" s="3">
        <f t="shared" ca="1" si="25"/>
        <v>319276.75865524879</v>
      </c>
      <c r="Q68" s="3">
        <f t="shared" ca="1" si="26"/>
        <v>71889.944049959595</v>
      </c>
      <c r="Y68" s="1">
        <f ca="1">IF(Table3[[#This Row],[Gender]]="men",1,0)</f>
        <v>0</v>
      </c>
      <c r="Z68" s="1">
        <f ca="1">IF(Table3[[#This Row],[Gender]]="women",1,0)</f>
        <v>1</v>
      </c>
      <c r="AD68" s="1">
        <f ca="1"/>
        <v>0</v>
      </c>
      <c r="AE68" s="1">
        <f ca="1"/>
        <v>0</v>
      </c>
      <c r="AF68" s="1">
        <f ca="1"/>
        <v>0</v>
      </c>
      <c r="AG68" s="1">
        <f ca="1"/>
        <v>0</v>
      </c>
      <c r="AH68" s="1">
        <f ca="1"/>
        <v>0</v>
      </c>
      <c r="AI68" s="1">
        <f ca="1"/>
        <v>1</v>
      </c>
      <c r="AT68" s="6">
        <f t="shared" ca="1" si="18"/>
        <v>1613.71</v>
      </c>
      <c r="AW68" s="1">
        <f t="shared" ca="1" si="19"/>
        <v>76.47</v>
      </c>
    </row>
    <row r="69" spans="1:49" x14ac:dyDescent="0.25">
      <c r="A69" s="1" t="str">
        <f t="shared" ca="1" si="2"/>
        <v>men</v>
      </c>
      <c r="B69" s="1">
        <f t="shared" ca="1" si="3"/>
        <v>43</v>
      </c>
      <c r="C69" s="1" t="str">
        <f t="shared" ca="1" si="4"/>
        <v>General Work</v>
      </c>
      <c r="D69" s="1" t="str">
        <f t="shared" ca="1" si="5"/>
        <v>Technical</v>
      </c>
      <c r="E69" s="1">
        <f t="shared" ca="1" si="6"/>
        <v>2</v>
      </c>
      <c r="F69" s="1">
        <f t="shared" ca="1" si="7"/>
        <v>1</v>
      </c>
      <c r="G69" s="1">
        <f t="shared" ca="1" si="8"/>
        <v>79444</v>
      </c>
      <c r="H69" s="1" t="str">
        <f t="shared" ca="1" si="9"/>
        <v>Prince Edward Island</v>
      </c>
      <c r="I69" s="1">
        <f t="shared" ca="1" si="20"/>
        <v>238332</v>
      </c>
      <c r="J69" s="3">
        <f t="shared" ca="1" si="11"/>
        <v>166027.05034376809</v>
      </c>
      <c r="K69" s="3">
        <f t="shared" ca="1" si="21"/>
        <v>55949.278475391424</v>
      </c>
      <c r="L69" s="3">
        <f t="shared" ca="1" si="1"/>
        <v>31237.056621683954</v>
      </c>
      <c r="M69" s="1">
        <f t="shared" ca="1" si="22"/>
        <v>114620.44105540837</v>
      </c>
      <c r="N69" s="3">
        <f t="shared" ca="1" si="23"/>
        <v>116282.94068267099</v>
      </c>
      <c r="O69" s="3">
        <f t="shared" ca="1" si="24"/>
        <v>410564.21915806242</v>
      </c>
      <c r="P69" s="3">
        <f t="shared" ca="1" si="25"/>
        <v>311884.54802086041</v>
      </c>
      <c r="Q69" s="3">
        <f t="shared" ca="1" si="26"/>
        <v>98679.671137202007</v>
      </c>
      <c r="Y69" s="1">
        <f ca="1">IF(Table3[[#This Row],[Gender]]="men",1,0)</f>
        <v>1</v>
      </c>
      <c r="Z69" s="1">
        <f ca="1">IF(Table3[[#This Row],[Gender]]="women",1,0)</f>
        <v>0</v>
      </c>
      <c r="AD69" s="1">
        <f ca="1"/>
        <v>0</v>
      </c>
      <c r="AE69" s="1">
        <f ca="1"/>
        <v>0</v>
      </c>
      <c r="AF69" s="1">
        <f ca="1"/>
        <v>0</v>
      </c>
      <c r="AG69" s="1">
        <f ca="1"/>
        <v>0</v>
      </c>
      <c r="AH69" s="1">
        <f ca="1"/>
        <v>0</v>
      </c>
      <c r="AI69" s="1">
        <f ca="1"/>
        <v>1</v>
      </c>
      <c r="AT69" s="6">
        <f t="shared" ca="1" si="18"/>
        <v>55949.279999999999</v>
      </c>
      <c r="AW69" s="1">
        <f t="shared" ca="1" si="19"/>
        <v>69.66</v>
      </c>
    </row>
    <row r="70" spans="1:49" x14ac:dyDescent="0.25">
      <c r="A70" s="1" t="str">
        <f t="shared" ca="1" si="2"/>
        <v>women</v>
      </c>
      <c r="B70" s="1">
        <f t="shared" ca="1" si="3"/>
        <v>28</v>
      </c>
      <c r="C70" s="1" t="str">
        <f t="shared" ca="1" si="4"/>
        <v>General Work</v>
      </c>
      <c r="D70" s="1" t="str">
        <f t="shared" ca="1" si="5"/>
        <v>High school</v>
      </c>
      <c r="E70" s="1">
        <f t="shared" ca="1" si="6"/>
        <v>4</v>
      </c>
      <c r="F70" s="1">
        <f t="shared" ca="1" si="7"/>
        <v>1</v>
      </c>
      <c r="G70" s="1">
        <f t="shared" ca="1" si="8"/>
        <v>85332</v>
      </c>
      <c r="H70" s="1" t="str">
        <f t="shared" ca="1" si="9"/>
        <v>New Bruncwick</v>
      </c>
      <c r="I70" s="1">
        <f t="shared" ca="1" si="20"/>
        <v>426660</v>
      </c>
      <c r="J70" s="3">
        <f t="shared" ca="1" si="11"/>
        <v>402187.44886072783</v>
      </c>
      <c r="K70" s="3">
        <f t="shared" ca="1" si="21"/>
        <v>13439.609787859872</v>
      </c>
      <c r="L70" s="3">
        <f t="shared" ca="1" si="1"/>
        <v>39539.494025356318</v>
      </c>
      <c r="M70" s="1">
        <f t="shared" ca="1" si="22"/>
        <v>6475.8767921415274</v>
      </c>
      <c r="N70" s="3">
        <f t="shared" ca="1" si="23"/>
        <v>104767.76379094215</v>
      </c>
      <c r="O70" s="3">
        <f t="shared" ca="1" si="24"/>
        <v>544867.37357880198</v>
      </c>
      <c r="P70" s="3">
        <f t="shared" ca="1" si="25"/>
        <v>448202.81967822567</v>
      </c>
      <c r="Q70" s="3">
        <f t="shared" ca="1" si="26"/>
        <v>96664.553900576313</v>
      </c>
      <c r="Y70" s="1">
        <f ca="1">IF(Table3[[#This Row],[Gender]]="men",1,0)</f>
        <v>0</v>
      </c>
      <c r="Z70" s="1">
        <f ca="1">IF(Table3[[#This Row],[Gender]]="women",1,0)</f>
        <v>1</v>
      </c>
      <c r="AD70" s="1">
        <f ca="1"/>
        <v>0</v>
      </c>
      <c r="AE70" s="1">
        <f ca="1"/>
        <v>0</v>
      </c>
      <c r="AF70" s="1">
        <f ca="1"/>
        <v>0</v>
      </c>
      <c r="AG70" s="1">
        <f ca="1"/>
        <v>1</v>
      </c>
      <c r="AH70" s="1">
        <f ca="1"/>
        <v>0</v>
      </c>
      <c r="AI70" s="1">
        <f ca="1"/>
        <v>0</v>
      </c>
      <c r="AT70" s="6">
        <f t="shared" ca="1" si="18"/>
        <v>13439.61</v>
      </c>
      <c r="AW70" s="1">
        <f t="shared" ca="1" si="19"/>
        <v>94.26</v>
      </c>
    </row>
    <row r="71" spans="1:49" x14ac:dyDescent="0.25">
      <c r="A71" s="1" t="str">
        <f t="shared" ca="1" si="2"/>
        <v>men</v>
      </c>
      <c r="B71" s="1">
        <f t="shared" ca="1" si="3"/>
        <v>39</v>
      </c>
      <c r="C71" s="1" t="str">
        <f t="shared" ca="1" si="4"/>
        <v>IT</v>
      </c>
      <c r="D71" s="1" t="str">
        <f t="shared" ca="1" si="5"/>
        <v>University</v>
      </c>
      <c r="E71" s="1">
        <f t="shared" ca="1" si="6"/>
        <v>4</v>
      </c>
      <c r="F71" s="1">
        <f t="shared" ca="1" si="7"/>
        <v>2</v>
      </c>
      <c r="G71" s="1">
        <f t="shared" ca="1" si="8"/>
        <v>34652</v>
      </c>
      <c r="H71" s="1" t="str">
        <f t="shared" ca="1" si="9"/>
        <v>Alberta</v>
      </c>
      <c r="I71" s="1">
        <f t="shared" ca="1" si="20"/>
        <v>103956</v>
      </c>
      <c r="J71" s="3">
        <f t="shared" ca="1" si="11"/>
        <v>79331.261486203133</v>
      </c>
      <c r="K71" s="3">
        <f t="shared" ca="1" si="21"/>
        <v>45451.097691970812</v>
      </c>
      <c r="L71" s="3">
        <f t="shared" ref="L71:L134" ca="1" si="27">F71*RAND()*G71</f>
        <v>65918.963282610639</v>
      </c>
      <c r="M71" s="1">
        <f t="shared" ca="1" si="22"/>
        <v>67609.412090223894</v>
      </c>
      <c r="N71" s="3">
        <f t="shared" ca="1" si="23"/>
        <v>12468.445327983389</v>
      </c>
      <c r="O71" s="3">
        <f t="shared" ca="1" si="24"/>
        <v>161875.5430199542</v>
      </c>
      <c r="P71" s="3">
        <f t="shared" ca="1" si="25"/>
        <v>212859.63685903765</v>
      </c>
      <c r="Q71" s="3">
        <f t="shared" ca="1" si="26"/>
        <v>-50984.093839083449</v>
      </c>
      <c r="Y71" s="1">
        <f ca="1">IF(Table3[[#This Row],[Gender]]="men",1,0)</f>
        <v>1</v>
      </c>
      <c r="Z71" s="1">
        <f ca="1">IF(Table3[[#This Row],[Gender]]="women",1,0)</f>
        <v>0</v>
      </c>
      <c r="AD71" s="1">
        <f ca="1"/>
        <v>0</v>
      </c>
      <c r="AE71" s="1">
        <f ca="1"/>
        <v>1</v>
      </c>
      <c r="AF71" s="1">
        <f ca="1"/>
        <v>0</v>
      </c>
      <c r="AG71" s="1">
        <f ca="1"/>
        <v>0</v>
      </c>
      <c r="AH71" s="1">
        <f ca="1"/>
        <v>0</v>
      </c>
      <c r="AI71" s="1">
        <f ca="1"/>
        <v>0</v>
      </c>
      <c r="AT71" s="6">
        <f t="shared" ca="1" si="18"/>
        <v>22725.55</v>
      </c>
      <c r="AW71" s="1">
        <f t="shared" ca="1" si="19"/>
        <v>76.31</v>
      </c>
    </row>
    <row r="72" spans="1:49" x14ac:dyDescent="0.25">
      <c r="A72" s="1" t="str">
        <f t="shared" ref="A72:A135" ca="1" si="28">IF(RANDBETWEEN(1,2)=1,"men","women")</f>
        <v>women</v>
      </c>
      <c r="B72" s="1">
        <f t="shared" ref="B72:B135" ca="1" si="29">RANDBETWEEN(25,45)</f>
        <v>43</v>
      </c>
      <c r="C72" s="1" t="str">
        <f t="shared" ref="C72:C135" ca="1" si="30">VLOOKUP(RANDBETWEEN(1,6),$R$6:$S$11,2)</f>
        <v>Health</v>
      </c>
      <c r="D72" s="1" t="str">
        <f t="shared" ref="D72:D135" ca="1" si="31">VLOOKUP(RANDBETWEEN(1,5),$T$6:$U$10,2)</f>
        <v>University</v>
      </c>
      <c r="E72" s="1">
        <f t="shared" ref="E72:E135" ca="1" si="32">RANDBETWEEN(1,4)</f>
        <v>1</v>
      </c>
      <c r="F72" s="1">
        <f t="shared" ref="F72:F135" ca="1" si="33">RANDBETWEEN(1,3)</f>
        <v>2</v>
      </c>
      <c r="G72" s="1">
        <f t="shared" ref="G72:G135" ca="1" si="34">RANDBETWEEN(25000,90000)</f>
        <v>74256</v>
      </c>
      <c r="H72" s="1" t="str">
        <f t="shared" ref="H72:H135" ca="1" si="35">VLOOKUP(RANDBETWEEN(1,14),$V$6:$W$18,2)</f>
        <v>Saskatchewan</v>
      </c>
      <c r="I72" s="1">
        <f t="shared" ca="1" si="20"/>
        <v>297024</v>
      </c>
      <c r="J72" s="3">
        <f t="shared" ref="J72:J135" ca="1" si="36">RAND()*I72</f>
        <v>122455.90118154953</v>
      </c>
      <c r="K72" s="3">
        <f t="shared" ca="1" si="21"/>
        <v>143969.26480347992</v>
      </c>
      <c r="L72" s="3">
        <f t="shared" ca="1" si="27"/>
        <v>109398.67885691904</v>
      </c>
      <c r="M72" s="1">
        <f t="shared" ca="1" si="22"/>
        <v>114001.87570231123</v>
      </c>
      <c r="N72" s="3">
        <f t="shared" ca="1" si="23"/>
        <v>64547.803277933817</v>
      </c>
      <c r="O72" s="3">
        <f t="shared" ca="1" si="24"/>
        <v>505541.06808141369</v>
      </c>
      <c r="P72" s="3">
        <f t="shared" ca="1" si="25"/>
        <v>345856.45574077981</v>
      </c>
      <c r="Q72" s="3">
        <f t="shared" ca="1" si="26"/>
        <v>159684.61234063387</v>
      </c>
      <c r="Y72" s="1">
        <f ca="1">IF(Table3[[#This Row],[Gender]]="men",1,0)</f>
        <v>0</v>
      </c>
      <c r="Z72" s="1">
        <f ca="1">IF(Table3[[#This Row],[Gender]]="women",1,0)</f>
        <v>1</v>
      </c>
      <c r="AD72" s="1">
        <f ca="1"/>
        <v>0</v>
      </c>
      <c r="AE72" s="1">
        <f ca="1"/>
        <v>0</v>
      </c>
      <c r="AF72" s="1">
        <f ca="1"/>
        <v>1</v>
      </c>
      <c r="AG72" s="1">
        <f ca="1"/>
        <v>0</v>
      </c>
      <c r="AH72" s="1">
        <f ca="1"/>
        <v>0</v>
      </c>
      <c r="AI72" s="1">
        <f ca="1"/>
        <v>0</v>
      </c>
      <c r="AT72" s="6">
        <f t="shared" ref="AT72:AT135" ca="1" si="37">ROUND(K72/F72,2)</f>
        <v>71984.63</v>
      </c>
      <c r="AW72" s="1">
        <f t="shared" ca="1" si="19"/>
        <v>41.23</v>
      </c>
    </row>
    <row r="73" spans="1:49" x14ac:dyDescent="0.25">
      <c r="A73" s="1" t="str">
        <f t="shared" ca="1" si="28"/>
        <v>women</v>
      </c>
      <c r="B73" s="1">
        <f t="shared" ca="1" si="29"/>
        <v>42</v>
      </c>
      <c r="C73" s="1" t="str">
        <f t="shared" ca="1" si="30"/>
        <v>Agriculture</v>
      </c>
      <c r="D73" s="1" t="str">
        <f t="shared" ca="1" si="31"/>
        <v>Technical</v>
      </c>
      <c r="E73" s="1">
        <f t="shared" ca="1" si="32"/>
        <v>4</v>
      </c>
      <c r="F73" s="1">
        <f t="shared" ca="1" si="33"/>
        <v>2</v>
      </c>
      <c r="G73" s="1">
        <f t="shared" ca="1" si="34"/>
        <v>72047</v>
      </c>
      <c r="H73" s="1" t="str">
        <f t="shared" ca="1" si="35"/>
        <v>Prince Edward Island</v>
      </c>
      <c r="I73" s="1">
        <f t="shared" ca="1" si="20"/>
        <v>360235</v>
      </c>
      <c r="J73" s="3">
        <f t="shared" ca="1" si="36"/>
        <v>180679.40516662906</v>
      </c>
      <c r="K73" s="3">
        <f t="shared" ca="1" si="21"/>
        <v>22171.723552376301</v>
      </c>
      <c r="L73" s="3">
        <f t="shared" ca="1" si="27"/>
        <v>85439.928994782967</v>
      </c>
      <c r="M73" s="1">
        <f t="shared" ca="1" si="22"/>
        <v>59699.882917787138</v>
      </c>
      <c r="N73" s="3">
        <f t="shared" ca="1" si="23"/>
        <v>53876.194925449039</v>
      </c>
      <c r="O73" s="3">
        <f t="shared" ca="1" si="24"/>
        <v>436282.91847782535</v>
      </c>
      <c r="P73" s="3">
        <f t="shared" ca="1" si="25"/>
        <v>325819.21707919915</v>
      </c>
      <c r="Q73" s="3">
        <f t="shared" ca="1" si="26"/>
        <v>110463.7013986262</v>
      </c>
      <c r="Y73" s="1">
        <f ca="1">IF(Table3[[#This Row],[Gender]]="men",1,0)</f>
        <v>0</v>
      </c>
      <c r="Z73" s="1">
        <f ca="1">IF(Table3[[#This Row],[Gender]]="women",1,0)</f>
        <v>1</v>
      </c>
      <c r="AD73" s="1">
        <f ca="1"/>
        <v>0</v>
      </c>
      <c r="AE73" s="1">
        <f ca="1"/>
        <v>0</v>
      </c>
      <c r="AF73" s="1">
        <f ca="1"/>
        <v>0</v>
      </c>
      <c r="AG73" s="1">
        <f ca="1"/>
        <v>0</v>
      </c>
      <c r="AH73" s="1">
        <f ca="1"/>
        <v>1</v>
      </c>
      <c r="AI73" s="1">
        <f ca="1"/>
        <v>0</v>
      </c>
      <c r="AT73" s="6">
        <f t="shared" ca="1" si="37"/>
        <v>11085.86</v>
      </c>
      <c r="AW73" s="1">
        <f t="shared" ref="AW73:AW136" ca="1" si="38">ROUND(J73/I73*100,2)</f>
        <v>50.16</v>
      </c>
    </row>
    <row r="74" spans="1:49" x14ac:dyDescent="0.25">
      <c r="A74" s="1" t="str">
        <f t="shared" ca="1" si="28"/>
        <v>men</v>
      </c>
      <c r="B74" s="1">
        <f t="shared" ca="1" si="29"/>
        <v>27</v>
      </c>
      <c r="C74" s="1" t="str">
        <f t="shared" ca="1" si="30"/>
        <v>Construction</v>
      </c>
      <c r="D74" s="1" t="str">
        <f t="shared" ca="1" si="31"/>
        <v>Technical</v>
      </c>
      <c r="E74" s="1">
        <f t="shared" ca="1" si="32"/>
        <v>4</v>
      </c>
      <c r="F74" s="1">
        <f t="shared" ca="1" si="33"/>
        <v>2</v>
      </c>
      <c r="G74" s="1">
        <f t="shared" ca="1" si="34"/>
        <v>27428</v>
      </c>
      <c r="H74" s="1" t="str">
        <f t="shared" ca="1" si="35"/>
        <v>Prince Edward Island</v>
      </c>
      <c r="I74" s="1">
        <f t="shared" ca="1" si="20"/>
        <v>137140</v>
      </c>
      <c r="J74" s="3">
        <f t="shared" ca="1" si="36"/>
        <v>80840.018011477005</v>
      </c>
      <c r="K74" s="3">
        <f t="shared" ca="1" si="21"/>
        <v>54249.824200457209</v>
      </c>
      <c r="L74" s="3">
        <f t="shared" ca="1" si="27"/>
        <v>44119.733382255501</v>
      </c>
      <c r="M74" s="1">
        <f t="shared" ca="1" si="22"/>
        <v>7067.5952949507682</v>
      </c>
      <c r="N74" s="3">
        <f t="shared" ca="1" si="23"/>
        <v>16995.360968675257</v>
      </c>
      <c r="O74" s="3">
        <f t="shared" ca="1" si="24"/>
        <v>208385.18516913246</v>
      </c>
      <c r="P74" s="3">
        <f t="shared" ca="1" si="25"/>
        <v>132027.34668868326</v>
      </c>
      <c r="Q74" s="3">
        <f t="shared" ca="1" si="26"/>
        <v>76357.838480449194</v>
      </c>
      <c r="Y74" s="1">
        <f ca="1">IF(Table3[[#This Row],[Gender]]="men",1,0)</f>
        <v>1</v>
      </c>
      <c r="Z74" s="1">
        <f ca="1">IF(Table3[[#This Row],[Gender]]="women",1,0)</f>
        <v>0</v>
      </c>
      <c r="AD74" s="1">
        <f ca="1"/>
        <v>0</v>
      </c>
      <c r="AE74" s="1">
        <f ca="1"/>
        <v>0</v>
      </c>
      <c r="AF74" s="1">
        <f ca="1"/>
        <v>0</v>
      </c>
      <c r="AG74" s="1">
        <f ca="1"/>
        <v>1</v>
      </c>
      <c r="AH74" s="1">
        <f ca="1"/>
        <v>0</v>
      </c>
      <c r="AI74" s="1">
        <f ca="1"/>
        <v>0</v>
      </c>
      <c r="AT74" s="6">
        <f t="shared" ca="1" si="37"/>
        <v>27124.91</v>
      </c>
      <c r="AW74" s="1">
        <f t="shared" ca="1" si="38"/>
        <v>58.95</v>
      </c>
    </row>
    <row r="75" spans="1:49" x14ac:dyDescent="0.25">
      <c r="A75" s="1" t="str">
        <f t="shared" ca="1" si="28"/>
        <v>men</v>
      </c>
      <c r="B75" s="1">
        <f t="shared" ca="1" si="29"/>
        <v>25</v>
      </c>
      <c r="C75" s="1" t="str">
        <f t="shared" ca="1" si="30"/>
        <v>IT</v>
      </c>
      <c r="D75" s="1" t="str">
        <f t="shared" ca="1" si="31"/>
        <v>University</v>
      </c>
      <c r="E75" s="1">
        <f t="shared" ca="1" si="32"/>
        <v>1</v>
      </c>
      <c r="F75" s="1">
        <f t="shared" ca="1" si="33"/>
        <v>3</v>
      </c>
      <c r="G75" s="1">
        <f t="shared" ca="1" si="34"/>
        <v>85082</v>
      </c>
      <c r="H75" s="1" t="str">
        <f t="shared" ca="1" si="35"/>
        <v>Saskatchewan</v>
      </c>
      <c r="I75" s="1">
        <f t="shared" ca="1" si="20"/>
        <v>510492</v>
      </c>
      <c r="J75" s="3">
        <f t="shared" ca="1" si="36"/>
        <v>459882.18471434101</v>
      </c>
      <c r="K75" s="3">
        <f t="shared" ca="1" si="21"/>
        <v>70714.039771352021</v>
      </c>
      <c r="L75" s="3">
        <f t="shared" ca="1" si="27"/>
        <v>103382.05240668407</v>
      </c>
      <c r="M75" s="1">
        <f t="shared" ca="1" si="22"/>
        <v>43107.951533423671</v>
      </c>
      <c r="N75" s="3">
        <f t="shared" ca="1" si="23"/>
        <v>100060.68539565094</v>
      </c>
      <c r="O75" s="3">
        <f t="shared" ca="1" si="24"/>
        <v>681266.72516700288</v>
      </c>
      <c r="P75" s="3">
        <f t="shared" ca="1" si="25"/>
        <v>606372.18865444872</v>
      </c>
      <c r="Q75" s="3">
        <f t="shared" ca="1" si="26"/>
        <v>74894.536512554158</v>
      </c>
      <c r="Y75" s="1">
        <f ca="1">IF(Table3[[#This Row],[Gender]]="men",1,0)</f>
        <v>1</v>
      </c>
      <c r="Z75" s="1">
        <f ca="1">IF(Table3[[#This Row],[Gender]]="women",1,0)</f>
        <v>0</v>
      </c>
      <c r="AD75" s="1">
        <f ca="1"/>
        <v>1</v>
      </c>
      <c r="AE75" s="1">
        <f ca="1"/>
        <v>0</v>
      </c>
      <c r="AF75" s="1">
        <f ca="1"/>
        <v>0</v>
      </c>
      <c r="AG75" s="1">
        <f ca="1"/>
        <v>0</v>
      </c>
      <c r="AH75" s="1">
        <f ca="1"/>
        <v>0</v>
      </c>
      <c r="AI75" s="1">
        <f ca="1"/>
        <v>0</v>
      </c>
      <c r="AT75" s="6">
        <f t="shared" ca="1" si="37"/>
        <v>23571.35</v>
      </c>
      <c r="AW75" s="1">
        <f t="shared" ca="1" si="38"/>
        <v>90.09</v>
      </c>
    </row>
    <row r="76" spans="1:49" x14ac:dyDescent="0.25">
      <c r="A76" s="1" t="str">
        <f t="shared" ca="1" si="28"/>
        <v>women</v>
      </c>
      <c r="B76" s="1">
        <f t="shared" ca="1" si="29"/>
        <v>42</v>
      </c>
      <c r="C76" s="1" t="str">
        <f t="shared" ca="1" si="30"/>
        <v>Teaching</v>
      </c>
      <c r="D76" s="1" t="str">
        <f t="shared" ca="1" si="31"/>
        <v>High school</v>
      </c>
      <c r="E76" s="1">
        <f t="shared" ca="1" si="32"/>
        <v>1</v>
      </c>
      <c r="F76" s="1">
        <f t="shared" ca="1" si="33"/>
        <v>2</v>
      </c>
      <c r="G76" s="1">
        <f t="shared" ca="1" si="34"/>
        <v>46735</v>
      </c>
      <c r="H76" s="1" t="str">
        <f t="shared" ca="1" si="35"/>
        <v>Newfoundland</v>
      </c>
      <c r="I76" s="1">
        <f t="shared" ca="1" si="20"/>
        <v>280410</v>
      </c>
      <c r="J76" s="3">
        <f t="shared" ca="1" si="36"/>
        <v>150095.8862642879</v>
      </c>
      <c r="K76" s="3">
        <f t="shared" ca="1" si="21"/>
        <v>70788.145733007725</v>
      </c>
      <c r="L76" s="3">
        <f t="shared" ca="1" si="27"/>
        <v>76978.717606455233</v>
      </c>
      <c r="M76" s="1">
        <f t="shared" ca="1" si="22"/>
        <v>32127.789820211965</v>
      </c>
      <c r="N76" s="3">
        <f t="shared" ca="1" si="23"/>
        <v>26020.394817441669</v>
      </c>
      <c r="O76" s="3">
        <f t="shared" ca="1" si="24"/>
        <v>377218.54055044934</v>
      </c>
      <c r="P76" s="3">
        <f t="shared" ca="1" si="25"/>
        <v>259202.3936909551</v>
      </c>
      <c r="Q76" s="3">
        <f t="shared" ca="1" si="26"/>
        <v>118016.14685949424</v>
      </c>
      <c r="Y76" s="1">
        <f ca="1">IF(Table3[[#This Row],[Gender]]="men",1,0)</f>
        <v>0</v>
      </c>
      <c r="Z76" s="1">
        <f ca="1">IF(Table3[[#This Row],[Gender]]="women",1,0)</f>
        <v>1</v>
      </c>
      <c r="AD76" s="1">
        <f ca="1"/>
        <v>0</v>
      </c>
      <c r="AE76" s="1">
        <f ca="1"/>
        <v>0</v>
      </c>
      <c r="AF76" s="1">
        <f ca="1"/>
        <v>0</v>
      </c>
      <c r="AG76" s="1">
        <f ca="1"/>
        <v>0</v>
      </c>
      <c r="AH76" s="1">
        <f ca="1"/>
        <v>1</v>
      </c>
      <c r="AI76" s="1">
        <f ca="1"/>
        <v>0</v>
      </c>
      <c r="AT76" s="6">
        <f t="shared" ca="1" si="37"/>
        <v>35394.07</v>
      </c>
      <c r="AW76" s="1">
        <f t="shared" ca="1" si="38"/>
        <v>53.53</v>
      </c>
    </row>
    <row r="77" spans="1:49" x14ac:dyDescent="0.25">
      <c r="A77" s="1" t="str">
        <f t="shared" ca="1" si="28"/>
        <v>men</v>
      </c>
      <c r="B77" s="1">
        <f t="shared" ca="1" si="29"/>
        <v>37</v>
      </c>
      <c r="C77" s="1" t="str">
        <f t="shared" ca="1" si="30"/>
        <v>Construction</v>
      </c>
      <c r="D77" s="1" t="str">
        <f t="shared" ca="1" si="31"/>
        <v>University</v>
      </c>
      <c r="E77" s="1">
        <f t="shared" ca="1" si="32"/>
        <v>1</v>
      </c>
      <c r="F77" s="1">
        <f t="shared" ca="1" si="33"/>
        <v>3</v>
      </c>
      <c r="G77" s="1">
        <f t="shared" ca="1" si="34"/>
        <v>65137</v>
      </c>
      <c r="H77" s="1" t="str">
        <f t="shared" ca="1" si="35"/>
        <v>Prince Edward Island</v>
      </c>
      <c r="I77" s="1">
        <f t="shared" ca="1" si="20"/>
        <v>390822</v>
      </c>
      <c r="J77" s="3">
        <f t="shared" ca="1" si="36"/>
        <v>385685.44651497051</v>
      </c>
      <c r="K77" s="3">
        <f t="shared" ca="1" si="21"/>
        <v>179987.55285608681</v>
      </c>
      <c r="L77" s="3">
        <f t="shared" ca="1" si="27"/>
        <v>164561.89527270279</v>
      </c>
      <c r="M77" s="1">
        <f t="shared" ca="1" si="22"/>
        <v>120722.72189022195</v>
      </c>
      <c r="N77" s="3">
        <f t="shared" ca="1" si="23"/>
        <v>91488.790705225183</v>
      </c>
      <c r="O77" s="3">
        <f t="shared" ca="1" si="24"/>
        <v>662298.34356131195</v>
      </c>
      <c r="P77" s="3">
        <f t="shared" ca="1" si="25"/>
        <v>670970.06367789523</v>
      </c>
      <c r="Q77" s="3">
        <f t="shared" ca="1" si="26"/>
        <v>-8671.7201165832812</v>
      </c>
      <c r="Y77" s="1">
        <f ca="1">IF(Table3[[#This Row],[Gender]]="men",1,0)</f>
        <v>1</v>
      </c>
      <c r="Z77" s="1">
        <f ca="1">IF(Table3[[#This Row],[Gender]]="women",1,0)</f>
        <v>0</v>
      </c>
      <c r="AD77" s="1">
        <f ca="1"/>
        <v>1</v>
      </c>
      <c r="AE77" s="1">
        <f ca="1"/>
        <v>0</v>
      </c>
      <c r="AF77" s="1">
        <f ca="1"/>
        <v>0</v>
      </c>
      <c r="AG77" s="1">
        <f ca="1"/>
        <v>0</v>
      </c>
      <c r="AH77" s="1">
        <f ca="1"/>
        <v>0</v>
      </c>
      <c r="AI77" s="1">
        <f ca="1"/>
        <v>0</v>
      </c>
      <c r="AT77" s="6">
        <f t="shared" ca="1" si="37"/>
        <v>59995.85</v>
      </c>
      <c r="AW77" s="1">
        <f t="shared" ca="1" si="38"/>
        <v>98.69</v>
      </c>
    </row>
    <row r="78" spans="1:49" x14ac:dyDescent="0.25">
      <c r="A78" s="1" t="str">
        <f t="shared" ca="1" si="28"/>
        <v>women</v>
      </c>
      <c r="B78" s="1">
        <f t="shared" ca="1" si="29"/>
        <v>28</v>
      </c>
      <c r="C78" s="1" t="str">
        <f t="shared" ca="1" si="30"/>
        <v>Teaching</v>
      </c>
      <c r="D78" s="1" t="str">
        <f t="shared" ca="1" si="31"/>
        <v>Other</v>
      </c>
      <c r="E78" s="1">
        <f t="shared" ca="1" si="32"/>
        <v>3</v>
      </c>
      <c r="F78" s="1">
        <f t="shared" ca="1" si="33"/>
        <v>1</v>
      </c>
      <c r="G78" s="1">
        <f t="shared" ca="1" si="34"/>
        <v>29767</v>
      </c>
      <c r="H78" s="1" t="str">
        <f t="shared" ca="1" si="35"/>
        <v>Ontario</v>
      </c>
      <c r="I78" s="1">
        <f t="shared" ca="1" si="20"/>
        <v>148835</v>
      </c>
      <c r="J78" s="3">
        <f t="shared" ca="1" si="36"/>
        <v>67569.237713889175</v>
      </c>
      <c r="K78" s="3">
        <f t="shared" ca="1" si="21"/>
        <v>25830.071089138255</v>
      </c>
      <c r="L78" s="3">
        <f t="shared" ca="1" si="27"/>
        <v>17631.219584204708</v>
      </c>
      <c r="M78" s="1">
        <f t="shared" ca="1" si="22"/>
        <v>54370.71349484002</v>
      </c>
      <c r="N78" s="3">
        <f t="shared" ca="1" si="23"/>
        <v>10769.873510830777</v>
      </c>
      <c r="O78" s="3">
        <f t="shared" ca="1" si="24"/>
        <v>185434.94459996902</v>
      </c>
      <c r="P78" s="3">
        <f t="shared" ca="1" si="25"/>
        <v>139571.1707929339</v>
      </c>
      <c r="Q78" s="3">
        <f t="shared" ca="1" si="26"/>
        <v>45863.773807035119</v>
      </c>
      <c r="Y78" s="1">
        <f ca="1">IF(Table3[[#This Row],[Gender]]="men",1,0)</f>
        <v>0</v>
      </c>
      <c r="Z78" s="1">
        <f ca="1">IF(Table3[[#This Row],[Gender]]="women",1,0)</f>
        <v>1</v>
      </c>
      <c r="AD78" s="1">
        <f ca="1"/>
        <v>0</v>
      </c>
      <c r="AE78" s="1">
        <f ca="1"/>
        <v>0</v>
      </c>
      <c r="AF78" s="1">
        <f ca="1"/>
        <v>0</v>
      </c>
      <c r="AG78" s="1">
        <f ca="1"/>
        <v>0</v>
      </c>
      <c r="AH78" s="1">
        <f ca="1"/>
        <v>1</v>
      </c>
      <c r="AI78" s="1">
        <f ca="1"/>
        <v>0</v>
      </c>
      <c r="AT78" s="6">
        <f t="shared" ca="1" si="37"/>
        <v>25830.07</v>
      </c>
      <c r="AW78" s="1">
        <f t="shared" ca="1" si="38"/>
        <v>45.4</v>
      </c>
    </row>
    <row r="79" spans="1:49" x14ac:dyDescent="0.25">
      <c r="A79" s="1" t="str">
        <f t="shared" ca="1" si="28"/>
        <v>men</v>
      </c>
      <c r="B79" s="1">
        <f t="shared" ca="1" si="29"/>
        <v>32</v>
      </c>
      <c r="C79" s="1" t="str">
        <f t="shared" ca="1" si="30"/>
        <v>Construction</v>
      </c>
      <c r="D79" s="1" t="str">
        <f t="shared" ca="1" si="31"/>
        <v>High school</v>
      </c>
      <c r="E79" s="1">
        <f t="shared" ca="1" si="32"/>
        <v>4</v>
      </c>
      <c r="F79" s="1">
        <f t="shared" ca="1" si="33"/>
        <v>1</v>
      </c>
      <c r="G79" s="1">
        <f t="shared" ca="1" si="34"/>
        <v>54303</v>
      </c>
      <c r="H79" s="1" t="str">
        <f t="shared" ca="1" si="35"/>
        <v>Manitoba</v>
      </c>
      <c r="I79" s="1">
        <f t="shared" ca="1" si="20"/>
        <v>162909</v>
      </c>
      <c r="J79" s="3">
        <f t="shared" ca="1" si="36"/>
        <v>107034.2530299245</v>
      </c>
      <c r="K79" s="3">
        <f t="shared" ca="1" si="21"/>
        <v>18409.003958863399</v>
      </c>
      <c r="L79" s="3">
        <f t="shared" ca="1" si="27"/>
        <v>8466.2962022440697</v>
      </c>
      <c r="M79" s="1">
        <f t="shared" ca="1" si="22"/>
        <v>36995.524234922115</v>
      </c>
      <c r="N79" s="3">
        <f t="shared" ca="1" si="23"/>
        <v>73792.729716151487</v>
      </c>
      <c r="O79" s="3">
        <f t="shared" ca="1" si="24"/>
        <v>255110.7336750149</v>
      </c>
      <c r="P79" s="3">
        <f t="shared" ca="1" si="25"/>
        <v>152496.07346709067</v>
      </c>
      <c r="Q79" s="3">
        <f t="shared" ca="1" si="26"/>
        <v>102614.66020792423</v>
      </c>
      <c r="Y79" s="1">
        <f ca="1">IF(Table3[[#This Row],[Gender]]="men",1,0)</f>
        <v>1</v>
      </c>
      <c r="Z79" s="1">
        <f ca="1">IF(Table3[[#This Row],[Gender]]="women",1,0)</f>
        <v>0</v>
      </c>
      <c r="AD79" s="1">
        <f ca="1"/>
        <v>0</v>
      </c>
      <c r="AE79" s="1">
        <f ca="1"/>
        <v>0</v>
      </c>
      <c r="AF79" s="1">
        <f ca="1"/>
        <v>0</v>
      </c>
      <c r="AG79" s="1">
        <f ca="1"/>
        <v>0</v>
      </c>
      <c r="AH79" s="1">
        <f ca="1"/>
        <v>1</v>
      </c>
      <c r="AI79" s="1">
        <f ca="1"/>
        <v>0</v>
      </c>
      <c r="AT79" s="6">
        <f t="shared" ca="1" si="37"/>
        <v>18409</v>
      </c>
      <c r="AW79" s="1">
        <f t="shared" ca="1" si="38"/>
        <v>65.7</v>
      </c>
    </row>
    <row r="80" spans="1:49" x14ac:dyDescent="0.25">
      <c r="A80" s="1" t="str">
        <f t="shared" ca="1" si="28"/>
        <v>men</v>
      </c>
      <c r="B80" s="1">
        <f t="shared" ca="1" si="29"/>
        <v>33</v>
      </c>
      <c r="C80" s="1" t="str">
        <f t="shared" ca="1" si="30"/>
        <v>Construction</v>
      </c>
      <c r="D80" s="1" t="str">
        <f t="shared" ca="1" si="31"/>
        <v>Other</v>
      </c>
      <c r="E80" s="1">
        <f t="shared" ca="1" si="32"/>
        <v>4</v>
      </c>
      <c r="F80" s="1">
        <f t="shared" ca="1" si="33"/>
        <v>1</v>
      </c>
      <c r="G80" s="1">
        <f t="shared" ca="1" si="34"/>
        <v>60493</v>
      </c>
      <c r="H80" s="1" t="str">
        <f t="shared" ca="1" si="35"/>
        <v>Newfoundland</v>
      </c>
      <c r="I80" s="1">
        <f t="shared" ca="1" si="20"/>
        <v>362958</v>
      </c>
      <c r="J80" s="3">
        <f t="shared" ca="1" si="36"/>
        <v>77651.617859853315</v>
      </c>
      <c r="K80" s="3">
        <f t="shared" ca="1" si="21"/>
        <v>33339.407412553774</v>
      </c>
      <c r="L80" s="3">
        <f t="shared" ca="1" si="27"/>
        <v>37549.777485172257</v>
      </c>
      <c r="M80" s="1">
        <f t="shared" ca="1" si="22"/>
        <v>5198.7946348646719</v>
      </c>
      <c r="N80" s="3">
        <f t="shared" ca="1" si="23"/>
        <v>5235.7502041173593</v>
      </c>
      <c r="O80" s="3">
        <f t="shared" ca="1" si="24"/>
        <v>401533.15761667117</v>
      </c>
      <c r="P80" s="3">
        <f t="shared" ca="1" si="25"/>
        <v>120400.18997989025</v>
      </c>
      <c r="Q80" s="3">
        <f t="shared" ca="1" si="26"/>
        <v>281132.96763678093</v>
      </c>
      <c r="Y80" s="1">
        <f ca="1">IF(Table3[[#This Row],[Gender]]="men",1,0)</f>
        <v>1</v>
      </c>
      <c r="Z80" s="1">
        <f ca="1">IF(Table3[[#This Row],[Gender]]="women",1,0)</f>
        <v>0</v>
      </c>
      <c r="AD80" s="1">
        <f ca="1"/>
        <v>0</v>
      </c>
      <c r="AE80" s="1">
        <f ca="1"/>
        <v>1</v>
      </c>
      <c r="AF80" s="1">
        <f ca="1"/>
        <v>0</v>
      </c>
      <c r="AG80" s="1">
        <f ca="1"/>
        <v>0</v>
      </c>
      <c r="AH80" s="1">
        <f ca="1"/>
        <v>0</v>
      </c>
      <c r="AI80" s="1">
        <f ca="1"/>
        <v>0</v>
      </c>
      <c r="AT80" s="6">
        <f t="shared" ca="1" si="37"/>
        <v>33339.410000000003</v>
      </c>
      <c r="AW80" s="1">
        <f t="shared" ca="1" si="38"/>
        <v>21.39</v>
      </c>
    </row>
    <row r="81" spans="1:49" x14ac:dyDescent="0.25">
      <c r="A81" s="1" t="str">
        <f t="shared" ca="1" si="28"/>
        <v>men</v>
      </c>
      <c r="B81" s="1">
        <f t="shared" ca="1" si="29"/>
        <v>43</v>
      </c>
      <c r="C81" s="1" t="str">
        <f t="shared" ca="1" si="30"/>
        <v>Health</v>
      </c>
      <c r="D81" s="1" t="str">
        <f t="shared" ca="1" si="31"/>
        <v>Other</v>
      </c>
      <c r="E81" s="1">
        <f t="shared" ca="1" si="32"/>
        <v>2</v>
      </c>
      <c r="F81" s="1">
        <f t="shared" ca="1" si="33"/>
        <v>2</v>
      </c>
      <c r="G81" s="1">
        <f t="shared" ca="1" si="34"/>
        <v>39080</v>
      </c>
      <c r="H81" s="1" t="str">
        <f t="shared" ca="1" si="35"/>
        <v>Saskatchewan</v>
      </c>
      <c r="I81" s="1">
        <f t="shared" ca="1" si="20"/>
        <v>156320</v>
      </c>
      <c r="J81" s="3">
        <f t="shared" ca="1" si="36"/>
        <v>119080.13617858893</v>
      </c>
      <c r="K81" s="3">
        <f t="shared" ca="1" si="21"/>
        <v>48070.723944295052</v>
      </c>
      <c r="L81" s="3">
        <f t="shared" ca="1" si="27"/>
        <v>65032.239325019611</v>
      </c>
      <c r="M81" s="1">
        <f t="shared" ca="1" si="22"/>
        <v>48714.518058913047</v>
      </c>
      <c r="N81" s="3">
        <f t="shared" ca="1" si="23"/>
        <v>4213.9321543500064</v>
      </c>
      <c r="O81" s="3">
        <f t="shared" ca="1" si="24"/>
        <v>208604.65609864506</v>
      </c>
      <c r="P81" s="3">
        <f t="shared" ca="1" si="25"/>
        <v>232826.89356252161</v>
      </c>
      <c r="Q81" s="3">
        <f t="shared" ca="1" si="26"/>
        <v>-24222.237463876547</v>
      </c>
      <c r="Y81" s="1">
        <f ca="1">IF(Table3[[#This Row],[Gender]]="men",1,0)</f>
        <v>1</v>
      </c>
      <c r="Z81" s="1">
        <f ca="1">IF(Table3[[#This Row],[Gender]]="women",1,0)</f>
        <v>0</v>
      </c>
      <c r="AD81" s="1">
        <f ca="1"/>
        <v>0</v>
      </c>
      <c r="AE81" s="1">
        <f ca="1"/>
        <v>0</v>
      </c>
      <c r="AF81" s="1">
        <f ca="1"/>
        <v>0</v>
      </c>
      <c r="AG81" s="1">
        <f ca="1"/>
        <v>0</v>
      </c>
      <c r="AH81" s="1">
        <f ca="1"/>
        <v>0</v>
      </c>
      <c r="AI81" s="1">
        <f ca="1"/>
        <v>1</v>
      </c>
      <c r="AT81" s="6">
        <f t="shared" ca="1" si="37"/>
        <v>24035.360000000001</v>
      </c>
      <c r="AW81" s="1">
        <f t="shared" ca="1" si="38"/>
        <v>76.180000000000007</v>
      </c>
    </row>
    <row r="82" spans="1:49" x14ac:dyDescent="0.25">
      <c r="A82" s="1" t="str">
        <f t="shared" ca="1" si="28"/>
        <v>women</v>
      </c>
      <c r="B82" s="1">
        <f t="shared" ca="1" si="29"/>
        <v>40</v>
      </c>
      <c r="C82" s="1" t="str">
        <f t="shared" ca="1" si="30"/>
        <v>General Work</v>
      </c>
      <c r="D82" s="1" t="str">
        <f t="shared" ca="1" si="31"/>
        <v>Other</v>
      </c>
      <c r="E82" s="1">
        <f t="shared" ca="1" si="32"/>
        <v>1</v>
      </c>
      <c r="F82" s="1">
        <f t="shared" ca="1" si="33"/>
        <v>1</v>
      </c>
      <c r="G82" s="1">
        <f t="shared" ca="1" si="34"/>
        <v>77470</v>
      </c>
      <c r="H82" s="1" t="str">
        <f t="shared" ca="1" si="35"/>
        <v>Saskatchewan</v>
      </c>
      <c r="I82" s="1">
        <f t="shared" ca="1" si="20"/>
        <v>232410</v>
      </c>
      <c r="J82" s="3">
        <f t="shared" ca="1" si="36"/>
        <v>220804.72291605966</v>
      </c>
      <c r="K82" s="3">
        <f t="shared" ca="1" si="21"/>
        <v>8343.9705194164635</v>
      </c>
      <c r="L82" s="3">
        <f t="shared" ca="1" si="27"/>
        <v>43917.261719947426</v>
      </c>
      <c r="M82" s="1">
        <f t="shared" ca="1" si="22"/>
        <v>5769.2561699530143</v>
      </c>
      <c r="N82" s="3">
        <f t="shared" ca="1" si="23"/>
        <v>70329.079434188025</v>
      </c>
      <c r="O82" s="3">
        <f t="shared" ca="1" si="24"/>
        <v>311083.04995360447</v>
      </c>
      <c r="P82" s="3">
        <f t="shared" ca="1" si="25"/>
        <v>270491.24080596014</v>
      </c>
      <c r="Q82" s="3">
        <f t="shared" ca="1" si="26"/>
        <v>40591.809147644322</v>
      </c>
      <c r="Y82" s="1">
        <f ca="1">IF(Table3[[#This Row],[Gender]]="men",1,0)</f>
        <v>0</v>
      </c>
      <c r="Z82" s="1">
        <f ca="1">IF(Table3[[#This Row],[Gender]]="women",1,0)</f>
        <v>1</v>
      </c>
      <c r="AD82" s="1">
        <f ca="1"/>
        <v>0</v>
      </c>
      <c r="AE82" s="1">
        <f ca="1"/>
        <v>1</v>
      </c>
      <c r="AF82" s="1">
        <f ca="1"/>
        <v>0</v>
      </c>
      <c r="AG82" s="1">
        <f ca="1"/>
        <v>0</v>
      </c>
      <c r="AH82" s="1">
        <f ca="1"/>
        <v>0</v>
      </c>
      <c r="AI82" s="1">
        <f ca="1"/>
        <v>0</v>
      </c>
      <c r="AT82" s="6">
        <f t="shared" ca="1" si="37"/>
        <v>8343.9699999999993</v>
      </c>
      <c r="AW82" s="1">
        <f t="shared" ca="1" si="38"/>
        <v>95.01</v>
      </c>
    </row>
    <row r="83" spans="1:49" x14ac:dyDescent="0.25">
      <c r="A83" s="1" t="str">
        <f t="shared" ca="1" si="28"/>
        <v>men</v>
      </c>
      <c r="B83" s="1">
        <f t="shared" ca="1" si="29"/>
        <v>42</v>
      </c>
      <c r="C83" s="1" t="str">
        <f t="shared" ca="1" si="30"/>
        <v>Health</v>
      </c>
      <c r="D83" s="1" t="str">
        <f t="shared" ca="1" si="31"/>
        <v>College</v>
      </c>
      <c r="E83" s="1">
        <f t="shared" ca="1" si="32"/>
        <v>4</v>
      </c>
      <c r="F83" s="1">
        <f t="shared" ca="1" si="33"/>
        <v>2</v>
      </c>
      <c r="G83" s="1">
        <f t="shared" ca="1" si="34"/>
        <v>58540</v>
      </c>
      <c r="H83" s="1" t="str">
        <f t="shared" ca="1" si="35"/>
        <v>Ontario</v>
      </c>
      <c r="I83" s="1">
        <f t="shared" ca="1" si="20"/>
        <v>351240</v>
      </c>
      <c r="J83" s="3">
        <f t="shared" ca="1" si="36"/>
        <v>207568.92310561769</v>
      </c>
      <c r="K83" s="3">
        <f t="shared" ca="1" si="21"/>
        <v>113798.41926052151</v>
      </c>
      <c r="L83" s="3">
        <f t="shared" ca="1" si="27"/>
        <v>73216.027320477486</v>
      </c>
      <c r="M83" s="1">
        <f t="shared" ca="1" si="22"/>
        <v>106445.52523975167</v>
      </c>
      <c r="N83" s="3">
        <f t="shared" ca="1" si="23"/>
        <v>13403.910286521486</v>
      </c>
      <c r="O83" s="3">
        <f t="shared" ca="1" si="24"/>
        <v>478442.32954704302</v>
      </c>
      <c r="P83" s="3">
        <f t="shared" ca="1" si="25"/>
        <v>387230.47566584684</v>
      </c>
      <c r="Q83" s="3">
        <f t="shared" ca="1" si="26"/>
        <v>91211.853881196177</v>
      </c>
      <c r="Y83" s="1">
        <f ca="1">IF(Table3[[#This Row],[Gender]]="men",1,0)</f>
        <v>1</v>
      </c>
      <c r="Z83" s="1">
        <f ca="1">IF(Table3[[#This Row],[Gender]]="women",1,0)</f>
        <v>0</v>
      </c>
      <c r="AD83" s="1">
        <f ca="1"/>
        <v>0</v>
      </c>
      <c r="AE83" s="1">
        <f ca="1"/>
        <v>0</v>
      </c>
      <c r="AF83" s="1">
        <f ca="1"/>
        <v>1</v>
      </c>
      <c r="AG83" s="1">
        <f ca="1"/>
        <v>0</v>
      </c>
      <c r="AH83" s="1">
        <f ca="1"/>
        <v>0</v>
      </c>
      <c r="AI83" s="1">
        <f ca="1"/>
        <v>0</v>
      </c>
      <c r="AT83" s="6">
        <f t="shared" ca="1" si="37"/>
        <v>56899.21</v>
      </c>
      <c r="AW83" s="1">
        <f t="shared" ca="1" si="38"/>
        <v>59.1</v>
      </c>
    </row>
    <row r="84" spans="1:49" x14ac:dyDescent="0.25">
      <c r="A84" s="1" t="str">
        <f t="shared" ca="1" si="28"/>
        <v>men</v>
      </c>
      <c r="B84" s="1">
        <f t="shared" ca="1" si="29"/>
        <v>32</v>
      </c>
      <c r="C84" s="1" t="str">
        <f t="shared" ca="1" si="30"/>
        <v>Agriculture</v>
      </c>
      <c r="D84" s="1" t="str">
        <f t="shared" ca="1" si="31"/>
        <v>Other</v>
      </c>
      <c r="E84" s="1">
        <f t="shared" ca="1" si="32"/>
        <v>2</v>
      </c>
      <c r="F84" s="1">
        <f t="shared" ca="1" si="33"/>
        <v>2</v>
      </c>
      <c r="G84" s="1">
        <f t="shared" ca="1" si="34"/>
        <v>53881</v>
      </c>
      <c r="H84" s="1" t="str">
        <f t="shared" ca="1" si="35"/>
        <v>Yukon</v>
      </c>
      <c r="I84" s="1">
        <f t="shared" ref="I84:I147" ca="1" si="39">G84*RANDBETWEEN(3,6)</f>
        <v>323286</v>
      </c>
      <c r="J84" s="3">
        <f t="shared" ca="1" si="36"/>
        <v>150266.83231462233</v>
      </c>
      <c r="K84" s="3">
        <f t="shared" ref="K84:K147" ca="1" si="40">F84*RAND()*G84</f>
        <v>86633.628132734288</v>
      </c>
      <c r="L84" s="3">
        <f t="shared" ca="1" si="27"/>
        <v>90285.196972076956</v>
      </c>
      <c r="M84" s="1">
        <f t="shared" ref="M84:M147" ca="1" si="41">RAND()*G84*2</f>
        <v>53808.125799052541</v>
      </c>
      <c r="N84" s="3">
        <f t="shared" ref="N84:N147" ca="1" si="42">RAND()*G84*1.5</f>
        <v>70018.167790415406</v>
      </c>
      <c r="O84" s="3">
        <f t="shared" ref="O84:O147" ca="1" si="43">I84+K84+N84</f>
        <v>479937.79592314968</v>
      </c>
      <c r="P84" s="3">
        <f t="shared" ref="P84:P147" ca="1" si="44">J84+L84+M84</f>
        <v>294360.15508575185</v>
      </c>
      <c r="Q84" s="3">
        <f t="shared" ref="Q84:Q147" ca="1" si="45">O84-P84</f>
        <v>185577.64083739783</v>
      </c>
      <c r="Y84" s="1">
        <f ca="1">IF(Table3[[#This Row],[Gender]]="men",1,0)</f>
        <v>1</v>
      </c>
      <c r="Z84" s="1">
        <f ca="1">IF(Table3[[#This Row],[Gender]]="women",1,0)</f>
        <v>0</v>
      </c>
      <c r="AD84" s="1">
        <f ca="1"/>
        <v>0</v>
      </c>
      <c r="AE84" s="1">
        <f ca="1"/>
        <v>0</v>
      </c>
      <c r="AF84" s="1">
        <f ca="1"/>
        <v>0</v>
      </c>
      <c r="AG84" s="1">
        <f ca="1"/>
        <v>0</v>
      </c>
      <c r="AH84" s="1">
        <f ca="1"/>
        <v>1</v>
      </c>
      <c r="AI84" s="1">
        <f ca="1"/>
        <v>0</v>
      </c>
      <c r="AT84" s="6">
        <f t="shared" ca="1" si="37"/>
        <v>43316.81</v>
      </c>
      <c r="AW84" s="1">
        <f t="shared" ca="1" si="38"/>
        <v>46.48</v>
      </c>
    </row>
    <row r="85" spans="1:49" x14ac:dyDescent="0.25">
      <c r="A85" s="1" t="str">
        <f t="shared" ca="1" si="28"/>
        <v>women</v>
      </c>
      <c r="B85" s="1">
        <f t="shared" ca="1" si="29"/>
        <v>25</v>
      </c>
      <c r="C85" s="1" t="str">
        <f t="shared" ca="1" si="30"/>
        <v>Construction</v>
      </c>
      <c r="D85" s="1" t="str">
        <f t="shared" ca="1" si="31"/>
        <v>High school</v>
      </c>
      <c r="E85" s="1">
        <f t="shared" ca="1" si="32"/>
        <v>2</v>
      </c>
      <c r="F85" s="1">
        <f t="shared" ca="1" si="33"/>
        <v>2</v>
      </c>
      <c r="G85" s="1">
        <f t="shared" ca="1" si="34"/>
        <v>88061</v>
      </c>
      <c r="H85" s="1" t="str">
        <f t="shared" ca="1" si="35"/>
        <v>Nova Scotia</v>
      </c>
      <c r="I85" s="1">
        <f t="shared" ca="1" si="39"/>
        <v>264183</v>
      </c>
      <c r="J85" s="3">
        <f t="shared" ca="1" si="36"/>
        <v>160478.37050196755</v>
      </c>
      <c r="K85" s="3">
        <f t="shared" ca="1" si="40"/>
        <v>16058.35488113405</v>
      </c>
      <c r="L85" s="3">
        <f t="shared" ca="1" si="27"/>
        <v>37101.528071381363</v>
      </c>
      <c r="M85" s="1">
        <f t="shared" ca="1" si="41"/>
        <v>91232.326844803989</v>
      </c>
      <c r="N85" s="3">
        <f t="shared" ca="1" si="42"/>
        <v>52891.013757624256</v>
      </c>
      <c r="O85" s="3">
        <f t="shared" ca="1" si="43"/>
        <v>333132.36863875831</v>
      </c>
      <c r="P85" s="3">
        <f t="shared" ca="1" si="44"/>
        <v>288812.22541815287</v>
      </c>
      <c r="Q85" s="3">
        <f t="shared" ca="1" si="45"/>
        <v>44320.143220605445</v>
      </c>
      <c r="Y85" s="1">
        <f ca="1">IF(Table3[[#This Row],[Gender]]="men",1,0)</f>
        <v>0</v>
      </c>
      <c r="Z85" s="1">
        <f ca="1">IF(Table3[[#This Row],[Gender]]="women",1,0)</f>
        <v>1</v>
      </c>
      <c r="AD85" s="1">
        <f ca="1"/>
        <v>0</v>
      </c>
      <c r="AE85" s="1">
        <f ca="1"/>
        <v>0</v>
      </c>
      <c r="AF85" s="1">
        <f ca="1"/>
        <v>0</v>
      </c>
      <c r="AG85" s="1">
        <f ca="1"/>
        <v>0</v>
      </c>
      <c r="AH85" s="1">
        <f ca="1"/>
        <v>1</v>
      </c>
      <c r="AI85" s="1">
        <f ca="1"/>
        <v>0</v>
      </c>
      <c r="AT85" s="6">
        <f t="shared" ca="1" si="37"/>
        <v>8029.18</v>
      </c>
      <c r="AW85" s="1">
        <f t="shared" ca="1" si="38"/>
        <v>60.75</v>
      </c>
    </row>
    <row r="86" spans="1:49" x14ac:dyDescent="0.25">
      <c r="A86" s="1" t="str">
        <f t="shared" ca="1" si="28"/>
        <v>men</v>
      </c>
      <c r="B86" s="1">
        <f t="shared" ca="1" si="29"/>
        <v>44</v>
      </c>
      <c r="C86" s="1" t="str">
        <f t="shared" ca="1" si="30"/>
        <v>Construction</v>
      </c>
      <c r="D86" s="1" t="str">
        <f t="shared" ca="1" si="31"/>
        <v>Technical</v>
      </c>
      <c r="E86" s="1">
        <f t="shared" ca="1" si="32"/>
        <v>4</v>
      </c>
      <c r="F86" s="1">
        <f t="shared" ca="1" si="33"/>
        <v>2</v>
      </c>
      <c r="G86" s="1">
        <f t="shared" ca="1" si="34"/>
        <v>73621</v>
      </c>
      <c r="H86" s="1" t="str">
        <f t="shared" ca="1" si="35"/>
        <v>Prince Edward Island</v>
      </c>
      <c r="I86" s="1">
        <f t="shared" ca="1" si="39"/>
        <v>220863</v>
      </c>
      <c r="J86" s="3">
        <f t="shared" ca="1" si="36"/>
        <v>29201.662677902554</v>
      </c>
      <c r="K86" s="3">
        <f t="shared" ca="1" si="40"/>
        <v>147178.34949470928</v>
      </c>
      <c r="L86" s="3">
        <f t="shared" ca="1" si="27"/>
        <v>129882.6828119675</v>
      </c>
      <c r="M86" s="1">
        <f t="shared" ca="1" si="41"/>
        <v>86834.896103138482</v>
      </c>
      <c r="N86" s="3">
        <f t="shared" ca="1" si="42"/>
        <v>89098.366720559803</v>
      </c>
      <c r="O86" s="3">
        <f t="shared" ca="1" si="43"/>
        <v>457139.71621526906</v>
      </c>
      <c r="P86" s="3">
        <f t="shared" ca="1" si="44"/>
        <v>245919.24159300854</v>
      </c>
      <c r="Q86" s="3">
        <f t="shared" ca="1" si="45"/>
        <v>211220.47462226052</v>
      </c>
      <c r="Y86" s="1">
        <f ca="1">IF(Table3[[#This Row],[Gender]]="men",1,0)</f>
        <v>1</v>
      </c>
      <c r="Z86" s="1">
        <f ca="1">IF(Table3[[#This Row],[Gender]]="women",1,0)</f>
        <v>0</v>
      </c>
      <c r="AD86" s="1">
        <f ca="1"/>
        <v>0</v>
      </c>
      <c r="AE86" s="1">
        <f ca="1"/>
        <v>0</v>
      </c>
      <c r="AF86" s="1">
        <f ca="1"/>
        <v>0</v>
      </c>
      <c r="AG86" s="1">
        <f ca="1"/>
        <v>0</v>
      </c>
      <c r="AH86" s="1">
        <f ca="1"/>
        <v>1</v>
      </c>
      <c r="AI86" s="1">
        <f ca="1"/>
        <v>0</v>
      </c>
      <c r="AT86" s="6">
        <f t="shared" ca="1" si="37"/>
        <v>73589.17</v>
      </c>
      <c r="AW86" s="1">
        <f t="shared" ca="1" si="38"/>
        <v>13.22</v>
      </c>
    </row>
    <row r="87" spans="1:49" x14ac:dyDescent="0.25">
      <c r="A87" s="1" t="str">
        <f t="shared" ca="1" si="28"/>
        <v>men</v>
      </c>
      <c r="B87" s="1">
        <f t="shared" ca="1" si="29"/>
        <v>30</v>
      </c>
      <c r="C87" s="1" t="str">
        <f t="shared" ca="1" si="30"/>
        <v>Construction</v>
      </c>
      <c r="D87" s="1" t="str">
        <f t="shared" ca="1" si="31"/>
        <v>College</v>
      </c>
      <c r="E87" s="1">
        <f t="shared" ca="1" si="32"/>
        <v>4</v>
      </c>
      <c r="F87" s="1">
        <f t="shared" ca="1" si="33"/>
        <v>2</v>
      </c>
      <c r="G87" s="1">
        <f t="shared" ca="1" si="34"/>
        <v>82970</v>
      </c>
      <c r="H87" s="1" t="str">
        <f t="shared" ca="1" si="35"/>
        <v>Newfoundland</v>
      </c>
      <c r="I87" s="1">
        <f t="shared" ca="1" si="39"/>
        <v>414850</v>
      </c>
      <c r="J87" s="3">
        <f t="shared" ca="1" si="36"/>
        <v>305799.53546790092</v>
      </c>
      <c r="K87" s="3">
        <f t="shared" ca="1" si="40"/>
        <v>158791.44439022837</v>
      </c>
      <c r="L87" s="3">
        <f t="shared" ca="1" si="27"/>
        <v>70085.573334968562</v>
      </c>
      <c r="M87" s="1">
        <f t="shared" ca="1" si="41"/>
        <v>100392.50429421422</v>
      </c>
      <c r="N87" s="3">
        <f t="shared" ca="1" si="42"/>
        <v>108077.83837064443</v>
      </c>
      <c r="O87" s="3">
        <f t="shared" ca="1" si="43"/>
        <v>681719.28276087274</v>
      </c>
      <c r="P87" s="3">
        <f t="shared" ca="1" si="44"/>
        <v>476277.61309708364</v>
      </c>
      <c r="Q87" s="3">
        <f t="shared" ca="1" si="45"/>
        <v>205441.6696637891</v>
      </c>
      <c r="Y87" s="1">
        <f ca="1">IF(Table3[[#This Row],[Gender]]="men",1,0)</f>
        <v>1</v>
      </c>
      <c r="Z87" s="1">
        <f ca="1">IF(Table3[[#This Row],[Gender]]="women",1,0)</f>
        <v>0</v>
      </c>
      <c r="AD87" s="1">
        <f ca="1"/>
        <v>0</v>
      </c>
      <c r="AE87" s="1">
        <f ca="1"/>
        <v>0</v>
      </c>
      <c r="AF87" s="1">
        <f ca="1"/>
        <v>0</v>
      </c>
      <c r="AG87" s="1">
        <f ca="1"/>
        <v>0</v>
      </c>
      <c r="AH87" s="1">
        <f ca="1"/>
        <v>1</v>
      </c>
      <c r="AI87" s="1">
        <f ca="1"/>
        <v>0</v>
      </c>
      <c r="AT87" s="6">
        <f t="shared" ca="1" si="37"/>
        <v>79395.72</v>
      </c>
      <c r="AW87" s="1">
        <f t="shared" ca="1" si="38"/>
        <v>73.709999999999994</v>
      </c>
    </row>
    <row r="88" spans="1:49" x14ac:dyDescent="0.25">
      <c r="A88" s="1" t="str">
        <f t="shared" ca="1" si="28"/>
        <v>men</v>
      </c>
      <c r="B88" s="1">
        <f t="shared" ca="1" si="29"/>
        <v>40</v>
      </c>
      <c r="C88" s="1" t="str">
        <f t="shared" ca="1" si="30"/>
        <v>Construction</v>
      </c>
      <c r="D88" s="1" t="str">
        <f t="shared" ca="1" si="31"/>
        <v>High school</v>
      </c>
      <c r="E88" s="1">
        <f t="shared" ca="1" si="32"/>
        <v>4</v>
      </c>
      <c r="F88" s="1">
        <f t="shared" ca="1" si="33"/>
        <v>1</v>
      </c>
      <c r="G88" s="1">
        <f t="shared" ca="1" si="34"/>
        <v>86457</v>
      </c>
      <c r="H88" s="1" t="str">
        <f t="shared" ca="1" si="35"/>
        <v>Yukon</v>
      </c>
      <c r="I88" s="1">
        <f t="shared" ca="1" si="39"/>
        <v>518742</v>
      </c>
      <c r="J88" s="3">
        <f t="shared" ca="1" si="36"/>
        <v>439877.95969070337</v>
      </c>
      <c r="K88" s="3">
        <f t="shared" ca="1" si="40"/>
        <v>55608.727896449564</v>
      </c>
      <c r="L88" s="3">
        <f t="shared" ca="1" si="27"/>
        <v>23900.271962814804</v>
      </c>
      <c r="M88" s="1">
        <f t="shared" ca="1" si="41"/>
        <v>172207.52198026501</v>
      </c>
      <c r="N88" s="3">
        <f t="shared" ca="1" si="42"/>
        <v>24467.494272005963</v>
      </c>
      <c r="O88" s="3">
        <f t="shared" ca="1" si="43"/>
        <v>598818.2221684556</v>
      </c>
      <c r="P88" s="3">
        <f t="shared" ca="1" si="44"/>
        <v>635985.7536337832</v>
      </c>
      <c r="Q88" s="3">
        <f t="shared" ca="1" si="45"/>
        <v>-37167.5314653276</v>
      </c>
      <c r="Y88" s="1">
        <f ca="1">IF(Table3[[#This Row],[Gender]]="men",1,0)</f>
        <v>1</v>
      </c>
      <c r="Z88" s="1">
        <f ca="1">IF(Table3[[#This Row],[Gender]]="women",1,0)</f>
        <v>0</v>
      </c>
      <c r="AD88" s="1">
        <f ca="1"/>
        <v>0</v>
      </c>
      <c r="AE88" s="1">
        <f ca="1"/>
        <v>0</v>
      </c>
      <c r="AF88" s="1">
        <f ca="1"/>
        <v>1</v>
      </c>
      <c r="AG88" s="1">
        <f ca="1"/>
        <v>0</v>
      </c>
      <c r="AH88" s="1">
        <f ca="1"/>
        <v>0</v>
      </c>
      <c r="AI88" s="1">
        <f ca="1"/>
        <v>0</v>
      </c>
      <c r="AT88" s="6">
        <f t="shared" ca="1" si="37"/>
        <v>55608.73</v>
      </c>
      <c r="AW88" s="1">
        <f t="shared" ca="1" si="38"/>
        <v>84.8</v>
      </c>
    </row>
    <row r="89" spans="1:49" x14ac:dyDescent="0.25">
      <c r="A89" s="1" t="str">
        <f t="shared" ca="1" si="28"/>
        <v>men</v>
      </c>
      <c r="B89" s="1">
        <f t="shared" ca="1" si="29"/>
        <v>34</v>
      </c>
      <c r="C89" s="1" t="str">
        <f t="shared" ca="1" si="30"/>
        <v>Agriculture</v>
      </c>
      <c r="D89" s="1" t="str">
        <f t="shared" ca="1" si="31"/>
        <v>Other</v>
      </c>
      <c r="E89" s="1">
        <f t="shared" ca="1" si="32"/>
        <v>2</v>
      </c>
      <c r="F89" s="1">
        <f t="shared" ca="1" si="33"/>
        <v>1</v>
      </c>
      <c r="G89" s="1">
        <f t="shared" ca="1" si="34"/>
        <v>57056</v>
      </c>
      <c r="H89" s="1" t="str">
        <f t="shared" ca="1" si="35"/>
        <v>Manitoba</v>
      </c>
      <c r="I89" s="1">
        <f t="shared" ca="1" si="39"/>
        <v>228224</v>
      </c>
      <c r="J89" s="3">
        <f t="shared" ca="1" si="36"/>
        <v>84480.555777100933</v>
      </c>
      <c r="K89" s="3">
        <f t="shared" ca="1" si="40"/>
        <v>20221.237298098124</v>
      </c>
      <c r="L89" s="3">
        <f t="shared" ca="1" si="27"/>
        <v>53569.961531238754</v>
      </c>
      <c r="M89" s="1">
        <f t="shared" ca="1" si="41"/>
        <v>107697.93154324187</v>
      </c>
      <c r="N89" s="3">
        <f t="shared" ca="1" si="42"/>
        <v>70738.160167370268</v>
      </c>
      <c r="O89" s="3">
        <f t="shared" ca="1" si="43"/>
        <v>319183.39746546838</v>
      </c>
      <c r="P89" s="3">
        <f t="shared" ca="1" si="44"/>
        <v>245748.44885158155</v>
      </c>
      <c r="Q89" s="3">
        <f t="shared" ca="1" si="45"/>
        <v>73434.948613886838</v>
      </c>
      <c r="Y89" s="1">
        <f ca="1">IF(Table3[[#This Row],[Gender]]="men",1,0)</f>
        <v>1</v>
      </c>
      <c r="Z89" s="1">
        <f ca="1">IF(Table3[[#This Row],[Gender]]="women",1,0)</f>
        <v>0</v>
      </c>
      <c r="AD89" s="1">
        <f ca="1"/>
        <v>0</v>
      </c>
      <c r="AE89" s="1">
        <f ca="1"/>
        <v>0</v>
      </c>
      <c r="AF89" s="1">
        <f ca="1"/>
        <v>0</v>
      </c>
      <c r="AG89" s="1">
        <f ca="1"/>
        <v>1</v>
      </c>
      <c r="AH89" s="1">
        <f ca="1"/>
        <v>0</v>
      </c>
      <c r="AI89" s="1">
        <f ca="1"/>
        <v>0</v>
      </c>
      <c r="AT89" s="6">
        <f t="shared" ca="1" si="37"/>
        <v>20221.240000000002</v>
      </c>
      <c r="AW89" s="1">
        <f t="shared" ca="1" si="38"/>
        <v>37.020000000000003</v>
      </c>
    </row>
    <row r="90" spans="1:49" x14ac:dyDescent="0.25">
      <c r="A90" s="1" t="str">
        <f t="shared" ca="1" si="28"/>
        <v>men</v>
      </c>
      <c r="B90" s="1">
        <f t="shared" ca="1" si="29"/>
        <v>25</v>
      </c>
      <c r="C90" s="1" t="str">
        <f t="shared" ca="1" si="30"/>
        <v>IT</v>
      </c>
      <c r="D90" s="1" t="str">
        <f t="shared" ca="1" si="31"/>
        <v>Technical</v>
      </c>
      <c r="E90" s="1">
        <f t="shared" ca="1" si="32"/>
        <v>3</v>
      </c>
      <c r="F90" s="1">
        <f t="shared" ca="1" si="33"/>
        <v>2</v>
      </c>
      <c r="G90" s="1">
        <f t="shared" ca="1" si="34"/>
        <v>77373</v>
      </c>
      <c r="H90" s="1" t="str">
        <f t="shared" ca="1" si="35"/>
        <v>Newfoundland</v>
      </c>
      <c r="I90" s="1">
        <f t="shared" ca="1" si="39"/>
        <v>309492</v>
      </c>
      <c r="J90" s="3">
        <f t="shared" ca="1" si="36"/>
        <v>10557.426183885211</v>
      </c>
      <c r="K90" s="3">
        <f t="shared" ca="1" si="40"/>
        <v>50900.809347494294</v>
      </c>
      <c r="L90" s="3">
        <f t="shared" ca="1" si="27"/>
        <v>56077.206193658909</v>
      </c>
      <c r="M90" s="1">
        <f t="shared" ca="1" si="41"/>
        <v>135757.01990604529</v>
      </c>
      <c r="N90" s="3">
        <f t="shared" ca="1" si="42"/>
        <v>77030.217686302523</v>
      </c>
      <c r="O90" s="3">
        <f t="shared" ca="1" si="43"/>
        <v>437423.02703379677</v>
      </c>
      <c r="P90" s="3">
        <f t="shared" ca="1" si="44"/>
        <v>202391.65228358941</v>
      </c>
      <c r="Q90" s="3">
        <f t="shared" ca="1" si="45"/>
        <v>235031.37475020735</v>
      </c>
      <c r="Y90" s="1">
        <f ca="1">IF(Table3[[#This Row],[Gender]]="men",1,0)</f>
        <v>1</v>
      </c>
      <c r="Z90" s="1">
        <f ca="1">IF(Table3[[#This Row],[Gender]]="women",1,0)</f>
        <v>0</v>
      </c>
      <c r="AD90" s="1">
        <f ca="1"/>
        <v>0</v>
      </c>
      <c r="AE90" s="1">
        <f ca="1"/>
        <v>0</v>
      </c>
      <c r="AF90" s="1">
        <f ca="1"/>
        <v>0</v>
      </c>
      <c r="AG90" s="1">
        <f ca="1"/>
        <v>0</v>
      </c>
      <c r="AH90" s="1">
        <f ca="1"/>
        <v>0</v>
      </c>
      <c r="AI90" s="1">
        <f ca="1"/>
        <v>1</v>
      </c>
      <c r="AT90" s="6">
        <f t="shared" ca="1" si="37"/>
        <v>25450.400000000001</v>
      </c>
      <c r="AW90" s="1">
        <f t="shared" ca="1" si="38"/>
        <v>3.41</v>
      </c>
    </row>
    <row r="91" spans="1:49" x14ac:dyDescent="0.25">
      <c r="A91" s="1" t="str">
        <f t="shared" ca="1" si="28"/>
        <v>women</v>
      </c>
      <c r="B91" s="1">
        <f t="shared" ca="1" si="29"/>
        <v>30</v>
      </c>
      <c r="C91" s="1" t="str">
        <f t="shared" ca="1" si="30"/>
        <v>General Work</v>
      </c>
      <c r="D91" s="1" t="str">
        <f t="shared" ca="1" si="31"/>
        <v>College</v>
      </c>
      <c r="E91" s="1">
        <f t="shared" ca="1" si="32"/>
        <v>2</v>
      </c>
      <c r="F91" s="1">
        <f t="shared" ca="1" si="33"/>
        <v>3</v>
      </c>
      <c r="G91" s="1">
        <f t="shared" ca="1" si="34"/>
        <v>34613</v>
      </c>
      <c r="H91" s="1" t="str">
        <f t="shared" ca="1" si="35"/>
        <v>Saskatchewan</v>
      </c>
      <c r="I91" s="1">
        <f t="shared" ca="1" si="39"/>
        <v>138452</v>
      </c>
      <c r="J91" s="3">
        <f t="shared" ca="1" si="36"/>
        <v>17381.643346467052</v>
      </c>
      <c r="K91" s="3">
        <f t="shared" ca="1" si="40"/>
        <v>99090.091367247282</v>
      </c>
      <c r="L91" s="3">
        <f t="shared" ca="1" si="27"/>
        <v>34295.403592738709</v>
      </c>
      <c r="M91" s="1">
        <f t="shared" ca="1" si="41"/>
        <v>40318.242934750706</v>
      </c>
      <c r="N91" s="3">
        <f t="shared" ca="1" si="42"/>
        <v>5334.920189965208</v>
      </c>
      <c r="O91" s="3">
        <f t="shared" ca="1" si="43"/>
        <v>242877.01155721248</v>
      </c>
      <c r="P91" s="3">
        <f t="shared" ca="1" si="44"/>
        <v>91995.28987395647</v>
      </c>
      <c r="Q91" s="3">
        <f t="shared" ca="1" si="45"/>
        <v>150881.72168325601</v>
      </c>
      <c r="Y91" s="1">
        <f ca="1">IF(Table3[[#This Row],[Gender]]="men",1,0)</f>
        <v>0</v>
      </c>
      <c r="Z91" s="1">
        <f ca="1">IF(Table3[[#This Row],[Gender]]="women",1,0)</f>
        <v>1</v>
      </c>
      <c r="AD91" s="1">
        <f ca="1"/>
        <v>0</v>
      </c>
      <c r="AE91" s="1">
        <f ca="1"/>
        <v>1</v>
      </c>
      <c r="AF91" s="1">
        <f ca="1"/>
        <v>0</v>
      </c>
      <c r="AG91" s="1">
        <f ca="1"/>
        <v>0</v>
      </c>
      <c r="AH91" s="1">
        <f ca="1"/>
        <v>0</v>
      </c>
      <c r="AI91" s="1">
        <f ca="1"/>
        <v>0</v>
      </c>
      <c r="AT91" s="6">
        <f t="shared" ca="1" si="37"/>
        <v>33030.03</v>
      </c>
      <c r="AW91" s="1">
        <f t="shared" ca="1" si="38"/>
        <v>12.55</v>
      </c>
    </row>
    <row r="92" spans="1:49" x14ac:dyDescent="0.25">
      <c r="A92" s="1" t="str">
        <f t="shared" ca="1" si="28"/>
        <v>men</v>
      </c>
      <c r="B92" s="1">
        <f t="shared" ca="1" si="29"/>
        <v>36</v>
      </c>
      <c r="C92" s="1" t="str">
        <f t="shared" ca="1" si="30"/>
        <v>Health</v>
      </c>
      <c r="D92" s="1" t="str">
        <f t="shared" ca="1" si="31"/>
        <v>University</v>
      </c>
      <c r="E92" s="1">
        <f t="shared" ca="1" si="32"/>
        <v>3</v>
      </c>
      <c r="F92" s="1">
        <f t="shared" ca="1" si="33"/>
        <v>2</v>
      </c>
      <c r="G92" s="1">
        <f t="shared" ca="1" si="34"/>
        <v>76192</v>
      </c>
      <c r="H92" s="1" t="str">
        <f t="shared" ca="1" si="35"/>
        <v>Ontario</v>
      </c>
      <c r="I92" s="1">
        <f t="shared" ca="1" si="39"/>
        <v>304768</v>
      </c>
      <c r="J92" s="3">
        <f t="shared" ca="1" si="36"/>
        <v>222063.44597550755</v>
      </c>
      <c r="K92" s="3">
        <f t="shared" ca="1" si="40"/>
        <v>98254.428749921819</v>
      </c>
      <c r="L92" s="3">
        <f t="shared" ca="1" si="27"/>
        <v>55847.688660317923</v>
      </c>
      <c r="M92" s="1">
        <f t="shared" ca="1" si="41"/>
        <v>120935.47316956149</v>
      </c>
      <c r="N92" s="3">
        <f t="shared" ca="1" si="42"/>
        <v>85322.984862008307</v>
      </c>
      <c r="O92" s="3">
        <f t="shared" ca="1" si="43"/>
        <v>488345.41361193015</v>
      </c>
      <c r="P92" s="3">
        <f t="shared" ca="1" si="44"/>
        <v>398846.60780538694</v>
      </c>
      <c r="Q92" s="3">
        <f t="shared" ca="1" si="45"/>
        <v>89498.805806543212</v>
      </c>
      <c r="Y92" s="1">
        <f ca="1">IF(Table3[[#This Row],[Gender]]="men",1,0)</f>
        <v>1</v>
      </c>
      <c r="Z92" s="1">
        <f ca="1">IF(Table3[[#This Row],[Gender]]="women",1,0)</f>
        <v>0</v>
      </c>
      <c r="AD92" s="1">
        <f ca="1"/>
        <v>0</v>
      </c>
      <c r="AE92" s="1">
        <f ca="1"/>
        <v>0</v>
      </c>
      <c r="AF92" s="1">
        <f ca="1"/>
        <v>0</v>
      </c>
      <c r="AG92" s="1">
        <f ca="1"/>
        <v>0</v>
      </c>
      <c r="AH92" s="1">
        <f ca="1"/>
        <v>0</v>
      </c>
      <c r="AI92" s="1">
        <f ca="1"/>
        <v>1</v>
      </c>
      <c r="AT92" s="6">
        <f t="shared" ca="1" si="37"/>
        <v>49127.21</v>
      </c>
      <c r="AW92" s="1">
        <f t="shared" ca="1" si="38"/>
        <v>72.86</v>
      </c>
    </row>
    <row r="93" spans="1:49" x14ac:dyDescent="0.25">
      <c r="A93" s="1" t="str">
        <f t="shared" ca="1" si="28"/>
        <v>women</v>
      </c>
      <c r="B93" s="1">
        <f t="shared" ca="1" si="29"/>
        <v>26</v>
      </c>
      <c r="C93" s="1" t="str">
        <f t="shared" ca="1" si="30"/>
        <v>General Work</v>
      </c>
      <c r="D93" s="1" t="str">
        <f t="shared" ca="1" si="31"/>
        <v>Technical</v>
      </c>
      <c r="E93" s="1">
        <f t="shared" ca="1" si="32"/>
        <v>4</v>
      </c>
      <c r="F93" s="1">
        <f t="shared" ca="1" si="33"/>
        <v>2</v>
      </c>
      <c r="G93" s="1">
        <f t="shared" ca="1" si="34"/>
        <v>43889</v>
      </c>
      <c r="H93" s="1" t="str">
        <f t="shared" ca="1" si="35"/>
        <v>Alberta</v>
      </c>
      <c r="I93" s="1">
        <f t="shared" ca="1" si="39"/>
        <v>219445</v>
      </c>
      <c r="J93" s="3">
        <f t="shared" ca="1" si="36"/>
        <v>88140.536684221588</v>
      </c>
      <c r="K93" s="3">
        <f t="shared" ca="1" si="40"/>
        <v>78341.12543383411</v>
      </c>
      <c r="L93" s="3">
        <f t="shared" ca="1" si="27"/>
        <v>87583.301483596093</v>
      </c>
      <c r="M93" s="1">
        <f t="shared" ca="1" si="41"/>
        <v>72984.155607812689</v>
      </c>
      <c r="N93" s="3">
        <f t="shared" ca="1" si="42"/>
        <v>29725.543503599067</v>
      </c>
      <c r="O93" s="3">
        <f t="shared" ca="1" si="43"/>
        <v>327511.66893743316</v>
      </c>
      <c r="P93" s="3">
        <f t="shared" ca="1" si="44"/>
        <v>248707.99377563037</v>
      </c>
      <c r="Q93" s="3">
        <f t="shared" ca="1" si="45"/>
        <v>78803.675161802792</v>
      </c>
      <c r="Y93" s="1">
        <f ca="1">IF(Table3[[#This Row],[Gender]]="men",1,0)</f>
        <v>0</v>
      </c>
      <c r="Z93" s="1">
        <f ca="1">IF(Table3[[#This Row],[Gender]]="women",1,0)</f>
        <v>1</v>
      </c>
      <c r="AD93" s="1">
        <f ca="1"/>
        <v>0</v>
      </c>
      <c r="AE93" s="1">
        <f ca="1"/>
        <v>0</v>
      </c>
      <c r="AF93" s="1">
        <f ca="1"/>
        <v>0</v>
      </c>
      <c r="AG93" s="1">
        <f ca="1"/>
        <v>1</v>
      </c>
      <c r="AH93" s="1">
        <f ca="1"/>
        <v>0</v>
      </c>
      <c r="AI93" s="1">
        <f ca="1"/>
        <v>0</v>
      </c>
      <c r="AT93" s="6">
        <f t="shared" ca="1" si="37"/>
        <v>39170.559999999998</v>
      </c>
      <c r="AW93" s="1">
        <f t="shared" ca="1" si="38"/>
        <v>40.17</v>
      </c>
    </row>
    <row r="94" spans="1:49" x14ac:dyDescent="0.25">
      <c r="A94" s="1" t="str">
        <f t="shared" ca="1" si="28"/>
        <v>men</v>
      </c>
      <c r="B94" s="1">
        <f t="shared" ca="1" si="29"/>
        <v>36</v>
      </c>
      <c r="C94" s="1" t="str">
        <f t="shared" ca="1" si="30"/>
        <v>IT</v>
      </c>
      <c r="D94" s="1" t="str">
        <f t="shared" ca="1" si="31"/>
        <v>Technical</v>
      </c>
      <c r="E94" s="1">
        <f t="shared" ca="1" si="32"/>
        <v>1</v>
      </c>
      <c r="F94" s="1">
        <f t="shared" ca="1" si="33"/>
        <v>3</v>
      </c>
      <c r="G94" s="1">
        <f t="shared" ca="1" si="34"/>
        <v>34133</v>
      </c>
      <c r="H94" s="1" t="str">
        <f t="shared" ca="1" si="35"/>
        <v>Manitoba</v>
      </c>
      <c r="I94" s="1">
        <f t="shared" ca="1" si="39"/>
        <v>170665</v>
      </c>
      <c r="J94" s="3">
        <f t="shared" ca="1" si="36"/>
        <v>162504.95842534679</v>
      </c>
      <c r="K94" s="3">
        <f t="shared" ca="1" si="40"/>
        <v>9446.3003548487159</v>
      </c>
      <c r="L94" s="3">
        <f t="shared" ca="1" si="27"/>
        <v>81177.550925072239</v>
      </c>
      <c r="M94" s="1">
        <f t="shared" ca="1" si="41"/>
        <v>1628.1623272676622</v>
      </c>
      <c r="N94" s="3">
        <f t="shared" ca="1" si="42"/>
        <v>6377.232936506216</v>
      </c>
      <c r="O94" s="3">
        <f t="shared" ca="1" si="43"/>
        <v>186488.53329135492</v>
      </c>
      <c r="P94" s="3">
        <f t="shared" ca="1" si="44"/>
        <v>245310.67167768671</v>
      </c>
      <c r="Q94" s="3">
        <f t="shared" ca="1" si="45"/>
        <v>-58822.13838633179</v>
      </c>
      <c r="Y94" s="1">
        <f ca="1">IF(Table3[[#This Row],[Gender]]="men",1,0)</f>
        <v>1</v>
      </c>
      <c r="Z94" s="1">
        <f ca="1">IF(Table3[[#This Row],[Gender]]="women",1,0)</f>
        <v>0</v>
      </c>
      <c r="AD94" s="1">
        <f ca="1"/>
        <v>0</v>
      </c>
      <c r="AE94" s="1">
        <f ca="1"/>
        <v>1</v>
      </c>
      <c r="AF94" s="1">
        <f ca="1"/>
        <v>0</v>
      </c>
      <c r="AG94" s="1">
        <f ca="1"/>
        <v>0</v>
      </c>
      <c r="AH94" s="1">
        <f ca="1"/>
        <v>0</v>
      </c>
      <c r="AI94" s="1">
        <f ca="1"/>
        <v>0</v>
      </c>
      <c r="AT94" s="6">
        <f t="shared" ca="1" si="37"/>
        <v>3148.77</v>
      </c>
      <c r="AW94" s="1">
        <f t="shared" ca="1" si="38"/>
        <v>95.22</v>
      </c>
    </row>
    <row r="95" spans="1:49" x14ac:dyDescent="0.25">
      <c r="A95" s="1" t="str">
        <f t="shared" ca="1" si="28"/>
        <v>women</v>
      </c>
      <c r="B95" s="1">
        <f t="shared" ca="1" si="29"/>
        <v>41</v>
      </c>
      <c r="C95" s="1" t="str">
        <f t="shared" ca="1" si="30"/>
        <v>Health</v>
      </c>
      <c r="D95" s="1" t="str">
        <f t="shared" ca="1" si="31"/>
        <v>Other</v>
      </c>
      <c r="E95" s="1">
        <f t="shared" ca="1" si="32"/>
        <v>3</v>
      </c>
      <c r="F95" s="1">
        <f t="shared" ca="1" si="33"/>
        <v>3</v>
      </c>
      <c r="G95" s="1">
        <f t="shared" ca="1" si="34"/>
        <v>33199</v>
      </c>
      <c r="H95" s="1" t="str">
        <f t="shared" ca="1" si="35"/>
        <v>Manitoba</v>
      </c>
      <c r="I95" s="1">
        <f t="shared" ca="1" si="39"/>
        <v>199194</v>
      </c>
      <c r="J95" s="3">
        <f t="shared" ca="1" si="36"/>
        <v>24125.202811434938</v>
      </c>
      <c r="K95" s="3">
        <f t="shared" ca="1" si="40"/>
        <v>79479.244323398845</v>
      </c>
      <c r="L95" s="3">
        <f t="shared" ca="1" si="27"/>
        <v>86493.623969458189</v>
      </c>
      <c r="M95" s="1">
        <f t="shared" ca="1" si="41"/>
        <v>14647.408065459786</v>
      </c>
      <c r="N95" s="3">
        <f t="shared" ca="1" si="42"/>
        <v>19513.998332322233</v>
      </c>
      <c r="O95" s="3">
        <f t="shared" ca="1" si="43"/>
        <v>298187.24265572109</v>
      </c>
      <c r="P95" s="3">
        <f t="shared" ca="1" si="44"/>
        <v>125266.23484635292</v>
      </c>
      <c r="Q95" s="3">
        <f t="shared" ca="1" si="45"/>
        <v>172921.00780936817</v>
      </c>
      <c r="Y95" s="1">
        <f ca="1">IF(Table3[[#This Row],[Gender]]="men",1,0)</f>
        <v>0</v>
      </c>
      <c r="Z95" s="1">
        <f ca="1">IF(Table3[[#This Row],[Gender]]="women",1,0)</f>
        <v>1</v>
      </c>
      <c r="AD95" s="1">
        <f ca="1"/>
        <v>0</v>
      </c>
      <c r="AE95" s="1">
        <f ca="1"/>
        <v>0</v>
      </c>
      <c r="AF95" s="1">
        <f ca="1"/>
        <v>0</v>
      </c>
      <c r="AG95" s="1">
        <f ca="1"/>
        <v>1</v>
      </c>
      <c r="AH95" s="1">
        <f ca="1"/>
        <v>0</v>
      </c>
      <c r="AI95" s="1">
        <f ca="1"/>
        <v>0</v>
      </c>
      <c r="AT95" s="6">
        <f t="shared" ca="1" si="37"/>
        <v>26493.08</v>
      </c>
      <c r="AW95" s="1">
        <f t="shared" ca="1" si="38"/>
        <v>12.11</v>
      </c>
    </row>
    <row r="96" spans="1:49" x14ac:dyDescent="0.25">
      <c r="A96" s="1" t="str">
        <f t="shared" ca="1" si="28"/>
        <v>men</v>
      </c>
      <c r="B96" s="1">
        <f t="shared" ca="1" si="29"/>
        <v>29</v>
      </c>
      <c r="C96" s="1" t="str">
        <f t="shared" ca="1" si="30"/>
        <v>IT</v>
      </c>
      <c r="D96" s="1" t="str">
        <f t="shared" ca="1" si="31"/>
        <v>Technical</v>
      </c>
      <c r="E96" s="1">
        <f t="shared" ca="1" si="32"/>
        <v>4</v>
      </c>
      <c r="F96" s="1">
        <f t="shared" ca="1" si="33"/>
        <v>2</v>
      </c>
      <c r="G96" s="1">
        <f t="shared" ca="1" si="34"/>
        <v>69739</v>
      </c>
      <c r="H96" s="1" t="str">
        <f t="shared" ca="1" si="35"/>
        <v>Newfoundland</v>
      </c>
      <c r="I96" s="1">
        <f t="shared" ca="1" si="39"/>
        <v>278956</v>
      </c>
      <c r="J96" s="3">
        <f t="shared" ca="1" si="36"/>
        <v>247589.32392976733</v>
      </c>
      <c r="K96" s="3">
        <f t="shared" ca="1" si="40"/>
        <v>104377.22019382844</v>
      </c>
      <c r="L96" s="3">
        <f t="shared" ca="1" si="27"/>
        <v>26738.647782676439</v>
      </c>
      <c r="M96" s="1">
        <f t="shared" ca="1" si="41"/>
        <v>64347.112369693481</v>
      </c>
      <c r="N96" s="3">
        <f t="shared" ca="1" si="42"/>
        <v>88451.603952889185</v>
      </c>
      <c r="O96" s="3">
        <f t="shared" ca="1" si="43"/>
        <v>471784.82414671767</v>
      </c>
      <c r="P96" s="3">
        <f t="shared" ca="1" si="44"/>
        <v>338675.08408213721</v>
      </c>
      <c r="Q96" s="3">
        <f t="shared" ca="1" si="45"/>
        <v>133109.74006458046</v>
      </c>
      <c r="Y96" s="1">
        <f ca="1">IF(Table3[[#This Row],[Gender]]="men",1,0)</f>
        <v>1</v>
      </c>
      <c r="Z96" s="1">
        <f ca="1">IF(Table3[[#This Row],[Gender]]="women",1,0)</f>
        <v>0</v>
      </c>
      <c r="AD96" s="1">
        <f ca="1"/>
        <v>0</v>
      </c>
      <c r="AE96" s="1">
        <f ca="1"/>
        <v>0</v>
      </c>
      <c r="AF96" s="1">
        <f ca="1"/>
        <v>0</v>
      </c>
      <c r="AG96" s="1">
        <f ca="1"/>
        <v>1</v>
      </c>
      <c r="AH96" s="1">
        <f ca="1"/>
        <v>0</v>
      </c>
      <c r="AI96" s="1">
        <f ca="1"/>
        <v>0</v>
      </c>
      <c r="AT96" s="6">
        <f t="shared" ca="1" si="37"/>
        <v>52188.61</v>
      </c>
      <c r="AW96" s="1">
        <f t="shared" ca="1" si="38"/>
        <v>88.76</v>
      </c>
    </row>
    <row r="97" spans="1:49" x14ac:dyDescent="0.25">
      <c r="A97" s="1" t="str">
        <f t="shared" ca="1" si="28"/>
        <v>men</v>
      </c>
      <c r="B97" s="1">
        <f t="shared" ca="1" si="29"/>
        <v>33</v>
      </c>
      <c r="C97" s="1" t="str">
        <f t="shared" ca="1" si="30"/>
        <v>IT</v>
      </c>
      <c r="D97" s="1" t="str">
        <f t="shared" ca="1" si="31"/>
        <v>College</v>
      </c>
      <c r="E97" s="1">
        <f t="shared" ca="1" si="32"/>
        <v>3</v>
      </c>
      <c r="F97" s="1">
        <f t="shared" ca="1" si="33"/>
        <v>3</v>
      </c>
      <c r="G97" s="1">
        <f t="shared" ca="1" si="34"/>
        <v>51327</v>
      </c>
      <c r="H97" s="1" t="str">
        <f t="shared" ca="1" si="35"/>
        <v>Quebec</v>
      </c>
      <c r="I97" s="1">
        <f t="shared" ca="1" si="39"/>
        <v>307962</v>
      </c>
      <c r="J97" s="3">
        <f t="shared" ca="1" si="36"/>
        <v>291214.53241835692</v>
      </c>
      <c r="K97" s="3">
        <f t="shared" ca="1" si="40"/>
        <v>51148.990181481895</v>
      </c>
      <c r="L97" s="3">
        <f t="shared" ca="1" si="27"/>
        <v>106339.37386597534</v>
      </c>
      <c r="M97" s="1">
        <f t="shared" ca="1" si="41"/>
        <v>82879.189971494023</v>
      </c>
      <c r="N97" s="3">
        <f t="shared" ca="1" si="42"/>
        <v>32438.813449475449</v>
      </c>
      <c r="O97" s="3">
        <f t="shared" ca="1" si="43"/>
        <v>391549.80363095732</v>
      </c>
      <c r="P97" s="3">
        <f t="shared" ca="1" si="44"/>
        <v>480433.0962558263</v>
      </c>
      <c r="Q97" s="3">
        <f t="shared" ca="1" si="45"/>
        <v>-88883.292624868976</v>
      </c>
      <c r="Y97" s="1">
        <f ca="1">IF(Table3[[#This Row],[Gender]]="men",1,0)</f>
        <v>1</v>
      </c>
      <c r="Z97" s="1">
        <f ca="1">IF(Table3[[#This Row],[Gender]]="women",1,0)</f>
        <v>0</v>
      </c>
      <c r="AD97" s="1">
        <f ca="1"/>
        <v>0</v>
      </c>
      <c r="AE97" s="1">
        <f ca="1"/>
        <v>0</v>
      </c>
      <c r="AF97" s="1">
        <f ca="1"/>
        <v>0</v>
      </c>
      <c r="AG97" s="1">
        <f ca="1"/>
        <v>0</v>
      </c>
      <c r="AH97" s="1">
        <f ca="1"/>
        <v>0</v>
      </c>
      <c r="AI97" s="1">
        <f ca="1"/>
        <v>1</v>
      </c>
      <c r="AT97" s="6">
        <f t="shared" ca="1" si="37"/>
        <v>17049.66</v>
      </c>
      <c r="AW97" s="1">
        <f t="shared" ca="1" si="38"/>
        <v>94.56</v>
      </c>
    </row>
    <row r="98" spans="1:49" x14ac:dyDescent="0.25">
      <c r="A98" s="1" t="str">
        <f t="shared" ca="1" si="28"/>
        <v>women</v>
      </c>
      <c r="B98" s="1">
        <f t="shared" ca="1" si="29"/>
        <v>43</v>
      </c>
      <c r="C98" s="1" t="str">
        <f t="shared" ca="1" si="30"/>
        <v>General Work</v>
      </c>
      <c r="D98" s="1" t="str">
        <f t="shared" ca="1" si="31"/>
        <v>Other</v>
      </c>
      <c r="E98" s="1">
        <f t="shared" ca="1" si="32"/>
        <v>4</v>
      </c>
      <c r="F98" s="1">
        <f t="shared" ca="1" si="33"/>
        <v>1</v>
      </c>
      <c r="G98" s="1">
        <f t="shared" ca="1" si="34"/>
        <v>52918</v>
      </c>
      <c r="H98" s="1" t="str">
        <f t="shared" ca="1" si="35"/>
        <v>BC</v>
      </c>
      <c r="I98" s="1">
        <f t="shared" ca="1" si="39"/>
        <v>317508</v>
      </c>
      <c r="J98" s="3">
        <f t="shared" ca="1" si="36"/>
        <v>315261.72880029393</v>
      </c>
      <c r="K98" s="3">
        <f t="shared" ca="1" si="40"/>
        <v>38733.541499890744</v>
      </c>
      <c r="L98" s="3">
        <f t="shared" ca="1" si="27"/>
        <v>42.393261963026355</v>
      </c>
      <c r="M98" s="1">
        <f t="shared" ca="1" si="41"/>
        <v>73395.443855688733</v>
      </c>
      <c r="N98" s="3">
        <f t="shared" ca="1" si="42"/>
        <v>46161.594244929664</v>
      </c>
      <c r="O98" s="3">
        <f t="shared" ca="1" si="43"/>
        <v>402403.13574482041</v>
      </c>
      <c r="P98" s="3">
        <f t="shared" ca="1" si="44"/>
        <v>388699.5659179457</v>
      </c>
      <c r="Q98" s="3">
        <f t="shared" ca="1" si="45"/>
        <v>13703.569826874707</v>
      </c>
      <c r="Y98" s="1">
        <f ca="1">IF(Table3[[#This Row],[Gender]]="men",1,0)</f>
        <v>0</v>
      </c>
      <c r="Z98" s="1">
        <f ca="1">IF(Table3[[#This Row],[Gender]]="women",1,0)</f>
        <v>1</v>
      </c>
      <c r="AD98" s="1">
        <f ca="1"/>
        <v>0</v>
      </c>
      <c r="AE98" s="1">
        <f ca="1"/>
        <v>0</v>
      </c>
      <c r="AF98" s="1">
        <f ca="1"/>
        <v>0</v>
      </c>
      <c r="AG98" s="1">
        <f ca="1"/>
        <v>0</v>
      </c>
      <c r="AH98" s="1">
        <f ca="1"/>
        <v>1</v>
      </c>
      <c r="AI98" s="1">
        <f ca="1"/>
        <v>0</v>
      </c>
      <c r="AT98" s="6">
        <f t="shared" ca="1" si="37"/>
        <v>38733.54</v>
      </c>
      <c r="AW98" s="1">
        <f t="shared" ca="1" si="38"/>
        <v>99.29</v>
      </c>
    </row>
    <row r="99" spans="1:49" x14ac:dyDescent="0.25">
      <c r="A99" s="1" t="str">
        <f t="shared" ca="1" si="28"/>
        <v>men</v>
      </c>
      <c r="B99" s="1">
        <f t="shared" ca="1" si="29"/>
        <v>43</v>
      </c>
      <c r="C99" s="1" t="str">
        <f t="shared" ca="1" si="30"/>
        <v>Construction</v>
      </c>
      <c r="D99" s="1" t="str">
        <f t="shared" ca="1" si="31"/>
        <v>High school</v>
      </c>
      <c r="E99" s="1">
        <f t="shared" ca="1" si="32"/>
        <v>3</v>
      </c>
      <c r="F99" s="1">
        <f t="shared" ca="1" si="33"/>
        <v>1</v>
      </c>
      <c r="G99" s="1">
        <f t="shared" ca="1" si="34"/>
        <v>68968</v>
      </c>
      <c r="H99" s="1" t="str">
        <f t="shared" ca="1" si="35"/>
        <v>Prince Edward Island</v>
      </c>
      <c r="I99" s="1">
        <f t="shared" ca="1" si="39"/>
        <v>413808</v>
      </c>
      <c r="J99" s="3">
        <f t="shared" ca="1" si="36"/>
        <v>409009.24935284676</v>
      </c>
      <c r="K99" s="3">
        <f t="shared" ca="1" si="40"/>
        <v>20341.096714297062</v>
      </c>
      <c r="L99" s="3">
        <f t="shared" ca="1" si="27"/>
        <v>1682.2994908976743</v>
      </c>
      <c r="M99" s="1">
        <f t="shared" ca="1" si="41"/>
        <v>133123.39094810883</v>
      </c>
      <c r="N99" s="3">
        <f t="shared" ca="1" si="42"/>
        <v>29611.184611103345</v>
      </c>
      <c r="O99" s="3">
        <f t="shared" ca="1" si="43"/>
        <v>463760.2813254004</v>
      </c>
      <c r="P99" s="3">
        <f t="shared" ca="1" si="44"/>
        <v>543814.93979185331</v>
      </c>
      <c r="Q99" s="3">
        <f t="shared" ca="1" si="45"/>
        <v>-80054.658466452907</v>
      </c>
      <c r="Y99" s="1">
        <f ca="1">IF(Table3[[#This Row],[Gender]]="men",1,0)</f>
        <v>1</v>
      </c>
      <c r="Z99" s="1">
        <f ca="1">IF(Table3[[#This Row],[Gender]]="women",1,0)</f>
        <v>0</v>
      </c>
      <c r="AD99" s="1">
        <f ca="1"/>
        <v>0</v>
      </c>
      <c r="AE99" s="1">
        <f ca="1"/>
        <v>0</v>
      </c>
      <c r="AF99" s="1">
        <f ca="1"/>
        <v>1</v>
      </c>
      <c r="AG99" s="1">
        <f ca="1"/>
        <v>0</v>
      </c>
      <c r="AH99" s="1">
        <f ca="1"/>
        <v>0</v>
      </c>
      <c r="AI99" s="1">
        <f ca="1"/>
        <v>0</v>
      </c>
      <c r="AT99" s="6">
        <f t="shared" ca="1" si="37"/>
        <v>20341.099999999999</v>
      </c>
      <c r="AW99" s="1">
        <f t="shared" ca="1" si="38"/>
        <v>98.84</v>
      </c>
    </row>
    <row r="100" spans="1:49" x14ac:dyDescent="0.25">
      <c r="A100" s="1" t="str">
        <f t="shared" ca="1" si="28"/>
        <v>women</v>
      </c>
      <c r="B100" s="1">
        <f t="shared" ca="1" si="29"/>
        <v>29</v>
      </c>
      <c r="C100" s="1" t="str">
        <f t="shared" ca="1" si="30"/>
        <v>Agriculture</v>
      </c>
      <c r="D100" s="1" t="str">
        <f t="shared" ca="1" si="31"/>
        <v>High school</v>
      </c>
      <c r="E100" s="1">
        <f t="shared" ca="1" si="32"/>
        <v>4</v>
      </c>
      <c r="F100" s="1">
        <f t="shared" ca="1" si="33"/>
        <v>3</v>
      </c>
      <c r="G100" s="1">
        <f t="shared" ca="1" si="34"/>
        <v>32581</v>
      </c>
      <c r="H100" s="1" t="str">
        <f t="shared" ca="1" si="35"/>
        <v>Saskatchewan</v>
      </c>
      <c r="I100" s="1">
        <f t="shared" ca="1" si="39"/>
        <v>97743</v>
      </c>
      <c r="J100" s="3">
        <f t="shared" ca="1" si="36"/>
        <v>64080.006231723855</v>
      </c>
      <c r="K100" s="3">
        <f t="shared" ca="1" si="40"/>
        <v>255.97551926469353</v>
      </c>
      <c r="L100" s="3">
        <f t="shared" ca="1" si="27"/>
        <v>77732.300003145239</v>
      </c>
      <c r="M100" s="1">
        <f t="shared" ca="1" si="41"/>
        <v>38782.030356663083</v>
      </c>
      <c r="N100" s="3">
        <f t="shared" ca="1" si="42"/>
        <v>47215.322310859243</v>
      </c>
      <c r="O100" s="3">
        <f t="shared" ca="1" si="43"/>
        <v>145214.29783012395</v>
      </c>
      <c r="P100" s="3">
        <f t="shared" ca="1" si="44"/>
        <v>180594.33659153216</v>
      </c>
      <c r="Q100" s="3">
        <f t="shared" ca="1" si="45"/>
        <v>-35380.038761408214</v>
      </c>
      <c r="Y100" s="1">
        <f ca="1">IF(Table3[[#This Row],[Gender]]="men",1,0)</f>
        <v>0</v>
      </c>
      <c r="Z100" s="1">
        <f ca="1">IF(Table3[[#This Row],[Gender]]="women",1,0)</f>
        <v>1</v>
      </c>
      <c r="AD100" s="1">
        <f ca="1"/>
        <v>0</v>
      </c>
      <c r="AE100" s="1">
        <f ca="1"/>
        <v>0</v>
      </c>
      <c r="AF100" s="1">
        <f ca="1"/>
        <v>0</v>
      </c>
      <c r="AG100" s="1">
        <f ca="1"/>
        <v>0</v>
      </c>
      <c r="AH100" s="1">
        <f ca="1"/>
        <v>0</v>
      </c>
      <c r="AI100" s="1">
        <f ca="1"/>
        <v>1</v>
      </c>
      <c r="AT100" s="6">
        <f t="shared" ca="1" si="37"/>
        <v>85.33</v>
      </c>
      <c r="AW100" s="1">
        <f t="shared" ca="1" si="38"/>
        <v>65.56</v>
      </c>
    </row>
    <row r="101" spans="1:49" x14ac:dyDescent="0.25">
      <c r="A101" s="1" t="str">
        <f t="shared" ca="1" si="28"/>
        <v>women</v>
      </c>
      <c r="B101" s="1">
        <f t="shared" ca="1" si="29"/>
        <v>32</v>
      </c>
      <c r="C101" s="1" t="str">
        <f t="shared" ca="1" si="30"/>
        <v>General Work</v>
      </c>
      <c r="D101" s="1" t="str">
        <f t="shared" ca="1" si="31"/>
        <v>College</v>
      </c>
      <c r="E101" s="1">
        <f t="shared" ca="1" si="32"/>
        <v>3</v>
      </c>
      <c r="F101" s="1">
        <f t="shared" ca="1" si="33"/>
        <v>3</v>
      </c>
      <c r="G101" s="1">
        <f t="shared" ca="1" si="34"/>
        <v>27563</v>
      </c>
      <c r="H101" s="1" t="str">
        <f t="shared" ca="1" si="35"/>
        <v>New Bruncwick</v>
      </c>
      <c r="I101" s="1">
        <f t="shared" ca="1" si="39"/>
        <v>110252</v>
      </c>
      <c r="J101" s="3">
        <f t="shared" ca="1" si="36"/>
        <v>44557.718474789071</v>
      </c>
      <c r="K101" s="3">
        <f t="shared" ca="1" si="40"/>
        <v>430.04815653748403</v>
      </c>
      <c r="L101" s="3">
        <f t="shared" ca="1" si="27"/>
        <v>56313.155061071862</v>
      </c>
      <c r="M101" s="1">
        <f t="shared" ca="1" si="41"/>
        <v>34765.705856371846</v>
      </c>
      <c r="N101" s="3">
        <f t="shared" ca="1" si="42"/>
        <v>35505.390246612093</v>
      </c>
      <c r="O101" s="3">
        <f t="shared" ca="1" si="43"/>
        <v>146187.43840314957</v>
      </c>
      <c r="P101" s="3">
        <f t="shared" ca="1" si="44"/>
        <v>135636.57939223279</v>
      </c>
      <c r="Q101" s="3">
        <f t="shared" ca="1" si="45"/>
        <v>10550.859010916785</v>
      </c>
      <c r="Y101" s="1">
        <f ca="1">IF(Table3[[#This Row],[Gender]]="men",1,0)</f>
        <v>0</v>
      </c>
      <c r="Z101" s="1">
        <f ca="1">IF(Table3[[#This Row],[Gender]]="women",1,0)</f>
        <v>1</v>
      </c>
      <c r="AD101" s="1">
        <f ca="1"/>
        <v>0</v>
      </c>
      <c r="AE101" s="1">
        <f ca="1"/>
        <v>0</v>
      </c>
      <c r="AF101" s="1">
        <f ca="1"/>
        <v>0</v>
      </c>
      <c r="AG101" s="1">
        <f ca="1"/>
        <v>0</v>
      </c>
      <c r="AH101" s="1">
        <f ca="1"/>
        <v>1</v>
      </c>
      <c r="AI101" s="1">
        <f ca="1"/>
        <v>0</v>
      </c>
      <c r="AT101" s="6">
        <f t="shared" ca="1" si="37"/>
        <v>143.35</v>
      </c>
      <c r="AW101" s="1">
        <f t="shared" ca="1" si="38"/>
        <v>40.409999999999997</v>
      </c>
    </row>
    <row r="102" spans="1:49" x14ac:dyDescent="0.25">
      <c r="A102" s="1" t="str">
        <f t="shared" ca="1" si="28"/>
        <v>women</v>
      </c>
      <c r="B102" s="1">
        <f t="shared" ca="1" si="29"/>
        <v>39</v>
      </c>
      <c r="C102" s="1" t="str">
        <f t="shared" ca="1" si="30"/>
        <v>Construction</v>
      </c>
      <c r="D102" s="1" t="str">
        <f t="shared" ca="1" si="31"/>
        <v>High school</v>
      </c>
      <c r="E102" s="1">
        <f t="shared" ca="1" si="32"/>
        <v>4</v>
      </c>
      <c r="F102" s="1">
        <f t="shared" ca="1" si="33"/>
        <v>2</v>
      </c>
      <c r="G102" s="1">
        <f t="shared" ca="1" si="34"/>
        <v>33859</v>
      </c>
      <c r="H102" s="1" t="str">
        <f t="shared" ca="1" si="35"/>
        <v>New Bruncwick</v>
      </c>
      <c r="I102" s="1">
        <f t="shared" ca="1" si="39"/>
        <v>203154</v>
      </c>
      <c r="J102" s="3">
        <f t="shared" ca="1" si="36"/>
        <v>115610.8964980289</v>
      </c>
      <c r="K102" s="3">
        <f t="shared" ca="1" si="40"/>
        <v>39233.589417537565</v>
      </c>
      <c r="L102" s="3">
        <f t="shared" ca="1" si="27"/>
        <v>56616.182541610477</v>
      </c>
      <c r="M102" s="1">
        <f t="shared" ca="1" si="41"/>
        <v>27859.96889341608</v>
      </c>
      <c r="N102" s="3">
        <f t="shared" ca="1" si="42"/>
        <v>43898.29391596542</v>
      </c>
      <c r="O102" s="3">
        <f t="shared" ca="1" si="43"/>
        <v>286285.88333350298</v>
      </c>
      <c r="P102" s="3">
        <f t="shared" ca="1" si="44"/>
        <v>200087.04793305547</v>
      </c>
      <c r="Q102" s="3">
        <f t="shared" ca="1" si="45"/>
        <v>86198.835400447511</v>
      </c>
      <c r="Y102" s="1">
        <f ca="1">IF(Table3[[#This Row],[Gender]]="men",1,0)</f>
        <v>0</v>
      </c>
      <c r="Z102" s="1">
        <f ca="1">IF(Table3[[#This Row],[Gender]]="women",1,0)</f>
        <v>1</v>
      </c>
      <c r="AD102" s="1">
        <f ca="1"/>
        <v>0</v>
      </c>
      <c r="AE102" s="1">
        <f ca="1"/>
        <v>0</v>
      </c>
      <c r="AF102" s="1">
        <f ca="1"/>
        <v>0</v>
      </c>
      <c r="AG102" s="1">
        <f ca="1"/>
        <v>0</v>
      </c>
      <c r="AH102" s="1">
        <f ca="1"/>
        <v>1</v>
      </c>
      <c r="AI102" s="1">
        <f ca="1"/>
        <v>0</v>
      </c>
      <c r="AT102" s="6">
        <f t="shared" ca="1" si="37"/>
        <v>19616.79</v>
      </c>
      <c r="AW102" s="1">
        <f t="shared" ca="1" si="38"/>
        <v>56.91</v>
      </c>
    </row>
    <row r="103" spans="1:49" x14ac:dyDescent="0.25">
      <c r="A103" s="1" t="str">
        <f t="shared" ca="1" si="28"/>
        <v>men</v>
      </c>
      <c r="B103" s="1">
        <f t="shared" ca="1" si="29"/>
        <v>37</v>
      </c>
      <c r="C103" s="1" t="str">
        <f t="shared" ca="1" si="30"/>
        <v>Construction</v>
      </c>
      <c r="D103" s="1" t="str">
        <f t="shared" ca="1" si="31"/>
        <v>Other</v>
      </c>
      <c r="E103" s="1">
        <f t="shared" ca="1" si="32"/>
        <v>4</v>
      </c>
      <c r="F103" s="1">
        <f t="shared" ca="1" si="33"/>
        <v>3</v>
      </c>
      <c r="G103" s="1">
        <f t="shared" ca="1" si="34"/>
        <v>66702</v>
      </c>
      <c r="H103" s="1" t="str">
        <f t="shared" ca="1" si="35"/>
        <v>BC</v>
      </c>
      <c r="I103" s="1">
        <f t="shared" ca="1" si="39"/>
        <v>333510</v>
      </c>
      <c r="J103" s="3">
        <f t="shared" ca="1" si="36"/>
        <v>317929.30278661329</v>
      </c>
      <c r="K103" s="3">
        <f t="shared" ca="1" si="40"/>
        <v>157866.16448256411</v>
      </c>
      <c r="L103" s="3">
        <f t="shared" ca="1" si="27"/>
        <v>164985.81032505451</v>
      </c>
      <c r="M103" s="1">
        <f t="shared" ca="1" si="41"/>
        <v>96099.580055683808</v>
      </c>
      <c r="N103" s="3">
        <f t="shared" ca="1" si="42"/>
        <v>97036.647493767232</v>
      </c>
      <c r="O103" s="3">
        <f t="shared" ca="1" si="43"/>
        <v>588412.81197633129</v>
      </c>
      <c r="P103" s="3">
        <f t="shared" ca="1" si="44"/>
        <v>579014.69316735165</v>
      </c>
      <c r="Q103" s="3">
        <f t="shared" ca="1" si="45"/>
        <v>9398.1188089796342</v>
      </c>
      <c r="Y103" s="1">
        <f ca="1">IF(Table3[[#This Row],[Gender]]="men",1,0)</f>
        <v>1</v>
      </c>
      <c r="Z103" s="1">
        <f ca="1">IF(Table3[[#This Row],[Gender]]="women",1,0)</f>
        <v>0</v>
      </c>
      <c r="AD103" s="1">
        <f ca="1"/>
        <v>0</v>
      </c>
      <c r="AE103" s="1">
        <f ca="1"/>
        <v>0</v>
      </c>
      <c r="AF103" s="1">
        <f ca="1"/>
        <v>0</v>
      </c>
      <c r="AG103" s="1">
        <f ca="1"/>
        <v>1</v>
      </c>
      <c r="AH103" s="1">
        <f ca="1"/>
        <v>0</v>
      </c>
      <c r="AI103" s="1">
        <f ca="1"/>
        <v>0</v>
      </c>
      <c r="AT103" s="6">
        <f t="shared" ca="1" si="37"/>
        <v>52622.05</v>
      </c>
      <c r="AW103" s="1">
        <f t="shared" ca="1" si="38"/>
        <v>95.33</v>
      </c>
    </row>
    <row r="104" spans="1:49" x14ac:dyDescent="0.25">
      <c r="A104" s="1" t="str">
        <f t="shared" ca="1" si="28"/>
        <v>women</v>
      </c>
      <c r="B104" s="1">
        <f t="shared" ca="1" si="29"/>
        <v>43</v>
      </c>
      <c r="C104" s="1" t="str">
        <f t="shared" ca="1" si="30"/>
        <v>IT</v>
      </c>
      <c r="D104" s="1" t="str">
        <f t="shared" ca="1" si="31"/>
        <v>University</v>
      </c>
      <c r="E104" s="1">
        <f t="shared" ca="1" si="32"/>
        <v>3</v>
      </c>
      <c r="F104" s="1">
        <f t="shared" ca="1" si="33"/>
        <v>1</v>
      </c>
      <c r="G104" s="1">
        <f t="shared" ca="1" si="34"/>
        <v>43118</v>
      </c>
      <c r="H104" s="1" t="str">
        <f t="shared" ca="1" si="35"/>
        <v>Northwest Ter</v>
      </c>
      <c r="I104" s="1">
        <f t="shared" ca="1" si="39"/>
        <v>215590</v>
      </c>
      <c r="J104" s="3">
        <f t="shared" ca="1" si="36"/>
        <v>61542.79991289811</v>
      </c>
      <c r="K104" s="3">
        <f t="shared" ca="1" si="40"/>
        <v>29932.174736183988</v>
      </c>
      <c r="L104" s="3">
        <f t="shared" ca="1" si="27"/>
        <v>3853.0862758585099</v>
      </c>
      <c r="M104" s="1">
        <f t="shared" ca="1" si="41"/>
        <v>83713.565054248393</v>
      </c>
      <c r="N104" s="3">
        <f t="shared" ca="1" si="42"/>
        <v>1813.957413143944</v>
      </c>
      <c r="O104" s="3">
        <f t="shared" ca="1" si="43"/>
        <v>247336.13214932792</v>
      </c>
      <c r="P104" s="3">
        <f t="shared" ca="1" si="44"/>
        <v>149109.45124300499</v>
      </c>
      <c r="Q104" s="3">
        <f t="shared" ca="1" si="45"/>
        <v>98226.68090632293</v>
      </c>
      <c r="Y104" s="1">
        <f ca="1">IF(Table3[[#This Row],[Gender]]="men",1,0)</f>
        <v>0</v>
      </c>
      <c r="Z104" s="1">
        <f ca="1">IF(Table3[[#This Row],[Gender]]="women",1,0)</f>
        <v>1</v>
      </c>
      <c r="AD104" s="1">
        <f ca="1"/>
        <v>0</v>
      </c>
      <c r="AE104" s="1">
        <f ca="1"/>
        <v>0</v>
      </c>
      <c r="AF104" s="1">
        <f ca="1"/>
        <v>0</v>
      </c>
      <c r="AG104" s="1">
        <f ca="1"/>
        <v>1</v>
      </c>
      <c r="AH104" s="1">
        <f ca="1"/>
        <v>0</v>
      </c>
      <c r="AI104" s="1">
        <f ca="1"/>
        <v>0</v>
      </c>
      <c r="AT104" s="6">
        <f t="shared" ca="1" si="37"/>
        <v>29932.17</v>
      </c>
      <c r="AW104" s="1">
        <f t="shared" ca="1" si="38"/>
        <v>28.55</v>
      </c>
    </row>
    <row r="105" spans="1:49" x14ac:dyDescent="0.25">
      <c r="A105" s="1" t="str">
        <f t="shared" ca="1" si="28"/>
        <v>women</v>
      </c>
      <c r="B105" s="1">
        <f t="shared" ca="1" si="29"/>
        <v>29</v>
      </c>
      <c r="C105" s="1" t="str">
        <f t="shared" ca="1" si="30"/>
        <v>IT</v>
      </c>
      <c r="D105" s="1" t="str">
        <f t="shared" ca="1" si="31"/>
        <v>College</v>
      </c>
      <c r="E105" s="1">
        <f t="shared" ca="1" si="32"/>
        <v>4</v>
      </c>
      <c r="F105" s="1">
        <f t="shared" ca="1" si="33"/>
        <v>3</v>
      </c>
      <c r="G105" s="1">
        <f t="shared" ca="1" si="34"/>
        <v>81510</v>
      </c>
      <c r="H105" s="1" t="str">
        <f t="shared" ca="1" si="35"/>
        <v>Saskatchewan</v>
      </c>
      <c r="I105" s="1">
        <f t="shared" ca="1" si="39"/>
        <v>326040</v>
      </c>
      <c r="J105" s="3">
        <f t="shared" ca="1" si="36"/>
        <v>133588.2404355703</v>
      </c>
      <c r="K105" s="3">
        <f t="shared" ca="1" si="40"/>
        <v>32185.503495355537</v>
      </c>
      <c r="L105" s="3">
        <f t="shared" ca="1" si="27"/>
        <v>148672.68304345716</v>
      </c>
      <c r="M105" s="1">
        <f t="shared" ca="1" si="41"/>
        <v>130497.57662594877</v>
      </c>
      <c r="N105" s="3">
        <f t="shared" ca="1" si="42"/>
        <v>39622.313330797493</v>
      </c>
      <c r="O105" s="3">
        <f t="shared" ca="1" si="43"/>
        <v>397847.81682615302</v>
      </c>
      <c r="P105" s="3">
        <f t="shared" ca="1" si="44"/>
        <v>412758.50010497624</v>
      </c>
      <c r="Q105" s="3">
        <f t="shared" ca="1" si="45"/>
        <v>-14910.683278823213</v>
      </c>
      <c r="Y105" s="1">
        <f ca="1">IF(Table3[[#This Row],[Gender]]="men",1,0)</f>
        <v>0</v>
      </c>
      <c r="Z105" s="1">
        <f ca="1">IF(Table3[[#This Row],[Gender]]="women",1,0)</f>
        <v>1</v>
      </c>
      <c r="AD105" s="1">
        <f ca="1"/>
        <v>0</v>
      </c>
      <c r="AE105" s="1">
        <f ca="1"/>
        <v>0</v>
      </c>
      <c r="AF105" s="1">
        <f ca="1"/>
        <v>0</v>
      </c>
      <c r="AG105" s="1">
        <f ca="1"/>
        <v>0</v>
      </c>
      <c r="AH105" s="1">
        <f ca="1"/>
        <v>0</v>
      </c>
      <c r="AI105" s="1">
        <f ca="1"/>
        <v>1</v>
      </c>
      <c r="AT105" s="6">
        <f t="shared" ca="1" si="37"/>
        <v>10728.5</v>
      </c>
      <c r="AW105" s="1">
        <f t="shared" ca="1" si="38"/>
        <v>40.97</v>
      </c>
    </row>
    <row r="106" spans="1:49" x14ac:dyDescent="0.25">
      <c r="A106" s="1" t="str">
        <f t="shared" ca="1" si="28"/>
        <v>women</v>
      </c>
      <c r="B106" s="1">
        <f t="shared" ca="1" si="29"/>
        <v>41</v>
      </c>
      <c r="C106" s="1" t="str">
        <f t="shared" ca="1" si="30"/>
        <v>General Work</v>
      </c>
      <c r="D106" s="1" t="str">
        <f t="shared" ca="1" si="31"/>
        <v>University</v>
      </c>
      <c r="E106" s="1">
        <f t="shared" ca="1" si="32"/>
        <v>3</v>
      </c>
      <c r="F106" s="1">
        <f t="shared" ca="1" si="33"/>
        <v>2</v>
      </c>
      <c r="G106" s="1">
        <f t="shared" ca="1" si="34"/>
        <v>89618</v>
      </c>
      <c r="H106" s="1" t="str">
        <f t="shared" ca="1" si="35"/>
        <v>Quebec</v>
      </c>
      <c r="I106" s="1">
        <f t="shared" ca="1" si="39"/>
        <v>448090</v>
      </c>
      <c r="J106" s="3">
        <f t="shared" ca="1" si="36"/>
        <v>402388.30782187887</v>
      </c>
      <c r="K106" s="3">
        <f t="shared" ca="1" si="40"/>
        <v>8782.3547154290391</v>
      </c>
      <c r="L106" s="3">
        <f t="shared" ca="1" si="27"/>
        <v>149326.06321539718</v>
      </c>
      <c r="M106" s="1">
        <f t="shared" ca="1" si="41"/>
        <v>141497.68000819252</v>
      </c>
      <c r="N106" s="3">
        <f t="shared" ca="1" si="42"/>
        <v>23690.748955510317</v>
      </c>
      <c r="O106" s="3">
        <f t="shared" ca="1" si="43"/>
        <v>480563.10367093934</v>
      </c>
      <c r="P106" s="3">
        <f t="shared" ca="1" si="44"/>
        <v>693212.05104546854</v>
      </c>
      <c r="Q106" s="3">
        <f t="shared" ca="1" si="45"/>
        <v>-212648.94737452921</v>
      </c>
      <c r="Y106" s="1">
        <f ca="1">IF(Table3[[#This Row],[Gender]]="men",1,0)</f>
        <v>0</v>
      </c>
      <c r="Z106" s="1">
        <f ca="1">IF(Table3[[#This Row],[Gender]]="women",1,0)</f>
        <v>1</v>
      </c>
      <c r="AD106" s="1">
        <f ca="1"/>
        <v>0</v>
      </c>
      <c r="AE106" s="1">
        <f ca="1"/>
        <v>0</v>
      </c>
      <c r="AF106" s="1">
        <f ca="1"/>
        <v>1</v>
      </c>
      <c r="AG106" s="1">
        <f ca="1"/>
        <v>0</v>
      </c>
      <c r="AH106" s="1">
        <f ca="1"/>
        <v>0</v>
      </c>
      <c r="AI106" s="1">
        <f ca="1"/>
        <v>0</v>
      </c>
      <c r="AT106" s="6">
        <f t="shared" ca="1" si="37"/>
        <v>4391.18</v>
      </c>
      <c r="AW106" s="1">
        <f t="shared" ca="1" si="38"/>
        <v>89.8</v>
      </c>
    </row>
    <row r="107" spans="1:49" x14ac:dyDescent="0.25">
      <c r="A107" s="1" t="str">
        <f t="shared" ca="1" si="28"/>
        <v>women</v>
      </c>
      <c r="B107" s="1">
        <f t="shared" ca="1" si="29"/>
        <v>33</v>
      </c>
      <c r="C107" s="1" t="str">
        <f t="shared" ca="1" si="30"/>
        <v>Agriculture</v>
      </c>
      <c r="D107" s="1" t="str">
        <f t="shared" ca="1" si="31"/>
        <v>University</v>
      </c>
      <c r="E107" s="1">
        <f t="shared" ca="1" si="32"/>
        <v>1</v>
      </c>
      <c r="F107" s="1">
        <f t="shared" ca="1" si="33"/>
        <v>2</v>
      </c>
      <c r="G107" s="1">
        <f t="shared" ca="1" si="34"/>
        <v>69408</v>
      </c>
      <c r="H107" s="1" t="str">
        <f t="shared" ca="1" si="35"/>
        <v>Prince Edward Island</v>
      </c>
      <c r="I107" s="1">
        <f t="shared" ca="1" si="39"/>
        <v>347040</v>
      </c>
      <c r="J107" s="3">
        <f t="shared" ca="1" si="36"/>
        <v>178811.95452631466</v>
      </c>
      <c r="K107" s="3">
        <f t="shared" ca="1" si="40"/>
        <v>121458.13079147547</v>
      </c>
      <c r="L107" s="3">
        <f t="shared" ca="1" si="27"/>
        <v>51414.189892146838</v>
      </c>
      <c r="M107" s="1">
        <f t="shared" ca="1" si="41"/>
        <v>54963.449359838145</v>
      </c>
      <c r="N107" s="3">
        <f t="shared" ca="1" si="42"/>
        <v>40068.879091772964</v>
      </c>
      <c r="O107" s="3">
        <f t="shared" ca="1" si="43"/>
        <v>508567.00988324842</v>
      </c>
      <c r="P107" s="3">
        <f t="shared" ca="1" si="44"/>
        <v>285189.59377829963</v>
      </c>
      <c r="Q107" s="3">
        <f t="shared" ca="1" si="45"/>
        <v>223377.41610494879</v>
      </c>
      <c r="Y107" s="1">
        <f ca="1">IF(Table3[[#This Row],[Gender]]="men",1,0)</f>
        <v>0</v>
      </c>
      <c r="Z107" s="1">
        <f ca="1">IF(Table3[[#This Row],[Gender]]="women",1,0)</f>
        <v>1</v>
      </c>
      <c r="AD107" s="1">
        <f ca="1"/>
        <v>0</v>
      </c>
      <c r="AE107" s="1">
        <f ca="1"/>
        <v>0</v>
      </c>
      <c r="AF107" s="1">
        <f ca="1"/>
        <v>0</v>
      </c>
      <c r="AG107" s="1">
        <f ca="1"/>
        <v>0</v>
      </c>
      <c r="AH107" s="1">
        <f ca="1"/>
        <v>0</v>
      </c>
      <c r="AI107" s="1">
        <f ca="1"/>
        <v>1</v>
      </c>
      <c r="AT107" s="6">
        <f t="shared" ca="1" si="37"/>
        <v>60729.07</v>
      </c>
      <c r="AW107" s="1">
        <f t="shared" ca="1" si="38"/>
        <v>51.52</v>
      </c>
    </row>
    <row r="108" spans="1:49" x14ac:dyDescent="0.25">
      <c r="A108" s="1" t="str">
        <f t="shared" ca="1" si="28"/>
        <v>men</v>
      </c>
      <c r="B108" s="1">
        <f t="shared" ca="1" si="29"/>
        <v>43</v>
      </c>
      <c r="C108" s="1" t="str">
        <f t="shared" ca="1" si="30"/>
        <v>General Work</v>
      </c>
      <c r="D108" s="1" t="str">
        <f t="shared" ca="1" si="31"/>
        <v>University</v>
      </c>
      <c r="E108" s="1">
        <f t="shared" ca="1" si="32"/>
        <v>4</v>
      </c>
      <c r="F108" s="1">
        <f t="shared" ca="1" si="33"/>
        <v>1</v>
      </c>
      <c r="G108" s="1">
        <f t="shared" ca="1" si="34"/>
        <v>66014</v>
      </c>
      <c r="H108" s="1" t="str">
        <f t="shared" ca="1" si="35"/>
        <v>BC</v>
      </c>
      <c r="I108" s="1">
        <f t="shared" ca="1" si="39"/>
        <v>396084</v>
      </c>
      <c r="J108" s="3">
        <f t="shared" ca="1" si="36"/>
        <v>35319.111082573654</v>
      </c>
      <c r="K108" s="3">
        <f t="shared" ca="1" si="40"/>
        <v>11205.017734850151</v>
      </c>
      <c r="L108" s="3">
        <f t="shared" ca="1" si="27"/>
        <v>38476.329392303276</v>
      </c>
      <c r="M108" s="1">
        <f t="shared" ca="1" si="41"/>
        <v>126914.2314493618</v>
      </c>
      <c r="N108" s="3">
        <f t="shared" ca="1" si="42"/>
        <v>74462.698600623844</v>
      </c>
      <c r="O108" s="3">
        <f t="shared" ca="1" si="43"/>
        <v>481751.71633547405</v>
      </c>
      <c r="P108" s="3">
        <f t="shared" ca="1" si="44"/>
        <v>200709.67192423873</v>
      </c>
      <c r="Q108" s="3">
        <f t="shared" ca="1" si="45"/>
        <v>281042.04441123531</v>
      </c>
      <c r="Y108" s="1">
        <f ca="1">IF(Table3[[#This Row],[Gender]]="men",1,0)</f>
        <v>1</v>
      </c>
      <c r="Z108" s="1">
        <f ca="1">IF(Table3[[#This Row],[Gender]]="women",1,0)</f>
        <v>0</v>
      </c>
      <c r="AD108" s="1">
        <f ca="1"/>
        <v>0</v>
      </c>
      <c r="AE108" s="1">
        <f ca="1"/>
        <v>0</v>
      </c>
      <c r="AF108" s="1">
        <f ca="1"/>
        <v>1</v>
      </c>
      <c r="AG108" s="1">
        <f ca="1"/>
        <v>0</v>
      </c>
      <c r="AH108" s="1">
        <f ca="1"/>
        <v>0</v>
      </c>
      <c r="AI108" s="1">
        <f ca="1"/>
        <v>0</v>
      </c>
      <c r="AT108" s="6">
        <f t="shared" ca="1" si="37"/>
        <v>11205.02</v>
      </c>
      <c r="AW108" s="1">
        <f t="shared" ca="1" si="38"/>
        <v>8.92</v>
      </c>
    </row>
    <row r="109" spans="1:49" x14ac:dyDescent="0.25">
      <c r="A109" s="1" t="str">
        <f t="shared" ca="1" si="28"/>
        <v>men</v>
      </c>
      <c r="B109" s="1">
        <f t="shared" ca="1" si="29"/>
        <v>31</v>
      </c>
      <c r="C109" s="1" t="str">
        <f t="shared" ca="1" si="30"/>
        <v>Agriculture</v>
      </c>
      <c r="D109" s="1" t="str">
        <f t="shared" ca="1" si="31"/>
        <v>University</v>
      </c>
      <c r="E109" s="1">
        <f t="shared" ca="1" si="32"/>
        <v>3</v>
      </c>
      <c r="F109" s="1">
        <f t="shared" ca="1" si="33"/>
        <v>1</v>
      </c>
      <c r="G109" s="1">
        <f t="shared" ca="1" si="34"/>
        <v>53841</v>
      </c>
      <c r="H109" s="1" t="str">
        <f t="shared" ca="1" si="35"/>
        <v>New Bruncwick</v>
      </c>
      <c r="I109" s="1">
        <f t="shared" ca="1" si="39"/>
        <v>215364</v>
      </c>
      <c r="J109" s="3">
        <f t="shared" ca="1" si="36"/>
        <v>41913.432216476387</v>
      </c>
      <c r="K109" s="3">
        <f t="shared" ca="1" si="40"/>
        <v>30276.333857879777</v>
      </c>
      <c r="L109" s="3">
        <f t="shared" ca="1" si="27"/>
        <v>40861.021692938026</v>
      </c>
      <c r="M109" s="1">
        <f t="shared" ca="1" si="41"/>
        <v>105919.13709104383</v>
      </c>
      <c r="N109" s="3">
        <f t="shared" ca="1" si="42"/>
        <v>22226.385365355844</v>
      </c>
      <c r="O109" s="3">
        <f t="shared" ca="1" si="43"/>
        <v>267866.71922323562</v>
      </c>
      <c r="P109" s="3">
        <f t="shared" ca="1" si="44"/>
        <v>188693.59100045823</v>
      </c>
      <c r="Q109" s="3">
        <f t="shared" ca="1" si="45"/>
        <v>79173.128222777392</v>
      </c>
      <c r="Y109" s="1">
        <f ca="1">IF(Table3[[#This Row],[Gender]]="men",1,0)</f>
        <v>1</v>
      </c>
      <c r="Z109" s="1">
        <f ca="1">IF(Table3[[#This Row],[Gender]]="women",1,0)</f>
        <v>0</v>
      </c>
      <c r="AD109" s="1">
        <f ca="1"/>
        <v>0</v>
      </c>
      <c r="AE109" s="1">
        <f ca="1"/>
        <v>0</v>
      </c>
      <c r="AF109" s="1">
        <f ca="1"/>
        <v>0</v>
      </c>
      <c r="AG109" s="1">
        <f ca="1"/>
        <v>1</v>
      </c>
      <c r="AH109" s="1">
        <f ca="1"/>
        <v>0</v>
      </c>
      <c r="AI109" s="1">
        <f ca="1"/>
        <v>0</v>
      </c>
      <c r="AT109" s="6">
        <f t="shared" ca="1" si="37"/>
        <v>30276.33</v>
      </c>
      <c r="AW109" s="1">
        <f t="shared" ca="1" si="38"/>
        <v>19.46</v>
      </c>
    </row>
    <row r="110" spans="1:49" x14ac:dyDescent="0.25">
      <c r="A110" s="1" t="str">
        <f t="shared" ca="1" si="28"/>
        <v>men</v>
      </c>
      <c r="B110" s="1">
        <f t="shared" ca="1" si="29"/>
        <v>29</v>
      </c>
      <c r="C110" s="1" t="str">
        <f t="shared" ca="1" si="30"/>
        <v>IT</v>
      </c>
      <c r="D110" s="1" t="str">
        <f t="shared" ca="1" si="31"/>
        <v>High school</v>
      </c>
      <c r="E110" s="1">
        <f t="shared" ca="1" si="32"/>
        <v>1</v>
      </c>
      <c r="F110" s="1">
        <f t="shared" ca="1" si="33"/>
        <v>1</v>
      </c>
      <c r="G110" s="1">
        <f t="shared" ca="1" si="34"/>
        <v>89678</v>
      </c>
      <c r="H110" s="1" t="str">
        <f t="shared" ca="1" si="35"/>
        <v>Quebec</v>
      </c>
      <c r="I110" s="1">
        <f t="shared" ca="1" si="39"/>
        <v>358712</v>
      </c>
      <c r="J110" s="3">
        <f t="shared" ca="1" si="36"/>
        <v>355072.66444660997</v>
      </c>
      <c r="K110" s="3">
        <f t="shared" ca="1" si="40"/>
        <v>81153.672159958704</v>
      </c>
      <c r="L110" s="3">
        <f t="shared" ca="1" si="27"/>
        <v>89615.556653905194</v>
      </c>
      <c r="M110" s="1">
        <f t="shared" ca="1" si="41"/>
        <v>56753.079423570089</v>
      </c>
      <c r="N110" s="3">
        <f t="shared" ca="1" si="42"/>
        <v>69205.214777950037</v>
      </c>
      <c r="O110" s="3">
        <f t="shared" ca="1" si="43"/>
        <v>509070.88693790871</v>
      </c>
      <c r="P110" s="3">
        <f t="shared" ca="1" si="44"/>
        <v>501441.30052408524</v>
      </c>
      <c r="Q110" s="3">
        <f t="shared" ca="1" si="45"/>
        <v>7629.5864138234756</v>
      </c>
      <c r="Y110" s="1">
        <f ca="1">IF(Table3[[#This Row],[Gender]]="men",1,0)</f>
        <v>1</v>
      </c>
      <c r="Z110" s="1">
        <f ca="1">IF(Table3[[#This Row],[Gender]]="women",1,0)</f>
        <v>0</v>
      </c>
      <c r="AD110" s="1">
        <f ca="1"/>
        <v>0</v>
      </c>
      <c r="AE110" s="1">
        <f ca="1"/>
        <v>1</v>
      </c>
      <c r="AF110" s="1">
        <f ca="1"/>
        <v>0</v>
      </c>
      <c r="AG110" s="1">
        <f ca="1"/>
        <v>0</v>
      </c>
      <c r="AH110" s="1">
        <f ca="1"/>
        <v>0</v>
      </c>
      <c r="AI110" s="1">
        <f ca="1"/>
        <v>0</v>
      </c>
      <c r="AT110" s="6">
        <f t="shared" ca="1" si="37"/>
        <v>81153.67</v>
      </c>
      <c r="AW110" s="1">
        <f t="shared" ca="1" si="38"/>
        <v>98.99</v>
      </c>
    </row>
    <row r="111" spans="1:49" x14ac:dyDescent="0.25">
      <c r="A111" s="1" t="str">
        <f t="shared" ca="1" si="28"/>
        <v>men</v>
      </c>
      <c r="B111" s="1">
        <f t="shared" ca="1" si="29"/>
        <v>30</v>
      </c>
      <c r="C111" s="1" t="str">
        <f t="shared" ca="1" si="30"/>
        <v>Health</v>
      </c>
      <c r="D111" s="1" t="str">
        <f t="shared" ca="1" si="31"/>
        <v>University</v>
      </c>
      <c r="E111" s="1">
        <f t="shared" ca="1" si="32"/>
        <v>2</v>
      </c>
      <c r="F111" s="1">
        <f t="shared" ca="1" si="33"/>
        <v>2</v>
      </c>
      <c r="G111" s="1">
        <f t="shared" ca="1" si="34"/>
        <v>71717</v>
      </c>
      <c r="H111" s="1" t="str">
        <f t="shared" ca="1" si="35"/>
        <v>BC</v>
      </c>
      <c r="I111" s="1">
        <f t="shared" ca="1" si="39"/>
        <v>286868</v>
      </c>
      <c r="J111" s="3">
        <f t="shared" ca="1" si="36"/>
        <v>120517.44944977273</v>
      </c>
      <c r="K111" s="3">
        <f t="shared" ca="1" si="40"/>
        <v>66878.010321229696</v>
      </c>
      <c r="L111" s="3">
        <f t="shared" ca="1" si="27"/>
        <v>34029.338366612283</v>
      </c>
      <c r="M111" s="1">
        <f t="shared" ca="1" si="41"/>
        <v>108952.95687598568</v>
      </c>
      <c r="N111" s="3">
        <f t="shared" ca="1" si="42"/>
        <v>29905.576446349674</v>
      </c>
      <c r="O111" s="3">
        <f t="shared" ca="1" si="43"/>
        <v>383651.58676757937</v>
      </c>
      <c r="P111" s="3">
        <f t="shared" ca="1" si="44"/>
        <v>263499.7446923707</v>
      </c>
      <c r="Q111" s="3">
        <f t="shared" ca="1" si="45"/>
        <v>120151.84207520867</v>
      </c>
      <c r="Y111" s="1">
        <f ca="1">IF(Table3[[#This Row],[Gender]]="men",1,0)</f>
        <v>1</v>
      </c>
      <c r="Z111" s="1">
        <f ca="1">IF(Table3[[#This Row],[Gender]]="women",1,0)</f>
        <v>0</v>
      </c>
      <c r="AD111" s="1">
        <f ca="1"/>
        <v>0</v>
      </c>
      <c r="AE111" s="1">
        <f ca="1"/>
        <v>1</v>
      </c>
      <c r="AF111" s="1">
        <f ca="1"/>
        <v>0</v>
      </c>
      <c r="AG111" s="1">
        <f ca="1"/>
        <v>0</v>
      </c>
      <c r="AH111" s="1">
        <f ca="1"/>
        <v>0</v>
      </c>
      <c r="AI111" s="1">
        <f ca="1"/>
        <v>0</v>
      </c>
      <c r="AT111" s="6">
        <f t="shared" ca="1" si="37"/>
        <v>33439.01</v>
      </c>
      <c r="AW111" s="1">
        <f t="shared" ca="1" si="38"/>
        <v>42.01</v>
      </c>
    </row>
    <row r="112" spans="1:49" x14ac:dyDescent="0.25">
      <c r="A112" s="1" t="str">
        <f t="shared" ca="1" si="28"/>
        <v>men</v>
      </c>
      <c r="B112" s="1">
        <f t="shared" ca="1" si="29"/>
        <v>28</v>
      </c>
      <c r="C112" s="1" t="str">
        <f t="shared" ca="1" si="30"/>
        <v>Health</v>
      </c>
      <c r="D112" s="1" t="str">
        <f t="shared" ca="1" si="31"/>
        <v>High school</v>
      </c>
      <c r="E112" s="1">
        <f t="shared" ca="1" si="32"/>
        <v>3</v>
      </c>
      <c r="F112" s="1">
        <f t="shared" ca="1" si="33"/>
        <v>2</v>
      </c>
      <c r="G112" s="1">
        <f t="shared" ca="1" si="34"/>
        <v>35358</v>
      </c>
      <c r="H112" s="1" t="str">
        <f t="shared" ca="1" si="35"/>
        <v>Yukon</v>
      </c>
      <c r="I112" s="1">
        <f t="shared" ca="1" si="39"/>
        <v>176790</v>
      </c>
      <c r="J112" s="3">
        <f t="shared" ca="1" si="36"/>
        <v>91582.458240956461</v>
      </c>
      <c r="K112" s="3">
        <f t="shared" ca="1" si="40"/>
        <v>28608.167885512827</v>
      </c>
      <c r="L112" s="3">
        <f t="shared" ca="1" si="27"/>
        <v>18379.753095847889</v>
      </c>
      <c r="M112" s="1">
        <f t="shared" ca="1" si="41"/>
        <v>50265.103319118731</v>
      </c>
      <c r="N112" s="3">
        <f t="shared" ca="1" si="42"/>
        <v>39769.2408929714</v>
      </c>
      <c r="O112" s="3">
        <f t="shared" ca="1" si="43"/>
        <v>245167.40877848421</v>
      </c>
      <c r="P112" s="3">
        <f t="shared" ca="1" si="44"/>
        <v>160227.31465592308</v>
      </c>
      <c r="Q112" s="3">
        <f t="shared" ca="1" si="45"/>
        <v>84940.094122561131</v>
      </c>
      <c r="Y112" s="1">
        <f ca="1">IF(Table3[[#This Row],[Gender]]="men",1,0)</f>
        <v>1</v>
      </c>
      <c r="Z112" s="1">
        <f ca="1">IF(Table3[[#This Row],[Gender]]="women",1,0)</f>
        <v>0</v>
      </c>
      <c r="AD112" s="1">
        <f ca="1"/>
        <v>0</v>
      </c>
      <c r="AE112" s="1">
        <f ca="1"/>
        <v>0</v>
      </c>
      <c r="AF112" s="1">
        <f ca="1"/>
        <v>0</v>
      </c>
      <c r="AG112" s="1">
        <f ca="1"/>
        <v>0</v>
      </c>
      <c r="AH112" s="1">
        <f ca="1"/>
        <v>1</v>
      </c>
      <c r="AI112" s="1">
        <f ca="1"/>
        <v>0</v>
      </c>
      <c r="AT112" s="6">
        <f t="shared" ca="1" si="37"/>
        <v>14304.08</v>
      </c>
      <c r="AW112" s="1">
        <f t="shared" ca="1" si="38"/>
        <v>51.8</v>
      </c>
    </row>
    <row r="113" spans="1:49" x14ac:dyDescent="0.25">
      <c r="A113" s="1" t="str">
        <f t="shared" ca="1" si="28"/>
        <v>women</v>
      </c>
      <c r="B113" s="1">
        <f t="shared" ca="1" si="29"/>
        <v>25</v>
      </c>
      <c r="C113" s="1" t="str">
        <f t="shared" ca="1" si="30"/>
        <v>Construction</v>
      </c>
      <c r="D113" s="1" t="str">
        <f t="shared" ca="1" si="31"/>
        <v>College</v>
      </c>
      <c r="E113" s="1">
        <f t="shared" ca="1" si="32"/>
        <v>2</v>
      </c>
      <c r="F113" s="1">
        <f t="shared" ca="1" si="33"/>
        <v>2</v>
      </c>
      <c r="G113" s="1">
        <f t="shared" ca="1" si="34"/>
        <v>51469</v>
      </c>
      <c r="H113" s="1" t="str">
        <f t="shared" ca="1" si="35"/>
        <v>BC</v>
      </c>
      <c r="I113" s="1">
        <f t="shared" ca="1" si="39"/>
        <v>205876</v>
      </c>
      <c r="J113" s="3">
        <f t="shared" ca="1" si="36"/>
        <v>3856.080643849803</v>
      </c>
      <c r="K113" s="3">
        <f t="shared" ca="1" si="40"/>
        <v>25523.928842033176</v>
      </c>
      <c r="L113" s="3">
        <f t="shared" ca="1" si="27"/>
        <v>23349.766623223852</v>
      </c>
      <c r="M113" s="1">
        <f t="shared" ca="1" si="41"/>
        <v>36032.256520571063</v>
      </c>
      <c r="N113" s="3">
        <f t="shared" ca="1" si="42"/>
        <v>1594.5338044694956</v>
      </c>
      <c r="O113" s="3">
        <f t="shared" ca="1" si="43"/>
        <v>232994.46264650268</v>
      </c>
      <c r="P113" s="3">
        <f t="shared" ca="1" si="44"/>
        <v>63238.103787644723</v>
      </c>
      <c r="Q113" s="3">
        <f t="shared" ca="1" si="45"/>
        <v>169756.35885885794</v>
      </c>
      <c r="Y113" s="1">
        <f ca="1">IF(Table3[[#This Row],[Gender]]="men",1,0)</f>
        <v>0</v>
      </c>
      <c r="Z113" s="1">
        <f ca="1">IF(Table3[[#This Row],[Gender]]="women",1,0)</f>
        <v>1</v>
      </c>
      <c r="AD113" s="1">
        <f ca="1"/>
        <v>0</v>
      </c>
      <c r="AE113" s="1">
        <f ca="1"/>
        <v>0</v>
      </c>
      <c r="AF113" s="1">
        <f ca="1"/>
        <v>1</v>
      </c>
      <c r="AG113" s="1">
        <f ca="1"/>
        <v>0</v>
      </c>
      <c r="AH113" s="1">
        <f ca="1"/>
        <v>0</v>
      </c>
      <c r="AI113" s="1">
        <f ca="1"/>
        <v>0</v>
      </c>
      <c r="AT113" s="6">
        <f t="shared" ca="1" si="37"/>
        <v>12761.96</v>
      </c>
      <c r="AW113" s="1">
        <f t="shared" ca="1" si="38"/>
        <v>1.87</v>
      </c>
    </row>
    <row r="114" spans="1:49" x14ac:dyDescent="0.25">
      <c r="A114" s="1" t="str">
        <f t="shared" ca="1" si="28"/>
        <v>men</v>
      </c>
      <c r="B114" s="1">
        <f t="shared" ca="1" si="29"/>
        <v>45</v>
      </c>
      <c r="C114" s="1" t="str">
        <f t="shared" ca="1" si="30"/>
        <v>Agriculture</v>
      </c>
      <c r="D114" s="1" t="str">
        <f t="shared" ca="1" si="31"/>
        <v>Technical</v>
      </c>
      <c r="E114" s="1">
        <f t="shared" ca="1" si="32"/>
        <v>1</v>
      </c>
      <c r="F114" s="1">
        <f t="shared" ca="1" si="33"/>
        <v>3</v>
      </c>
      <c r="G114" s="1">
        <f t="shared" ca="1" si="34"/>
        <v>71146</v>
      </c>
      <c r="H114" s="1" t="str">
        <f t="shared" ca="1" si="35"/>
        <v>Newfoundland</v>
      </c>
      <c r="I114" s="1">
        <f t="shared" ca="1" si="39"/>
        <v>426876</v>
      </c>
      <c r="J114" s="3">
        <f t="shared" ca="1" si="36"/>
        <v>287859.60216151737</v>
      </c>
      <c r="K114" s="3">
        <f t="shared" ca="1" si="40"/>
        <v>21470.084371278834</v>
      </c>
      <c r="L114" s="3">
        <f t="shared" ca="1" si="27"/>
        <v>209933.49248364981</v>
      </c>
      <c r="M114" s="1">
        <f t="shared" ca="1" si="41"/>
        <v>138642.89551097385</v>
      </c>
      <c r="N114" s="3">
        <f t="shared" ca="1" si="42"/>
        <v>104419.28789584083</v>
      </c>
      <c r="O114" s="3">
        <f t="shared" ca="1" si="43"/>
        <v>552765.37226711959</v>
      </c>
      <c r="P114" s="3">
        <f t="shared" ca="1" si="44"/>
        <v>636435.99015614099</v>
      </c>
      <c r="Q114" s="3">
        <f t="shared" ca="1" si="45"/>
        <v>-83670.617889021407</v>
      </c>
      <c r="Y114" s="1">
        <f ca="1">IF(Table3[[#This Row],[Gender]]="men",1,0)</f>
        <v>1</v>
      </c>
      <c r="Z114" s="1">
        <f ca="1">IF(Table3[[#This Row],[Gender]]="women",1,0)</f>
        <v>0</v>
      </c>
      <c r="AD114" s="1">
        <f ca="1"/>
        <v>0</v>
      </c>
      <c r="AE114" s="1">
        <f ca="1"/>
        <v>0</v>
      </c>
      <c r="AF114" s="1">
        <f ca="1"/>
        <v>0</v>
      </c>
      <c r="AG114" s="1">
        <f ca="1"/>
        <v>0</v>
      </c>
      <c r="AH114" s="1">
        <f ca="1"/>
        <v>0</v>
      </c>
      <c r="AI114" s="1">
        <f ca="1"/>
        <v>1</v>
      </c>
      <c r="AT114" s="6">
        <f t="shared" ca="1" si="37"/>
        <v>7156.69</v>
      </c>
      <c r="AW114" s="1">
        <f t="shared" ca="1" si="38"/>
        <v>67.430000000000007</v>
      </c>
    </row>
    <row r="115" spans="1:49" x14ac:dyDescent="0.25">
      <c r="A115" s="1" t="str">
        <f t="shared" ca="1" si="28"/>
        <v>women</v>
      </c>
      <c r="B115" s="1">
        <f t="shared" ca="1" si="29"/>
        <v>39</v>
      </c>
      <c r="C115" s="1" t="str">
        <f t="shared" ca="1" si="30"/>
        <v>General Work</v>
      </c>
      <c r="D115" s="1" t="str">
        <f t="shared" ca="1" si="31"/>
        <v>Other</v>
      </c>
      <c r="E115" s="1">
        <f t="shared" ca="1" si="32"/>
        <v>1</v>
      </c>
      <c r="F115" s="1">
        <f t="shared" ca="1" si="33"/>
        <v>1</v>
      </c>
      <c r="G115" s="1">
        <f t="shared" ca="1" si="34"/>
        <v>53912</v>
      </c>
      <c r="H115" s="1" t="str">
        <f t="shared" ca="1" si="35"/>
        <v>Newfoundland</v>
      </c>
      <c r="I115" s="1">
        <f t="shared" ca="1" si="39"/>
        <v>269560</v>
      </c>
      <c r="J115" s="3">
        <f t="shared" ca="1" si="36"/>
        <v>60720.068803258153</v>
      </c>
      <c r="K115" s="3">
        <f t="shared" ca="1" si="40"/>
        <v>29156.682267381115</v>
      </c>
      <c r="L115" s="3">
        <f t="shared" ca="1" si="27"/>
        <v>39767.152166647509</v>
      </c>
      <c r="M115" s="1">
        <f t="shared" ca="1" si="41"/>
        <v>59404.627024310299</v>
      </c>
      <c r="N115" s="3">
        <f t="shared" ca="1" si="42"/>
        <v>69287.251772098985</v>
      </c>
      <c r="O115" s="3">
        <f t="shared" ca="1" si="43"/>
        <v>368003.93403948011</v>
      </c>
      <c r="P115" s="3">
        <f t="shared" ca="1" si="44"/>
        <v>159891.84799421596</v>
      </c>
      <c r="Q115" s="3">
        <f t="shared" ca="1" si="45"/>
        <v>208112.08604526415</v>
      </c>
      <c r="Y115" s="1">
        <f ca="1">IF(Table3[[#This Row],[Gender]]="men",1,0)</f>
        <v>0</v>
      </c>
      <c r="Z115" s="1">
        <f ca="1">IF(Table3[[#This Row],[Gender]]="women",1,0)</f>
        <v>1</v>
      </c>
      <c r="AD115" s="1">
        <f ca="1"/>
        <v>1</v>
      </c>
      <c r="AE115" s="1">
        <f ca="1"/>
        <v>0</v>
      </c>
      <c r="AF115" s="1">
        <f ca="1"/>
        <v>0</v>
      </c>
      <c r="AG115" s="1">
        <f ca="1"/>
        <v>0</v>
      </c>
      <c r="AH115" s="1">
        <f ca="1"/>
        <v>0</v>
      </c>
      <c r="AI115" s="1">
        <f ca="1"/>
        <v>0</v>
      </c>
      <c r="AT115" s="6">
        <f t="shared" ca="1" si="37"/>
        <v>29156.68</v>
      </c>
      <c r="AW115" s="1">
        <f t="shared" ca="1" si="38"/>
        <v>22.53</v>
      </c>
    </row>
    <row r="116" spans="1:49" x14ac:dyDescent="0.25">
      <c r="A116" s="1" t="str">
        <f t="shared" ca="1" si="28"/>
        <v>women</v>
      </c>
      <c r="B116" s="1">
        <f t="shared" ca="1" si="29"/>
        <v>27</v>
      </c>
      <c r="C116" s="1" t="str">
        <f t="shared" ca="1" si="30"/>
        <v>Teaching</v>
      </c>
      <c r="D116" s="1" t="str">
        <f t="shared" ca="1" si="31"/>
        <v>Other</v>
      </c>
      <c r="E116" s="1">
        <f t="shared" ca="1" si="32"/>
        <v>2</v>
      </c>
      <c r="F116" s="1">
        <f t="shared" ca="1" si="33"/>
        <v>3</v>
      </c>
      <c r="G116" s="1">
        <f t="shared" ca="1" si="34"/>
        <v>28436</v>
      </c>
      <c r="H116" s="1" t="str">
        <f t="shared" ca="1" si="35"/>
        <v>Nova Scotia</v>
      </c>
      <c r="I116" s="1">
        <f t="shared" ca="1" si="39"/>
        <v>170616</v>
      </c>
      <c r="J116" s="3">
        <f t="shared" ca="1" si="36"/>
        <v>42912.364906072566</v>
      </c>
      <c r="K116" s="3">
        <f t="shared" ca="1" si="40"/>
        <v>76984.959943567141</v>
      </c>
      <c r="L116" s="3">
        <f t="shared" ca="1" si="27"/>
        <v>50770.055069212343</v>
      </c>
      <c r="M116" s="1">
        <f t="shared" ca="1" si="41"/>
        <v>34533.542238585622</v>
      </c>
      <c r="N116" s="3">
        <f t="shared" ca="1" si="42"/>
        <v>8774.7828600295452</v>
      </c>
      <c r="O116" s="3">
        <f t="shared" ca="1" si="43"/>
        <v>256375.74280359669</v>
      </c>
      <c r="P116" s="3">
        <f t="shared" ca="1" si="44"/>
        <v>128215.96221387053</v>
      </c>
      <c r="Q116" s="3">
        <f t="shared" ca="1" si="45"/>
        <v>128159.78058972616</v>
      </c>
      <c r="Y116" s="1">
        <f ca="1">IF(Table3[[#This Row],[Gender]]="men",1,0)</f>
        <v>0</v>
      </c>
      <c r="Z116" s="1">
        <f ca="1">IF(Table3[[#This Row],[Gender]]="women",1,0)</f>
        <v>1</v>
      </c>
      <c r="AD116" s="1">
        <f ca="1"/>
        <v>1</v>
      </c>
      <c r="AE116" s="1">
        <f ca="1"/>
        <v>0</v>
      </c>
      <c r="AF116" s="1">
        <f ca="1"/>
        <v>0</v>
      </c>
      <c r="AG116" s="1">
        <f ca="1"/>
        <v>0</v>
      </c>
      <c r="AH116" s="1">
        <f ca="1"/>
        <v>0</v>
      </c>
      <c r="AI116" s="1">
        <f ca="1"/>
        <v>0</v>
      </c>
      <c r="AT116" s="6">
        <f t="shared" ca="1" si="37"/>
        <v>25661.65</v>
      </c>
      <c r="AW116" s="1">
        <f t="shared" ca="1" si="38"/>
        <v>25.15</v>
      </c>
    </row>
    <row r="117" spans="1:49" x14ac:dyDescent="0.25">
      <c r="A117" s="1" t="str">
        <f t="shared" ca="1" si="28"/>
        <v>women</v>
      </c>
      <c r="B117" s="1">
        <f t="shared" ca="1" si="29"/>
        <v>34</v>
      </c>
      <c r="C117" s="1" t="str">
        <f t="shared" ca="1" si="30"/>
        <v>Teaching</v>
      </c>
      <c r="D117" s="1" t="str">
        <f t="shared" ca="1" si="31"/>
        <v>Other</v>
      </c>
      <c r="E117" s="1">
        <f t="shared" ca="1" si="32"/>
        <v>3</v>
      </c>
      <c r="F117" s="1">
        <f t="shared" ca="1" si="33"/>
        <v>3</v>
      </c>
      <c r="G117" s="1">
        <f t="shared" ca="1" si="34"/>
        <v>81549</v>
      </c>
      <c r="H117" s="1" t="str">
        <f t="shared" ca="1" si="35"/>
        <v>Prince Edward Island</v>
      </c>
      <c r="I117" s="1">
        <f t="shared" ca="1" si="39"/>
        <v>326196</v>
      </c>
      <c r="J117" s="3">
        <f t="shared" ca="1" si="36"/>
        <v>263287.25658708619</v>
      </c>
      <c r="K117" s="3">
        <f t="shared" ca="1" si="40"/>
        <v>171968.74535529886</v>
      </c>
      <c r="L117" s="3">
        <f t="shared" ca="1" si="27"/>
        <v>164505.486451467</v>
      </c>
      <c r="M117" s="1">
        <f t="shared" ca="1" si="41"/>
        <v>2051.5986947468741</v>
      </c>
      <c r="N117" s="3">
        <f t="shared" ca="1" si="42"/>
        <v>84271.103495031595</v>
      </c>
      <c r="O117" s="3">
        <f t="shared" ca="1" si="43"/>
        <v>582435.84885033045</v>
      </c>
      <c r="P117" s="3">
        <f t="shared" ca="1" si="44"/>
        <v>429844.34173330001</v>
      </c>
      <c r="Q117" s="3">
        <f t="shared" ca="1" si="45"/>
        <v>152591.50711703044</v>
      </c>
      <c r="Y117" s="1">
        <f ca="1">IF(Table3[[#This Row],[Gender]]="men",1,0)</f>
        <v>0</v>
      </c>
      <c r="Z117" s="1">
        <f ca="1">IF(Table3[[#This Row],[Gender]]="women",1,0)</f>
        <v>1</v>
      </c>
      <c r="AD117" s="1">
        <f ca="1"/>
        <v>0</v>
      </c>
      <c r="AE117" s="1">
        <f ca="1"/>
        <v>0</v>
      </c>
      <c r="AF117" s="1">
        <f ca="1"/>
        <v>0</v>
      </c>
      <c r="AG117" s="1">
        <f ca="1"/>
        <v>0</v>
      </c>
      <c r="AH117" s="1">
        <f ca="1"/>
        <v>0</v>
      </c>
      <c r="AI117" s="1">
        <f ca="1"/>
        <v>1</v>
      </c>
      <c r="AT117" s="6">
        <f t="shared" ca="1" si="37"/>
        <v>57322.92</v>
      </c>
      <c r="AW117" s="1">
        <f t="shared" ca="1" si="38"/>
        <v>80.709999999999994</v>
      </c>
    </row>
    <row r="118" spans="1:49" x14ac:dyDescent="0.25">
      <c r="A118" s="1" t="str">
        <f t="shared" ca="1" si="28"/>
        <v>men</v>
      </c>
      <c r="B118" s="1">
        <f t="shared" ca="1" si="29"/>
        <v>40</v>
      </c>
      <c r="C118" s="1" t="str">
        <f t="shared" ca="1" si="30"/>
        <v>General Work</v>
      </c>
      <c r="D118" s="1" t="str">
        <f t="shared" ca="1" si="31"/>
        <v>University</v>
      </c>
      <c r="E118" s="1">
        <f t="shared" ca="1" si="32"/>
        <v>1</v>
      </c>
      <c r="F118" s="1">
        <f t="shared" ca="1" si="33"/>
        <v>2</v>
      </c>
      <c r="G118" s="1">
        <f t="shared" ca="1" si="34"/>
        <v>50018</v>
      </c>
      <c r="H118" s="1" t="str">
        <f t="shared" ca="1" si="35"/>
        <v>Ontario</v>
      </c>
      <c r="I118" s="1">
        <f t="shared" ca="1" si="39"/>
        <v>300108</v>
      </c>
      <c r="J118" s="3">
        <f t="shared" ca="1" si="36"/>
        <v>70949.142033571319</v>
      </c>
      <c r="K118" s="3">
        <f t="shared" ca="1" si="40"/>
        <v>32336.895483658387</v>
      </c>
      <c r="L118" s="3">
        <f t="shared" ca="1" si="27"/>
        <v>15237.531837152848</v>
      </c>
      <c r="M118" s="1">
        <f t="shared" ca="1" si="41"/>
        <v>92157.884280722166</v>
      </c>
      <c r="N118" s="3">
        <f t="shared" ca="1" si="42"/>
        <v>24370.770906897043</v>
      </c>
      <c r="O118" s="3">
        <f t="shared" ca="1" si="43"/>
        <v>356815.66639055545</v>
      </c>
      <c r="P118" s="3">
        <f t="shared" ca="1" si="44"/>
        <v>178344.55815144634</v>
      </c>
      <c r="Q118" s="3">
        <f t="shared" ca="1" si="45"/>
        <v>178471.1082391091</v>
      </c>
      <c r="Y118" s="1">
        <f ca="1">IF(Table3[[#This Row],[Gender]]="men",1,0)</f>
        <v>1</v>
      </c>
      <c r="Z118" s="1">
        <f ca="1">IF(Table3[[#This Row],[Gender]]="women",1,0)</f>
        <v>0</v>
      </c>
      <c r="AD118" s="1">
        <f ca="1"/>
        <v>0</v>
      </c>
      <c r="AE118" s="1">
        <f ca="1"/>
        <v>0</v>
      </c>
      <c r="AF118" s="1">
        <f ca="1"/>
        <v>0</v>
      </c>
      <c r="AG118" s="1">
        <f ca="1"/>
        <v>1</v>
      </c>
      <c r="AH118" s="1">
        <f ca="1"/>
        <v>0</v>
      </c>
      <c r="AI118" s="1">
        <f ca="1"/>
        <v>0</v>
      </c>
      <c r="AT118" s="6">
        <f t="shared" ca="1" si="37"/>
        <v>16168.45</v>
      </c>
      <c r="AW118" s="1">
        <f t="shared" ca="1" si="38"/>
        <v>23.64</v>
      </c>
    </row>
    <row r="119" spans="1:49" x14ac:dyDescent="0.25">
      <c r="A119" s="1" t="str">
        <f t="shared" ca="1" si="28"/>
        <v>women</v>
      </c>
      <c r="B119" s="1">
        <f t="shared" ca="1" si="29"/>
        <v>33</v>
      </c>
      <c r="C119" s="1" t="str">
        <f t="shared" ca="1" si="30"/>
        <v>IT</v>
      </c>
      <c r="D119" s="1" t="str">
        <f t="shared" ca="1" si="31"/>
        <v>University</v>
      </c>
      <c r="E119" s="1">
        <f t="shared" ca="1" si="32"/>
        <v>2</v>
      </c>
      <c r="F119" s="1">
        <f t="shared" ca="1" si="33"/>
        <v>2</v>
      </c>
      <c r="G119" s="1">
        <f t="shared" ca="1" si="34"/>
        <v>25792</v>
      </c>
      <c r="H119" s="1" t="str">
        <f t="shared" ca="1" si="35"/>
        <v>Newfoundland</v>
      </c>
      <c r="I119" s="1">
        <f t="shared" ca="1" si="39"/>
        <v>77376</v>
      </c>
      <c r="J119" s="3">
        <f t="shared" ca="1" si="36"/>
        <v>36613.669461523408</v>
      </c>
      <c r="K119" s="3">
        <f t="shared" ca="1" si="40"/>
        <v>43085.859821524878</v>
      </c>
      <c r="L119" s="3">
        <f t="shared" ca="1" si="27"/>
        <v>38350.610125354338</v>
      </c>
      <c r="M119" s="1">
        <f t="shared" ca="1" si="41"/>
        <v>21110.480394498198</v>
      </c>
      <c r="N119" s="3">
        <f t="shared" ca="1" si="42"/>
        <v>6043.2951557059969</v>
      </c>
      <c r="O119" s="3">
        <f t="shared" ca="1" si="43"/>
        <v>126505.15497723088</v>
      </c>
      <c r="P119" s="3">
        <f t="shared" ca="1" si="44"/>
        <v>96074.759981375944</v>
      </c>
      <c r="Q119" s="3">
        <f t="shared" ca="1" si="45"/>
        <v>30430.394995854935</v>
      </c>
      <c r="Y119" s="1">
        <f ca="1">IF(Table3[[#This Row],[Gender]]="men",1,0)</f>
        <v>0</v>
      </c>
      <c r="Z119" s="1">
        <f ca="1">IF(Table3[[#This Row],[Gender]]="women",1,0)</f>
        <v>1</v>
      </c>
      <c r="AD119" s="1">
        <f ca="1"/>
        <v>0</v>
      </c>
      <c r="AE119" s="1">
        <f ca="1"/>
        <v>1</v>
      </c>
      <c r="AF119" s="1">
        <f ca="1"/>
        <v>0</v>
      </c>
      <c r="AG119" s="1">
        <f ca="1"/>
        <v>0</v>
      </c>
      <c r="AH119" s="1">
        <f ca="1"/>
        <v>0</v>
      </c>
      <c r="AI119" s="1">
        <f ca="1"/>
        <v>0</v>
      </c>
      <c r="AT119" s="6">
        <f t="shared" ca="1" si="37"/>
        <v>21542.93</v>
      </c>
      <c r="AW119" s="1">
        <f t="shared" ca="1" si="38"/>
        <v>47.32</v>
      </c>
    </row>
    <row r="120" spans="1:49" x14ac:dyDescent="0.25">
      <c r="A120" s="1" t="str">
        <f t="shared" ca="1" si="28"/>
        <v>women</v>
      </c>
      <c r="B120" s="1">
        <f t="shared" ca="1" si="29"/>
        <v>41</v>
      </c>
      <c r="C120" s="1" t="str">
        <f t="shared" ca="1" si="30"/>
        <v>Health</v>
      </c>
      <c r="D120" s="1" t="str">
        <f t="shared" ca="1" si="31"/>
        <v>College</v>
      </c>
      <c r="E120" s="1">
        <f t="shared" ca="1" si="32"/>
        <v>3</v>
      </c>
      <c r="F120" s="1">
        <f t="shared" ca="1" si="33"/>
        <v>1</v>
      </c>
      <c r="G120" s="1">
        <f t="shared" ca="1" si="34"/>
        <v>65967</v>
      </c>
      <c r="H120" s="1" t="str">
        <f t="shared" ca="1" si="35"/>
        <v>New Bruncwick</v>
      </c>
      <c r="I120" s="1">
        <f t="shared" ca="1" si="39"/>
        <v>197901</v>
      </c>
      <c r="J120" s="3">
        <f t="shared" ca="1" si="36"/>
        <v>56600.33574233848</v>
      </c>
      <c r="K120" s="3">
        <f t="shared" ca="1" si="40"/>
        <v>30254.420088540057</v>
      </c>
      <c r="L120" s="3">
        <f t="shared" ca="1" si="27"/>
        <v>52958.638973796536</v>
      </c>
      <c r="M120" s="1">
        <f t="shared" ca="1" si="41"/>
        <v>18437.084949356962</v>
      </c>
      <c r="N120" s="3">
        <f t="shared" ca="1" si="42"/>
        <v>31164.664877911986</v>
      </c>
      <c r="O120" s="3">
        <f t="shared" ca="1" si="43"/>
        <v>259320.08496645204</v>
      </c>
      <c r="P120" s="3">
        <f t="shared" ca="1" si="44"/>
        <v>127996.05966549198</v>
      </c>
      <c r="Q120" s="3">
        <f t="shared" ca="1" si="45"/>
        <v>131324.02530096006</v>
      </c>
      <c r="Y120" s="1">
        <f ca="1">IF(Table3[[#This Row],[Gender]]="men",1,0)</f>
        <v>0</v>
      </c>
      <c r="Z120" s="1">
        <f ca="1">IF(Table3[[#This Row],[Gender]]="women",1,0)</f>
        <v>1</v>
      </c>
      <c r="AD120" s="1">
        <f ca="1"/>
        <v>0</v>
      </c>
      <c r="AE120" s="1">
        <f ca="1"/>
        <v>0</v>
      </c>
      <c r="AF120" s="1">
        <f ca="1"/>
        <v>0</v>
      </c>
      <c r="AG120" s="1">
        <f ca="1"/>
        <v>0</v>
      </c>
      <c r="AH120" s="1">
        <f ca="1"/>
        <v>1</v>
      </c>
      <c r="AI120" s="1">
        <f ca="1"/>
        <v>0</v>
      </c>
      <c r="AT120" s="6">
        <f t="shared" ca="1" si="37"/>
        <v>30254.42</v>
      </c>
      <c r="AW120" s="1">
        <f t="shared" ca="1" si="38"/>
        <v>28.6</v>
      </c>
    </row>
    <row r="121" spans="1:49" x14ac:dyDescent="0.25">
      <c r="A121" s="1" t="str">
        <f t="shared" ca="1" si="28"/>
        <v>men</v>
      </c>
      <c r="B121" s="1">
        <f t="shared" ca="1" si="29"/>
        <v>29</v>
      </c>
      <c r="C121" s="1" t="str">
        <f t="shared" ca="1" si="30"/>
        <v>Construction</v>
      </c>
      <c r="D121" s="1" t="str">
        <f t="shared" ca="1" si="31"/>
        <v>Other</v>
      </c>
      <c r="E121" s="1">
        <f t="shared" ca="1" si="32"/>
        <v>2</v>
      </c>
      <c r="F121" s="1">
        <f t="shared" ca="1" si="33"/>
        <v>3</v>
      </c>
      <c r="G121" s="1">
        <f t="shared" ca="1" si="34"/>
        <v>34502</v>
      </c>
      <c r="H121" s="1" t="str">
        <f t="shared" ca="1" si="35"/>
        <v>New Bruncwick</v>
      </c>
      <c r="I121" s="1">
        <f t="shared" ca="1" si="39"/>
        <v>103506</v>
      </c>
      <c r="J121" s="3">
        <f t="shared" ca="1" si="36"/>
        <v>85155.094196961873</v>
      </c>
      <c r="K121" s="3">
        <f t="shared" ca="1" si="40"/>
        <v>35174.129036125094</v>
      </c>
      <c r="L121" s="3">
        <f t="shared" ca="1" si="27"/>
        <v>40407.887125737936</v>
      </c>
      <c r="M121" s="1">
        <f t="shared" ca="1" si="41"/>
        <v>6807.4230328410604</v>
      </c>
      <c r="N121" s="3">
        <f t="shared" ca="1" si="42"/>
        <v>31378.606446575715</v>
      </c>
      <c r="O121" s="3">
        <f t="shared" ca="1" si="43"/>
        <v>170058.73548270081</v>
      </c>
      <c r="P121" s="3">
        <f t="shared" ca="1" si="44"/>
        <v>132370.40435554087</v>
      </c>
      <c r="Q121" s="3">
        <f t="shared" ca="1" si="45"/>
        <v>37688.331127159938</v>
      </c>
      <c r="Y121" s="1">
        <f ca="1">IF(Table3[[#This Row],[Gender]]="men",1,0)</f>
        <v>1</v>
      </c>
      <c r="Z121" s="1">
        <f ca="1">IF(Table3[[#This Row],[Gender]]="women",1,0)</f>
        <v>0</v>
      </c>
      <c r="AD121" s="1">
        <f ca="1"/>
        <v>0</v>
      </c>
      <c r="AE121" s="1">
        <f ca="1"/>
        <v>0</v>
      </c>
      <c r="AF121" s="1">
        <f ca="1"/>
        <v>1</v>
      </c>
      <c r="AG121" s="1">
        <f ca="1"/>
        <v>0</v>
      </c>
      <c r="AH121" s="1">
        <f ca="1"/>
        <v>0</v>
      </c>
      <c r="AI121" s="1">
        <f ca="1"/>
        <v>0</v>
      </c>
      <c r="AT121" s="6">
        <f t="shared" ca="1" si="37"/>
        <v>11724.71</v>
      </c>
      <c r="AW121" s="1">
        <f t="shared" ca="1" si="38"/>
        <v>82.27</v>
      </c>
    </row>
    <row r="122" spans="1:49" x14ac:dyDescent="0.25">
      <c r="A122" s="1" t="str">
        <f t="shared" ca="1" si="28"/>
        <v>women</v>
      </c>
      <c r="B122" s="1">
        <f t="shared" ca="1" si="29"/>
        <v>41</v>
      </c>
      <c r="C122" s="1" t="str">
        <f t="shared" ca="1" si="30"/>
        <v>Agriculture</v>
      </c>
      <c r="D122" s="1" t="str">
        <f t="shared" ca="1" si="31"/>
        <v>College</v>
      </c>
      <c r="E122" s="1">
        <f t="shared" ca="1" si="32"/>
        <v>3</v>
      </c>
      <c r="F122" s="1">
        <f t="shared" ca="1" si="33"/>
        <v>3</v>
      </c>
      <c r="G122" s="1">
        <f t="shared" ca="1" si="34"/>
        <v>51189</v>
      </c>
      <c r="H122" s="1" t="str">
        <f t="shared" ca="1" si="35"/>
        <v>Quebec</v>
      </c>
      <c r="I122" s="1">
        <f t="shared" ca="1" si="39"/>
        <v>307134</v>
      </c>
      <c r="J122" s="3">
        <f t="shared" ca="1" si="36"/>
        <v>277661.57339961961</v>
      </c>
      <c r="K122" s="3">
        <f t="shared" ca="1" si="40"/>
        <v>54199.678809724886</v>
      </c>
      <c r="L122" s="3">
        <f t="shared" ca="1" si="27"/>
        <v>113963.10964799076</v>
      </c>
      <c r="M122" s="1">
        <f t="shared" ca="1" si="41"/>
        <v>6137.066065361907</v>
      </c>
      <c r="N122" s="3">
        <f t="shared" ca="1" si="42"/>
        <v>43570.897724757946</v>
      </c>
      <c r="O122" s="3">
        <f t="shared" ca="1" si="43"/>
        <v>404904.57653448283</v>
      </c>
      <c r="P122" s="3">
        <f t="shared" ca="1" si="44"/>
        <v>397761.74911297223</v>
      </c>
      <c r="Q122" s="3">
        <f t="shared" ca="1" si="45"/>
        <v>7142.8274215105921</v>
      </c>
      <c r="Y122" s="1">
        <f ca="1">IF(Table3[[#This Row],[Gender]]="men",1,0)</f>
        <v>0</v>
      </c>
      <c r="Z122" s="1">
        <f ca="1">IF(Table3[[#This Row],[Gender]]="women",1,0)</f>
        <v>1</v>
      </c>
      <c r="AD122" s="1">
        <f ca="1"/>
        <v>1</v>
      </c>
      <c r="AE122" s="1">
        <f ca="1"/>
        <v>0</v>
      </c>
      <c r="AF122" s="1">
        <f ca="1"/>
        <v>0</v>
      </c>
      <c r="AG122" s="1">
        <f ca="1"/>
        <v>0</v>
      </c>
      <c r="AH122" s="1">
        <f ca="1"/>
        <v>0</v>
      </c>
      <c r="AI122" s="1">
        <f ca="1"/>
        <v>0</v>
      </c>
      <c r="AT122" s="6">
        <f t="shared" ca="1" si="37"/>
        <v>18066.560000000001</v>
      </c>
      <c r="AW122" s="1">
        <f t="shared" ca="1" si="38"/>
        <v>90.4</v>
      </c>
    </row>
    <row r="123" spans="1:49" x14ac:dyDescent="0.25">
      <c r="A123" s="1" t="str">
        <f t="shared" ca="1" si="28"/>
        <v>women</v>
      </c>
      <c r="B123" s="1">
        <f t="shared" ca="1" si="29"/>
        <v>31</v>
      </c>
      <c r="C123" s="1" t="str">
        <f t="shared" ca="1" si="30"/>
        <v>Teaching</v>
      </c>
      <c r="D123" s="1" t="str">
        <f t="shared" ca="1" si="31"/>
        <v>Technical</v>
      </c>
      <c r="E123" s="1">
        <f t="shared" ca="1" si="32"/>
        <v>2</v>
      </c>
      <c r="F123" s="1">
        <f t="shared" ca="1" si="33"/>
        <v>3</v>
      </c>
      <c r="G123" s="1">
        <f t="shared" ca="1" si="34"/>
        <v>82752</v>
      </c>
      <c r="H123" s="1" t="str">
        <f t="shared" ca="1" si="35"/>
        <v>New Bruncwick</v>
      </c>
      <c r="I123" s="1">
        <f t="shared" ca="1" si="39"/>
        <v>496512</v>
      </c>
      <c r="J123" s="3">
        <f t="shared" ca="1" si="36"/>
        <v>452828.27273900883</v>
      </c>
      <c r="K123" s="3">
        <f t="shared" ca="1" si="40"/>
        <v>134403.64331157997</v>
      </c>
      <c r="L123" s="3">
        <f t="shared" ca="1" si="27"/>
        <v>21751.963026861351</v>
      </c>
      <c r="M123" s="1">
        <f t="shared" ca="1" si="41"/>
        <v>50651.91238683978</v>
      </c>
      <c r="N123" s="3">
        <f t="shared" ca="1" si="42"/>
        <v>90284.056082037452</v>
      </c>
      <c r="O123" s="3">
        <f t="shared" ca="1" si="43"/>
        <v>721199.69939361745</v>
      </c>
      <c r="P123" s="3">
        <f t="shared" ca="1" si="44"/>
        <v>525232.14815270994</v>
      </c>
      <c r="Q123" s="3">
        <f t="shared" ca="1" si="45"/>
        <v>195967.55124090752</v>
      </c>
      <c r="Y123" s="1">
        <f ca="1">IF(Table3[[#This Row],[Gender]]="men",1,0)</f>
        <v>0</v>
      </c>
      <c r="Z123" s="1">
        <f ca="1">IF(Table3[[#This Row],[Gender]]="women",1,0)</f>
        <v>1</v>
      </c>
      <c r="AD123" s="1">
        <f ca="1"/>
        <v>0</v>
      </c>
      <c r="AE123" s="1">
        <f ca="1"/>
        <v>0</v>
      </c>
      <c r="AF123" s="1">
        <f ca="1"/>
        <v>1</v>
      </c>
      <c r="AG123" s="1">
        <f ca="1"/>
        <v>0</v>
      </c>
      <c r="AH123" s="1">
        <f ca="1"/>
        <v>0</v>
      </c>
      <c r="AI123" s="1">
        <f ca="1"/>
        <v>0</v>
      </c>
      <c r="AT123" s="6">
        <f t="shared" ca="1" si="37"/>
        <v>44801.21</v>
      </c>
      <c r="AW123" s="1">
        <f t="shared" ca="1" si="38"/>
        <v>91.2</v>
      </c>
    </row>
    <row r="124" spans="1:49" x14ac:dyDescent="0.25">
      <c r="A124" s="1" t="str">
        <f t="shared" ca="1" si="28"/>
        <v>women</v>
      </c>
      <c r="B124" s="1">
        <f t="shared" ca="1" si="29"/>
        <v>26</v>
      </c>
      <c r="C124" s="1" t="str">
        <f t="shared" ca="1" si="30"/>
        <v>Agriculture</v>
      </c>
      <c r="D124" s="1" t="str">
        <f t="shared" ca="1" si="31"/>
        <v>University</v>
      </c>
      <c r="E124" s="1">
        <f t="shared" ca="1" si="32"/>
        <v>2</v>
      </c>
      <c r="F124" s="1">
        <f t="shared" ca="1" si="33"/>
        <v>2</v>
      </c>
      <c r="G124" s="1">
        <f t="shared" ca="1" si="34"/>
        <v>38671</v>
      </c>
      <c r="H124" s="1" t="str">
        <f t="shared" ca="1" si="35"/>
        <v>Nunavut</v>
      </c>
      <c r="I124" s="1">
        <f t="shared" ca="1" si="39"/>
        <v>232026</v>
      </c>
      <c r="J124" s="3">
        <f t="shared" ca="1" si="36"/>
        <v>154459.1349732643</v>
      </c>
      <c r="K124" s="3">
        <f t="shared" ca="1" si="40"/>
        <v>43845.891926435484</v>
      </c>
      <c r="L124" s="3">
        <f t="shared" ca="1" si="27"/>
        <v>42378.093012828649</v>
      </c>
      <c r="M124" s="1">
        <f t="shared" ca="1" si="41"/>
        <v>46887.445867300419</v>
      </c>
      <c r="N124" s="3">
        <f t="shared" ca="1" si="42"/>
        <v>18622.029086278661</v>
      </c>
      <c r="O124" s="3">
        <f t="shared" ca="1" si="43"/>
        <v>294493.9210127141</v>
      </c>
      <c r="P124" s="3">
        <f t="shared" ca="1" si="44"/>
        <v>243724.67385339335</v>
      </c>
      <c r="Q124" s="3">
        <f t="shared" ca="1" si="45"/>
        <v>50769.247159320745</v>
      </c>
      <c r="Y124" s="1">
        <f ca="1">IF(Table3[[#This Row],[Gender]]="men",1,0)</f>
        <v>0</v>
      </c>
      <c r="Z124" s="1">
        <f ca="1">IF(Table3[[#This Row],[Gender]]="women",1,0)</f>
        <v>1</v>
      </c>
      <c r="AD124" s="1">
        <f ca="1"/>
        <v>0</v>
      </c>
      <c r="AE124" s="1">
        <f ca="1"/>
        <v>0</v>
      </c>
      <c r="AF124" s="1">
        <f ca="1"/>
        <v>0</v>
      </c>
      <c r="AG124" s="1">
        <f ca="1"/>
        <v>1</v>
      </c>
      <c r="AH124" s="1">
        <f ca="1"/>
        <v>0</v>
      </c>
      <c r="AI124" s="1">
        <f ca="1"/>
        <v>0</v>
      </c>
      <c r="AT124" s="6">
        <f t="shared" ca="1" si="37"/>
        <v>21922.95</v>
      </c>
      <c r="AW124" s="1">
        <f t="shared" ca="1" si="38"/>
        <v>66.569999999999993</v>
      </c>
    </row>
    <row r="125" spans="1:49" x14ac:dyDescent="0.25">
      <c r="A125" s="1" t="str">
        <f t="shared" ca="1" si="28"/>
        <v>men</v>
      </c>
      <c r="B125" s="1">
        <f t="shared" ca="1" si="29"/>
        <v>44</v>
      </c>
      <c r="C125" s="1" t="str">
        <f t="shared" ca="1" si="30"/>
        <v>IT</v>
      </c>
      <c r="D125" s="1" t="str">
        <f t="shared" ca="1" si="31"/>
        <v>High school</v>
      </c>
      <c r="E125" s="1">
        <f t="shared" ca="1" si="32"/>
        <v>2</v>
      </c>
      <c r="F125" s="1">
        <f t="shared" ca="1" si="33"/>
        <v>1</v>
      </c>
      <c r="G125" s="1">
        <f t="shared" ca="1" si="34"/>
        <v>36015</v>
      </c>
      <c r="H125" s="1" t="str">
        <f t="shared" ca="1" si="35"/>
        <v>Ontario</v>
      </c>
      <c r="I125" s="1">
        <f t="shared" ca="1" si="39"/>
        <v>108045</v>
      </c>
      <c r="J125" s="3">
        <f t="shared" ca="1" si="36"/>
        <v>31337.329026294574</v>
      </c>
      <c r="K125" s="3">
        <f t="shared" ca="1" si="40"/>
        <v>34995.62882481073</v>
      </c>
      <c r="L125" s="3">
        <f t="shared" ca="1" si="27"/>
        <v>8071.8044539357124</v>
      </c>
      <c r="M125" s="1">
        <f t="shared" ca="1" si="41"/>
        <v>28766.34510525579</v>
      </c>
      <c r="N125" s="3">
        <f t="shared" ca="1" si="42"/>
        <v>37676.0255610889</v>
      </c>
      <c r="O125" s="3">
        <f t="shared" ca="1" si="43"/>
        <v>180716.65438589963</v>
      </c>
      <c r="P125" s="3">
        <f t="shared" ca="1" si="44"/>
        <v>68175.478585486082</v>
      </c>
      <c r="Q125" s="3">
        <f t="shared" ca="1" si="45"/>
        <v>112541.17580041355</v>
      </c>
      <c r="Y125" s="1">
        <f ca="1">IF(Table3[[#This Row],[Gender]]="men",1,0)</f>
        <v>1</v>
      </c>
      <c r="Z125" s="1">
        <f ca="1">IF(Table3[[#This Row],[Gender]]="women",1,0)</f>
        <v>0</v>
      </c>
      <c r="AD125" s="1">
        <f ca="1"/>
        <v>0</v>
      </c>
      <c r="AE125" s="1">
        <f ca="1"/>
        <v>1</v>
      </c>
      <c r="AF125" s="1">
        <f ca="1"/>
        <v>0</v>
      </c>
      <c r="AG125" s="1">
        <f ca="1"/>
        <v>0</v>
      </c>
      <c r="AH125" s="1">
        <f ca="1"/>
        <v>0</v>
      </c>
      <c r="AI125" s="1">
        <f ca="1"/>
        <v>0</v>
      </c>
      <c r="AT125" s="6">
        <f t="shared" ca="1" si="37"/>
        <v>34995.629999999997</v>
      </c>
      <c r="AW125" s="1">
        <f t="shared" ca="1" si="38"/>
        <v>29</v>
      </c>
    </row>
    <row r="126" spans="1:49" x14ac:dyDescent="0.25">
      <c r="A126" s="1" t="str">
        <f t="shared" ca="1" si="28"/>
        <v>women</v>
      </c>
      <c r="B126" s="1">
        <f t="shared" ca="1" si="29"/>
        <v>41</v>
      </c>
      <c r="C126" s="1" t="str">
        <f t="shared" ca="1" si="30"/>
        <v>Health</v>
      </c>
      <c r="D126" s="1" t="str">
        <f t="shared" ca="1" si="31"/>
        <v>University</v>
      </c>
      <c r="E126" s="1">
        <f t="shared" ca="1" si="32"/>
        <v>2</v>
      </c>
      <c r="F126" s="1">
        <f t="shared" ca="1" si="33"/>
        <v>3</v>
      </c>
      <c r="G126" s="1">
        <f t="shared" ca="1" si="34"/>
        <v>85902</v>
      </c>
      <c r="H126" s="1" t="str">
        <f t="shared" ca="1" si="35"/>
        <v>Prince Edward Island</v>
      </c>
      <c r="I126" s="1">
        <f t="shared" ca="1" si="39"/>
        <v>515412</v>
      </c>
      <c r="J126" s="3">
        <f t="shared" ca="1" si="36"/>
        <v>171648.00184429248</v>
      </c>
      <c r="K126" s="3">
        <f t="shared" ca="1" si="40"/>
        <v>62430.024746526578</v>
      </c>
      <c r="L126" s="3">
        <f t="shared" ca="1" si="27"/>
        <v>52996.444617771151</v>
      </c>
      <c r="M126" s="1">
        <f t="shared" ca="1" si="41"/>
        <v>48384.036253563347</v>
      </c>
      <c r="N126" s="3">
        <f t="shared" ca="1" si="42"/>
        <v>77619.776720361202</v>
      </c>
      <c r="O126" s="3">
        <f t="shared" ca="1" si="43"/>
        <v>655461.80146688782</v>
      </c>
      <c r="P126" s="3">
        <f t="shared" ca="1" si="44"/>
        <v>273028.482715627</v>
      </c>
      <c r="Q126" s="3">
        <f t="shared" ca="1" si="45"/>
        <v>382433.31875126081</v>
      </c>
      <c r="Y126" s="1">
        <f ca="1">IF(Table3[[#This Row],[Gender]]="men",1,0)</f>
        <v>0</v>
      </c>
      <c r="Z126" s="1">
        <f ca="1">IF(Table3[[#This Row],[Gender]]="women",1,0)</f>
        <v>1</v>
      </c>
      <c r="AD126" s="1">
        <f ca="1"/>
        <v>1</v>
      </c>
      <c r="AE126" s="1">
        <f ca="1"/>
        <v>0</v>
      </c>
      <c r="AF126" s="1">
        <f ca="1"/>
        <v>0</v>
      </c>
      <c r="AG126" s="1">
        <f ca="1"/>
        <v>0</v>
      </c>
      <c r="AH126" s="1">
        <f ca="1"/>
        <v>0</v>
      </c>
      <c r="AI126" s="1">
        <f ca="1"/>
        <v>0</v>
      </c>
      <c r="AT126" s="6">
        <f t="shared" ca="1" si="37"/>
        <v>20810.009999999998</v>
      </c>
      <c r="AW126" s="1">
        <f t="shared" ca="1" si="38"/>
        <v>33.299999999999997</v>
      </c>
    </row>
    <row r="127" spans="1:49" x14ac:dyDescent="0.25">
      <c r="A127" s="1" t="str">
        <f t="shared" ca="1" si="28"/>
        <v>women</v>
      </c>
      <c r="B127" s="1">
        <f t="shared" ca="1" si="29"/>
        <v>41</v>
      </c>
      <c r="C127" s="1" t="str">
        <f t="shared" ca="1" si="30"/>
        <v>Teaching</v>
      </c>
      <c r="D127" s="1" t="str">
        <f t="shared" ca="1" si="31"/>
        <v>College</v>
      </c>
      <c r="E127" s="1">
        <f t="shared" ca="1" si="32"/>
        <v>1</v>
      </c>
      <c r="F127" s="1">
        <f t="shared" ca="1" si="33"/>
        <v>2</v>
      </c>
      <c r="G127" s="1">
        <f t="shared" ca="1" si="34"/>
        <v>87251</v>
      </c>
      <c r="H127" s="1" t="str">
        <f t="shared" ca="1" si="35"/>
        <v>Nova Scotia</v>
      </c>
      <c r="I127" s="1">
        <f t="shared" ca="1" si="39"/>
        <v>436255</v>
      </c>
      <c r="J127" s="3">
        <f t="shared" ca="1" si="36"/>
        <v>433906.26598054322</v>
      </c>
      <c r="K127" s="3">
        <f t="shared" ca="1" si="40"/>
        <v>119958.07606578895</v>
      </c>
      <c r="L127" s="3">
        <f t="shared" ca="1" si="27"/>
        <v>89735.974368363619</v>
      </c>
      <c r="M127" s="1">
        <f t="shared" ca="1" si="41"/>
        <v>43547.942264018122</v>
      </c>
      <c r="N127" s="3">
        <f t="shared" ca="1" si="42"/>
        <v>23469.346445538202</v>
      </c>
      <c r="O127" s="3">
        <f t="shared" ca="1" si="43"/>
        <v>579682.4225113272</v>
      </c>
      <c r="P127" s="3">
        <f t="shared" ca="1" si="44"/>
        <v>567190.18261292495</v>
      </c>
      <c r="Q127" s="3">
        <f t="shared" ca="1" si="45"/>
        <v>12492.239898402244</v>
      </c>
      <c r="Y127" s="1">
        <f ca="1">IF(Table3[[#This Row],[Gender]]="men",1,0)</f>
        <v>0</v>
      </c>
      <c r="Z127" s="1">
        <f ca="1">IF(Table3[[#This Row],[Gender]]="women",1,0)</f>
        <v>1</v>
      </c>
      <c r="AD127" s="1">
        <f ca="1"/>
        <v>0</v>
      </c>
      <c r="AE127" s="1">
        <f ca="1"/>
        <v>0</v>
      </c>
      <c r="AF127" s="1">
        <f ca="1"/>
        <v>0</v>
      </c>
      <c r="AG127" s="1">
        <f ca="1"/>
        <v>0</v>
      </c>
      <c r="AH127" s="1">
        <f ca="1"/>
        <v>0</v>
      </c>
      <c r="AI127" s="1">
        <f ca="1"/>
        <v>1</v>
      </c>
      <c r="AT127" s="6">
        <f t="shared" ca="1" si="37"/>
        <v>59979.040000000001</v>
      </c>
      <c r="AW127" s="1">
        <f t="shared" ca="1" si="38"/>
        <v>99.46</v>
      </c>
    </row>
    <row r="128" spans="1:49" x14ac:dyDescent="0.25">
      <c r="A128" s="1" t="str">
        <f t="shared" ca="1" si="28"/>
        <v>women</v>
      </c>
      <c r="B128" s="1">
        <f t="shared" ca="1" si="29"/>
        <v>40</v>
      </c>
      <c r="C128" s="1" t="str">
        <f t="shared" ca="1" si="30"/>
        <v>General Work</v>
      </c>
      <c r="D128" s="1" t="str">
        <f t="shared" ca="1" si="31"/>
        <v>Technical</v>
      </c>
      <c r="E128" s="1">
        <f t="shared" ca="1" si="32"/>
        <v>2</v>
      </c>
      <c r="F128" s="1">
        <f t="shared" ca="1" si="33"/>
        <v>1</v>
      </c>
      <c r="G128" s="1">
        <f t="shared" ca="1" si="34"/>
        <v>66992</v>
      </c>
      <c r="H128" s="1" t="str">
        <f t="shared" ca="1" si="35"/>
        <v>Yukon</v>
      </c>
      <c r="I128" s="1">
        <f t="shared" ca="1" si="39"/>
        <v>334960</v>
      </c>
      <c r="J128" s="3">
        <f t="shared" ca="1" si="36"/>
        <v>212865.00330665373</v>
      </c>
      <c r="K128" s="3">
        <f t="shared" ca="1" si="40"/>
        <v>52640.563928754535</v>
      </c>
      <c r="L128" s="3">
        <f t="shared" ca="1" si="27"/>
        <v>60806.721970887309</v>
      </c>
      <c r="M128" s="1">
        <f t="shared" ca="1" si="41"/>
        <v>88697.352307958674</v>
      </c>
      <c r="N128" s="3">
        <f t="shared" ca="1" si="42"/>
        <v>43621.933993771192</v>
      </c>
      <c r="O128" s="3">
        <f t="shared" ca="1" si="43"/>
        <v>431222.49792252574</v>
      </c>
      <c r="P128" s="3">
        <f t="shared" ca="1" si="44"/>
        <v>362369.07758549973</v>
      </c>
      <c r="Q128" s="3">
        <f t="shared" ca="1" si="45"/>
        <v>68853.420337026007</v>
      </c>
      <c r="Y128" s="1">
        <f ca="1">IF(Table3[[#This Row],[Gender]]="men",1,0)</f>
        <v>0</v>
      </c>
      <c r="Z128" s="1">
        <f ca="1">IF(Table3[[#This Row],[Gender]]="women",1,0)</f>
        <v>1</v>
      </c>
      <c r="AD128" s="1">
        <f ca="1"/>
        <v>0</v>
      </c>
      <c r="AE128" s="1">
        <f ca="1"/>
        <v>0</v>
      </c>
      <c r="AF128" s="1">
        <f ca="1"/>
        <v>0</v>
      </c>
      <c r="AG128" s="1">
        <f ca="1"/>
        <v>0</v>
      </c>
      <c r="AH128" s="1">
        <f ca="1"/>
        <v>1</v>
      </c>
      <c r="AI128" s="1">
        <f ca="1"/>
        <v>0</v>
      </c>
      <c r="AT128" s="6">
        <f t="shared" ca="1" si="37"/>
        <v>52640.56</v>
      </c>
      <c r="AW128" s="1">
        <f t="shared" ca="1" si="38"/>
        <v>63.55</v>
      </c>
    </row>
    <row r="129" spans="1:49" x14ac:dyDescent="0.25">
      <c r="A129" s="1" t="str">
        <f t="shared" ca="1" si="28"/>
        <v>women</v>
      </c>
      <c r="B129" s="1">
        <f t="shared" ca="1" si="29"/>
        <v>42</v>
      </c>
      <c r="C129" s="1" t="str">
        <f t="shared" ca="1" si="30"/>
        <v>Construction</v>
      </c>
      <c r="D129" s="1" t="str">
        <f t="shared" ca="1" si="31"/>
        <v>University</v>
      </c>
      <c r="E129" s="1">
        <f t="shared" ca="1" si="32"/>
        <v>1</v>
      </c>
      <c r="F129" s="1">
        <f t="shared" ca="1" si="33"/>
        <v>1</v>
      </c>
      <c r="G129" s="1">
        <f t="shared" ca="1" si="34"/>
        <v>69647</v>
      </c>
      <c r="H129" s="1" t="str">
        <f t="shared" ca="1" si="35"/>
        <v>Prince Edward Island</v>
      </c>
      <c r="I129" s="1">
        <f t="shared" ca="1" si="39"/>
        <v>278588</v>
      </c>
      <c r="J129" s="3">
        <f t="shared" ca="1" si="36"/>
        <v>60084.757396620458</v>
      </c>
      <c r="K129" s="3">
        <f t="shared" ca="1" si="40"/>
        <v>26377.237956769346</v>
      </c>
      <c r="L129" s="3">
        <f t="shared" ca="1" si="27"/>
        <v>62677.249568610801</v>
      </c>
      <c r="M129" s="1">
        <f t="shared" ca="1" si="41"/>
        <v>1109.8423403780096</v>
      </c>
      <c r="N129" s="3">
        <f t="shared" ca="1" si="42"/>
        <v>898.61294611538722</v>
      </c>
      <c r="O129" s="3">
        <f t="shared" ca="1" si="43"/>
        <v>305863.85090288473</v>
      </c>
      <c r="P129" s="3">
        <f t="shared" ca="1" si="44"/>
        <v>123871.84930560927</v>
      </c>
      <c r="Q129" s="3">
        <f t="shared" ca="1" si="45"/>
        <v>181992.00159727546</v>
      </c>
      <c r="Y129" s="1">
        <f ca="1">IF(Table3[[#This Row],[Gender]]="men",1,0)</f>
        <v>0</v>
      </c>
      <c r="Z129" s="1">
        <f ca="1">IF(Table3[[#This Row],[Gender]]="women",1,0)</f>
        <v>1</v>
      </c>
      <c r="AD129" s="1">
        <f ca="1"/>
        <v>0</v>
      </c>
      <c r="AE129" s="1">
        <f ca="1"/>
        <v>0</v>
      </c>
      <c r="AF129" s="1">
        <f ca="1"/>
        <v>0</v>
      </c>
      <c r="AG129" s="1">
        <f ca="1"/>
        <v>0</v>
      </c>
      <c r="AH129" s="1">
        <f ca="1"/>
        <v>0</v>
      </c>
      <c r="AI129" s="1">
        <f ca="1"/>
        <v>1</v>
      </c>
      <c r="AT129" s="6">
        <f t="shared" ca="1" si="37"/>
        <v>26377.24</v>
      </c>
      <c r="AW129" s="1">
        <f t="shared" ca="1" si="38"/>
        <v>21.57</v>
      </c>
    </row>
    <row r="130" spans="1:49" x14ac:dyDescent="0.25">
      <c r="A130" s="1" t="str">
        <f t="shared" ca="1" si="28"/>
        <v>men</v>
      </c>
      <c r="B130" s="1">
        <f t="shared" ca="1" si="29"/>
        <v>33</v>
      </c>
      <c r="C130" s="1" t="str">
        <f t="shared" ca="1" si="30"/>
        <v>General Work</v>
      </c>
      <c r="D130" s="1" t="str">
        <f t="shared" ca="1" si="31"/>
        <v>Technical</v>
      </c>
      <c r="E130" s="1">
        <f t="shared" ca="1" si="32"/>
        <v>3</v>
      </c>
      <c r="F130" s="1">
        <f t="shared" ca="1" si="33"/>
        <v>1</v>
      </c>
      <c r="G130" s="1">
        <f t="shared" ca="1" si="34"/>
        <v>30479</v>
      </c>
      <c r="H130" s="1" t="str">
        <f t="shared" ca="1" si="35"/>
        <v>Prince Edward Island</v>
      </c>
      <c r="I130" s="1">
        <f t="shared" ca="1" si="39"/>
        <v>152395</v>
      </c>
      <c r="J130" s="3">
        <f t="shared" ca="1" si="36"/>
        <v>97679.746270439879</v>
      </c>
      <c r="K130" s="3">
        <f t="shared" ca="1" si="40"/>
        <v>26145.088318885082</v>
      </c>
      <c r="L130" s="3">
        <f t="shared" ca="1" si="27"/>
        <v>17574.233728864088</v>
      </c>
      <c r="M130" s="1">
        <f t="shared" ca="1" si="41"/>
        <v>25108.856247529795</v>
      </c>
      <c r="N130" s="3">
        <f t="shared" ca="1" si="42"/>
        <v>2447.593912307676</v>
      </c>
      <c r="O130" s="3">
        <f t="shared" ca="1" si="43"/>
        <v>180987.68223119274</v>
      </c>
      <c r="P130" s="3">
        <f t="shared" ca="1" si="44"/>
        <v>140362.83624683376</v>
      </c>
      <c r="Q130" s="3">
        <f t="shared" ca="1" si="45"/>
        <v>40624.845984358981</v>
      </c>
      <c r="Y130" s="1">
        <f ca="1">IF(Table3[[#This Row],[Gender]]="men",1,0)</f>
        <v>1</v>
      </c>
      <c r="Z130" s="1">
        <f ca="1">IF(Table3[[#This Row],[Gender]]="women",1,0)</f>
        <v>0</v>
      </c>
      <c r="AD130" s="1">
        <f ca="1"/>
        <v>1</v>
      </c>
      <c r="AE130" s="1">
        <f ca="1"/>
        <v>0</v>
      </c>
      <c r="AF130" s="1">
        <f ca="1"/>
        <v>0</v>
      </c>
      <c r="AG130" s="1">
        <f ca="1"/>
        <v>0</v>
      </c>
      <c r="AH130" s="1">
        <f ca="1"/>
        <v>0</v>
      </c>
      <c r="AI130" s="1">
        <f ca="1"/>
        <v>0</v>
      </c>
      <c r="AT130" s="6">
        <f t="shared" ca="1" si="37"/>
        <v>26145.09</v>
      </c>
      <c r="AW130" s="1">
        <f t="shared" ca="1" si="38"/>
        <v>64.099999999999994</v>
      </c>
    </row>
    <row r="131" spans="1:49" x14ac:dyDescent="0.25">
      <c r="A131" s="1" t="str">
        <f t="shared" ca="1" si="28"/>
        <v>women</v>
      </c>
      <c r="B131" s="1">
        <f t="shared" ca="1" si="29"/>
        <v>33</v>
      </c>
      <c r="C131" s="1" t="str">
        <f t="shared" ca="1" si="30"/>
        <v>Teaching</v>
      </c>
      <c r="D131" s="1" t="str">
        <f t="shared" ca="1" si="31"/>
        <v>High school</v>
      </c>
      <c r="E131" s="1">
        <f t="shared" ca="1" si="32"/>
        <v>2</v>
      </c>
      <c r="F131" s="1">
        <f t="shared" ca="1" si="33"/>
        <v>3</v>
      </c>
      <c r="G131" s="1">
        <f t="shared" ca="1" si="34"/>
        <v>28109</v>
      </c>
      <c r="H131" s="1" t="str">
        <f t="shared" ca="1" si="35"/>
        <v>Prince Edward Island</v>
      </c>
      <c r="I131" s="1">
        <f t="shared" ca="1" si="39"/>
        <v>112436</v>
      </c>
      <c r="J131" s="3">
        <f t="shared" ca="1" si="36"/>
        <v>37259.122089494856</v>
      </c>
      <c r="K131" s="3">
        <f t="shared" ca="1" si="40"/>
        <v>41235.231872015298</v>
      </c>
      <c r="L131" s="3">
        <f t="shared" ca="1" si="27"/>
        <v>75209.104634281175</v>
      </c>
      <c r="M131" s="1">
        <f t="shared" ca="1" si="41"/>
        <v>25108.604134026078</v>
      </c>
      <c r="N131" s="3">
        <f t="shared" ca="1" si="42"/>
        <v>30123.403166523036</v>
      </c>
      <c r="O131" s="3">
        <f t="shared" ca="1" si="43"/>
        <v>183794.63503853831</v>
      </c>
      <c r="P131" s="3">
        <f t="shared" ca="1" si="44"/>
        <v>137576.8308578021</v>
      </c>
      <c r="Q131" s="3">
        <f t="shared" ca="1" si="45"/>
        <v>46217.804180736217</v>
      </c>
      <c r="Y131" s="1">
        <f ca="1">IF(Table3[[#This Row],[Gender]]="men",1,0)</f>
        <v>0</v>
      </c>
      <c r="Z131" s="1">
        <f ca="1">IF(Table3[[#This Row],[Gender]]="women",1,0)</f>
        <v>1</v>
      </c>
      <c r="AD131" s="1">
        <f ca="1"/>
        <v>1</v>
      </c>
      <c r="AE131" s="1">
        <f ca="1"/>
        <v>0</v>
      </c>
      <c r="AF131" s="1">
        <f ca="1"/>
        <v>0</v>
      </c>
      <c r="AG131" s="1">
        <f ca="1"/>
        <v>0</v>
      </c>
      <c r="AH131" s="1">
        <f ca="1"/>
        <v>0</v>
      </c>
      <c r="AI131" s="1">
        <f ca="1"/>
        <v>0</v>
      </c>
      <c r="AT131" s="6">
        <f t="shared" ca="1" si="37"/>
        <v>13745.08</v>
      </c>
      <c r="AW131" s="1">
        <f t="shared" ca="1" si="38"/>
        <v>33.14</v>
      </c>
    </row>
    <row r="132" spans="1:49" x14ac:dyDescent="0.25">
      <c r="A132" s="1" t="str">
        <f t="shared" ca="1" si="28"/>
        <v>men</v>
      </c>
      <c r="B132" s="1">
        <f t="shared" ca="1" si="29"/>
        <v>34</v>
      </c>
      <c r="C132" s="1" t="str">
        <f t="shared" ca="1" si="30"/>
        <v>Teaching</v>
      </c>
      <c r="D132" s="1" t="str">
        <f t="shared" ca="1" si="31"/>
        <v>University</v>
      </c>
      <c r="E132" s="1">
        <f t="shared" ca="1" si="32"/>
        <v>1</v>
      </c>
      <c r="F132" s="1">
        <f t="shared" ca="1" si="33"/>
        <v>3</v>
      </c>
      <c r="G132" s="1">
        <f t="shared" ca="1" si="34"/>
        <v>52085</v>
      </c>
      <c r="H132" s="1" t="str">
        <f t="shared" ca="1" si="35"/>
        <v>Manitoba</v>
      </c>
      <c r="I132" s="1">
        <f t="shared" ca="1" si="39"/>
        <v>260425</v>
      </c>
      <c r="J132" s="3">
        <f t="shared" ca="1" si="36"/>
        <v>11657.446336734958</v>
      </c>
      <c r="K132" s="3">
        <f t="shared" ca="1" si="40"/>
        <v>34162.700006169791</v>
      </c>
      <c r="L132" s="3">
        <f t="shared" ca="1" si="27"/>
        <v>23968.402151687591</v>
      </c>
      <c r="M132" s="1">
        <f t="shared" ca="1" si="41"/>
        <v>89523.796795059097</v>
      </c>
      <c r="N132" s="3">
        <f t="shared" ca="1" si="42"/>
        <v>24762.034765825018</v>
      </c>
      <c r="O132" s="3">
        <f t="shared" ca="1" si="43"/>
        <v>319349.73477199482</v>
      </c>
      <c r="P132" s="3">
        <f t="shared" ca="1" si="44"/>
        <v>125149.64528348164</v>
      </c>
      <c r="Q132" s="3">
        <f t="shared" ca="1" si="45"/>
        <v>194200.08948851319</v>
      </c>
      <c r="Y132" s="1">
        <f ca="1">IF(Table3[[#This Row],[Gender]]="men",1,0)</f>
        <v>1</v>
      </c>
      <c r="Z132" s="1">
        <f ca="1">IF(Table3[[#This Row],[Gender]]="women",1,0)</f>
        <v>0</v>
      </c>
      <c r="AD132" s="1">
        <f ca="1"/>
        <v>0</v>
      </c>
      <c r="AE132" s="1">
        <f ca="1"/>
        <v>1</v>
      </c>
      <c r="AF132" s="1">
        <f ca="1"/>
        <v>0</v>
      </c>
      <c r="AG132" s="1">
        <f ca="1"/>
        <v>0</v>
      </c>
      <c r="AH132" s="1">
        <f ca="1"/>
        <v>0</v>
      </c>
      <c r="AI132" s="1">
        <f ca="1"/>
        <v>0</v>
      </c>
      <c r="AT132" s="6">
        <f t="shared" ca="1" si="37"/>
        <v>11387.57</v>
      </c>
      <c r="AW132" s="1">
        <f t="shared" ca="1" si="38"/>
        <v>4.4800000000000004</v>
      </c>
    </row>
    <row r="133" spans="1:49" x14ac:dyDescent="0.25">
      <c r="A133" s="1" t="str">
        <f t="shared" ca="1" si="28"/>
        <v>men</v>
      </c>
      <c r="B133" s="1">
        <f t="shared" ca="1" si="29"/>
        <v>30</v>
      </c>
      <c r="C133" s="1" t="str">
        <f t="shared" ca="1" si="30"/>
        <v>Health</v>
      </c>
      <c r="D133" s="1" t="str">
        <f t="shared" ca="1" si="31"/>
        <v>High school</v>
      </c>
      <c r="E133" s="1">
        <f t="shared" ca="1" si="32"/>
        <v>2</v>
      </c>
      <c r="F133" s="1">
        <f t="shared" ca="1" si="33"/>
        <v>3</v>
      </c>
      <c r="G133" s="1">
        <f t="shared" ca="1" si="34"/>
        <v>35461</v>
      </c>
      <c r="H133" s="1" t="str">
        <f t="shared" ca="1" si="35"/>
        <v>Manitoba</v>
      </c>
      <c r="I133" s="1">
        <f t="shared" ca="1" si="39"/>
        <v>141844</v>
      </c>
      <c r="J133" s="3">
        <f t="shared" ca="1" si="36"/>
        <v>129389.77531301999</v>
      </c>
      <c r="K133" s="3">
        <f t="shared" ca="1" si="40"/>
        <v>84720.990584694358</v>
      </c>
      <c r="L133" s="3">
        <f t="shared" ca="1" si="27"/>
        <v>45114.049142558695</v>
      </c>
      <c r="M133" s="1">
        <f t="shared" ca="1" si="41"/>
        <v>46008.865723404968</v>
      </c>
      <c r="N133" s="3">
        <f t="shared" ca="1" si="42"/>
        <v>28050.028931273308</v>
      </c>
      <c r="O133" s="3">
        <f t="shared" ca="1" si="43"/>
        <v>254615.0195159677</v>
      </c>
      <c r="P133" s="3">
        <f t="shared" ca="1" si="44"/>
        <v>220512.69017898367</v>
      </c>
      <c r="Q133" s="3">
        <f t="shared" ca="1" si="45"/>
        <v>34102.329336984025</v>
      </c>
      <c r="Y133" s="1">
        <f ca="1">IF(Table3[[#This Row],[Gender]]="men",1,0)</f>
        <v>1</v>
      </c>
      <c r="Z133" s="1">
        <f ca="1">IF(Table3[[#This Row],[Gender]]="women",1,0)</f>
        <v>0</v>
      </c>
      <c r="AD133" s="1">
        <f ca="1"/>
        <v>0</v>
      </c>
      <c r="AE133" s="1">
        <f ca="1"/>
        <v>1</v>
      </c>
      <c r="AF133" s="1">
        <f ca="1"/>
        <v>0</v>
      </c>
      <c r="AG133" s="1">
        <f ca="1"/>
        <v>0</v>
      </c>
      <c r="AH133" s="1">
        <f ca="1"/>
        <v>0</v>
      </c>
      <c r="AI133" s="1">
        <f ca="1"/>
        <v>0</v>
      </c>
      <c r="AT133" s="6">
        <f t="shared" ca="1" si="37"/>
        <v>28240.33</v>
      </c>
      <c r="AW133" s="1">
        <f t="shared" ca="1" si="38"/>
        <v>91.22</v>
      </c>
    </row>
    <row r="134" spans="1:49" x14ac:dyDescent="0.25">
      <c r="A134" s="1" t="str">
        <f t="shared" ca="1" si="28"/>
        <v>men</v>
      </c>
      <c r="B134" s="1">
        <f t="shared" ca="1" si="29"/>
        <v>44</v>
      </c>
      <c r="C134" s="1" t="str">
        <f t="shared" ca="1" si="30"/>
        <v>Health</v>
      </c>
      <c r="D134" s="1" t="str">
        <f t="shared" ca="1" si="31"/>
        <v>College</v>
      </c>
      <c r="E134" s="1">
        <f t="shared" ca="1" si="32"/>
        <v>1</v>
      </c>
      <c r="F134" s="1">
        <f t="shared" ca="1" si="33"/>
        <v>2</v>
      </c>
      <c r="G134" s="1">
        <f t="shared" ca="1" si="34"/>
        <v>78959</v>
      </c>
      <c r="H134" s="1" t="str">
        <f t="shared" ca="1" si="35"/>
        <v>New Bruncwick</v>
      </c>
      <c r="I134" s="1">
        <f t="shared" ca="1" si="39"/>
        <v>315836</v>
      </c>
      <c r="J134" s="3">
        <f t="shared" ca="1" si="36"/>
        <v>55854.145118914072</v>
      </c>
      <c r="K134" s="3">
        <f t="shared" ca="1" si="40"/>
        <v>67886.500377516117</v>
      </c>
      <c r="L134" s="3">
        <f t="shared" ca="1" si="27"/>
        <v>41517.414857823031</v>
      </c>
      <c r="M134" s="1">
        <f t="shared" ca="1" si="41"/>
        <v>8379.2517334114527</v>
      </c>
      <c r="N134" s="3">
        <f t="shared" ca="1" si="42"/>
        <v>45261.478572663786</v>
      </c>
      <c r="O134" s="3">
        <f t="shared" ca="1" si="43"/>
        <v>428983.97895017994</v>
      </c>
      <c r="P134" s="3">
        <f t="shared" ca="1" si="44"/>
        <v>105750.81171014855</v>
      </c>
      <c r="Q134" s="3">
        <f t="shared" ca="1" si="45"/>
        <v>323233.16724003141</v>
      </c>
      <c r="Y134" s="1">
        <f ca="1">IF(Table3[[#This Row],[Gender]]="men",1,0)</f>
        <v>1</v>
      </c>
      <c r="Z134" s="1">
        <f ca="1">IF(Table3[[#This Row],[Gender]]="women",1,0)</f>
        <v>0</v>
      </c>
      <c r="AD134" s="1">
        <f ca="1"/>
        <v>0</v>
      </c>
      <c r="AE134" s="1">
        <f ca="1"/>
        <v>0</v>
      </c>
      <c r="AF134" s="1">
        <f ca="1"/>
        <v>0</v>
      </c>
      <c r="AG134" s="1">
        <f ca="1"/>
        <v>1</v>
      </c>
      <c r="AH134" s="1">
        <f ca="1"/>
        <v>0</v>
      </c>
      <c r="AI134" s="1">
        <f ca="1"/>
        <v>0</v>
      </c>
      <c r="AT134" s="6">
        <f t="shared" ca="1" si="37"/>
        <v>33943.25</v>
      </c>
      <c r="AW134" s="1">
        <f t="shared" ca="1" si="38"/>
        <v>17.68</v>
      </c>
    </row>
    <row r="135" spans="1:49" x14ac:dyDescent="0.25">
      <c r="A135" s="1" t="str">
        <f t="shared" ca="1" si="28"/>
        <v>men</v>
      </c>
      <c r="B135" s="1">
        <f t="shared" ca="1" si="29"/>
        <v>25</v>
      </c>
      <c r="C135" s="1" t="str">
        <f t="shared" ca="1" si="30"/>
        <v>IT</v>
      </c>
      <c r="D135" s="1" t="str">
        <f t="shared" ca="1" si="31"/>
        <v>High school</v>
      </c>
      <c r="E135" s="1">
        <f t="shared" ca="1" si="32"/>
        <v>2</v>
      </c>
      <c r="F135" s="1">
        <f t="shared" ca="1" si="33"/>
        <v>3</v>
      </c>
      <c r="G135" s="1">
        <f t="shared" ca="1" si="34"/>
        <v>83482</v>
      </c>
      <c r="H135" s="1" t="str">
        <f t="shared" ca="1" si="35"/>
        <v>Quebec</v>
      </c>
      <c r="I135" s="1">
        <f t="shared" ca="1" si="39"/>
        <v>333928</v>
      </c>
      <c r="J135" s="3">
        <f t="shared" ca="1" si="36"/>
        <v>207958.52172766504</v>
      </c>
      <c r="K135" s="3">
        <f t="shared" ca="1" si="40"/>
        <v>113181.60830698442</v>
      </c>
      <c r="L135" s="3">
        <f t="shared" ref="L135:L198" ca="1" si="46">F135*RAND()*G135</f>
        <v>107486.36351008491</v>
      </c>
      <c r="M135" s="1">
        <f t="shared" ca="1" si="41"/>
        <v>12906.159360895588</v>
      </c>
      <c r="N135" s="3">
        <f t="shared" ca="1" si="42"/>
        <v>78479.106146233171</v>
      </c>
      <c r="O135" s="3">
        <f t="shared" ca="1" si="43"/>
        <v>525588.71445321757</v>
      </c>
      <c r="P135" s="3">
        <f t="shared" ca="1" si="44"/>
        <v>328351.04459864553</v>
      </c>
      <c r="Q135" s="3">
        <f t="shared" ca="1" si="45"/>
        <v>197237.66985457204</v>
      </c>
      <c r="Y135" s="1">
        <f ca="1">IF(Table3[[#This Row],[Gender]]="men",1,0)</f>
        <v>1</v>
      </c>
      <c r="Z135" s="1">
        <f ca="1">IF(Table3[[#This Row],[Gender]]="women",1,0)</f>
        <v>0</v>
      </c>
      <c r="AD135" s="1">
        <f ca="1"/>
        <v>0</v>
      </c>
      <c r="AE135" s="1">
        <f ca="1"/>
        <v>0</v>
      </c>
      <c r="AF135" s="1">
        <f ca="1"/>
        <v>1</v>
      </c>
      <c r="AG135" s="1">
        <f ca="1"/>
        <v>0</v>
      </c>
      <c r="AH135" s="1">
        <f ca="1"/>
        <v>0</v>
      </c>
      <c r="AI135" s="1">
        <f ca="1"/>
        <v>0</v>
      </c>
      <c r="AT135" s="6">
        <f t="shared" ca="1" si="37"/>
        <v>37727.199999999997</v>
      </c>
      <c r="AW135" s="1">
        <f t="shared" ca="1" si="38"/>
        <v>62.28</v>
      </c>
    </row>
    <row r="136" spans="1:49" x14ac:dyDescent="0.25">
      <c r="A136" s="1" t="str">
        <f t="shared" ref="A136:A199" ca="1" si="47">IF(RANDBETWEEN(1,2)=1,"men","women")</f>
        <v>men</v>
      </c>
      <c r="B136" s="1">
        <f t="shared" ref="B136:B199" ca="1" si="48">RANDBETWEEN(25,45)</f>
        <v>28</v>
      </c>
      <c r="C136" s="1" t="str">
        <f t="shared" ref="C136:C199" ca="1" si="49">VLOOKUP(RANDBETWEEN(1,6),$R$6:$S$11,2)</f>
        <v>Agriculture</v>
      </c>
      <c r="D136" s="1" t="str">
        <f t="shared" ref="D136:D199" ca="1" si="50">VLOOKUP(RANDBETWEEN(1,5),$T$6:$U$10,2)</f>
        <v>Other</v>
      </c>
      <c r="E136" s="1">
        <f t="shared" ref="E136:E199" ca="1" si="51">RANDBETWEEN(1,4)</f>
        <v>2</v>
      </c>
      <c r="F136" s="1">
        <f t="shared" ref="F136:F199" ca="1" si="52">RANDBETWEEN(1,3)</f>
        <v>2</v>
      </c>
      <c r="G136" s="1">
        <f t="shared" ref="G136:G199" ca="1" si="53">RANDBETWEEN(25000,90000)</f>
        <v>76921</v>
      </c>
      <c r="H136" s="1" t="str">
        <f t="shared" ref="H136:H199" ca="1" si="54">VLOOKUP(RANDBETWEEN(1,14),$V$6:$W$18,2)</f>
        <v>Saskatchewan</v>
      </c>
      <c r="I136" s="1">
        <f t="shared" ca="1" si="39"/>
        <v>307684</v>
      </c>
      <c r="J136" s="3">
        <f t="shared" ref="J136:J199" ca="1" si="55">RAND()*I136</f>
        <v>47994.751979807537</v>
      </c>
      <c r="K136" s="3">
        <f t="shared" ca="1" si="40"/>
        <v>9886.2370810569719</v>
      </c>
      <c r="L136" s="3">
        <f t="shared" ca="1" si="46"/>
        <v>39976.547337340256</v>
      </c>
      <c r="M136" s="1">
        <f t="shared" ca="1" si="41"/>
        <v>81247.358559445056</v>
      </c>
      <c r="N136" s="3">
        <f t="shared" ca="1" si="42"/>
        <v>111261.15223060185</v>
      </c>
      <c r="O136" s="3">
        <f t="shared" ca="1" si="43"/>
        <v>428831.3893116588</v>
      </c>
      <c r="P136" s="3">
        <f t="shared" ca="1" si="44"/>
        <v>169218.65787659283</v>
      </c>
      <c r="Q136" s="3">
        <f t="shared" ca="1" si="45"/>
        <v>259612.73143506597</v>
      </c>
      <c r="Y136" s="1">
        <f ca="1">IF(Table3[[#This Row],[Gender]]="men",1,0)</f>
        <v>1</v>
      </c>
      <c r="Z136" s="1">
        <f ca="1">IF(Table3[[#This Row],[Gender]]="women",1,0)</f>
        <v>0</v>
      </c>
      <c r="AD136" s="1">
        <f ca="1"/>
        <v>0</v>
      </c>
      <c r="AE136" s="1">
        <f ca="1"/>
        <v>0</v>
      </c>
      <c r="AF136" s="1">
        <f ca="1"/>
        <v>0</v>
      </c>
      <c r="AG136" s="1">
        <f ca="1"/>
        <v>0</v>
      </c>
      <c r="AH136" s="1">
        <f ca="1"/>
        <v>1</v>
      </c>
      <c r="AI136" s="1">
        <f ca="1"/>
        <v>0</v>
      </c>
      <c r="AT136" s="6">
        <f t="shared" ref="AT136:AT199" ca="1" si="56">ROUND(K136/F136,2)</f>
        <v>4943.12</v>
      </c>
      <c r="AW136" s="1">
        <f t="shared" ca="1" si="38"/>
        <v>15.6</v>
      </c>
    </row>
    <row r="137" spans="1:49" x14ac:dyDescent="0.25">
      <c r="A137" s="1" t="str">
        <f t="shared" ca="1" si="47"/>
        <v>women</v>
      </c>
      <c r="B137" s="1">
        <f t="shared" ca="1" si="48"/>
        <v>32</v>
      </c>
      <c r="C137" s="1" t="str">
        <f t="shared" ca="1" si="49"/>
        <v>Construction</v>
      </c>
      <c r="D137" s="1" t="str">
        <f t="shared" ca="1" si="50"/>
        <v>Technical</v>
      </c>
      <c r="E137" s="1">
        <f t="shared" ca="1" si="51"/>
        <v>1</v>
      </c>
      <c r="F137" s="1">
        <f t="shared" ca="1" si="52"/>
        <v>3</v>
      </c>
      <c r="G137" s="1">
        <f t="shared" ca="1" si="53"/>
        <v>53438</v>
      </c>
      <c r="H137" s="1" t="str">
        <f t="shared" ca="1" si="54"/>
        <v>Manitoba</v>
      </c>
      <c r="I137" s="1">
        <f t="shared" ca="1" si="39"/>
        <v>213752</v>
      </c>
      <c r="J137" s="3">
        <f t="shared" ca="1" si="55"/>
        <v>52490.046773368398</v>
      </c>
      <c r="K137" s="3">
        <f t="shared" ca="1" si="40"/>
        <v>133257.07601441984</v>
      </c>
      <c r="L137" s="3">
        <f t="shared" ca="1" si="46"/>
        <v>90712.065498548967</v>
      </c>
      <c r="M137" s="1">
        <f t="shared" ca="1" si="41"/>
        <v>36344.661540114786</v>
      </c>
      <c r="N137" s="3">
        <f t="shared" ca="1" si="42"/>
        <v>70945.068571230775</v>
      </c>
      <c r="O137" s="3">
        <f t="shared" ca="1" si="43"/>
        <v>417954.14458565065</v>
      </c>
      <c r="P137" s="3">
        <f t="shared" ca="1" si="44"/>
        <v>179546.77381203216</v>
      </c>
      <c r="Q137" s="3">
        <f t="shared" ca="1" si="45"/>
        <v>238407.37077361849</v>
      </c>
      <c r="Y137" s="1">
        <f ca="1">IF(Table3[[#This Row],[Gender]]="men",1,0)</f>
        <v>0</v>
      </c>
      <c r="Z137" s="1">
        <f ca="1">IF(Table3[[#This Row],[Gender]]="women",1,0)</f>
        <v>1</v>
      </c>
      <c r="AD137" s="1">
        <f ca="1"/>
        <v>0</v>
      </c>
      <c r="AE137" s="1">
        <f ca="1"/>
        <v>0</v>
      </c>
      <c r="AF137" s="1">
        <f ca="1"/>
        <v>0</v>
      </c>
      <c r="AG137" s="1">
        <f ca="1"/>
        <v>0</v>
      </c>
      <c r="AH137" s="1">
        <f ca="1"/>
        <v>1</v>
      </c>
      <c r="AI137" s="1">
        <f ca="1"/>
        <v>0</v>
      </c>
      <c r="AT137" s="6">
        <f t="shared" ca="1" si="56"/>
        <v>44419.03</v>
      </c>
      <c r="AW137" s="1">
        <f t="shared" ref="AW137:AW200" ca="1" si="57">ROUND(J137/I137*100,2)</f>
        <v>24.56</v>
      </c>
    </row>
    <row r="138" spans="1:49" x14ac:dyDescent="0.25">
      <c r="A138" s="1" t="str">
        <f t="shared" ca="1" si="47"/>
        <v>men</v>
      </c>
      <c r="B138" s="1">
        <f t="shared" ca="1" si="48"/>
        <v>31</v>
      </c>
      <c r="C138" s="1" t="str">
        <f t="shared" ca="1" si="49"/>
        <v>Construction</v>
      </c>
      <c r="D138" s="1" t="str">
        <f t="shared" ca="1" si="50"/>
        <v>Other</v>
      </c>
      <c r="E138" s="1">
        <f t="shared" ca="1" si="51"/>
        <v>3</v>
      </c>
      <c r="F138" s="1">
        <f t="shared" ca="1" si="52"/>
        <v>2</v>
      </c>
      <c r="G138" s="1">
        <f t="shared" ca="1" si="53"/>
        <v>58694</v>
      </c>
      <c r="H138" s="1" t="str">
        <f t="shared" ca="1" si="54"/>
        <v>Prince Edward Island</v>
      </c>
      <c r="I138" s="1">
        <f t="shared" ca="1" si="39"/>
        <v>293470</v>
      </c>
      <c r="J138" s="3">
        <f t="shared" ca="1" si="55"/>
        <v>158849.2050697307</v>
      </c>
      <c r="K138" s="3">
        <f t="shared" ca="1" si="40"/>
        <v>250.24244723572465</v>
      </c>
      <c r="L138" s="3">
        <f t="shared" ca="1" si="46"/>
        <v>85783.345032170488</v>
      </c>
      <c r="M138" s="1">
        <f t="shared" ca="1" si="41"/>
        <v>78249.656479385405</v>
      </c>
      <c r="N138" s="3">
        <f t="shared" ca="1" si="42"/>
        <v>84132.405077316085</v>
      </c>
      <c r="O138" s="3">
        <f t="shared" ca="1" si="43"/>
        <v>377852.64752455184</v>
      </c>
      <c r="P138" s="3">
        <f t="shared" ca="1" si="44"/>
        <v>322882.20658128656</v>
      </c>
      <c r="Q138" s="3">
        <f t="shared" ca="1" si="45"/>
        <v>54970.440943265276</v>
      </c>
      <c r="Y138" s="1">
        <f ca="1">IF(Table3[[#This Row],[Gender]]="men",1,0)</f>
        <v>1</v>
      </c>
      <c r="Z138" s="1">
        <f ca="1">IF(Table3[[#This Row],[Gender]]="women",1,0)</f>
        <v>0</v>
      </c>
      <c r="AD138" s="1">
        <f ca="1"/>
        <v>0</v>
      </c>
      <c r="AE138" s="1">
        <f ca="1"/>
        <v>0</v>
      </c>
      <c r="AF138" s="1">
        <f ca="1"/>
        <v>1</v>
      </c>
      <c r="AG138" s="1">
        <f ca="1"/>
        <v>0</v>
      </c>
      <c r="AH138" s="1">
        <f ca="1"/>
        <v>0</v>
      </c>
      <c r="AI138" s="1">
        <f ca="1"/>
        <v>0</v>
      </c>
      <c r="AT138" s="6">
        <f t="shared" ca="1" si="56"/>
        <v>125.12</v>
      </c>
      <c r="AW138" s="1">
        <f t="shared" ca="1" si="57"/>
        <v>54.13</v>
      </c>
    </row>
    <row r="139" spans="1:49" x14ac:dyDescent="0.25">
      <c r="A139" s="1" t="str">
        <f t="shared" ca="1" si="47"/>
        <v>women</v>
      </c>
      <c r="B139" s="1">
        <f t="shared" ca="1" si="48"/>
        <v>43</v>
      </c>
      <c r="C139" s="1" t="str">
        <f t="shared" ca="1" si="49"/>
        <v>Agriculture</v>
      </c>
      <c r="D139" s="1" t="str">
        <f t="shared" ca="1" si="50"/>
        <v>Other</v>
      </c>
      <c r="E139" s="1">
        <f t="shared" ca="1" si="51"/>
        <v>3</v>
      </c>
      <c r="F139" s="1">
        <f t="shared" ca="1" si="52"/>
        <v>3</v>
      </c>
      <c r="G139" s="1">
        <f t="shared" ca="1" si="53"/>
        <v>64033</v>
      </c>
      <c r="H139" s="1" t="str">
        <f t="shared" ca="1" si="54"/>
        <v>Ontario</v>
      </c>
      <c r="I139" s="1">
        <f t="shared" ca="1" si="39"/>
        <v>256132</v>
      </c>
      <c r="J139" s="3">
        <f t="shared" ca="1" si="55"/>
        <v>122723.56792556758</v>
      </c>
      <c r="K139" s="3">
        <f t="shared" ca="1" si="40"/>
        <v>160246.74345446378</v>
      </c>
      <c r="L139" s="3">
        <f t="shared" ca="1" si="46"/>
        <v>103681.65803136876</v>
      </c>
      <c r="M139" s="1">
        <f t="shared" ca="1" si="41"/>
        <v>98176.828373887853</v>
      </c>
      <c r="N139" s="3">
        <f t="shared" ca="1" si="42"/>
        <v>91580.137660159904</v>
      </c>
      <c r="O139" s="3">
        <f t="shared" ca="1" si="43"/>
        <v>507958.88111462368</v>
      </c>
      <c r="P139" s="3">
        <f t="shared" ca="1" si="44"/>
        <v>324582.05433082418</v>
      </c>
      <c r="Q139" s="3">
        <f t="shared" ca="1" si="45"/>
        <v>183376.82678379951</v>
      </c>
      <c r="Y139" s="1">
        <f ca="1">IF(Table3[[#This Row],[Gender]]="men",1,0)</f>
        <v>0</v>
      </c>
      <c r="Z139" s="1">
        <f ca="1">IF(Table3[[#This Row],[Gender]]="women",1,0)</f>
        <v>1</v>
      </c>
      <c r="AD139" s="1">
        <f ca="1"/>
        <v>0</v>
      </c>
      <c r="AE139" s="1">
        <f ca="1"/>
        <v>0</v>
      </c>
      <c r="AF139" s="1">
        <f ca="1"/>
        <v>1</v>
      </c>
      <c r="AG139" s="1">
        <f ca="1"/>
        <v>0</v>
      </c>
      <c r="AH139" s="1">
        <f ca="1"/>
        <v>0</v>
      </c>
      <c r="AI139" s="1">
        <f ca="1"/>
        <v>0</v>
      </c>
      <c r="AT139" s="6">
        <f t="shared" ca="1" si="56"/>
        <v>53415.58</v>
      </c>
      <c r="AW139" s="1">
        <f t="shared" ca="1" si="57"/>
        <v>47.91</v>
      </c>
    </row>
    <row r="140" spans="1:49" x14ac:dyDescent="0.25">
      <c r="A140" s="1" t="str">
        <f t="shared" ca="1" si="47"/>
        <v>men</v>
      </c>
      <c r="B140" s="1">
        <f t="shared" ca="1" si="48"/>
        <v>42</v>
      </c>
      <c r="C140" s="1" t="str">
        <f t="shared" ca="1" si="49"/>
        <v>Agriculture</v>
      </c>
      <c r="D140" s="1" t="str">
        <f t="shared" ca="1" si="50"/>
        <v>College</v>
      </c>
      <c r="E140" s="1">
        <f t="shared" ca="1" si="51"/>
        <v>3</v>
      </c>
      <c r="F140" s="1">
        <f t="shared" ca="1" si="52"/>
        <v>2</v>
      </c>
      <c r="G140" s="1">
        <f t="shared" ca="1" si="53"/>
        <v>58397</v>
      </c>
      <c r="H140" s="1" t="str">
        <f t="shared" ca="1" si="54"/>
        <v>Alberta</v>
      </c>
      <c r="I140" s="1">
        <f t="shared" ca="1" si="39"/>
        <v>175191</v>
      </c>
      <c r="J140" s="3">
        <f t="shared" ca="1" si="55"/>
        <v>142466.18932467184</v>
      </c>
      <c r="K140" s="3">
        <f t="shared" ca="1" si="40"/>
        <v>11646.019663398423</v>
      </c>
      <c r="L140" s="3">
        <f t="shared" ca="1" si="46"/>
        <v>103343.17003887334</v>
      </c>
      <c r="M140" s="1">
        <f t="shared" ca="1" si="41"/>
        <v>111067.31841812191</v>
      </c>
      <c r="N140" s="3">
        <f t="shared" ca="1" si="42"/>
        <v>26871.41972581044</v>
      </c>
      <c r="O140" s="3">
        <f t="shared" ca="1" si="43"/>
        <v>213708.43938920886</v>
      </c>
      <c r="P140" s="3">
        <f t="shared" ca="1" si="44"/>
        <v>356876.67778166709</v>
      </c>
      <c r="Q140" s="3">
        <f t="shared" ca="1" si="45"/>
        <v>-143168.23839245824</v>
      </c>
      <c r="Y140" s="1">
        <f ca="1">IF(Table3[[#This Row],[Gender]]="men",1,0)</f>
        <v>1</v>
      </c>
      <c r="Z140" s="1">
        <f ca="1">IF(Table3[[#This Row],[Gender]]="women",1,0)</f>
        <v>0</v>
      </c>
      <c r="AD140" s="1">
        <f ca="1"/>
        <v>0</v>
      </c>
      <c r="AE140" s="1">
        <f ca="1"/>
        <v>0</v>
      </c>
      <c r="AF140" s="1">
        <f ca="1"/>
        <v>0</v>
      </c>
      <c r="AG140" s="1">
        <f ca="1"/>
        <v>1</v>
      </c>
      <c r="AH140" s="1">
        <f ca="1"/>
        <v>0</v>
      </c>
      <c r="AI140" s="1">
        <f ca="1"/>
        <v>0</v>
      </c>
      <c r="AT140" s="6">
        <f t="shared" ca="1" si="56"/>
        <v>5823.01</v>
      </c>
      <c r="AW140" s="1">
        <f t="shared" ca="1" si="57"/>
        <v>81.319999999999993</v>
      </c>
    </row>
    <row r="141" spans="1:49" x14ac:dyDescent="0.25">
      <c r="A141" s="1" t="str">
        <f t="shared" ca="1" si="47"/>
        <v>men</v>
      </c>
      <c r="B141" s="1">
        <f t="shared" ca="1" si="48"/>
        <v>29</v>
      </c>
      <c r="C141" s="1" t="str">
        <f t="shared" ca="1" si="49"/>
        <v>IT</v>
      </c>
      <c r="D141" s="1" t="str">
        <f t="shared" ca="1" si="50"/>
        <v>College</v>
      </c>
      <c r="E141" s="1">
        <f t="shared" ca="1" si="51"/>
        <v>1</v>
      </c>
      <c r="F141" s="1">
        <f t="shared" ca="1" si="52"/>
        <v>2</v>
      </c>
      <c r="G141" s="1">
        <f t="shared" ca="1" si="53"/>
        <v>56247</v>
      </c>
      <c r="H141" s="1" t="str">
        <f t="shared" ca="1" si="54"/>
        <v>Nova Scotia</v>
      </c>
      <c r="I141" s="1">
        <f t="shared" ca="1" si="39"/>
        <v>281235</v>
      </c>
      <c r="J141" s="3">
        <f t="shared" ca="1" si="55"/>
        <v>215231.94158663956</v>
      </c>
      <c r="K141" s="3">
        <f t="shared" ca="1" si="40"/>
        <v>46797.533494920492</v>
      </c>
      <c r="L141" s="3">
        <f t="shared" ca="1" si="46"/>
        <v>108203.86964713661</v>
      </c>
      <c r="M141" s="1">
        <f t="shared" ca="1" si="41"/>
        <v>43631.393819387151</v>
      </c>
      <c r="N141" s="3">
        <f t="shared" ca="1" si="42"/>
        <v>30410.444292184569</v>
      </c>
      <c r="O141" s="3">
        <f t="shared" ca="1" si="43"/>
        <v>358442.97778710502</v>
      </c>
      <c r="P141" s="3">
        <f t="shared" ca="1" si="44"/>
        <v>367067.20505316328</v>
      </c>
      <c r="Q141" s="3">
        <f t="shared" ca="1" si="45"/>
        <v>-8624.2272660582676</v>
      </c>
      <c r="Y141" s="1">
        <f ca="1">IF(Table3[[#This Row],[Gender]]="men",1,0)</f>
        <v>1</v>
      </c>
      <c r="Z141" s="1">
        <f ca="1">IF(Table3[[#This Row],[Gender]]="women",1,0)</f>
        <v>0</v>
      </c>
      <c r="AD141" s="1">
        <f ca="1"/>
        <v>0</v>
      </c>
      <c r="AE141" s="1">
        <f ca="1"/>
        <v>0</v>
      </c>
      <c r="AF141" s="1">
        <f ca="1"/>
        <v>0</v>
      </c>
      <c r="AG141" s="1">
        <f ca="1"/>
        <v>1</v>
      </c>
      <c r="AH141" s="1">
        <f ca="1"/>
        <v>0</v>
      </c>
      <c r="AI141" s="1">
        <f ca="1"/>
        <v>0</v>
      </c>
      <c r="AT141" s="6">
        <f t="shared" ca="1" si="56"/>
        <v>23398.77</v>
      </c>
      <c r="AW141" s="1">
        <f t="shared" ca="1" si="57"/>
        <v>76.53</v>
      </c>
    </row>
    <row r="142" spans="1:49" x14ac:dyDescent="0.25">
      <c r="A142" s="1" t="str">
        <f t="shared" ca="1" si="47"/>
        <v>men</v>
      </c>
      <c r="B142" s="1">
        <f t="shared" ca="1" si="48"/>
        <v>26</v>
      </c>
      <c r="C142" s="1" t="str">
        <f t="shared" ca="1" si="49"/>
        <v>IT</v>
      </c>
      <c r="D142" s="1" t="str">
        <f t="shared" ca="1" si="50"/>
        <v>Other</v>
      </c>
      <c r="E142" s="1">
        <f t="shared" ca="1" si="51"/>
        <v>4</v>
      </c>
      <c r="F142" s="1">
        <f t="shared" ca="1" si="52"/>
        <v>3</v>
      </c>
      <c r="G142" s="1">
        <f t="shared" ca="1" si="53"/>
        <v>85068</v>
      </c>
      <c r="H142" s="1" t="str">
        <f t="shared" ca="1" si="54"/>
        <v>Northwest Ter</v>
      </c>
      <c r="I142" s="1">
        <f t="shared" ca="1" si="39"/>
        <v>510408</v>
      </c>
      <c r="J142" s="3">
        <f t="shared" ca="1" si="55"/>
        <v>54778.492448548415</v>
      </c>
      <c r="K142" s="3">
        <f t="shared" ca="1" si="40"/>
        <v>60452.410372344231</v>
      </c>
      <c r="L142" s="3">
        <f t="shared" ca="1" si="46"/>
        <v>106104.40611828348</v>
      </c>
      <c r="M142" s="1">
        <f t="shared" ca="1" si="41"/>
        <v>35137.510091464705</v>
      </c>
      <c r="N142" s="3">
        <f t="shared" ca="1" si="42"/>
        <v>120311.45876869254</v>
      </c>
      <c r="O142" s="3">
        <f t="shared" ca="1" si="43"/>
        <v>691171.86914103676</v>
      </c>
      <c r="P142" s="3">
        <f t="shared" ca="1" si="44"/>
        <v>196020.4086582966</v>
      </c>
      <c r="Q142" s="3">
        <f t="shared" ca="1" si="45"/>
        <v>495151.46048274019</v>
      </c>
      <c r="Y142" s="1">
        <f ca="1">IF(Table3[[#This Row],[Gender]]="men",1,0)</f>
        <v>1</v>
      </c>
      <c r="Z142" s="1">
        <f ca="1">IF(Table3[[#This Row],[Gender]]="women",1,0)</f>
        <v>0</v>
      </c>
      <c r="AD142" s="1">
        <f ca="1"/>
        <v>0</v>
      </c>
      <c r="AE142" s="1">
        <f ca="1"/>
        <v>0</v>
      </c>
      <c r="AF142" s="1">
        <f ca="1"/>
        <v>1</v>
      </c>
      <c r="AG142" s="1">
        <f ca="1"/>
        <v>0</v>
      </c>
      <c r="AH142" s="1">
        <f ca="1"/>
        <v>0</v>
      </c>
      <c r="AI142" s="1">
        <f ca="1"/>
        <v>0</v>
      </c>
      <c r="AT142" s="6">
        <f t="shared" ca="1" si="56"/>
        <v>20150.8</v>
      </c>
      <c r="AW142" s="1">
        <f t="shared" ca="1" si="57"/>
        <v>10.73</v>
      </c>
    </row>
    <row r="143" spans="1:49" x14ac:dyDescent="0.25">
      <c r="A143" s="1" t="str">
        <f t="shared" ca="1" si="47"/>
        <v>men</v>
      </c>
      <c r="B143" s="1">
        <f t="shared" ca="1" si="48"/>
        <v>28</v>
      </c>
      <c r="C143" s="1" t="str">
        <f t="shared" ca="1" si="49"/>
        <v>Agriculture</v>
      </c>
      <c r="D143" s="1" t="str">
        <f t="shared" ca="1" si="50"/>
        <v>Other</v>
      </c>
      <c r="E143" s="1">
        <f t="shared" ca="1" si="51"/>
        <v>4</v>
      </c>
      <c r="F143" s="1">
        <f t="shared" ca="1" si="52"/>
        <v>2</v>
      </c>
      <c r="G143" s="1">
        <f t="shared" ca="1" si="53"/>
        <v>54311</v>
      </c>
      <c r="H143" s="1" t="str">
        <f t="shared" ca="1" si="54"/>
        <v>Newfoundland</v>
      </c>
      <c r="I143" s="1">
        <f t="shared" ca="1" si="39"/>
        <v>271555</v>
      </c>
      <c r="J143" s="3">
        <f t="shared" ca="1" si="55"/>
        <v>12958.403573360236</v>
      </c>
      <c r="K143" s="3">
        <f t="shared" ca="1" si="40"/>
        <v>102269.72348621834</v>
      </c>
      <c r="L143" s="3">
        <f t="shared" ca="1" si="46"/>
        <v>99696.289070443629</v>
      </c>
      <c r="M143" s="1">
        <f t="shared" ca="1" si="41"/>
        <v>65400.889651638194</v>
      </c>
      <c r="N143" s="3">
        <f t="shared" ca="1" si="42"/>
        <v>32974.758089821968</v>
      </c>
      <c r="O143" s="3">
        <f t="shared" ca="1" si="43"/>
        <v>406799.48157604033</v>
      </c>
      <c r="P143" s="3">
        <f t="shared" ca="1" si="44"/>
        <v>178055.58229544206</v>
      </c>
      <c r="Q143" s="3">
        <f t="shared" ca="1" si="45"/>
        <v>228743.89928059827</v>
      </c>
      <c r="Y143" s="1">
        <f ca="1">IF(Table3[[#This Row],[Gender]]="men",1,0)</f>
        <v>1</v>
      </c>
      <c r="Z143" s="1">
        <f ca="1">IF(Table3[[#This Row],[Gender]]="women",1,0)</f>
        <v>0</v>
      </c>
      <c r="AD143" s="1">
        <f ca="1"/>
        <v>0</v>
      </c>
      <c r="AE143" s="1">
        <f ca="1"/>
        <v>0</v>
      </c>
      <c r="AF143" s="1">
        <f ca="1"/>
        <v>1</v>
      </c>
      <c r="AG143" s="1">
        <f ca="1"/>
        <v>0</v>
      </c>
      <c r="AH143" s="1">
        <f ca="1"/>
        <v>0</v>
      </c>
      <c r="AI143" s="1">
        <f ca="1"/>
        <v>0</v>
      </c>
      <c r="AT143" s="6">
        <f t="shared" ca="1" si="56"/>
        <v>51134.86</v>
      </c>
      <c r="AW143" s="1">
        <f t="shared" ca="1" si="57"/>
        <v>4.7699999999999996</v>
      </c>
    </row>
    <row r="144" spans="1:49" x14ac:dyDescent="0.25">
      <c r="A144" s="1" t="str">
        <f t="shared" ca="1" si="47"/>
        <v>men</v>
      </c>
      <c r="B144" s="1">
        <f t="shared" ca="1" si="48"/>
        <v>40</v>
      </c>
      <c r="C144" s="1" t="str">
        <f t="shared" ca="1" si="49"/>
        <v>Agriculture</v>
      </c>
      <c r="D144" s="1" t="str">
        <f t="shared" ca="1" si="50"/>
        <v>High school</v>
      </c>
      <c r="E144" s="1">
        <f t="shared" ca="1" si="51"/>
        <v>2</v>
      </c>
      <c r="F144" s="1">
        <f t="shared" ca="1" si="52"/>
        <v>3</v>
      </c>
      <c r="G144" s="1">
        <f t="shared" ca="1" si="53"/>
        <v>34335</v>
      </c>
      <c r="H144" s="1" t="str">
        <f t="shared" ca="1" si="54"/>
        <v>Yukon</v>
      </c>
      <c r="I144" s="1">
        <f t="shared" ca="1" si="39"/>
        <v>137340</v>
      </c>
      <c r="J144" s="3">
        <f t="shared" ca="1" si="55"/>
        <v>128870.69840229512</v>
      </c>
      <c r="K144" s="3">
        <f t="shared" ca="1" si="40"/>
        <v>24110.332363510293</v>
      </c>
      <c r="L144" s="3">
        <f t="shared" ca="1" si="46"/>
        <v>60439.63990661953</v>
      </c>
      <c r="M144" s="1">
        <f t="shared" ca="1" si="41"/>
        <v>17457.881062828805</v>
      </c>
      <c r="N144" s="3">
        <f t="shared" ca="1" si="42"/>
        <v>461.50985417371027</v>
      </c>
      <c r="O144" s="3">
        <f t="shared" ca="1" si="43"/>
        <v>161911.84221768402</v>
      </c>
      <c r="P144" s="3">
        <f t="shared" ca="1" si="44"/>
        <v>206768.21937174344</v>
      </c>
      <c r="Q144" s="3">
        <f t="shared" ca="1" si="45"/>
        <v>-44856.377154059417</v>
      </c>
      <c r="Y144" s="1">
        <f ca="1">IF(Table3[[#This Row],[Gender]]="men",1,0)</f>
        <v>1</v>
      </c>
      <c r="Z144" s="1">
        <f ca="1">IF(Table3[[#This Row],[Gender]]="women",1,0)</f>
        <v>0</v>
      </c>
      <c r="AD144" s="1">
        <f ca="1"/>
        <v>1</v>
      </c>
      <c r="AE144" s="1">
        <f ca="1"/>
        <v>0</v>
      </c>
      <c r="AF144" s="1">
        <f ca="1"/>
        <v>0</v>
      </c>
      <c r="AG144" s="1">
        <f ca="1"/>
        <v>0</v>
      </c>
      <c r="AH144" s="1">
        <f ca="1"/>
        <v>0</v>
      </c>
      <c r="AI144" s="1">
        <f ca="1"/>
        <v>0</v>
      </c>
      <c r="AT144" s="6">
        <f t="shared" ca="1" si="56"/>
        <v>8036.78</v>
      </c>
      <c r="AW144" s="1">
        <f t="shared" ca="1" si="57"/>
        <v>93.83</v>
      </c>
    </row>
    <row r="145" spans="1:49" x14ac:dyDescent="0.25">
      <c r="A145" s="1" t="str">
        <f t="shared" ca="1" si="47"/>
        <v>women</v>
      </c>
      <c r="B145" s="1">
        <f t="shared" ca="1" si="48"/>
        <v>43</v>
      </c>
      <c r="C145" s="1" t="str">
        <f t="shared" ca="1" si="49"/>
        <v>Teaching</v>
      </c>
      <c r="D145" s="1" t="str">
        <f t="shared" ca="1" si="50"/>
        <v>University</v>
      </c>
      <c r="E145" s="1">
        <f t="shared" ca="1" si="51"/>
        <v>1</v>
      </c>
      <c r="F145" s="1">
        <f t="shared" ca="1" si="52"/>
        <v>3</v>
      </c>
      <c r="G145" s="1">
        <f t="shared" ca="1" si="53"/>
        <v>77041</v>
      </c>
      <c r="H145" s="1" t="str">
        <f t="shared" ca="1" si="54"/>
        <v>Prince Edward Island</v>
      </c>
      <c r="I145" s="1">
        <f t="shared" ca="1" si="39"/>
        <v>308164</v>
      </c>
      <c r="J145" s="3">
        <f t="shared" ca="1" si="55"/>
        <v>233047.23508137063</v>
      </c>
      <c r="K145" s="3">
        <f t="shared" ca="1" si="40"/>
        <v>179258.35053159785</v>
      </c>
      <c r="L145" s="3">
        <f t="shared" ca="1" si="46"/>
        <v>112597.47855976131</v>
      </c>
      <c r="M145" s="1">
        <f t="shared" ca="1" si="41"/>
        <v>53424.312953827102</v>
      </c>
      <c r="N145" s="3">
        <f t="shared" ca="1" si="42"/>
        <v>82136.554376030079</v>
      </c>
      <c r="O145" s="3">
        <f t="shared" ca="1" si="43"/>
        <v>569558.90490762796</v>
      </c>
      <c r="P145" s="3">
        <f t="shared" ca="1" si="44"/>
        <v>399069.02659495902</v>
      </c>
      <c r="Q145" s="3">
        <f t="shared" ca="1" si="45"/>
        <v>170489.87831266894</v>
      </c>
      <c r="Y145" s="1">
        <f ca="1">IF(Table3[[#This Row],[Gender]]="men",1,0)</f>
        <v>0</v>
      </c>
      <c r="Z145" s="1">
        <f ca="1">IF(Table3[[#This Row],[Gender]]="women",1,0)</f>
        <v>1</v>
      </c>
      <c r="AD145" s="1">
        <f ca="1"/>
        <v>0</v>
      </c>
      <c r="AE145" s="1">
        <f ca="1"/>
        <v>0</v>
      </c>
      <c r="AF145" s="1">
        <f ca="1"/>
        <v>0</v>
      </c>
      <c r="AG145" s="1">
        <f ca="1"/>
        <v>1</v>
      </c>
      <c r="AH145" s="1">
        <f ca="1"/>
        <v>0</v>
      </c>
      <c r="AI145" s="1">
        <f ca="1"/>
        <v>0</v>
      </c>
      <c r="AT145" s="6">
        <f t="shared" ca="1" si="56"/>
        <v>59752.78</v>
      </c>
      <c r="AW145" s="1">
        <f t="shared" ca="1" si="57"/>
        <v>75.62</v>
      </c>
    </row>
    <row r="146" spans="1:49" x14ac:dyDescent="0.25">
      <c r="A146" s="1" t="str">
        <f t="shared" ca="1" si="47"/>
        <v>women</v>
      </c>
      <c r="B146" s="1">
        <f t="shared" ca="1" si="48"/>
        <v>45</v>
      </c>
      <c r="C146" s="1" t="str">
        <f t="shared" ca="1" si="49"/>
        <v>IT</v>
      </c>
      <c r="D146" s="1" t="str">
        <f t="shared" ca="1" si="50"/>
        <v>High school</v>
      </c>
      <c r="E146" s="1">
        <f t="shared" ca="1" si="51"/>
        <v>3</v>
      </c>
      <c r="F146" s="1">
        <f t="shared" ca="1" si="52"/>
        <v>1</v>
      </c>
      <c r="G146" s="1">
        <f t="shared" ca="1" si="53"/>
        <v>57229</v>
      </c>
      <c r="H146" s="1" t="str">
        <f t="shared" ca="1" si="54"/>
        <v>Yukon</v>
      </c>
      <c r="I146" s="1">
        <f t="shared" ca="1" si="39"/>
        <v>171687</v>
      </c>
      <c r="J146" s="3">
        <f t="shared" ca="1" si="55"/>
        <v>82447.573634810266</v>
      </c>
      <c r="K146" s="3">
        <f t="shared" ca="1" si="40"/>
        <v>46637.623693878624</v>
      </c>
      <c r="L146" s="3">
        <f t="shared" ca="1" si="46"/>
        <v>3214.7934410830749</v>
      </c>
      <c r="M146" s="1">
        <f t="shared" ca="1" si="41"/>
        <v>82252.583157011395</v>
      </c>
      <c r="N146" s="3">
        <f t="shared" ca="1" si="42"/>
        <v>56619.3234163749</v>
      </c>
      <c r="O146" s="3">
        <f t="shared" ca="1" si="43"/>
        <v>274943.9471102535</v>
      </c>
      <c r="P146" s="3">
        <f t="shared" ca="1" si="44"/>
        <v>167914.95023290475</v>
      </c>
      <c r="Q146" s="3">
        <f t="shared" ca="1" si="45"/>
        <v>107028.99687734875</v>
      </c>
      <c r="Y146" s="1">
        <f ca="1">IF(Table3[[#This Row],[Gender]]="men",1,0)</f>
        <v>0</v>
      </c>
      <c r="Z146" s="1">
        <f ca="1">IF(Table3[[#This Row],[Gender]]="women",1,0)</f>
        <v>1</v>
      </c>
      <c r="AD146" s="1">
        <f ca="1"/>
        <v>1</v>
      </c>
      <c r="AE146" s="1">
        <f ca="1"/>
        <v>0</v>
      </c>
      <c r="AF146" s="1">
        <f ca="1"/>
        <v>0</v>
      </c>
      <c r="AG146" s="1">
        <f ca="1"/>
        <v>0</v>
      </c>
      <c r="AH146" s="1">
        <f ca="1"/>
        <v>0</v>
      </c>
      <c r="AI146" s="1">
        <f ca="1"/>
        <v>0</v>
      </c>
      <c r="AT146" s="6">
        <f t="shared" ca="1" si="56"/>
        <v>46637.62</v>
      </c>
      <c r="AW146" s="1">
        <f t="shared" ca="1" si="57"/>
        <v>48.02</v>
      </c>
    </row>
    <row r="147" spans="1:49" x14ac:dyDescent="0.25">
      <c r="A147" s="1" t="str">
        <f t="shared" ca="1" si="47"/>
        <v>women</v>
      </c>
      <c r="B147" s="1">
        <f t="shared" ca="1" si="48"/>
        <v>31</v>
      </c>
      <c r="C147" s="1" t="str">
        <f t="shared" ca="1" si="49"/>
        <v>Teaching</v>
      </c>
      <c r="D147" s="1" t="str">
        <f t="shared" ca="1" si="50"/>
        <v>University</v>
      </c>
      <c r="E147" s="1">
        <f t="shared" ca="1" si="51"/>
        <v>3</v>
      </c>
      <c r="F147" s="1">
        <f t="shared" ca="1" si="52"/>
        <v>3</v>
      </c>
      <c r="G147" s="1">
        <f t="shared" ca="1" si="53"/>
        <v>72623</v>
      </c>
      <c r="H147" s="1" t="str">
        <f t="shared" ca="1" si="54"/>
        <v>Prince Edward Island</v>
      </c>
      <c r="I147" s="1">
        <f t="shared" ca="1" si="39"/>
        <v>435738</v>
      </c>
      <c r="J147" s="3">
        <f t="shared" ca="1" si="55"/>
        <v>352697.69116923283</v>
      </c>
      <c r="K147" s="3">
        <f t="shared" ca="1" si="40"/>
        <v>14248.873031236577</v>
      </c>
      <c r="L147" s="3">
        <f t="shared" ca="1" si="46"/>
        <v>37695.365094327331</v>
      </c>
      <c r="M147" s="1">
        <f t="shared" ca="1" si="41"/>
        <v>59892.918252367141</v>
      </c>
      <c r="N147" s="3">
        <f t="shared" ca="1" si="42"/>
        <v>29680.13071020801</v>
      </c>
      <c r="O147" s="3">
        <f t="shared" ca="1" si="43"/>
        <v>479667.00374144461</v>
      </c>
      <c r="P147" s="3">
        <f t="shared" ca="1" si="44"/>
        <v>450285.97451592726</v>
      </c>
      <c r="Q147" s="3">
        <f t="shared" ca="1" si="45"/>
        <v>29381.029225517355</v>
      </c>
      <c r="Y147" s="1">
        <f ca="1">IF(Table3[[#This Row],[Gender]]="men",1,0)</f>
        <v>0</v>
      </c>
      <c r="Z147" s="1">
        <f ca="1">IF(Table3[[#This Row],[Gender]]="women",1,0)</f>
        <v>1</v>
      </c>
      <c r="AD147" s="1">
        <f ca="1"/>
        <v>0</v>
      </c>
      <c r="AE147" s="1">
        <f ca="1"/>
        <v>0</v>
      </c>
      <c r="AF147" s="1">
        <f ca="1"/>
        <v>0</v>
      </c>
      <c r="AG147" s="1">
        <f ca="1"/>
        <v>0</v>
      </c>
      <c r="AH147" s="1">
        <f ca="1"/>
        <v>0</v>
      </c>
      <c r="AI147" s="1">
        <f ca="1"/>
        <v>1</v>
      </c>
      <c r="AT147" s="6">
        <f t="shared" ca="1" si="56"/>
        <v>4749.62</v>
      </c>
      <c r="AW147" s="1">
        <f t="shared" ca="1" si="57"/>
        <v>80.94</v>
      </c>
    </row>
    <row r="148" spans="1:49" x14ac:dyDescent="0.25">
      <c r="A148" s="1" t="str">
        <f t="shared" ca="1" si="47"/>
        <v>men</v>
      </c>
      <c r="B148" s="1">
        <f t="shared" ca="1" si="48"/>
        <v>26</v>
      </c>
      <c r="C148" s="1" t="str">
        <f t="shared" ca="1" si="49"/>
        <v>General Work</v>
      </c>
      <c r="D148" s="1" t="str">
        <f t="shared" ca="1" si="50"/>
        <v>College</v>
      </c>
      <c r="E148" s="1">
        <f t="shared" ca="1" si="51"/>
        <v>4</v>
      </c>
      <c r="F148" s="1">
        <f t="shared" ca="1" si="52"/>
        <v>2</v>
      </c>
      <c r="G148" s="1">
        <f t="shared" ca="1" si="53"/>
        <v>55162</v>
      </c>
      <c r="H148" s="1" t="str">
        <f t="shared" ca="1" si="54"/>
        <v>Saskatchewan</v>
      </c>
      <c r="I148" s="1">
        <f t="shared" ref="I148:I211" ca="1" si="58">G148*RANDBETWEEN(3,6)</f>
        <v>220648</v>
      </c>
      <c r="J148" s="3">
        <f t="shared" ca="1" si="55"/>
        <v>103474.11889925595</v>
      </c>
      <c r="K148" s="3">
        <f t="shared" ref="K148:K211" ca="1" si="59">F148*RAND()*G148</f>
        <v>42866.351780380261</v>
      </c>
      <c r="L148" s="3">
        <f t="shared" ca="1" si="46"/>
        <v>31239.508796340579</v>
      </c>
      <c r="M148" s="1">
        <f t="shared" ref="M148:M211" ca="1" si="60">RAND()*G148*2</f>
        <v>35641.355661683403</v>
      </c>
      <c r="N148" s="3">
        <f t="shared" ref="N148:N211" ca="1" si="61">RAND()*G148*1.5</f>
        <v>40568.484095140928</v>
      </c>
      <c r="O148" s="3">
        <f t="shared" ref="O148:O211" ca="1" si="62">I148+K148+N148</f>
        <v>304082.83587552118</v>
      </c>
      <c r="P148" s="3">
        <f t="shared" ref="P148:P211" ca="1" si="63">J148+L148+M148</f>
        <v>170354.98335727991</v>
      </c>
      <c r="Q148" s="3">
        <f t="shared" ref="Q148:Q211" ca="1" si="64">O148-P148</f>
        <v>133727.85251824127</v>
      </c>
      <c r="Y148" s="1">
        <f ca="1">IF(Table3[[#This Row],[Gender]]="men",1,0)</f>
        <v>1</v>
      </c>
      <c r="Z148" s="1">
        <f ca="1">IF(Table3[[#This Row],[Gender]]="women",1,0)</f>
        <v>0</v>
      </c>
      <c r="AD148" s="1">
        <f ca="1"/>
        <v>0</v>
      </c>
      <c r="AE148" s="1">
        <f ca="1"/>
        <v>1</v>
      </c>
      <c r="AF148" s="1">
        <f ca="1"/>
        <v>0</v>
      </c>
      <c r="AG148" s="1">
        <f ca="1"/>
        <v>0</v>
      </c>
      <c r="AH148" s="1">
        <f ca="1"/>
        <v>0</v>
      </c>
      <c r="AI148" s="1">
        <f ca="1"/>
        <v>0</v>
      </c>
      <c r="AT148" s="6">
        <f t="shared" ca="1" si="56"/>
        <v>21433.18</v>
      </c>
      <c r="AW148" s="1">
        <f t="shared" ca="1" si="57"/>
        <v>46.9</v>
      </c>
    </row>
    <row r="149" spans="1:49" x14ac:dyDescent="0.25">
      <c r="A149" s="1" t="str">
        <f t="shared" ca="1" si="47"/>
        <v>women</v>
      </c>
      <c r="B149" s="1">
        <f t="shared" ca="1" si="48"/>
        <v>39</v>
      </c>
      <c r="C149" s="1" t="str">
        <f t="shared" ca="1" si="49"/>
        <v>Health</v>
      </c>
      <c r="D149" s="1" t="str">
        <f t="shared" ca="1" si="50"/>
        <v>University</v>
      </c>
      <c r="E149" s="1">
        <f t="shared" ca="1" si="51"/>
        <v>3</v>
      </c>
      <c r="F149" s="1">
        <f t="shared" ca="1" si="52"/>
        <v>1</v>
      </c>
      <c r="G149" s="1">
        <f t="shared" ca="1" si="53"/>
        <v>73195</v>
      </c>
      <c r="H149" s="1" t="str">
        <f t="shared" ca="1" si="54"/>
        <v>Northwest Ter</v>
      </c>
      <c r="I149" s="1">
        <f t="shared" ca="1" si="58"/>
        <v>439170</v>
      </c>
      <c r="J149" s="3">
        <f t="shared" ca="1" si="55"/>
        <v>148913.28687573463</v>
      </c>
      <c r="K149" s="3">
        <f t="shared" ca="1" si="59"/>
        <v>30789.839071408642</v>
      </c>
      <c r="L149" s="3">
        <f t="shared" ca="1" si="46"/>
        <v>2609.7090329601897</v>
      </c>
      <c r="M149" s="1">
        <f t="shared" ca="1" si="60"/>
        <v>23067.579138065823</v>
      </c>
      <c r="N149" s="3">
        <f t="shared" ca="1" si="61"/>
        <v>72967.703465316648</v>
      </c>
      <c r="O149" s="3">
        <f t="shared" ca="1" si="62"/>
        <v>542927.54253672529</v>
      </c>
      <c r="P149" s="3">
        <f t="shared" ca="1" si="63"/>
        <v>174590.57504676064</v>
      </c>
      <c r="Q149" s="3">
        <f t="shared" ca="1" si="64"/>
        <v>368336.96748996468</v>
      </c>
      <c r="Y149" s="1">
        <f ca="1">IF(Table3[[#This Row],[Gender]]="men",1,0)</f>
        <v>0</v>
      </c>
      <c r="Z149" s="1">
        <f ca="1">IF(Table3[[#This Row],[Gender]]="women",1,0)</f>
        <v>1</v>
      </c>
      <c r="AD149" s="1">
        <f ca="1"/>
        <v>0</v>
      </c>
      <c r="AE149" s="1">
        <f ca="1"/>
        <v>0</v>
      </c>
      <c r="AF149" s="1">
        <f ca="1"/>
        <v>1</v>
      </c>
      <c r="AG149" s="1">
        <f ca="1"/>
        <v>0</v>
      </c>
      <c r="AH149" s="1">
        <f ca="1"/>
        <v>0</v>
      </c>
      <c r="AI149" s="1">
        <f ca="1"/>
        <v>0</v>
      </c>
      <c r="AT149" s="6">
        <f t="shared" ca="1" si="56"/>
        <v>30789.84</v>
      </c>
      <c r="AW149" s="1">
        <f t="shared" ca="1" si="57"/>
        <v>33.909999999999997</v>
      </c>
    </row>
    <row r="150" spans="1:49" x14ac:dyDescent="0.25">
      <c r="A150" s="1" t="str">
        <f t="shared" ca="1" si="47"/>
        <v>women</v>
      </c>
      <c r="B150" s="1">
        <f t="shared" ca="1" si="48"/>
        <v>37</v>
      </c>
      <c r="C150" s="1" t="str">
        <f t="shared" ca="1" si="49"/>
        <v>Agriculture</v>
      </c>
      <c r="D150" s="1" t="str">
        <f t="shared" ca="1" si="50"/>
        <v>Technical</v>
      </c>
      <c r="E150" s="1">
        <f t="shared" ca="1" si="51"/>
        <v>1</v>
      </c>
      <c r="F150" s="1">
        <f t="shared" ca="1" si="52"/>
        <v>1</v>
      </c>
      <c r="G150" s="1">
        <f t="shared" ca="1" si="53"/>
        <v>39419</v>
      </c>
      <c r="H150" s="1" t="str">
        <f t="shared" ca="1" si="54"/>
        <v>Nova Scotia</v>
      </c>
      <c r="I150" s="1">
        <f t="shared" ca="1" si="58"/>
        <v>236514</v>
      </c>
      <c r="J150" s="3">
        <f t="shared" ca="1" si="55"/>
        <v>78294.283455980651</v>
      </c>
      <c r="K150" s="3">
        <f t="shared" ca="1" si="59"/>
        <v>33267.643728186034</v>
      </c>
      <c r="L150" s="3">
        <f t="shared" ca="1" si="46"/>
        <v>14889.825627310196</v>
      </c>
      <c r="M150" s="1">
        <f t="shared" ca="1" si="60"/>
        <v>74708.190915912928</v>
      </c>
      <c r="N150" s="3">
        <f t="shared" ca="1" si="61"/>
        <v>11354.562706428536</v>
      </c>
      <c r="O150" s="3">
        <f t="shared" ca="1" si="62"/>
        <v>281136.20643461455</v>
      </c>
      <c r="P150" s="3">
        <f t="shared" ca="1" si="63"/>
        <v>167892.29999920377</v>
      </c>
      <c r="Q150" s="3">
        <f t="shared" ca="1" si="64"/>
        <v>113243.90643541078</v>
      </c>
      <c r="Y150" s="1">
        <f ca="1">IF(Table3[[#This Row],[Gender]]="men",1,0)</f>
        <v>0</v>
      </c>
      <c r="Z150" s="1">
        <f ca="1">IF(Table3[[#This Row],[Gender]]="women",1,0)</f>
        <v>1</v>
      </c>
      <c r="AD150" s="1">
        <f ca="1"/>
        <v>0</v>
      </c>
      <c r="AE150" s="1">
        <f ca="1"/>
        <v>0</v>
      </c>
      <c r="AF150" s="1">
        <f ca="1"/>
        <v>0</v>
      </c>
      <c r="AG150" s="1">
        <f ca="1"/>
        <v>1</v>
      </c>
      <c r="AH150" s="1">
        <f ca="1"/>
        <v>0</v>
      </c>
      <c r="AI150" s="1">
        <f ca="1"/>
        <v>0</v>
      </c>
      <c r="AT150" s="6">
        <f t="shared" ca="1" si="56"/>
        <v>33267.64</v>
      </c>
      <c r="AW150" s="1">
        <f t="shared" ca="1" si="57"/>
        <v>33.1</v>
      </c>
    </row>
    <row r="151" spans="1:49" x14ac:dyDescent="0.25">
      <c r="A151" s="1" t="str">
        <f t="shared" ca="1" si="47"/>
        <v>men</v>
      </c>
      <c r="B151" s="1">
        <f t="shared" ca="1" si="48"/>
        <v>34</v>
      </c>
      <c r="C151" s="1" t="str">
        <f t="shared" ca="1" si="49"/>
        <v>IT</v>
      </c>
      <c r="D151" s="1" t="str">
        <f t="shared" ca="1" si="50"/>
        <v>University</v>
      </c>
      <c r="E151" s="1">
        <f t="shared" ca="1" si="51"/>
        <v>2</v>
      </c>
      <c r="F151" s="1">
        <f t="shared" ca="1" si="52"/>
        <v>2</v>
      </c>
      <c r="G151" s="1">
        <f t="shared" ca="1" si="53"/>
        <v>78036</v>
      </c>
      <c r="H151" s="1" t="str">
        <f t="shared" ca="1" si="54"/>
        <v>Saskatchewan</v>
      </c>
      <c r="I151" s="1">
        <f t="shared" ca="1" si="58"/>
        <v>390180</v>
      </c>
      <c r="J151" s="3">
        <f t="shared" ca="1" si="55"/>
        <v>43919.639589678831</v>
      </c>
      <c r="K151" s="3">
        <f t="shared" ca="1" si="59"/>
        <v>96064.239883725459</v>
      </c>
      <c r="L151" s="3">
        <f t="shared" ca="1" si="46"/>
        <v>11345.258679200006</v>
      </c>
      <c r="M151" s="1">
        <f t="shared" ca="1" si="60"/>
        <v>52497.196847420928</v>
      </c>
      <c r="N151" s="3">
        <f t="shared" ca="1" si="61"/>
        <v>41269.241579121946</v>
      </c>
      <c r="O151" s="3">
        <f t="shared" ca="1" si="62"/>
        <v>527513.48146284744</v>
      </c>
      <c r="P151" s="3">
        <f t="shared" ca="1" si="63"/>
        <v>107762.09511629977</v>
      </c>
      <c r="Q151" s="3">
        <f t="shared" ca="1" si="64"/>
        <v>419751.38634654769</v>
      </c>
      <c r="Y151" s="1">
        <f ca="1">IF(Table3[[#This Row],[Gender]]="men",1,0)</f>
        <v>1</v>
      </c>
      <c r="Z151" s="1">
        <f ca="1">IF(Table3[[#This Row],[Gender]]="women",1,0)</f>
        <v>0</v>
      </c>
      <c r="AD151" s="1">
        <f ca="1"/>
        <v>0</v>
      </c>
      <c r="AE151" s="1">
        <f ca="1"/>
        <v>0</v>
      </c>
      <c r="AF151" s="1">
        <f ca="1"/>
        <v>0</v>
      </c>
      <c r="AG151" s="1">
        <f ca="1"/>
        <v>1</v>
      </c>
      <c r="AH151" s="1">
        <f ca="1"/>
        <v>0</v>
      </c>
      <c r="AI151" s="1">
        <f ca="1"/>
        <v>0</v>
      </c>
      <c r="AT151" s="6">
        <f t="shared" ca="1" si="56"/>
        <v>48032.12</v>
      </c>
      <c r="AW151" s="1">
        <f t="shared" ca="1" si="57"/>
        <v>11.26</v>
      </c>
    </row>
    <row r="152" spans="1:49" x14ac:dyDescent="0.25">
      <c r="A152" s="1" t="str">
        <f t="shared" ca="1" si="47"/>
        <v>women</v>
      </c>
      <c r="B152" s="1">
        <f t="shared" ca="1" si="48"/>
        <v>42</v>
      </c>
      <c r="C152" s="1" t="str">
        <f t="shared" ca="1" si="49"/>
        <v>IT</v>
      </c>
      <c r="D152" s="1" t="str">
        <f t="shared" ca="1" si="50"/>
        <v>High school</v>
      </c>
      <c r="E152" s="1">
        <f t="shared" ca="1" si="51"/>
        <v>3</v>
      </c>
      <c r="F152" s="1">
        <f t="shared" ca="1" si="52"/>
        <v>1</v>
      </c>
      <c r="G152" s="1">
        <f t="shared" ca="1" si="53"/>
        <v>38735</v>
      </c>
      <c r="H152" s="1" t="str">
        <f t="shared" ca="1" si="54"/>
        <v>Nova Scotia</v>
      </c>
      <c r="I152" s="1">
        <f t="shared" ca="1" si="58"/>
        <v>116205</v>
      </c>
      <c r="J152" s="3">
        <f t="shared" ca="1" si="55"/>
        <v>67038.790307189469</v>
      </c>
      <c r="K152" s="3">
        <f t="shared" ca="1" si="59"/>
        <v>29268.989217037888</v>
      </c>
      <c r="L152" s="3">
        <f t="shared" ca="1" si="46"/>
        <v>432.53264015204616</v>
      </c>
      <c r="M152" s="1">
        <f t="shared" ca="1" si="60"/>
        <v>6514.4549233177704</v>
      </c>
      <c r="N152" s="3">
        <f t="shared" ca="1" si="61"/>
        <v>28325.275266088414</v>
      </c>
      <c r="O152" s="3">
        <f t="shared" ca="1" si="62"/>
        <v>173799.26448312629</v>
      </c>
      <c r="P152" s="3">
        <f t="shared" ca="1" si="63"/>
        <v>73985.77787065928</v>
      </c>
      <c r="Q152" s="3">
        <f t="shared" ca="1" si="64"/>
        <v>99813.486612467008</v>
      </c>
      <c r="Y152" s="1">
        <f ca="1">IF(Table3[[#This Row],[Gender]]="men",1,0)</f>
        <v>0</v>
      </c>
      <c r="Z152" s="1">
        <f ca="1">IF(Table3[[#This Row],[Gender]]="women",1,0)</f>
        <v>1</v>
      </c>
      <c r="AD152" s="1">
        <f ca="1"/>
        <v>1</v>
      </c>
      <c r="AE152" s="1">
        <f ca="1"/>
        <v>0</v>
      </c>
      <c r="AF152" s="1">
        <f ca="1"/>
        <v>0</v>
      </c>
      <c r="AG152" s="1">
        <f ca="1"/>
        <v>0</v>
      </c>
      <c r="AH152" s="1">
        <f ca="1"/>
        <v>0</v>
      </c>
      <c r="AI152" s="1">
        <f ca="1"/>
        <v>0</v>
      </c>
      <c r="AT152" s="6">
        <f t="shared" ca="1" si="56"/>
        <v>29268.99</v>
      </c>
      <c r="AW152" s="1">
        <f t="shared" ca="1" si="57"/>
        <v>57.69</v>
      </c>
    </row>
    <row r="153" spans="1:49" x14ac:dyDescent="0.25">
      <c r="A153" s="1" t="str">
        <f t="shared" ca="1" si="47"/>
        <v>women</v>
      </c>
      <c r="B153" s="1">
        <f t="shared" ca="1" si="48"/>
        <v>37</v>
      </c>
      <c r="C153" s="1" t="str">
        <f t="shared" ca="1" si="49"/>
        <v>Teaching</v>
      </c>
      <c r="D153" s="1" t="str">
        <f t="shared" ca="1" si="50"/>
        <v>College</v>
      </c>
      <c r="E153" s="1">
        <f t="shared" ca="1" si="51"/>
        <v>3</v>
      </c>
      <c r="F153" s="1">
        <f t="shared" ca="1" si="52"/>
        <v>1</v>
      </c>
      <c r="G153" s="1">
        <f t="shared" ca="1" si="53"/>
        <v>63965</v>
      </c>
      <c r="H153" s="1" t="str">
        <f t="shared" ca="1" si="54"/>
        <v>Manitoba</v>
      </c>
      <c r="I153" s="1">
        <f t="shared" ca="1" si="58"/>
        <v>383790</v>
      </c>
      <c r="J153" s="3">
        <f t="shared" ca="1" si="55"/>
        <v>171860.33849748675</v>
      </c>
      <c r="K153" s="3">
        <f t="shared" ca="1" si="59"/>
        <v>39139.353265963902</v>
      </c>
      <c r="L153" s="3">
        <f t="shared" ca="1" si="46"/>
        <v>31187.924181892271</v>
      </c>
      <c r="M153" s="1">
        <f t="shared" ca="1" si="60"/>
        <v>109568.23817441243</v>
      </c>
      <c r="N153" s="3">
        <f t="shared" ca="1" si="61"/>
        <v>70435.442843012861</v>
      </c>
      <c r="O153" s="3">
        <f t="shared" ca="1" si="62"/>
        <v>493364.79610897676</v>
      </c>
      <c r="P153" s="3">
        <f t="shared" ca="1" si="63"/>
        <v>312616.50085379148</v>
      </c>
      <c r="Q153" s="3">
        <f t="shared" ca="1" si="64"/>
        <v>180748.29525518528</v>
      </c>
      <c r="Y153" s="1">
        <f ca="1">IF(Table3[[#This Row],[Gender]]="men",1,0)</f>
        <v>0</v>
      </c>
      <c r="Z153" s="1">
        <f ca="1">IF(Table3[[#This Row],[Gender]]="women",1,0)</f>
        <v>1</v>
      </c>
      <c r="AD153" s="1">
        <f ca="1"/>
        <v>1</v>
      </c>
      <c r="AE153" s="1">
        <f ca="1"/>
        <v>0</v>
      </c>
      <c r="AF153" s="1">
        <f ca="1"/>
        <v>0</v>
      </c>
      <c r="AG153" s="1">
        <f ca="1"/>
        <v>0</v>
      </c>
      <c r="AH153" s="1">
        <f ca="1"/>
        <v>0</v>
      </c>
      <c r="AI153" s="1">
        <f ca="1"/>
        <v>0</v>
      </c>
      <c r="AT153" s="6">
        <f t="shared" ca="1" si="56"/>
        <v>39139.35</v>
      </c>
      <c r="AW153" s="1">
        <f t="shared" ca="1" si="57"/>
        <v>44.78</v>
      </c>
    </row>
    <row r="154" spans="1:49" x14ac:dyDescent="0.25">
      <c r="A154" s="1" t="str">
        <f t="shared" ca="1" si="47"/>
        <v>men</v>
      </c>
      <c r="B154" s="1">
        <f t="shared" ca="1" si="48"/>
        <v>43</v>
      </c>
      <c r="C154" s="1" t="str">
        <f t="shared" ca="1" si="49"/>
        <v>Teaching</v>
      </c>
      <c r="D154" s="1" t="str">
        <f t="shared" ca="1" si="50"/>
        <v>Other</v>
      </c>
      <c r="E154" s="1">
        <f t="shared" ca="1" si="51"/>
        <v>2</v>
      </c>
      <c r="F154" s="1">
        <f t="shared" ca="1" si="52"/>
        <v>3</v>
      </c>
      <c r="G154" s="1">
        <f t="shared" ca="1" si="53"/>
        <v>35084</v>
      </c>
      <c r="H154" s="1" t="str">
        <f t="shared" ca="1" si="54"/>
        <v>BC</v>
      </c>
      <c r="I154" s="1">
        <f t="shared" ca="1" si="58"/>
        <v>175420</v>
      </c>
      <c r="J154" s="3">
        <f t="shared" ca="1" si="55"/>
        <v>40522.222466303821</v>
      </c>
      <c r="K154" s="3">
        <f t="shared" ca="1" si="59"/>
        <v>39622.234221925726</v>
      </c>
      <c r="L154" s="3">
        <f t="shared" ca="1" si="46"/>
        <v>3326.1686932091666</v>
      </c>
      <c r="M154" s="1">
        <f t="shared" ca="1" si="60"/>
        <v>9160.462218817087</v>
      </c>
      <c r="N154" s="3">
        <f t="shared" ca="1" si="61"/>
        <v>13629.66856950603</v>
      </c>
      <c r="O154" s="3">
        <f t="shared" ca="1" si="62"/>
        <v>228671.90279143176</v>
      </c>
      <c r="P154" s="3">
        <f t="shared" ca="1" si="63"/>
        <v>53008.853378330081</v>
      </c>
      <c r="Q154" s="3">
        <f t="shared" ca="1" si="64"/>
        <v>175663.04941310169</v>
      </c>
      <c r="Y154" s="1">
        <f ca="1">IF(Table3[[#This Row],[Gender]]="men",1,0)</f>
        <v>1</v>
      </c>
      <c r="Z154" s="1">
        <f ca="1">IF(Table3[[#This Row],[Gender]]="women",1,0)</f>
        <v>0</v>
      </c>
      <c r="AD154" s="1">
        <f ca="1"/>
        <v>0</v>
      </c>
      <c r="AE154" s="1">
        <f ca="1"/>
        <v>1</v>
      </c>
      <c r="AF154" s="1">
        <f ca="1"/>
        <v>0</v>
      </c>
      <c r="AG154" s="1">
        <f ca="1"/>
        <v>0</v>
      </c>
      <c r="AH154" s="1">
        <f ca="1"/>
        <v>0</v>
      </c>
      <c r="AI154" s="1">
        <f ca="1"/>
        <v>0</v>
      </c>
      <c r="AT154" s="6">
        <f t="shared" ca="1" si="56"/>
        <v>13207.41</v>
      </c>
      <c r="AW154" s="1">
        <f t="shared" ca="1" si="57"/>
        <v>23.1</v>
      </c>
    </row>
    <row r="155" spans="1:49" x14ac:dyDescent="0.25">
      <c r="A155" s="1" t="str">
        <f t="shared" ca="1" si="47"/>
        <v>women</v>
      </c>
      <c r="B155" s="1">
        <f t="shared" ca="1" si="48"/>
        <v>34</v>
      </c>
      <c r="C155" s="1" t="str">
        <f t="shared" ca="1" si="49"/>
        <v>Health</v>
      </c>
      <c r="D155" s="1" t="str">
        <f t="shared" ca="1" si="50"/>
        <v>Other</v>
      </c>
      <c r="E155" s="1">
        <f t="shared" ca="1" si="51"/>
        <v>2</v>
      </c>
      <c r="F155" s="1">
        <f t="shared" ca="1" si="52"/>
        <v>2</v>
      </c>
      <c r="G155" s="1">
        <f t="shared" ca="1" si="53"/>
        <v>73479</v>
      </c>
      <c r="H155" s="1" t="str">
        <f t="shared" ca="1" si="54"/>
        <v>Alberta</v>
      </c>
      <c r="I155" s="1">
        <f t="shared" ca="1" si="58"/>
        <v>293916</v>
      </c>
      <c r="J155" s="3">
        <f t="shared" ca="1" si="55"/>
        <v>265212.91890451912</v>
      </c>
      <c r="K155" s="3">
        <f t="shared" ca="1" si="59"/>
        <v>89707.404701555439</v>
      </c>
      <c r="L155" s="3">
        <f t="shared" ca="1" si="46"/>
        <v>126577.51155342534</v>
      </c>
      <c r="M155" s="1">
        <f t="shared" ca="1" si="60"/>
        <v>113349.69589681158</v>
      </c>
      <c r="N155" s="3">
        <f t="shared" ca="1" si="61"/>
        <v>80386.593045220114</v>
      </c>
      <c r="O155" s="3">
        <f t="shared" ca="1" si="62"/>
        <v>464009.99774677557</v>
      </c>
      <c r="P155" s="3">
        <f t="shared" ca="1" si="63"/>
        <v>505140.12635475607</v>
      </c>
      <c r="Q155" s="3">
        <f t="shared" ca="1" si="64"/>
        <v>-41130.1286079805</v>
      </c>
      <c r="Y155" s="1">
        <f ca="1">IF(Table3[[#This Row],[Gender]]="men",1,0)</f>
        <v>0</v>
      </c>
      <c r="Z155" s="1">
        <f ca="1">IF(Table3[[#This Row],[Gender]]="women",1,0)</f>
        <v>1</v>
      </c>
      <c r="AD155" s="1">
        <f ca="1"/>
        <v>0</v>
      </c>
      <c r="AE155" s="1">
        <f ca="1"/>
        <v>0</v>
      </c>
      <c r="AF155" s="1">
        <f ca="1"/>
        <v>0</v>
      </c>
      <c r="AG155" s="1">
        <f ca="1"/>
        <v>0</v>
      </c>
      <c r="AH155" s="1">
        <f ca="1"/>
        <v>1</v>
      </c>
      <c r="AI155" s="1">
        <f ca="1"/>
        <v>0</v>
      </c>
      <c r="AT155" s="6">
        <f t="shared" ca="1" si="56"/>
        <v>44853.7</v>
      </c>
      <c r="AW155" s="1">
        <f t="shared" ca="1" si="57"/>
        <v>90.23</v>
      </c>
    </row>
    <row r="156" spans="1:49" x14ac:dyDescent="0.25">
      <c r="A156" s="1" t="str">
        <f t="shared" ca="1" si="47"/>
        <v>women</v>
      </c>
      <c r="B156" s="1">
        <f t="shared" ca="1" si="48"/>
        <v>40</v>
      </c>
      <c r="C156" s="1" t="str">
        <f t="shared" ca="1" si="49"/>
        <v>Construction</v>
      </c>
      <c r="D156" s="1" t="str">
        <f t="shared" ca="1" si="50"/>
        <v>University</v>
      </c>
      <c r="E156" s="1">
        <f t="shared" ca="1" si="51"/>
        <v>2</v>
      </c>
      <c r="F156" s="1">
        <f t="shared" ca="1" si="52"/>
        <v>2</v>
      </c>
      <c r="G156" s="1">
        <f t="shared" ca="1" si="53"/>
        <v>72271</v>
      </c>
      <c r="H156" s="1" t="str">
        <f t="shared" ca="1" si="54"/>
        <v>Northwest Ter</v>
      </c>
      <c r="I156" s="1">
        <f t="shared" ca="1" si="58"/>
        <v>289084</v>
      </c>
      <c r="J156" s="3">
        <f t="shared" ca="1" si="55"/>
        <v>40525.419185389925</v>
      </c>
      <c r="K156" s="3">
        <f t="shared" ca="1" si="59"/>
        <v>45380.724020418042</v>
      </c>
      <c r="L156" s="3">
        <f t="shared" ca="1" si="46"/>
        <v>3572.1158041753665</v>
      </c>
      <c r="M156" s="1">
        <f t="shared" ca="1" si="60"/>
        <v>109957.90648146046</v>
      </c>
      <c r="N156" s="3">
        <f t="shared" ca="1" si="61"/>
        <v>21117.47286493564</v>
      </c>
      <c r="O156" s="3">
        <f t="shared" ca="1" si="62"/>
        <v>355582.19688535365</v>
      </c>
      <c r="P156" s="3">
        <f t="shared" ca="1" si="63"/>
        <v>154055.44147102576</v>
      </c>
      <c r="Q156" s="3">
        <f t="shared" ca="1" si="64"/>
        <v>201526.7554143279</v>
      </c>
      <c r="Y156" s="1">
        <f ca="1">IF(Table3[[#This Row],[Gender]]="men",1,0)</f>
        <v>0</v>
      </c>
      <c r="Z156" s="1">
        <f ca="1">IF(Table3[[#This Row],[Gender]]="women",1,0)</f>
        <v>1</v>
      </c>
      <c r="AD156" s="1">
        <f ca="1"/>
        <v>1</v>
      </c>
      <c r="AE156" s="1">
        <f ca="1"/>
        <v>0</v>
      </c>
      <c r="AF156" s="1">
        <f ca="1"/>
        <v>0</v>
      </c>
      <c r="AG156" s="1">
        <f ca="1"/>
        <v>0</v>
      </c>
      <c r="AH156" s="1">
        <f ca="1"/>
        <v>0</v>
      </c>
      <c r="AI156" s="1">
        <f ca="1"/>
        <v>0</v>
      </c>
      <c r="AT156" s="6">
        <f t="shared" ca="1" si="56"/>
        <v>22690.36</v>
      </c>
      <c r="AW156" s="1">
        <f t="shared" ca="1" si="57"/>
        <v>14.02</v>
      </c>
    </row>
    <row r="157" spans="1:49" x14ac:dyDescent="0.25">
      <c r="A157" s="1" t="str">
        <f t="shared" ca="1" si="47"/>
        <v>women</v>
      </c>
      <c r="B157" s="1">
        <f t="shared" ca="1" si="48"/>
        <v>41</v>
      </c>
      <c r="C157" s="1" t="str">
        <f t="shared" ca="1" si="49"/>
        <v>Teaching</v>
      </c>
      <c r="D157" s="1" t="str">
        <f t="shared" ca="1" si="50"/>
        <v>Technical</v>
      </c>
      <c r="E157" s="1">
        <f t="shared" ca="1" si="51"/>
        <v>3</v>
      </c>
      <c r="F157" s="1">
        <f t="shared" ca="1" si="52"/>
        <v>2</v>
      </c>
      <c r="G157" s="1">
        <f t="shared" ca="1" si="53"/>
        <v>79975</v>
      </c>
      <c r="H157" s="1" t="str">
        <f t="shared" ca="1" si="54"/>
        <v>Nunavut</v>
      </c>
      <c r="I157" s="1">
        <f t="shared" ca="1" si="58"/>
        <v>239925</v>
      </c>
      <c r="J157" s="3">
        <f t="shared" ca="1" si="55"/>
        <v>105271.55668715654</v>
      </c>
      <c r="K157" s="3">
        <f t="shared" ca="1" si="59"/>
        <v>85100.524135847227</v>
      </c>
      <c r="L157" s="3">
        <f t="shared" ca="1" si="46"/>
        <v>39065.917457109506</v>
      </c>
      <c r="M157" s="1">
        <f t="shared" ca="1" si="60"/>
        <v>88472.417250022161</v>
      </c>
      <c r="N157" s="3">
        <f t="shared" ca="1" si="61"/>
        <v>25790.508606281204</v>
      </c>
      <c r="O157" s="3">
        <f t="shared" ca="1" si="62"/>
        <v>350816.03274212842</v>
      </c>
      <c r="P157" s="3">
        <f t="shared" ca="1" si="63"/>
        <v>232809.89139428822</v>
      </c>
      <c r="Q157" s="3">
        <f t="shared" ca="1" si="64"/>
        <v>118006.1413478402</v>
      </c>
      <c r="Y157" s="1">
        <f ca="1">IF(Table3[[#This Row],[Gender]]="men",1,0)</f>
        <v>0</v>
      </c>
      <c r="Z157" s="1">
        <f ca="1">IF(Table3[[#This Row],[Gender]]="women",1,0)</f>
        <v>1</v>
      </c>
      <c r="AD157" s="1">
        <f ca="1"/>
        <v>0</v>
      </c>
      <c r="AE157" s="1">
        <f ca="1"/>
        <v>0</v>
      </c>
      <c r="AF157" s="1">
        <f ca="1"/>
        <v>1</v>
      </c>
      <c r="AG157" s="1">
        <f ca="1"/>
        <v>0</v>
      </c>
      <c r="AH157" s="1">
        <f ca="1"/>
        <v>0</v>
      </c>
      <c r="AI157" s="1">
        <f ca="1"/>
        <v>0</v>
      </c>
      <c r="AT157" s="6">
        <f t="shared" ca="1" si="56"/>
        <v>42550.26</v>
      </c>
      <c r="AW157" s="1">
        <f t="shared" ca="1" si="57"/>
        <v>43.88</v>
      </c>
    </row>
    <row r="158" spans="1:49" x14ac:dyDescent="0.25">
      <c r="A158" s="1" t="str">
        <f t="shared" ca="1" si="47"/>
        <v>men</v>
      </c>
      <c r="B158" s="1">
        <f t="shared" ca="1" si="48"/>
        <v>25</v>
      </c>
      <c r="C158" s="1" t="str">
        <f t="shared" ca="1" si="49"/>
        <v>Agriculture</v>
      </c>
      <c r="D158" s="1" t="str">
        <f t="shared" ca="1" si="50"/>
        <v>College</v>
      </c>
      <c r="E158" s="1">
        <f t="shared" ca="1" si="51"/>
        <v>3</v>
      </c>
      <c r="F158" s="1">
        <f t="shared" ca="1" si="52"/>
        <v>2</v>
      </c>
      <c r="G158" s="1">
        <f t="shared" ca="1" si="53"/>
        <v>31310</v>
      </c>
      <c r="H158" s="1" t="str">
        <f t="shared" ca="1" si="54"/>
        <v>Newfoundland</v>
      </c>
      <c r="I158" s="1">
        <f t="shared" ca="1" si="58"/>
        <v>125240</v>
      </c>
      <c r="J158" s="3">
        <f t="shared" ca="1" si="55"/>
        <v>57047.17781030621</v>
      </c>
      <c r="K158" s="3">
        <f t="shared" ca="1" si="59"/>
        <v>36314.405550615083</v>
      </c>
      <c r="L158" s="3">
        <f t="shared" ca="1" si="46"/>
        <v>57536.591892323297</v>
      </c>
      <c r="M158" s="1">
        <f t="shared" ca="1" si="60"/>
        <v>13122.152180638865</v>
      </c>
      <c r="N158" s="3">
        <f t="shared" ca="1" si="61"/>
        <v>19227.613113714389</v>
      </c>
      <c r="O158" s="3">
        <f t="shared" ca="1" si="62"/>
        <v>180782.01866432946</v>
      </c>
      <c r="P158" s="3">
        <f t="shared" ca="1" si="63"/>
        <v>127705.92188326837</v>
      </c>
      <c r="Q158" s="3">
        <f t="shared" ca="1" si="64"/>
        <v>53076.096781061089</v>
      </c>
      <c r="Y158" s="1">
        <f ca="1">IF(Table3[[#This Row],[Gender]]="men",1,0)</f>
        <v>1</v>
      </c>
      <c r="Z158" s="1">
        <f ca="1">IF(Table3[[#This Row],[Gender]]="women",1,0)</f>
        <v>0</v>
      </c>
      <c r="AD158" s="1">
        <f ca="1"/>
        <v>0</v>
      </c>
      <c r="AE158" s="1">
        <f ca="1"/>
        <v>0</v>
      </c>
      <c r="AF158" s="1">
        <f ca="1"/>
        <v>1</v>
      </c>
      <c r="AG158" s="1">
        <f ca="1"/>
        <v>0</v>
      </c>
      <c r="AH158" s="1">
        <f ca="1"/>
        <v>0</v>
      </c>
      <c r="AI158" s="1">
        <f ca="1"/>
        <v>0</v>
      </c>
      <c r="AT158" s="6">
        <f t="shared" ca="1" si="56"/>
        <v>18157.2</v>
      </c>
      <c r="AW158" s="1">
        <f t="shared" ca="1" si="57"/>
        <v>45.55</v>
      </c>
    </row>
    <row r="159" spans="1:49" x14ac:dyDescent="0.25">
      <c r="A159" s="1" t="str">
        <f t="shared" ca="1" si="47"/>
        <v>women</v>
      </c>
      <c r="B159" s="1">
        <f t="shared" ca="1" si="48"/>
        <v>31</v>
      </c>
      <c r="C159" s="1" t="str">
        <f t="shared" ca="1" si="49"/>
        <v>Agriculture</v>
      </c>
      <c r="D159" s="1" t="str">
        <f t="shared" ca="1" si="50"/>
        <v>College</v>
      </c>
      <c r="E159" s="1">
        <f t="shared" ca="1" si="51"/>
        <v>3</v>
      </c>
      <c r="F159" s="1">
        <f t="shared" ca="1" si="52"/>
        <v>2</v>
      </c>
      <c r="G159" s="1">
        <f t="shared" ca="1" si="53"/>
        <v>36365</v>
      </c>
      <c r="H159" s="1" t="str">
        <f t="shared" ca="1" si="54"/>
        <v>Alberta</v>
      </c>
      <c r="I159" s="1">
        <f t="shared" ca="1" si="58"/>
        <v>109095</v>
      </c>
      <c r="J159" s="3">
        <f t="shared" ca="1" si="55"/>
        <v>10817.42507665725</v>
      </c>
      <c r="K159" s="3">
        <f t="shared" ca="1" si="59"/>
        <v>55399.963139622443</v>
      </c>
      <c r="L159" s="3">
        <f t="shared" ca="1" si="46"/>
        <v>52308.275065184091</v>
      </c>
      <c r="M159" s="1">
        <f t="shared" ca="1" si="60"/>
        <v>32763.08345935792</v>
      </c>
      <c r="N159" s="3">
        <f t="shared" ca="1" si="61"/>
        <v>1413.9626903123951</v>
      </c>
      <c r="O159" s="3">
        <f t="shared" ca="1" si="62"/>
        <v>165908.92582993483</v>
      </c>
      <c r="P159" s="3">
        <f t="shared" ca="1" si="63"/>
        <v>95888.783601199262</v>
      </c>
      <c r="Q159" s="3">
        <f t="shared" ca="1" si="64"/>
        <v>70020.142228735567</v>
      </c>
      <c r="Y159" s="1">
        <f ca="1">IF(Table3[[#This Row],[Gender]]="men",1,0)</f>
        <v>0</v>
      </c>
      <c r="Z159" s="1">
        <f ca="1">IF(Table3[[#This Row],[Gender]]="women",1,0)</f>
        <v>1</v>
      </c>
      <c r="AD159" s="1">
        <f ca="1"/>
        <v>0</v>
      </c>
      <c r="AE159" s="1">
        <f ca="1"/>
        <v>0</v>
      </c>
      <c r="AF159" s="1">
        <f ca="1"/>
        <v>1</v>
      </c>
      <c r="AG159" s="1">
        <f ca="1"/>
        <v>0</v>
      </c>
      <c r="AH159" s="1">
        <f ca="1"/>
        <v>0</v>
      </c>
      <c r="AI159" s="1">
        <f ca="1"/>
        <v>0</v>
      </c>
      <c r="AT159" s="6">
        <f t="shared" ca="1" si="56"/>
        <v>27699.98</v>
      </c>
      <c r="AW159" s="1">
        <f t="shared" ca="1" si="57"/>
        <v>9.92</v>
      </c>
    </row>
    <row r="160" spans="1:49" x14ac:dyDescent="0.25">
      <c r="A160" s="1" t="str">
        <f t="shared" ca="1" si="47"/>
        <v>women</v>
      </c>
      <c r="B160" s="1">
        <f t="shared" ca="1" si="48"/>
        <v>40</v>
      </c>
      <c r="C160" s="1" t="str">
        <f t="shared" ca="1" si="49"/>
        <v>Agriculture</v>
      </c>
      <c r="D160" s="1" t="str">
        <f t="shared" ca="1" si="50"/>
        <v>College</v>
      </c>
      <c r="E160" s="1">
        <f t="shared" ca="1" si="51"/>
        <v>2</v>
      </c>
      <c r="F160" s="1">
        <f t="shared" ca="1" si="52"/>
        <v>2</v>
      </c>
      <c r="G160" s="1">
        <f t="shared" ca="1" si="53"/>
        <v>77129</v>
      </c>
      <c r="H160" s="1" t="str">
        <f t="shared" ca="1" si="54"/>
        <v>Newfoundland</v>
      </c>
      <c r="I160" s="1">
        <f t="shared" ca="1" si="58"/>
        <v>385645</v>
      </c>
      <c r="J160" s="3">
        <f t="shared" ca="1" si="55"/>
        <v>292780.83638726518</v>
      </c>
      <c r="K160" s="3">
        <f t="shared" ca="1" si="59"/>
        <v>73238.423279909184</v>
      </c>
      <c r="L160" s="3">
        <f t="shared" ca="1" si="46"/>
        <v>149758.53890291383</v>
      </c>
      <c r="M160" s="1">
        <f t="shared" ca="1" si="60"/>
        <v>100419.73500399558</v>
      </c>
      <c r="N160" s="3">
        <f t="shared" ca="1" si="61"/>
        <v>84894.462875645069</v>
      </c>
      <c r="O160" s="3">
        <f t="shared" ca="1" si="62"/>
        <v>543777.88615555421</v>
      </c>
      <c r="P160" s="3">
        <f t="shared" ca="1" si="63"/>
        <v>542959.11029417464</v>
      </c>
      <c r="Q160" s="3">
        <f t="shared" ca="1" si="64"/>
        <v>818.77586137957405</v>
      </c>
      <c r="Y160" s="1">
        <f ca="1">IF(Table3[[#This Row],[Gender]]="men",1,0)</f>
        <v>0</v>
      </c>
      <c r="Z160" s="1">
        <f ca="1">IF(Table3[[#This Row],[Gender]]="women",1,0)</f>
        <v>1</v>
      </c>
      <c r="AD160" s="1">
        <f ca="1"/>
        <v>0</v>
      </c>
      <c r="AE160" s="1">
        <f ca="1"/>
        <v>0</v>
      </c>
      <c r="AF160" s="1">
        <f ca="1"/>
        <v>0</v>
      </c>
      <c r="AG160" s="1">
        <f ca="1"/>
        <v>1</v>
      </c>
      <c r="AH160" s="1">
        <f ca="1"/>
        <v>0</v>
      </c>
      <c r="AI160" s="1">
        <f ca="1"/>
        <v>0</v>
      </c>
      <c r="AT160" s="6">
        <f t="shared" ca="1" si="56"/>
        <v>36619.21</v>
      </c>
      <c r="AW160" s="1">
        <f t="shared" ca="1" si="57"/>
        <v>75.92</v>
      </c>
    </row>
    <row r="161" spans="1:49" x14ac:dyDescent="0.25">
      <c r="A161" s="1" t="str">
        <f t="shared" ca="1" si="47"/>
        <v>women</v>
      </c>
      <c r="B161" s="1">
        <f t="shared" ca="1" si="48"/>
        <v>39</v>
      </c>
      <c r="C161" s="1" t="str">
        <f t="shared" ca="1" si="49"/>
        <v>IT</v>
      </c>
      <c r="D161" s="1" t="str">
        <f t="shared" ca="1" si="50"/>
        <v>Other</v>
      </c>
      <c r="E161" s="1">
        <f t="shared" ca="1" si="51"/>
        <v>1</v>
      </c>
      <c r="F161" s="1">
        <f t="shared" ca="1" si="52"/>
        <v>3</v>
      </c>
      <c r="G161" s="1">
        <f t="shared" ca="1" si="53"/>
        <v>31344</v>
      </c>
      <c r="H161" s="1" t="str">
        <f t="shared" ca="1" si="54"/>
        <v>Yukon</v>
      </c>
      <c r="I161" s="1">
        <f t="shared" ca="1" si="58"/>
        <v>125376</v>
      </c>
      <c r="J161" s="3">
        <f t="shared" ca="1" si="55"/>
        <v>82762.435782812929</v>
      </c>
      <c r="K161" s="3">
        <f t="shared" ca="1" si="59"/>
        <v>32564.879430168632</v>
      </c>
      <c r="L161" s="3">
        <f t="shared" ca="1" si="46"/>
        <v>37533.466218811162</v>
      </c>
      <c r="M161" s="1">
        <f t="shared" ca="1" si="60"/>
        <v>31317.63963827573</v>
      </c>
      <c r="N161" s="3">
        <f t="shared" ca="1" si="61"/>
        <v>30513.974995090281</v>
      </c>
      <c r="O161" s="3">
        <f t="shared" ca="1" si="62"/>
        <v>188454.85442525891</v>
      </c>
      <c r="P161" s="3">
        <f t="shared" ca="1" si="63"/>
        <v>151613.54163989981</v>
      </c>
      <c r="Q161" s="3">
        <f t="shared" ca="1" si="64"/>
        <v>36841.3127853591</v>
      </c>
      <c r="Y161" s="1">
        <f ca="1">IF(Table3[[#This Row],[Gender]]="men",1,0)</f>
        <v>0</v>
      </c>
      <c r="Z161" s="1">
        <f ca="1">IF(Table3[[#This Row],[Gender]]="women",1,0)</f>
        <v>1</v>
      </c>
      <c r="AD161" s="1">
        <f ca="1"/>
        <v>0</v>
      </c>
      <c r="AE161" s="1">
        <f ca="1"/>
        <v>0</v>
      </c>
      <c r="AF161" s="1">
        <f ca="1"/>
        <v>0</v>
      </c>
      <c r="AG161" s="1">
        <f ca="1"/>
        <v>1</v>
      </c>
      <c r="AH161" s="1">
        <f ca="1"/>
        <v>0</v>
      </c>
      <c r="AI161" s="1">
        <f ca="1"/>
        <v>0</v>
      </c>
      <c r="AT161" s="6">
        <f t="shared" ca="1" si="56"/>
        <v>10854.96</v>
      </c>
      <c r="AW161" s="1">
        <f t="shared" ca="1" si="57"/>
        <v>66.010000000000005</v>
      </c>
    </row>
    <row r="162" spans="1:49" x14ac:dyDescent="0.25">
      <c r="A162" s="1" t="str">
        <f t="shared" ca="1" si="47"/>
        <v>women</v>
      </c>
      <c r="B162" s="1">
        <f t="shared" ca="1" si="48"/>
        <v>25</v>
      </c>
      <c r="C162" s="1" t="str">
        <f t="shared" ca="1" si="49"/>
        <v>IT</v>
      </c>
      <c r="D162" s="1" t="str">
        <f t="shared" ca="1" si="50"/>
        <v>College</v>
      </c>
      <c r="E162" s="1">
        <f t="shared" ca="1" si="51"/>
        <v>3</v>
      </c>
      <c r="F162" s="1">
        <f t="shared" ca="1" si="52"/>
        <v>3</v>
      </c>
      <c r="G162" s="1">
        <f t="shared" ca="1" si="53"/>
        <v>67020</v>
      </c>
      <c r="H162" s="1" t="str">
        <f t="shared" ca="1" si="54"/>
        <v>Quebec</v>
      </c>
      <c r="I162" s="1">
        <f t="shared" ca="1" si="58"/>
        <v>268080</v>
      </c>
      <c r="J162" s="3">
        <f t="shared" ca="1" si="55"/>
        <v>192721.12749737437</v>
      </c>
      <c r="K162" s="3">
        <f t="shared" ca="1" si="59"/>
        <v>199030.82422149679</v>
      </c>
      <c r="L162" s="3">
        <f t="shared" ca="1" si="46"/>
        <v>199045.06295329507</v>
      </c>
      <c r="M162" s="1">
        <f t="shared" ca="1" si="60"/>
        <v>121423.3618707484</v>
      </c>
      <c r="N162" s="3">
        <f t="shared" ca="1" si="61"/>
        <v>70813.369571102783</v>
      </c>
      <c r="O162" s="3">
        <f t="shared" ca="1" si="62"/>
        <v>537924.1937925996</v>
      </c>
      <c r="P162" s="3">
        <f t="shared" ca="1" si="63"/>
        <v>513189.55232141784</v>
      </c>
      <c r="Q162" s="3">
        <f t="shared" ca="1" si="64"/>
        <v>24734.641471181763</v>
      </c>
      <c r="Y162" s="1">
        <f ca="1">IF(Table3[[#This Row],[Gender]]="men",1,0)</f>
        <v>0</v>
      </c>
      <c r="Z162" s="1">
        <f ca="1">IF(Table3[[#This Row],[Gender]]="women",1,0)</f>
        <v>1</v>
      </c>
      <c r="AD162" s="1">
        <f ca="1"/>
        <v>0</v>
      </c>
      <c r="AE162" s="1">
        <f ca="1"/>
        <v>0</v>
      </c>
      <c r="AF162" s="1">
        <f ca="1"/>
        <v>0</v>
      </c>
      <c r="AG162" s="1">
        <f ca="1"/>
        <v>1</v>
      </c>
      <c r="AH162" s="1">
        <f ca="1"/>
        <v>0</v>
      </c>
      <c r="AI162" s="1">
        <f ca="1"/>
        <v>0</v>
      </c>
      <c r="AT162" s="6">
        <f t="shared" ca="1" si="56"/>
        <v>66343.61</v>
      </c>
      <c r="AW162" s="1">
        <f t="shared" ca="1" si="57"/>
        <v>71.89</v>
      </c>
    </row>
    <row r="163" spans="1:49" x14ac:dyDescent="0.25">
      <c r="A163" s="1" t="str">
        <f t="shared" ca="1" si="47"/>
        <v>women</v>
      </c>
      <c r="B163" s="1">
        <f t="shared" ca="1" si="48"/>
        <v>36</v>
      </c>
      <c r="C163" s="1" t="str">
        <f t="shared" ca="1" si="49"/>
        <v>IT</v>
      </c>
      <c r="D163" s="1" t="str">
        <f t="shared" ca="1" si="50"/>
        <v>University</v>
      </c>
      <c r="E163" s="1">
        <f t="shared" ca="1" si="51"/>
        <v>2</v>
      </c>
      <c r="F163" s="1">
        <f t="shared" ca="1" si="52"/>
        <v>1</v>
      </c>
      <c r="G163" s="1">
        <f t="shared" ca="1" si="53"/>
        <v>25793</v>
      </c>
      <c r="H163" s="1" t="str">
        <f t="shared" ca="1" si="54"/>
        <v>Ontario</v>
      </c>
      <c r="I163" s="1">
        <f t="shared" ca="1" si="58"/>
        <v>128965</v>
      </c>
      <c r="J163" s="3">
        <f t="shared" ca="1" si="55"/>
        <v>19794.486643738102</v>
      </c>
      <c r="K163" s="3">
        <f t="shared" ca="1" si="59"/>
        <v>15286.295987536943</v>
      </c>
      <c r="L163" s="3">
        <f t="shared" ca="1" si="46"/>
        <v>9798.4781646430911</v>
      </c>
      <c r="M163" s="1">
        <f t="shared" ca="1" si="60"/>
        <v>33790.537750720294</v>
      </c>
      <c r="N163" s="3">
        <f t="shared" ca="1" si="61"/>
        <v>18573.765084935229</v>
      </c>
      <c r="O163" s="3">
        <f t="shared" ca="1" si="62"/>
        <v>162825.06107247219</v>
      </c>
      <c r="P163" s="3">
        <f t="shared" ca="1" si="63"/>
        <v>63383.502559101486</v>
      </c>
      <c r="Q163" s="3">
        <f t="shared" ca="1" si="64"/>
        <v>99441.558513370706</v>
      </c>
      <c r="Y163" s="1">
        <f ca="1">IF(Table3[[#This Row],[Gender]]="men",1,0)</f>
        <v>0</v>
      </c>
      <c r="Z163" s="1">
        <f ca="1">IF(Table3[[#This Row],[Gender]]="women",1,0)</f>
        <v>1</v>
      </c>
      <c r="AD163" s="1">
        <f ca="1"/>
        <v>0</v>
      </c>
      <c r="AE163" s="1">
        <f ca="1"/>
        <v>1</v>
      </c>
      <c r="AF163" s="1">
        <f ca="1"/>
        <v>0</v>
      </c>
      <c r="AG163" s="1">
        <f ca="1"/>
        <v>0</v>
      </c>
      <c r="AH163" s="1">
        <f ca="1"/>
        <v>0</v>
      </c>
      <c r="AI163" s="1">
        <f ca="1"/>
        <v>0</v>
      </c>
      <c r="AT163" s="6">
        <f t="shared" ca="1" si="56"/>
        <v>15286.3</v>
      </c>
      <c r="AW163" s="1">
        <f t="shared" ca="1" si="57"/>
        <v>15.35</v>
      </c>
    </row>
    <row r="164" spans="1:49" x14ac:dyDescent="0.25">
      <c r="A164" s="1" t="str">
        <f t="shared" ca="1" si="47"/>
        <v>men</v>
      </c>
      <c r="B164" s="1">
        <f t="shared" ca="1" si="48"/>
        <v>38</v>
      </c>
      <c r="C164" s="1" t="str">
        <f t="shared" ca="1" si="49"/>
        <v>Health</v>
      </c>
      <c r="D164" s="1" t="str">
        <f t="shared" ca="1" si="50"/>
        <v>Technical</v>
      </c>
      <c r="E164" s="1">
        <f t="shared" ca="1" si="51"/>
        <v>2</v>
      </c>
      <c r="F164" s="1">
        <f t="shared" ca="1" si="52"/>
        <v>2</v>
      </c>
      <c r="G164" s="1">
        <f t="shared" ca="1" si="53"/>
        <v>76575</v>
      </c>
      <c r="H164" s="1" t="str">
        <f t="shared" ca="1" si="54"/>
        <v>Northwest Ter</v>
      </c>
      <c r="I164" s="1">
        <f t="shared" ca="1" si="58"/>
        <v>382875</v>
      </c>
      <c r="J164" s="3">
        <f t="shared" ca="1" si="55"/>
        <v>135327.63877086455</v>
      </c>
      <c r="K164" s="3">
        <f t="shared" ca="1" si="59"/>
        <v>24478.870470147373</v>
      </c>
      <c r="L164" s="3">
        <f t="shared" ca="1" si="46"/>
        <v>143817.69644456811</v>
      </c>
      <c r="M164" s="1">
        <f t="shared" ca="1" si="60"/>
        <v>80244.56122625382</v>
      </c>
      <c r="N164" s="3">
        <f t="shared" ca="1" si="61"/>
        <v>108131.52233147723</v>
      </c>
      <c r="O164" s="3">
        <f t="shared" ca="1" si="62"/>
        <v>515485.39280162461</v>
      </c>
      <c r="P164" s="3">
        <f t="shared" ca="1" si="63"/>
        <v>359389.89644168649</v>
      </c>
      <c r="Q164" s="3">
        <f t="shared" ca="1" si="64"/>
        <v>156095.49635993812</v>
      </c>
      <c r="Y164" s="1">
        <f ca="1">IF(Table3[[#This Row],[Gender]]="men",1,0)</f>
        <v>1</v>
      </c>
      <c r="Z164" s="1">
        <f ca="1">IF(Table3[[#This Row],[Gender]]="women",1,0)</f>
        <v>0</v>
      </c>
      <c r="AD164" s="1">
        <f ca="1"/>
        <v>1</v>
      </c>
      <c r="AE164" s="1">
        <f ca="1"/>
        <v>0</v>
      </c>
      <c r="AF164" s="1">
        <f ca="1"/>
        <v>0</v>
      </c>
      <c r="AG164" s="1">
        <f ca="1"/>
        <v>0</v>
      </c>
      <c r="AH164" s="1">
        <f ca="1"/>
        <v>0</v>
      </c>
      <c r="AI164" s="1">
        <f ca="1"/>
        <v>0</v>
      </c>
      <c r="AT164" s="6">
        <f t="shared" ca="1" si="56"/>
        <v>12239.44</v>
      </c>
      <c r="AW164" s="1">
        <f t="shared" ca="1" si="57"/>
        <v>35.35</v>
      </c>
    </row>
    <row r="165" spans="1:49" x14ac:dyDescent="0.25">
      <c r="A165" s="1" t="str">
        <f t="shared" ca="1" si="47"/>
        <v>women</v>
      </c>
      <c r="B165" s="1">
        <f t="shared" ca="1" si="48"/>
        <v>34</v>
      </c>
      <c r="C165" s="1" t="str">
        <f t="shared" ca="1" si="49"/>
        <v>Teaching</v>
      </c>
      <c r="D165" s="1" t="str">
        <f t="shared" ca="1" si="50"/>
        <v>Other</v>
      </c>
      <c r="E165" s="1">
        <f t="shared" ca="1" si="51"/>
        <v>4</v>
      </c>
      <c r="F165" s="1">
        <f t="shared" ca="1" si="52"/>
        <v>3</v>
      </c>
      <c r="G165" s="1">
        <f t="shared" ca="1" si="53"/>
        <v>86040</v>
      </c>
      <c r="H165" s="1" t="str">
        <f t="shared" ca="1" si="54"/>
        <v>Yukon</v>
      </c>
      <c r="I165" s="1">
        <f t="shared" ca="1" si="58"/>
        <v>258120</v>
      </c>
      <c r="J165" s="3">
        <f t="shared" ca="1" si="55"/>
        <v>191580.93153933182</v>
      </c>
      <c r="K165" s="3">
        <f t="shared" ca="1" si="59"/>
        <v>192149.35109185311</v>
      </c>
      <c r="L165" s="3">
        <f t="shared" ca="1" si="46"/>
        <v>142823.03071275866</v>
      </c>
      <c r="M165" s="1">
        <f t="shared" ca="1" si="60"/>
        <v>84313.222904246577</v>
      </c>
      <c r="N165" s="3">
        <f t="shared" ca="1" si="61"/>
        <v>64187.144882743043</v>
      </c>
      <c r="O165" s="3">
        <f t="shared" ca="1" si="62"/>
        <v>514456.49597459612</v>
      </c>
      <c r="P165" s="3">
        <f t="shared" ca="1" si="63"/>
        <v>418717.18515633704</v>
      </c>
      <c r="Q165" s="3">
        <f t="shared" ca="1" si="64"/>
        <v>95739.31081825908</v>
      </c>
      <c r="Y165" s="1">
        <f ca="1">IF(Table3[[#This Row],[Gender]]="men",1,0)</f>
        <v>0</v>
      </c>
      <c r="Z165" s="1">
        <f ca="1">IF(Table3[[#This Row],[Gender]]="women",1,0)</f>
        <v>1</v>
      </c>
      <c r="AD165" s="1">
        <f ca="1"/>
        <v>1</v>
      </c>
      <c r="AE165" s="1">
        <f ca="1"/>
        <v>0</v>
      </c>
      <c r="AF165" s="1">
        <f ca="1"/>
        <v>0</v>
      </c>
      <c r="AG165" s="1">
        <f ca="1"/>
        <v>0</v>
      </c>
      <c r="AH165" s="1">
        <f ca="1"/>
        <v>0</v>
      </c>
      <c r="AI165" s="1">
        <f ca="1"/>
        <v>0</v>
      </c>
      <c r="AT165" s="6">
        <f t="shared" ca="1" si="56"/>
        <v>64049.78</v>
      </c>
      <c r="AW165" s="1">
        <f t="shared" ca="1" si="57"/>
        <v>74.22</v>
      </c>
    </row>
    <row r="166" spans="1:49" x14ac:dyDescent="0.25">
      <c r="A166" s="1" t="str">
        <f t="shared" ca="1" si="47"/>
        <v>men</v>
      </c>
      <c r="B166" s="1">
        <f t="shared" ca="1" si="48"/>
        <v>34</v>
      </c>
      <c r="C166" s="1" t="str">
        <f t="shared" ca="1" si="49"/>
        <v>Teaching</v>
      </c>
      <c r="D166" s="1" t="str">
        <f t="shared" ca="1" si="50"/>
        <v>University</v>
      </c>
      <c r="E166" s="1">
        <f t="shared" ca="1" si="51"/>
        <v>3</v>
      </c>
      <c r="F166" s="1">
        <f t="shared" ca="1" si="52"/>
        <v>2</v>
      </c>
      <c r="G166" s="1">
        <f t="shared" ca="1" si="53"/>
        <v>78622</v>
      </c>
      <c r="H166" s="1" t="str">
        <f t="shared" ca="1" si="54"/>
        <v>BC</v>
      </c>
      <c r="I166" s="1">
        <f t="shared" ca="1" si="58"/>
        <v>314488</v>
      </c>
      <c r="J166" s="3">
        <f t="shared" ca="1" si="55"/>
        <v>280670.87993187079</v>
      </c>
      <c r="K166" s="3">
        <f t="shared" ca="1" si="59"/>
        <v>64022.718684736872</v>
      </c>
      <c r="L166" s="3">
        <f t="shared" ca="1" si="46"/>
        <v>41902.518378811488</v>
      </c>
      <c r="M166" s="1">
        <f t="shared" ca="1" si="60"/>
        <v>83549.40546353547</v>
      </c>
      <c r="N166" s="3">
        <f t="shared" ca="1" si="61"/>
        <v>87767.700380553782</v>
      </c>
      <c r="O166" s="3">
        <f t="shared" ca="1" si="62"/>
        <v>466278.41906529065</v>
      </c>
      <c r="P166" s="3">
        <f t="shared" ca="1" si="63"/>
        <v>406122.80377421773</v>
      </c>
      <c r="Q166" s="3">
        <f t="shared" ca="1" si="64"/>
        <v>60155.615291072929</v>
      </c>
      <c r="Y166" s="1">
        <f ca="1">IF(Table3[[#This Row],[Gender]]="men",1,0)</f>
        <v>1</v>
      </c>
      <c r="Z166" s="1">
        <f ca="1">IF(Table3[[#This Row],[Gender]]="women",1,0)</f>
        <v>0</v>
      </c>
      <c r="AD166" s="1">
        <f ca="1"/>
        <v>0</v>
      </c>
      <c r="AE166" s="1">
        <f ca="1"/>
        <v>1</v>
      </c>
      <c r="AF166" s="1">
        <f ca="1"/>
        <v>0</v>
      </c>
      <c r="AG166" s="1">
        <f ca="1"/>
        <v>0</v>
      </c>
      <c r="AH166" s="1">
        <f ca="1"/>
        <v>0</v>
      </c>
      <c r="AI166" s="1">
        <f ca="1"/>
        <v>0</v>
      </c>
      <c r="AT166" s="6">
        <f t="shared" ca="1" si="56"/>
        <v>32011.360000000001</v>
      </c>
      <c r="AW166" s="1">
        <f t="shared" ca="1" si="57"/>
        <v>89.25</v>
      </c>
    </row>
    <row r="167" spans="1:49" x14ac:dyDescent="0.25">
      <c r="A167" s="1" t="str">
        <f t="shared" ca="1" si="47"/>
        <v>men</v>
      </c>
      <c r="B167" s="1">
        <f t="shared" ca="1" si="48"/>
        <v>43</v>
      </c>
      <c r="C167" s="1" t="str">
        <f t="shared" ca="1" si="49"/>
        <v>Health</v>
      </c>
      <c r="D167" s="1" t="str">
        <f t="shared" ca="1" si="50"/>
        <v>College</v>
      </c>
      <c r="E167" s="1">
        <f t="shared" ca="1" si="51"/>
        <v>4</v>
      </c>
      <c r="F167" s="1">
        <f t="shared" ca="1" si="52"/>
        <v>1</v>
      </c>
      <c r="G167" s="1">
        <f t="shared" ca="1" si="53"/>
        <v>78306</v>
      </c>
      <c r="H167" s="1" t="str">
        <f t="shared" ca="1" si="54"/>
        <v>Ontario</v>
      </c>
      <c r="I167" s="1">
        <f t="shared" ca="1" si="58"/>
        <v>469836</v>
      </c>
      <c r="J167" s="3">
        <f t="shared" ca="1" si="55"/>
        <v>74346.263832851764</v>
      </c>
      <c r="K167" s="3">
        <f t="shared" ca="1" si="59"/>
        <v>7695.5240880878137</v>
      </c>
      <c r="L167" s="3">
        <f t="shared" ca="1" si="46"/>
        <v>1987.7006419141494</v>
      </c>
      <c r="M167" s="1">
        <f t="shared" ca="1" si="60"/>
        <v>125091.13036529887</v>
      </c>
      <c r="N167" s="3">
        <f t="shared" ca="1" si="61"/>
        <v>51421.699332313612</v>
      </c>
      <c r="O167" s="3">
        <f t="shared" ca="1" si="62"/>
        <v>528953.22342040145</v>
      </c>
      <c r="P167" s="3">
        <f t="shared" ca="1" si="63"/>
        <v>201425.09484006479</v>
      </c>
      <c r="Q167" s="3">
        <f t="shared" ca="1" si="64"/>
        <v>327528.12858033669</v>
      </c>
      <c r="Y167" s="1">
        <f ca="1">IF(Table3[[#This Row],[Gender]]="men",1,0)</f>
        <v>1</v>
      </c>
      <c r="Z167" s="1">
        <f ca="1">IF(Table3[[#This Row],[Gender]]="women",1,0)</f>
        <v>0</v>
      </c>
      <c r="AD167" s="1">
        <f ca="1"/>
        <v>0</v>
      </c>
      <c r="AE167" s="1">
        <f ca="1"/>
        <v>0</v>
      </c>
      <c r="AF167" s="1">
        <f ca="1"/>
        <v>0</v>
      </c>
      <c r="AG167" s="1">
        <f ca="1"/>
        <v>0</v>
      </c>
      <c r="AH167" s="1">
        <f ca="1"/>
        <v>0</v>
      </c>
      <c r="AI167" s="1">
        <f ca="1"/>
        <v>1</v>
      </c>
      <c r="AT167" s="6">
        <f t="shared" ca="1" si="56"/>
        <v>7695.52</v>
      </c>
      <c r="AW167" s="1">
        <f t="shared" ca="1" si="57"/>
        <v>15.82</v>
      </c>
    </row>
    <row r="168" spans="1:49" x14ac:dyDescent="0.25">
      <c r="A168" s="1" t="str">
        <f t="shared" ca="1" si="47"/>
        <v>women</v>
      </c>
      <c r="B168" s="1">
        <f t="shared" ca="1" si="48"/>
        <v>34</v>
      </c>
      <c r="C168" s="1" t="str">
        <f t="shared" ca="1" si="49"/>
        <v>General Work</v>
      </c>
      <c r="D168" s="1" t="str">
        <f t="shared" ca="1" si="50"/>
        <v>Technical</v>
      </c>
      <c r="E168" s="1">
        <f t="shared" ca="1" si="51"/>
        <v>1</v>
      </c>
      <c r="F168" s="1">
        <f t="shared" ca="1" si="52"/>
        <v>1</v>
      </c>
      <c r="G168" s="1">
        <f t="shared" ca="1" si="53"/>
        <v>74458</v>
      </c>
      <c r="H168" s="1" t="str">
        <f t="shared" ca="1" si="54"/>
        <v>Quebec</v>
      </c>
      <c r="I168" s="1">
        <f t="shared" ca="1" si="58"/>
        <v>446748</v>
      </c>
      <c r="J168" s="3">
        <f t="shared" ca="1" si="55"/>
        <v>241020.37563721795</v>
      </c>
      <c r="K168" s="3">
        <f t="shared" ca="1" si="59"/>
        <v>7043.1047250687516</v>
      </c>
      <c r="L168" s="3">
        <f t="shared" ca="1" si="46"/>
        <v>33426.120373508667</v>
      </c>
      <c r="M168" s="1">
        <f t="shared" ca="1" si="60"/>
        <v>136641.42942349374</v>
      </c>
      <c r="N168" s="3">
        <f t="shared" ca="1" si="61"/>
        <v>22379.342876382747</v>
      </c>
      <c r="O168" s="3">
        <f t="shared" ca="1" si="62"/>
        <v>476170.44760145148</v>
      </c>
      <c r="P168" s="3">
        <f t="shared" ca="1" si="63"/>
        <v>411087.92543422035</v>
      </c>
      <c r="Q168" s="3">
        <f t="shared" ca="1" si="64"/>
        <v>65082.522167231131</v>
      </c>
      <c r="Y168" s="1">
        <f ca="1">IF(Table3[[#This Row],[Gender]]="men",1,0)</f>
        <v>0</v>
      </c>
      <c r="Z168" s="1">
        <f ca="1">IF(Table3[[#This Row],[Gender]]="women",1,0)</f>
        <v>1</v>
      </c>
      <c r="AD168" s="1">
        <f ca="1"/>
        <v>1</v>
      </c>
      <c r="AE168" s="1">
        <f ca="1"/>
        <v>0</v>
      </c>
      <c r="AF168" s="1">
        <f ca="1"/>
        <v>0</v>
      </c>
      <c r="AG168" s="1">
        <f ca="1"/>
        <v>0</v>
      </c>
      <c r="AH168" s="1">
        <f ca="1"/>
        <v>0</v>
      </c>
      <c r="AI168" s="1">
        <f ca="1"/>
        <v>0</v>
      </c>
      <c r="AT168" s="6">
        <f t="shared" ca="1" si="56"/>
        <v>7043.1</v>
      </c>
      <c r="AW168" s="1">
        <f t="shared" ca="1" si="57"/>
        <v>53.95</v>
      </c>
    </row>
    <row r="169" spans="1:49" x14ac:dyDescent="0.25">
      <c r="A169" s="1" t="str">
        <f t="shared" ca="1" si="47"/>
        <v>women</v>
      </c>
      <c r="B169" s="1">
        <f t="shared" ca="1" si="48"/>
        <v>28</v>
      </c>
      <c r="C169" s="1" t="str">
        <f t="shared" ca="1" si="49"/>
        <v>Teaching</v>
      </c>
      <c r="D169" s="1" t="str">
        <f t="shared" ca="1" si="50"/>
        <v>University</v>
      </c>
      <c r="E169" s="1">
        <f t="shared" ca="1" si="51"/>
        <v>1</v>
      </c>
      <c r="F169" s="1">
        <f t="shared" ca="1" si="52"/>
        <v>2</v>
      </c>
      <c r="G169" s="1">
        <f t="shared" ca="1" si="53"/>
        <v>59468</v>
      </c>
      <c r="H169" s="1" t="str">
        <f t="shared" ca="1" si="54"/>
        <v>Prince Edward Island</v>
      </c>
      <c r="I169" s="1">
        <f t="shared" ca="1" si="58"/>
        <v>237872</v>
      </c>
      <c r="J169" s="3">
        <f t="shared" ca="1" si="55"/>
        <v>188932.01945919619</v>
      </c>
      <c r="K169" s="3">
        <f t="shared" ca="1" si="59"/>
        <v>93615.264282525197</v>
      </c>
      <c r="L169" s="3">
        <f t="shared" ca="1" si="46"/>
        <v>36632.958046151813</v>
      </c>
      <c r="M169" s="1">
        <f t="shared" ca="1" si="60"/>
        <v>36074.280656880248</v>
      </c>
      <c r="N169" s="3">
        <f t="shared" ca="1" si="61"/>
        <v>62076.889182967963</v>
      </c>
      <c r="O169" s="3">
        <f t="shared" ca="1" si="62"/>
        <v>393564.15346549312</v>
      </c>
      <c r="P169" s="3">
        <f t="shared" ca="1" si="63"/>
        <v>261639.25816222827</v>
      </c>
      <c r="Q169" s="3">
        <f t="shared" ca="1" si="64"/>
        <v>131924.89530326484</v>
      </c>
      <c r="Y169" s="1">
        <f ca="1">IF(Table3[[#This Row],[Gender]]="men",1,0)</f>
        <v>0</v>
      </c>
      <c r="Z169" s="1">
        <f ca="1">IF(Table3[[#This Row],[Gender]]="women",1,0)</f>
        <v>1</v>
      </c>
      <c r="AD169" s="1">
        <f ca="1"/>
        <v>0</v>
      </c>
      <c r="AE169" s="1">
        <f ca="1"/>
        <v>0</v>
      </c>
      <c r="AF169" s="1">
        <f ca="1"/>
        <v>0</v>
      </c>
      <c r="AG169" s="1">
        <f ca="1"/>
        <v>1</v>
      </c>
      <c r="AH169" s="1">
        <f ca="1"/>
        <v>0</v>
      </c>
      <c r="AI169" s="1">
        <f ca="1"/>
        <v>0</v>
      </c>
      <c r="AT169" s="6">
        <f t="shared" ca="1" si="56"/>
        <v>46807.63</v>
      </c>
      <c r="AW169" s="1">
        <f t="shared" ca="1" si="57"/>
        <v>79.430000000000007</v>
      </c>
    </row>
    <row r="170" spans="1:49" x14ac:dyDescent="0.25">
      <c r="A170" s="1" t="str">
        <f t="shared" ca="1" si="47"/>
        <v>men</v>
      </c>
      <c r="B170" s="1">
        <f t="shared" ca="1" si="48"/>
        <v>43</v>
      </c>
      <c r="C170" s="1" t="str">
        <f t="shared" ca="1" si="49"/>
        <v>IT</v>
      </c>
      <c r="D170" s="1" t="str">
        <f t="shared" ca="1" si="50"/>
        <v>University</v>
      </c>
      <c r="E170" s="1">
        <f t="shared" ca="1" si="51"/>
        <v>3</v>
      </c>
      <c r="F170" s="1">
        <f t="shared" ca="1" si="52"/>
        <v>2</v>
      </c>
      <c r="G170" s="1">
        <f t="shared" ca="1" si="53"/>
        <v>80439</v>
      </c>
      <c r="H170" s="1" t="str">
        <f t="shared" ca="1" si="54"/>
        <v>Quebec</v>
      </c>
      <c r="I170" s="1">
        <f t="shared" ca="1" si="58"/>
        <v>402195</v>
      </c>
      <c r="J170" s="3">
        <f t="shared" ca="1" si="55"/>
        <v>133689.40272700702</v>
      </c>
      <c r="K170" s="3">
        <f t="shared" ca="1" si="59"/>
        <v>19383.333273688168</v>
      </c>
      <c r="L170" s="3">
        <f t="shared" ca="1" si="46"/>
        <v>145585.381604261</v>
      </c>
      <c r="M170" s="1">
        <f t="shared" ca="1" si="60"/>
        <v>64424.786296976643</v>
      </c>
      <c r="N170" s="3">
        <f t="shared" ca="1" si="61"/>
        <v>97387.207923264534</v>
      </c>
      <c r="O170" s="3">
        <f t="shared" ca="1" si="62"/>
        <v>518965.54119695269</v>
      </c>
      <c r="P170" s="3">
        <f t="shared" ca="1" si="63"/>
        <v>343699.57062824466</v>
      </c>
      <c r="Q170" s="3">
        <f t="shared" ca="1" si="64"/>
        <v>175265.97056870803</v>
      </c>
      <c r="Y170" s="1">
        <f ca="1">IF(Table3[[#This Row],[Gender]]="men",1,0)</f>
        <v>1</v>
      </c>
      <c r="Z170" s="1">
        <f ca="1">IF(Table3[[#This Row],[Gender]]="women",1,0)</f>
        <v>0</v>
      </c>
      <c r="AD170" s="1">
        <f ca="1"/>
        <v>0</v>
      </c>
      <c r="AE170" s="1">
        <f ca="1"/>
        <v>1</v>
      </c>
      <c r="AF170" s="1">
        <f ca="1"/>
        <v>0</v>
      </c>
      <c r="AG170" s="1">
        <f ca="1"/>
        <v>0</v>
      </c>
      <c r="AH170" s="1">
        <f ca="1"/>
        <v>0</v>
      </c>
      <c r="AI170" s="1">
        <f ca="1"/>
        <v>0</v>
      </c>
      <c r="AT170" s="6">
        <f t="shared" ca="1" si="56"/>
        <v>9691.67</v>
      </c>
      <c r="AW170" s="1">
        <f t="shared" ca="1" si="57"/>
        <v>33.24</v>
      </c>
    </row>
    <row r="171" spans="1:49" x14ac:dyDescent="0.25">
      <c r="A171" s="1" t="str">
        <f t="shared" ca="1" si="47"/>
        <v>men</v>
      </c>
      <c r="B171" s="1">
        <f t="shared" ca="1" si="48"/>
        <v>32</v>
      </c>
      <c r="C171" s="1" t="str">
        <f t="shared" ca="1" si="49"/>
        <v>Health</v>
      </c>
      <c r="D171" s="1" t="str">
        <f t="shared" ca="1" si="50"/>
        <v>College</v>
      </c>
      <c r="E171" s="1">
        <f t="shared" ca="1" si="51"/>
        <v>2</v>
      </c>
      <c r="F171" s="1">
        <f t="shared" ca="1" si="52"/>
        <v>1</v>
      </c>
      <c r="G171" s="1">
        <f t="shared" ca="1" si="53"/>
        <v>67364</v>
      </c>
      <c r="H171" s="1" t="str">
        <f t="shared" ca="1" si="54"/>
        <v>Alberta</v>
      </c>
      <c r="I171" s="1">
        <f t="shared" ca="1" si="58"/>
        <v>202092</v>
      </c>
      <c r="J171" s="3">
        <f t="shared" ca="1" si="55"/>
        <v>32285.268608688348</v>
      </c>
      <c r="K171" s="3">
        <f t="shared" ca="1" si="59"/>
        <v>53730.814886353393</v>
      </c>
      <c r="L171" s="3">
        <f t="shared" ca="1" si="46"/>
        <v>2497.1489720751315</v>
      </c>
      <c r="M171" s="1">
        <f t="shared" ca="1" si="60"/>
        <v>8919.1164443744201</v>
      </c>
      <c r="N171" s="3">
        <f t="shared" ca="1" si="61"/>
        <v>39593.721452565762</v>
      </c>
      <c r="O171" s="3">
        <f t="shared" ca="1" si="62"/>
        <v>295416.53633891913</v>
      </c>
      <c r="P171" s="3">
        <f t="shared" ca="1" si="63"/>
        <v>43701.534025137902</v>
      </c>
      <c r="Q171" s="3">
        <f t="shared" ca="1" si="64"/>
        <v>251715.00231378124</v>
      </c>
      <c r="Y171" s="1">
        <f ca="1">IF(Table3[[#This Row],[Gender]]="men",1,0)</f>
        <v>1</v>
      </c>
      <c r="Z171" s="1">
        <f ca="1">IF(Table3[[#This Row],[Gender]]="women",1,0)</f>
        <v>0</v>
      </c>
      <c r="AD171" s="1">
        <f ca="1"/>
        <v>0</v>
      </c>
      <c r="AE171" s="1">
        <f ca="1"/>
        <v>0</v>
      </c>
      <c r="AF171" s="1">
        <f ca="1"/>
        <v>1</v>
      </c>
      <c r="AG171" s="1">
        <f ca="1"/>
        <v>0</v>
      </c>
      <c r="AH171" s="1">
        <f ca="1"/>
        <v>0</v>
      </c>
      <c r="AI171" s="1">
        <f ca="1"/>
        <v>0</v>
      </c>
      <c r="AT171" s="6">
        <f t="shared" ca="1" si="56"/>
        <v>53730.81</v>
      </c>
      <c r="AW171" s="1">
        <f t="shared" ca="1" si="57"/>
        <v>15.98</v>
      </c>
    </row>
    <row r="172" spans="1:49" x14ac:dyDescent="0.25">
      <c r="A172" s="1" t="str">
        <f t="shared" ca="1" si="47"/>
        <v>men</v>
      </c>
      <c r="B172" s="1">
        <f t="shared" ca="1" si="48"/>
        <v>42</v>
      </c>
      <c r="C172" s="1" t="str">
        <f t="shared" ca="1" si="49"/>
        <v>Agriculture</v>
      </c>
      <c r="D172" s="1" t="str">
        <f t="shared" ca="1" si="50"/>
        <v>Other</v>
      </c>
      <c r="E172" s="1">
        <f t="shared" ca="1" si="51"/>
        <v>4</v>
      </c>
      <c r="F172" s="1">
        <f t="shared" ca="1" si="52"/>
        <v>1</v>
      </c>
      <c r="G172" s="1">
        <f t="shared" ca="1" si="53"/>
        <v>33729</v>
      </c>
      <c r="H172" s="1" t="str">
        <f t="shared" ca="1" si="54"/>
        <v>Ontario</v>
      </c>
      <c r="I172" s="1">
        <f t="shared" ca="1" si="58"/>
        <v>101187</v>
      </c>
      <c r="J172" s="3">
        <f t="shared" ca="1" si="55"/>
        <v>77265.42971466275</v>
      </c>
      <c r="K172" s="3">
        <f t="shared" ca="1" si="59"/>
        <v>18295.537074458924</v>
      </c>
      <c r="L172" s="3">
        <f t="shared" ca="1" si="46"/>
        <v>8824.6689521549833</v>
      </c>
      <c r="M172" s="1">
        <f t="shared" ca="1" si="60"/>
        <v>22341.942272654909</v>
      </c>
      <c r="N172" s="3">
        <f t="shared" ca="1" si="61"/>
        <v>8259.3133769991728</v>
      </c>
      <c r="O172" s="3">
        <f t="shared" ca="1" si="62"/>
        <v>127741.8504514581</v>
      </c>
      <c r="P172" s="3">
        <f t="shared" ca="1" si="63"/>
        <v>108432.04093947264</v>
      </c>
      <c r="Q172" s="3">
        <f t="shared" ca="1" si="64"/>
        <v>19309.809511985455</v>
      </c>
      <c r="Y172" s="1">
        <f ca="1">IF(Table3[[#This Row],[Gender]]="men",1,0)</f>
        <v>1</v>
      </c>
      <c r="Z172" s="1">
        <f ca="1">IF(Table3[[#This Row],[Gender]]="women",1,0)</f>
        <v>0</v>
      </c>
      <c r="AD172" s="1">
        <f ca="1"/>
        <v>0</v>
      </c>
      <c r="AE172" s="1">
        <f ca="1"/>
        <v>0</v>
      </c>
      <c r="AF172" s="1">
        <f ca="1"/>
        <v>0</v>
      </c>
      <c r="AG172" s="1">
        <f ca="1"/>
        <v>0</v>
      </c>
      <c r="AH172" s="1">
        <f ca="1"/>
        <v>0</v>
      </c>
      <c r="AI172" s="1">
        <f ca="1"/>
        <v>1</v>
      </c>
      <c r="AT172" s="6">
        <f t="shared" ca="1" si="56"/>
        <v>18295.54</v>
      </c>
      <c r="AW172" s="1">
        <f t="shared" ca="1" si="57"/>
        <v>76.36</v>
      </c>
    </row>
    <row r="173" spans="1:49" x14ac:dyDescent="0.25">
      <c r="A173" s="1" t="str">
        <f t="shared" ca="1" si="47"/>
        <v>women</v>
      </c>
      <c r="B173" s="1">
        <f t="shared" ca="1" si="48"/>
        <v>37</v>
      </c>
      <c r="C173" s="1" t="str">
        <f t="shared" ca="1" si="49"/>
        <v>General Work</v>
      </c>
      <c r="D173" s="1" t="str">
        <f t="shared" ca="1" si="50"/>
        <v>Technical</v>
      </c>
      <c r="E173" s="1">
        <f t="shared" ca="1" si="51"/>
        <v>1</v>
      </c>
      <c r="F173" s="1">
        <f t="shared" ca="1" si="52"/>
        <v>3</v>
      </c>
      <c r="G173" s="1">
        <f t="shared" ca="1" si="53"/>
        <v>63827</v>
      </c>
      <c r="H173" s="1" t="str">
        <f t="shared" ca="1" si="54"/>
        <v>New Bruncwick</v>
      </c>
      <c r="I173" s="1">
        <f t="shared" ca="1" si="58"/>
        <v>382962</v>
      </c>
      <c r="J173" s="3">
        <f t="shared" ca="1" si="55"/>
        <v>29384.298106875016</v>
      </c>
      <c r="K173" s="3">
        <f t="shared" ca="1" si="59"/>
        <v>53573.007547364978</v>
      </c>
      <c r="L173" s="3">
        <f t="shared" ca="1" si="46"/>
        <v>30937.843672008268</v>
      </c>
      <c r="M173" s="1">
        <f t="shared" ca="1" si="60"/>
        <v>100222.11670606611</v>
      </c>
      <c r="N173" s="3">
        <f t="shared" ca="1" si="61"/>
        <v>83492.659461918491</v>
      </c>
      <c r="O173" s="3">
        <f t="shared" ca="1" si="62"/>
        <v>520027.66700928344</v>
      </c>
      <c r="P173" s="3">
        <f t="shared" ca="1" si="63"/>
        <v>160544.25848494939</v>
      </c>
      <c r="Q173" s="3">
        <f t="shared" ca="1" si="64"/>
        <v>359483.40852433408</v>
      </c>
      <c r="Y173" s="1">
        <f ca="1">IF(Table3[[#This Row],[Gender]]="men",1,0)</f>
        <v>0</v>
      </c>
      <c r="Z173" s="1">
        <f ca="1">IF(Table3[[#This Row],[Gender]]="women",1,0)</f>
        <v>1</v>
      </c>
      <c r="AD173" s="1">
        <f ca="1"/>
        <v>0</v>
      </c>
      <c r="AE173" s="1">
        <f ca="1"/>
        <v>1</v>
      </c>
      <c r="AF173" s="1">
        <f ca="1"/>
        <v>0</v>
      </c>
      <c r="AG173" s="1">
        <f ca="1"/>
        <v>0</v>
      </c>
      <c r="AH173" s="1">
        <f ca="1"/>
        <v>0</v>
      </c>
      <c r="AI173" s="1">
        <f ca="1"/>
        <v>0</v>
      </c>
      <c r="AT173" s="6">
        <f t="shared" ca="1" si="56"/>
        <v>17857.669999999998</v>
      </c>
      <c r="AW173" s="1">
        <f t="shared" ca="1" si="57"/>
        <v>7.67</v>
      </c>
    </row>
    <row r="174" spans="1:49" x14ac:dyDescent="0.25">
      <c r="A174" s="1" t="str">
        <f t="shared" ca="1" si="47"/>
        <v>men</v>
      </c>
      <c r="B174" s="1">
        <f t="shared" ca="1" si="48"/>
        <v>45</v>
      </c>
      <c r="C174" s="1" t="str">
        <f t="shared" ca="1" si="49"/>
        <v>Health</v>
      </c>
      <c r="D174" s="1" t="str">
        <f t="shared" ca="1" si="50"/>
        <v>College</v>
      </c>
      <c r="E174" s="1">
        <f t="shared" ca="1" si="51"/>
        <v>4</v>
      </c>
      <c r="F174" s="1">
        <f t="shared" ca="1" si="52"/>
        <v>3</v>
      </c>
      <c r="G174" s="1">
        <f t="shared" ca="1" si="53"/>
        <v>52639</v>
      </c>
      <c r="H174" s="1" t="str">
        <f t="shared" ca="1" si="54"/>
        <v>Nunavut</v>
      </c>
      <c r="I174" s="1">
        <f t="shared" ca="1" si="58"/>
        <v>263195</v>
      </c>
      <c r="J174" s="3">
        <f t="shared" ca="1" si="55"/>
        <v>29932.546527404473</v>
      </c>
      <c r="K174" s="3">
        <f t="shared" ca="1" si="59"/>
        <v>148480.53203047664</v>
      </c>
      <c r="L174" s="3">
        <f t="shared" ca="1" si="46"/>
        <v>7268.3925341125569</v>
      </c>
      <c r="M174" s="1">
        <f t="shared" ca="1" si="60"/>
        <v>95540.040633587356</v>
      </c>
      <c r="N174" s="3">
        <f t="shared" ca="1" si="61"/>
        <v>57082.182395659111</v>
      </c>
      <c r="O174" s="3">
        <f t="shared" ca="1" si="62"/>
        <v>468757.7144261357</v>
      </c>
      <c r="P174" s="3">
        <f t="shared" ca="1" si="63"/>
        <v>132740.97969510438</v>
      </c>
      <c r="Q174" s="3">
        <f t="shared" ca="1" si="64"/>
        <v>336016.73473103135</v>
      </c>
      <c r="Y174" s="1">
        <f ca="1">IF(Table3[[#This Row],[Gender]]="men",1,0)</f>
        <v>1</v>
      </c>
      <c r="Z174" s="1">
        <f ca="1">IF(Table3[[#This Row],[Gender]]="women",1,0)</f>
        <v>0</v>
      </c>
      <c r="AD174" s="1">
        <f ca="1"/>
        <v>0</v>
      </c>
      <c r="AE174" s="1">
        <f ca="1"/>
        <v>1</v>
      </c>
      <c r="AF174" s="1">
        <f ca="1"/>
        <v>0</v>
      </c>
      <c r="AG174" s="1">
        <f ca="1"/>
        <v>0</v>
      </c>
      <c r="AH174" s="1">
        <f ca="1"/>
        <v>0</v>
      </c>
      <c r="AI174" s="1">
        <f ca="1"/>
        <v>0</v>
      </c>
      <c r="AT174" s="6">
        <f t="shared" ca="1" si="56"/>
        <v>49493.51</v>
      </c>
      <c r="AW174" s="1">
        <f t="shared" ca="1" si="57"/>
        <v>11.37</v>
      </c>
    </row>
    <row r="175" spans="1:49" x14ac:dyDescent="0.25">
      <c r="A175" s="1" t="str">
        <f t="shared" ca="1" si="47"/>
        <v>women</v>
      </c>
      <c r="B175" s="1">
        <f t="shared" ca="1" si="48"/>
        <v>40</v>
      </c>
      <c r="C175" s="1" t="str">
        <f t="shared" ca="1" si="49"/>
        <v>Health</v>
      </c>
      <c r="D175" s="1" t="str">
        <f t="shared" ca="1" si="50"/>
        <v>Technical</v>
      </c>
      <c r="E175" s="1">
        <f t="shared" ca="1" si="51"/>
        <v>1</v>
      </c>
      <c r="F175" s="1">
        <f t="shared" ca="1" si="52"/>
        <v>1</v>
      </c>
      <c r="G175" s="1">
        <f t="shared" ca="1" si="53"/>
        <v>50376</v>
      </c>
      <c r="H175" s="1" t="str">
        <f t="shared" ca="1" si="54"/>
        <v>Prince Edward Island</v>
      </c>
      <c r="I175" s="1">
        <f t="shared" ca="1" si="58"/>
        <v>201504</v>
      </c>
      <c r="J175" s="3">
        <f t="shared" ca="1" si="55"/>
        <v>189754.07211534155</v>
      </c>
      <c r="K175" s="3">
        <f t="shared" ca="1" si="59"/>
        <v>43264.281729288094</v>
      </c>
      <c r="L175" s="3">
        <f t="shared" ca="1" si="46"/>
        <v>47315.658856047587</v>
      </c>
      <c r="M175" s="1">
        <f t="shared" ca="1" si="60"/>
        <v>5627.4972786864864</v>
      </c>
      <c r="N175" s="3">
        <f t="shared" ca="1" si="61"/>
        <v>63660.646883408219</v>
      </c>
      <c r="O175" s="3">
        <f t="shared" ca="1" si="62"/>
        <v>308428.92861269636</v>
      </c>
      <c r="P175" s="3">
        <f t="shared" ca="1" si="63"/>
        <v>242697.22825007563</v>
      </c>
      <c r="Q175" s="3">
        <f t="shared" ca="1" si="64"/>
        <v>65731.70036262073</v>
      </c>
      <c r="Y175" s="1">
        <f ca="1">IF(Table3[[#This Row],[Gender]]="men",1,0)</f>
        <v>0</v>
      </c>
      <c r="Z175" s="1">
        <f ca="1">IF(Table3[[#This Row],[Gender]]="women",1,0)</f>
        <v>1</v>
      </c>
      <c r="AD175" s="1">
        <f ca="1"/>
        <v>0</v>
      </c>
      <c r="AE175" s="1">
        <f ca="1"/>
        <v>0</v>
      </c>
      <c r="AF175" s="1">
        <f ca="1"/>
        <v>0</v>
      </c>
      <c r="AG175" s="1">
        <f ca="1"/>
        <v>0</v>
      </c>
      <c r="AH175" s="1">
        <f ca="1"/>
        <v>1</v>
      </c>
      <c r="AI175" s="1">
        <f ca="1"/>
        <v>0</v>
      </c>
      <c r="AT175" s="6">
        <f t="shared" ca="1" si="56"/>
        <v>43264.28</v>
      </c>
      <c r="AW175" s="1">
        <f t="shared" ca="1" si="57"/>
        <v>94.17</v>
      </c>
    </row>
    <row r="176" spans="1:49" x14ac:dyDescent="0.25">
      <c r="A176" s="1" t="str">
        <f t="shared" ca="1" si="47"/>
        <v>men</v>
      </c>
      <c r="B176" s="1">
        <f t="shared" ca="1" si="48"/>
        <v>35</v>
      </c>
      <c r="C176" s="1" t="str">
        <f t="shared" ca="1" si="49"/>
        <v>Construction</v>
      </c>
      <c r="D176" s="1" t="str">
        <f t="shared" ca="1" si="50"/>
        <v>High school</v>
      </c>
      <c r="E176" s="1">
        <f t="shared" ca="1" si="51"/>
        <v>4</v>
      </c>
      <c r="F176" s="1">
        <f t="shared" ca="1" si="52"/>
        <v>3</v>
      </c>
      <c r="G176" s="1">
        <f t="shared" ca="1" si="53"/>
        <v>27618</v>
      </c>
      <c r="H176" s="1" t="str">
        <f t="shared" ca="1" si="54"/>
        <v>New Bruncwick</v>
      </c>
      <c r="I176" s="1">
        <f t="shared" ca="1" si="58"/>
        <v>82854</v>
      </c>
      <c r="J176" s="3">
        <f t="shared" ca="1" si="55"/>
        <v>9161.8076202091652</v>
      </c>
      <c r="K176" s="3">
        <f t="shared" ca="1" si="59"/>
        <v>54979.055156505106</v>
      </c>
      <c r="L176" s="3">
        <f t="shared" ca="1" si="46"/>
        <v>60677.451545939752</v>
      </c>
      <c r="M176" s="1">
        <f t="shared" ca="1" si="60"/>
        <v>52838.182116545817</v>
      </c>
      <c r="N176" s="3">
        <f t="shared" ca="1" si="61"/>
        <v>36715.097548285121</v>
      </c>
      <c r="O176" s="3">
        <f t="shared" ca="1" si="62"/>
        <v>174548.15270479023</v>
      </c>
      <c r="P176" s="3">
        <f t="shared" ca="1" si="63"/>
        <v>122677.44128269472</v>
      </c>
      <c r="Q176" s="3">
        <f t="shared" ca="1" si="64"/>
        <v>51870.711422095512</v>
      </c>
      <c r="Y176" s="1">
        <f ca="1">IF(Table3[[#This Row],[Gender]]="men",1,0)</f>
        <v>1</v>
      </c>
      <c r="Z176" s="1">
        <f ca="1">IF(Table3[[#This Row],[Gender]]="women",1,0)</f>
        <v>0</v>
      </c>
      <c r="AD176" s="1">
        <f ca="1"/>
        <v>0</v>
      </c>
      <c r="AE176" s="1">
        <f ca="1"/>
        <v>0</v>
      </c>
      <c r="AF176" s="1">
        <f ca="1"/>
        <v>1</v>
      </c>
      <c r="AG176" s="1">
        <f ca="1"/>
        <v>0</v>
      </c>
      <c r="AH176" s="1">
        <f ca="1"/>
        <v>0</v>
      </c>
      <c r="AI176" s="1">
        <f ca="1"/>
        <v>0</v>
      </c>
      <c r="AT176" s="6">
        <f t="shared" ca="1" si="56"/>
        <v>18326.349999999999</v>
      </c>
      <c r="AW176" s="1">
        <f t="shared" ca="1" si="57"/>
        <v>11.06</v>
      </c>
    </row>
    <row r="177" spans="1:49" x14ac:dyDescent="0.25">
      <c r="A177" s="1" t="str">
        <f t="shared" ca="1" si="47"/>
        <v>women</v>
      </c>
      <c r="B177" s="1">
        <f t="shared" ca="1" si="48"/>
        <v>36</v>
      </c>
      <c r="C177" s="1" t="str">
        <f t="shared" ca="1" si="49"/>
        <v>Agriculture</v>
      </c>
      <c r="D177" s="1" t="str">
        <f t="shared" ca="1" si="50"/>
        <v>University</v>
      </c>
      <c r="E177" s="1">
        <f t="shared" ca="1" si="51"/>
        <v>2</v>
      </c>
      <c r="F177" s="1">
        <f t="shared" ca="1" si="52"/>
        <v>3</v>
      </c>
      <c r="G177" s="1">
        <f t="shared" ca="1" si="53"/>
        <v>48334</v>
      </c>
      <c r="H177" s="1" t="str">
        <f t="shared" ca="1" si="54"/>
        <v>New Bruncwick</v>
      </c>
      <c r="I177" s="1">
        <f t="shared" ca="1" si="58"/>
        <v>193336</v>
      </c>
      <c r="J177" s="3">
        <f t="shared" ca="1" si="55"/>
        <v>30440.856686235875</v>
      </c>
      <c r="K177" s="3">
        <f t="shared" ca="1" si="59"/>
        <v>93521.258203091682</v>
      </c>
      <c r="L177" s="3">
        <f t="shared" ca="1" si="46"/>
        <v>92453.088152452954</v>
      </c>
      <c r="M177" s="1">
        <f t="shared" ca="1" si="60"/>
        <v>58106.33411941689</v>
      </c>
      <c r="N177" s="3">
        <f t="shared" ca="1" si="61"/>
        <v>65943.598281768936</v>
      </c>
      <c r="O177" s="3">
        <f t="shared" ca="1" si="62"/>
        <v>352800.85648486065</v>
      </c>
      <c r="P177" s="3">
        <f t="shared" ca="1" si="63"/>
        <v>181000.27895810571</v>
      </c>
      <c r="Q177" s="3">
        <f t="shared" ca="1" si="64"/>
        <v>171800.57752675493</v>
      </c>
      <c r="Y177" s="1">
        <f ca="1">IF(Table3[[#This Row],[Gender]]="men",1,0)</f>
        <v>0</v>
      </c>
      <c r="Z177" s="1">
        <f ca="1">IF(Table3[[#This Row],[Gender]]="women",1,0)</f>
        <v>1</v>
      </c>
      <c r="AD177" s="1">
        <f ca="1"/>
        <v>1</v>
      </c>
      <c r="AE177" s="1">
        <f ca="1"/>
        <v>0</v>
      </c>
      <c r="AF177" s="1">
        <f ca="1"/>
        <v>0</v>
      </c>
      <c r="AG177" s="1">
        <f ca="1"/>
        <v>0</v>
      </c>
      <c r="AH177" s="1">
        <f ca="1"/>
        <v>0</v>
      </c>
      <c r="AI177" s="1">
        <f ca="1"/>
        <v>0</v>
      </c>
      <c r="AT177" s="6">
        <f t="shared" ca="1" si="56"/>
        <v>31173.75</v>
      </c>
      <c r="AW177" s="1">
        <f t="shared" ca="1" si="57"/>
        <v>15.75</v>
      </c>
    </row>
    <row r="178" spans="1:49" x14ac:dyDescent="0.25">
      <c r="A178" s="1" t="str">
        <f t="shared" ca="1" si="47"/>
        <v>men</v>
      </c>
      <c r="B178" s="1">
        <f t="shared" ca="1" si="48"/>
        <v>43</v>
      </c>
      <c r="C178" s="1" t="str">
        <f t="shared" ca="1" si="49"/>
        <v>Teaching</v>
      </c>
      <c r="D178" s="1" t="str">
        <f t="shared" ca="1" si="50"/>
        <v>Other</v>
      </c>
      <c r="E178" s="1">
        <f t="shared" ca="1" si="51"/>
        <v>1</v>
      </c>
      <c r="F178" s="1">
        <f t="shared" ca="1" si="52"/>
        <v>2</v>
      </c>
      <c r="G178" s="1">
        <f t="shared" ca="1" si="53"/>
        <v>48773</v>
      </c>
      <c r="H178" s="1" t="str">
        <f t="shared" ca="1" si="54"/>
        <v>Ontario</v>
      </c>
      <c r="I178" s="1">
        <f t="shared" ca="1" si="58"/>
        <v>195092</v>
      </c>
      <c r="J178" s="3">
        <f t="shared" ca="1" si="55"/>
        <v>151651.3123317608</v>
      </c>
      <c r="K178" s="3">
        <f t="shared" ca="1" si="59"/>
        <v>63820.619354945367</v>
      </c>
      <c r="L178" s="3">
        <f t="shared" ca="1" si="46"/>
        <v>56934.783446862704</v>
      </c>
      <c r="M178" s="1">
        <f t="shared" ca="1" si="60"/>
        <v>56230.397317076124</v>
      </c>
      <c r="N178" s="3">
        <f t="shared" ca="1" si="61"/>
        <v>27871.292982202176</v>
      </c>
      <c r="O178" s="3">
        <f t="shared" ca="1" si="62"/>
        <v>286783.91233714757</v>
      </c>
      <c r="P178" s="3">
        <f t="shared" ca="1" si="63"/>
        <v>264816.49309569964</v>
      </c>
      <c r="Q178" s="3">
        <f t="shared" ca="1" si="64"/>
        <v>21967.419241447933</v>
      </c>
      <c r="Y178" s="1">
        <f ca="1">IF(Table3[[#This Row],[Gender]]="men",1,0)</f>
        <v>1</v>
      </c>
      <c r="Z178" s="1">
        <f ca="1">IF(Table3[[#This Row],[Gender]]="women",1,0)</f>
        <v>0</v>
      </c>
      <c r="AD178" s="1">
        <f ca="1"/>
        <v>0</v>
      </c>
      <c r="AE178" s="1">
        <f ca="1"/>
        <v>0</v>
      </c>
      <c r="AF178" s="1">
        <f ca="1"/>
        <v>0</v>
      </c>
      <c r="AG178" s="1">
        <f ca="1"/>
        <v>0</v>
      </c>
      <c r="AH178" s="1">
        <f ca="1"/>
        <v>1</v>
      </c>
      <c r="AI178" s="1">
        <f ca="1"/>
        <v>0</v>
      </c>
      <c r="AT178" s="6">
        <f t="shared" ca="1" si="56"/>
        <v>31910.31</v>
      </c>
      <c r="AW178" s="1">
        <f t="shared" ca="1" si="57"/>
        <v>77.73</v>
      </c>
    </row>
    <row r="179" spans="1:49" x14ac:dyDescent="0.25">
      <c r="A179" s="1" t="str">
        <f t="shared" ca="1" si="47"/>
        <v>women</v>
      </c>
      <c r="B179" s="1">
        <f t="shared" ca="1" si="48"/>
        <v>31</v>
      </c>
      <c r="C179" s="1" t="str">
        <f t="shared" ca="1" si="49"/>
        <v>Construction</v>
      </c>
      <c r="D179" s="1" t="str">
        <f t="shared" ca="1" si="50"/>
        <v>University</v>
      </c>
      <c r="E179" s="1">
        <f t="shared" ca="1" si="51"/>
        <v>3</v>
      </c>
      <c r="F179" s="1">
        <f t="shared" ca="1" si="52"/>
        <v>1</v>
      </c>
      <c r="G179" s="1">
        <f t="shared" ca="1" si="53"/>
        <v>39442</v>
      </c>
      <c r="H179" s="1" t="str">
        <f t="shared" ca="1" si="54"/>
        <v>Nunavut</v>
      </c>
      <c r="I179" s="1">
        <f t="shared" ca="1" si="58"/>
        <v>157768</v>
      </c>
      <c r="J179" s="3">
        <f t="shared" ca="1" si="55"/>
        <v>30652.361638734488</v>
      </c>
      <c r="K179" s="3">
        <f t="shared" ca="1" si="59"/>
        <v>23703.932295524646</v>
      </c>
      <c r="L179" s="3">
        <f t="shared" ca="1" si="46"/>
        <v>811.01397731164525</v>
      </c>
      <c r="M179" s="1">
        <f t="shared" ca="1" si="60"/>
        <v>27974.961552858142</v>
      </c>
      <c r="N179" s="3">
        <f t="shared" ca="1" si="61"/>
        <v>188.45388112605715</v>
      </c>
      <c r="O179" s="3">
        <f t="shared" ca="1" si="62"/>
        <v>181660.38617665067</v>
      </c>
      <c r="P179" s="3">
        <f t="shared" ca="1" si="63"/>
        <v>59438.337168904276</v>
      </c>
      <c r="Q179" s="3">
        <f t="shared" ca="1" si="64"/>
        <v>122222.04900774639</v>
      </c>
      <c r="Y179" s="1">
        <f ca="1">IF(Table3[[#This Row],[Gender]]="men",1,0)</f>
        <v>0</v>
      </c>
      <c r="Z179" s="1">
        <f ca="1">IF(Table3[[#This Row],[Gender]]="women",1,0)</f>
        <v>1</v>
      </c>
      <c r="AD179" s="1">
        <f ca="1"/>
        <v>0</v>
      </c>
      <c r="AE179" s="1">
        <f ca="1"/>
        <v>1</v>
      </c>
      <c r="AF179" s="1">
        <f ca="1"/>
        <v>0</v>
      </c>
      <c r="AG179" s="1">
        <f ca="1"/>
        <v>0</v>
      </c>
      <c r="AH179" s="1">
        <f ca="1"/>
        <v>0</v>
      </c>
      <c r="AI179" s="1">
        <f ca="1"/>
        <v>0</v>
      </c>
      <c r="AT179" s="6">
        <f t="shared" ca="1" si="56"/>
        <v>23703.93</v>
      </c>
      <c r="AW179" s="1">
        <f t="shared" ca="1" si="57"/>
        <v>19.43</v>
      </c>
    </row>
    <row r="180" spans="1:49" x14ac:dyDescent="0.25">
      <c r="A180" s="1" t="str">
        <f t="shared" ca="1" si="47"/>
        <v>men</v>
      </c>
      <c r="B180" s="1">
        <f t="shared" ca="1" si="48"/>
        <v>30</v>
      </c>
      <c r="C180" s="1" t="str">
        <f t="shared" ca="1" si="49"/>
        <v>Health</v>
      </c>
      <c r="D180" s="1" t="str">
        <f t="shared" ca="1" si="50"/>
        <v>Other</v>
      </c>
      <c r="E180" s="1">
        <f t="shared" ca="1" si="51"/>
        <v>3</v>
      </c>
      <c r="F180" s="1">
        <f t="shared" ca="1" si="52"/>
        <v>3</v>
      </c>
      <c r="G180" s="1">
        <f t="shared" ca="1" si="53"/>
        <v>66037</v>
      </c>
      <c r="H180" s="1" t="str">
        <f t="shared" ca="1" si="54"/>
        <v>Quebec</v>
      </c>
      <c r="I180" s="1">
        <f t="shared" ca="1" si="58"/>
        <v>198111</v>
      </c>
      <c r="J180" s="3">
        <f t="shared" ca="1" si="55"/>
        <v>21508.911368962414</v>
      </c>
      <c r="K180" s="3">
        <f t="shared" ca="1" si="59"/>
        <v>165308.57837949277</v>
      </c>
      <c r="L180" s="3">
        <f t="shared" ca="1" si="46"/>
        <v>144847.77996021044</v>
      </c>
      <c r="M180" s="1">
        <f t="shared" ca="1" si="60"/>
        <v>88317.447986048239</v>
      </c>
      <c r="N180" s="3">
        <f t="shared" ca="1" si="61"/>
        <v>79596.862374376069</v>
      </c>
      <c r="O180" s="3">
        <f t="shared" ca="1" si="62"/>
        <v>443016.44075386878</v>
      </c>
      <c r="P180" s="3">
        <f t="shared" ca="1" si="63"/>
        <v>254674.13931522108</v>
      </c>
      <c r="Q180" s="3">
        <f t="shared" ca="1" si="64"/>
        <v>188342.3014386477</v>
      </c>
      <c r="Y180" s="1">
        <f ca="1">IF(Table3[[#This Row],[Gender]]="men",1,0)</f>
        <v>1</v>
      </c>
      <c r="Z180" s="1">
        <f ca="1">IF(Table3[[#This Row],[Gender]]="women",1,0)</f>
        <v>0</v>
      </c>
      <c r="AD180" s="1">
        <f ca="1"/>
        <v>0</v>
      </c>
      <c r="AE180" s="1">
        <f ca="1"/>
        <v>1</v>
      </c>
      <c r="AF180" s="1">
        <f ca="1"/>
        <v>0</v>
      </c>
      <c r="AG180" s="1">
        <f ca="1"/>
        <v>0</v>
      </c>
      <c r="AH180" s="1">
        <f ca="1"/>
        <v>0</v>
      </c>
      <c r="AI180" s="1">
        <f ca="1"/>
        <v>0</v>
      </c>
      <c r="AT180" s="6">
        <f t="shared" ca="1" si="56"/>
        <v>55102.86</v>
      </c>
      <c r="AW180" s="1">
        <f t="shared" ca="1" si="57"/>
        <v>10.86</v>
      </c>
    </row>
    <row r="181" spans="1:49" x14ac:dyDescent="0.25">
      <c r="A181" s="1" t="str">
        <f t="shared" ca="1" si="47"/>
        <v>women</v>
      </c>
      <c r="B181" s="1">
        <f t="shared" ca="1" si="48"/>
        <v>42</v>
      </c>
      <c r="C181" s="1" t="str">
        <f t="shared" ca="1" si="49"/>
        <v>Health</v>
      </c>
      <c r="D181" s="1" t="str">
        <f t="shared" ca="1" si="50"/>
        <v>University</v>
      </c>
      <c r="E181" s="1">
        <f t="shared" ca="1" si="51"/>
        <v>2</v>
      </c>
      <c r="F181" s="1">
        <f t="shared" ca="1" si="52"/>
        <v>1</v>
      </c>
      <c r="G181" s="1">
        <f t="shared" ca="1" si="53"/>
        <v>46297</v>
      </c>
      <c r="H181" s="1" t="str">
        <f t="shared" ca="1" si="54"/>
        <v>Alberta</v>
      </c>
      <c r="I181" s="1">
        <f t="shared" ca="1" si="58"/>
        <v>231485</v>
      </c>
      <c r="J181" s="3">
        <f t="shared" ca="1" si="55"/>
        <v>72145.444375737949</v>
      </c>
      <c r="K181" s="3">
        <f t="shared" ca="1" si="59"/>
        <v>4663.9471979215232</v>
      </c>
      <c r="L181" s="3">
        <f t="shared" ca="1" si="46"/>
        <v>17649.739971034225</v>
      </c>
      <c r="M181" s="1">
        <f t="shared" ca="1" si="60"/>
        <v>39511.563097789658</v>
      </c>
      <c r="N181" s="3">
        <f t="shared" ca="1" si="61"/>
        <v>50235.969537121637</v>
      </c>
      <c r="O181" s="3">
        <f t="shared" ca="1" si="62"/>
        <v>286384.91673504317</v>
      </c>
      <c r="P181" s="3">
        <f t="shared" ca="1" si="63"/>
        <v>129306.74744456183</v>
      </c>
      <c r="Q181" s="3">
        <f t="shared" ca="1" si="64"/>
        <v>157078.16929048134</v>
      </c>
      <c r="Y181" s="1">
        <f ca="1">IF(Table3[[#This Row],[Gender]]="men",1,0)</f>
        <v>0</v>
      </c>
      <c r="Z181" s="1">
        <f ca="1">IF(Table3[[#This Row],[Gender]]="women",1,0)</f>
        <v>1</v>
      </c>
      <c r="AD181" s="1">
        <f ca="1"/>
        <v>0</v>
      </c>
      <c r="AE181" s="1">
        <f ca="1"/>
        <v>0</v>
      </c>
      <c r="AF181" s="1">
        <f ca="1"/>
        <v>0</v>
      </c>
      <c r="AG181" s="1">
        <f ca="1"/>
        <v>0</v>
      </c>
      <c r="AH181" s="1">
        <f ca="1"/>
        <v>1</v>
      </c>
      <c r="AI181" s="1">
        <f ca="1"/>
        <v>0</v>
      </c>
      <c r="AT181" s="6">
        <f t="shared" ca="1" si="56"/>
        <v>4663.95</v>
      </c>
      <c r="AW181" s="1">
        <f t="shared" ca="1" si="57"/>
        <v>31.17</v>
      </c>
    </row>
    <row r="182" spans="1:49" x14ac:dyDescent="0.25">
      <c r="A182" s="1" t="str">
        <f t="shared" ca="1" si="47"/>
        <v>men</v>
      </c>
      <c r="B182" s="1">
        <f t="shared" ca="1" si="48"/>
        <v>32</v>
      </c>
      <c r="C182" s="1" t="str">
        <f t="shared" ca="1" si="49"/>
        <v>Construction</v>
      </c>
      <c r="D182" s="1" t="str">
        <f t="shared" ca="1" si="50"/>
        <v>University</v>
      </c>
      <c r="E182" s="1">
        <f t="shared" ca="1" si="51"/>
        <v>3</v>
      </c>
      <c r="F182" s="1">
        <f t="shared" ca="1" si="52"/>
        <v>1</v>
      </c>
      <c r="G182" s="1">
        <f t="shared" ca="1" si="53"/>
        <v>80517</v>
      </c>
      <c r="H182" s="1" t="str">
        <f t="shared" ca="1" si="54"/>
        <v>New Bruncwick</v>
      </c>
      <c r="I182" s="1">
        <f t="shared" ca="1" si="58"/>
        <v>402585</v>
      </c>
      <c r="J182" s="3">
        <f t="shared" ca="1" si="55"/>
        <v>38650.147661259398</v>
      </c>
      <c r="K182" s="3">
        <f t="shared" ca="1" si="59"/>
        <v>63708.81387394834</v>
      </c>
      <c r="L182" s="3">
        <f t="shared" ca="1" si="46"/>
        <v>6324.0964363717112</v>
      </c>
      <c r="M182" s="1">
        <f t="shared" ca="1" si="60"/>
        <v>141370.35792356674</v>
      </c>
      <c r="N182" s="3">
        <f t="shared" ca="1" si="61"/>
        <v>79327.566140829134</v>
      </c>
      <c r="O182" s="3">
        <f t="shared" ca="1" si="62"/>
        <v>545621.38001477753</v>
      </c>
      <c r="P182" s="3">
        <f t="shared" ca="1" si="63"/>
        <v>186344.60202119785</v>
      </c>
      <c r="Q182" s="3">
        <f t="shared" ca="1" si="64"/>
        <v>359276.77799357969</v>
      </c>
      <c r="Y182" s="1">
        <f ca="1">IF(Table3[[#This Row],[Gender]]="men",1,0)</f>
        <v>1</v>
      </c>
      <c r="Z182" s="1">
        <f ca="1">IF(Table3[[#This Row],[Gender]]="women",1,0)</f>
        <v>0</v>
      </c>
      <c r="AD182" s="1">
        <f ca="1"/>
        <v>0</v>
      </c>
      <c r="AE182" s="1">
        <f ca="1"/>
        <v>0</v>
      </c>
      <c r="AF182" s="1">
        <f ca="1"/>
        <v>0</v>
      </c>
      <c r="AG182" s="1">
        <f ca="1"/>
        <v>0</v>
      </c>
      <c r="AH182" s="1">
        <f ca="1"/>
        <v>1</v>
      </c>
      <c r="AI182" s="1">
        <f ca="1"/>
        <v>0</v>
      </c>
      <c r="AT182" s="6">
        <f t="shared" ca="1" si="56"/>
        <v>63708.81</v>
      </c>
      <c r="AW182" s="1">
        <f t="shared" ca="1" si="57"/>
        <v>9.6</v>
      </c>
    </row>
    <row r="183" spans="1:49" x14ac:dyDescent="0.25">
      <c r="A183" s="1" t="str">
        <f t="shared" ca="1" si="47"/>
        <v>women</v>
      </c>
      <c r="B183" s="1">
        <f t="shared" ca="1" si="48"/>
        <v>32</v>
      </c>
      <c r="C183" s="1" t="str">
        <f t="shared" ca="1" si="49"/>
        <v>Construction</v>
      </c>
      <c r="D183" s="1" t="str">
        <f t="shared" ca="1" si="50"/>
        <v>High school</v>
      </c>
      <c r="E183" s="1">
        <f t="shared" ca="1" si="51"/>
        <v>1</v>
      </c>
      <c r="F183" s="1">
        <f t="shared" ca="1" si="52"/>
        <v>3</v>
      </c>
      <c r="G183" s="1">
        <f t="shared" ca="1" si="53"/>
        <v>65456</v>
      </c>
      <c r="H183" s="1" t="str">
        <f t="shared" ca="1" si="54"/>
        <v>BC</v>
      </c>
      <c r="I183" s="1">
        <f t="shared" ca="1" si="58"/>
        <v>261824</v>
      </c>
      <c r="J183" s="3">
        <f t="shared" ca="1" si="55"/>
        <v>159150.58312862334</v>
      </c>
      <c r="K183" s="3">
        <f t="shared" ca="1" si="59"/>
        <v>186032.63476963196</v>
      </c>
      <c r="L183" s="3">
        <f t="shared" ca="1" si="46"/>
        <v>170805.4907221891</v>
      </c>
      <c r="M183" s="1">
        <f t="shared" ca="1" si="60"/>
        <v>120572.29288502567</v>
      </c>
      <c r="N183" s="3">
        <f t="shared" ca="1" si="61"/>
        <v>26672.260205662475</v>
      </c>
      <c r="O183" s="3">
        <f t="shared" ca="1" si="62"/>
        <v>474528.89497529442</v>
      </c>
      <c r="P183" s="3">
        <f t="shared" ca="1" si="63"/>
        <v>450528.36673583812</v>
      </c>
      <c r="Q183" s="3">
        <f t="shared" ca="1" si="64"/>
        <v>24000.528239456296</v>
      </c>
      <c r="Y183" s="1">
        <f ca="1">IF(Table3[[#This Row],[Gender]]="men",1,0)</f>
        <v>0</v>
      </c>
      <c r="Z183" s="1">
        <f ca="1">IF(Table3[[#This Row],[Gender]]="women",1,0)</f>
        <v>1</v>
      </c>
      <c r="AD183" s="1">
        <f ca="1"/>
        <v>0</v>
      </c>
      <c r="AE183" s="1">
        <f ca="1"/>
        <v>0</v>
      </c>
      <c r="AF183" s="1">
        <f ca="1"/>
        <v>0</v>
      </c>
      <c r="AG183" s="1">
        <f ca="1"/>
        <v>1</v>
      </c>
      <c r="AH183" s="1">
        <f ca="1"/>
        <v>0</v>
      </c>
      <c r="AI183" s="1">
        <f ca="1"/>
        <v>0</v>
      </c>
      <c r="AT183" s="6">
        <f t="shared" ca="1" si="56"/>
        <v>62010.879999999997</v>
      </c>
      <c r="AW183" s="1">
        <f t="shared" ca="1" si="57"/>
        <v>60.79</v>
      </c>
    </row>
    <row r="184" spans="1:49" x14ac:dyDescent="0.25">
      <c r="A184" s="1" t="str">
        <f t="shared" ca="1" si="47"/>
        <v>women</v>
      </c>
      <c r="B184" s="1">
        <f t="shared" ca="1" si="48"/>
        <v>30</v>
      </c>
      <c r="C184" s="1" t="str">
        <f t="shared" ca="1" si="49"/>
        <v>IT</v>
      </c>
      <c r="D184" s="1" t="str">
        <f t="shared" ca="1" si="50"/>
        <v>Technical</v>
      </c>
      <c r="E184" s="1">
        <f t="shared" ca="1" si="51"/>
        <v>1</v>
      </c>
      <c r="F184" s="1">
        <f t="shared" ca="1" si="52"/>
        <v>2</v>
      </c>
      <c r="G184" s="1">
        <f t="shared" ca="1" si="53"/>
        <v>53768</v>
      </c>
      <c r="H184" s="1" t="str">
        <f t="shared" ca="1" si="54"/>
        <v>Nunavut</v>
      </c>
      <c r="I184" s="1">
        <f t="shared" ca="1" si="58"/>
        <v>268840</v>
      </c>
      <c r="J184" s="3">
        <f t="shared" ca="1" si="55"/>
        <v>208173.56298018902</v>
      </c>
      <c r="K184" s="3">
        <f t="shared" ca="1" si="59"/>
        <v>46740.63993049071</v>
      </c>
      <c r="L184" s="3">
        <f t="shared" ca="1" si="46"/>
        <v>26192.105180103536</v>
      </c>
      <c r="M184" s="1">
        <f t="shared" ca="1" si="60"/>
        <v>74524.844053081222</v>
      </c>
      <c r="N184" s="3">
        <f t="shared" ca="1" si="61"/>
        <v>9072.3853468036305</v>
      </c>
      <c r="O184" s="3">
        <f t="shared" ca="1" si="62"/>
        <v>324653.02527729433</v>
      </c>
      <c r="P184" s="3">
        <f t="shared" ca="1" si="63"/>
        <v>308890.51221337379</v>
      </c>
      <c r="Q184" s="3">
        <f t="shared" ca="1" si="64"/>
        <v>15762.513063920545</v>
      </c>
      <c r="Y184" s="1">
        <f ca="1">IF(Table3[[#This Row],[Gender]]="men",1,0)</f>
        <v>0</v>
      </c>
      <c r="Z184" s="1">
        <f ca="1">IF(Table3[[#This Row],[Gender]]="women",1,0)</f>
        <v>1</v>
      </c>
      <c r="AD184" s="1">
        <f ca="1"/>
        <v>0</v>
      </c>
      <c r="AE184" s="1">
        <f ca="1"/>
        <v>0</v>
      </c>
      <c r="AF184" s="1">
        <f ca="1"/>
        <v>1</v>
      </c>
      <c r="AG184" s="1">
        <f ca="1"/>
        <v>0</v>
      </c>
      <c r="AH184" s="1">
        <f ca="1"/>
        <v>0</v>
      </c>
      <c r="AI184" s="1">
        <f ca="1"/>
        <v>0</v>
      </c>
      <c r="AT184" s="6">
        <f t="shared" ca="1" si="56"/>
        <v>23370.32</v>
      </c>
      <c r="AW184" s="1">
        <f t="shared" ca="1" si="57"/>
        <v>77.430000000000007</v>
      </c>
    </row>
    <row r="185" spans="1:49" x14ac:dyDescent="0.25">
      <c r="A185" s="1" t="str">
        <f t="shared" ca="1" si="47"/>
        <v>men</v>
      </c>
      <c r="B185" s="1">
        <f t="shared" ca="1" si="48"/>
        <v>26</v>
      </c>
      <c r="C185" s="1" t="str">
        <f t="shared" ca="1" si="49"/>
        <v>Agriculture</v>
      </c>
      <c r="D185" s="1" t="str">
        <f t="shared" ca="1" si="50"/>
        <v>Technical</v>
      </c>
      <c r="E185" s="1">
        <f t="shared" ca="1" si="51"/>
        <v>1</v>
      </c>
      <c r="F185" s="1">
        <f t="shared" ca="1" si="52"/>
        <v>3</v>
      </c>
      <c r="G185" s="1">
        <f t="shared" ca="1" si="53"/>
        <v>71902</v>
      </c>
      <c r="H185" s="1" t="str">
        <f t="shared" ca="1" si="54"/>
        <v>New Bruncwick</v>
      </c>
      <c r="I185" s="1">
        <f t="shared" ca="1" si="58"/>
        <v>359510</v>
      </c>
      <c r="J185" s="3">
        <f t="shared" ca="1" si="55"/>
        <v>16548.301165089539</v>
      </c>
      <c r="K185" s="3">
        <f t="shared" ca="1" si="59"/>
        <v>120823.93795510377</v>
      </c>
      <c r="L185" s="3">
        <f t="shared" ca="1" si="46"/>
        <v>69191.14911616889</v>
      </c>
      <c r="M185" s="1">
        <f t="shared" ca="1" si="60"/>
        <v>67004.040239318187</v>
      </c>
      <c r="N185" s="3">
        <f t="shared" ca="1" si="61"/>
        <v>31821.046838556882</v>
      </c>
      <c r="O185" s="3">
        <f t="shared" ca="1" si="62"/>
        <v>512154.98479366064</v>
      </c>
      <c r="P185" s="3">
        <f t="shared" ca="1" si="63"/>
        <v>152743.4905205766</v>
      </c>
      <c r="Q185" s="3">
        <f t="shared" ca="1" si="64"/>
        <v>359411.49427308404</v>
      </c>
      <c r="Y185" s="1">
        <f ca="1">IF(Table3[[#This Row],[Gender]]="men",1,0)</f>
        <v>1</v>
      </c>
      <c r="Z185" s="1">
        <f ca="1">IF(Table3[[#This Row],[Gender]]="women",1,0)</f>
        <v>0</v>
      </c>
      <c r="AD185" s="1">
        <f ca="1"/>
        <v>0</v>
      </c>
      <c r="AE185" s="1">
        <f ca="1"/>
        <v>0</v>
      </c>
      <c r="AF185" s="1">
        <f ca="1"/>
        <v>1</v>
      </c>
      <c r="AG185" s="1">
        <f ca="1"/>
        <v>0</v>
      </c>
      <c r="AH185" s="1">
        <f ca="1"/>
        <v>0</v>
      </c>
      <c r="AI185" s="1">
        <f ca="1"/>
        <v>0</v>
      </c>
      <c r="AT185" s="6">
        <f t="shared" ca="1" si="56"/>
        <v>40274.65</v>
      </c>
      <c r="AW185" s="1">
        <f t="shared" ca="1" si="57"/>
        <v>4.5999999999999996</v>
      </c>
    </row>
    <row r="186" spans="1:49" x14ac:dyDescent="0.25">
      <c r="A186" s="1" t="str">
        <f t="shared" ca="1" si="47"/>
        <v>men</v>
      </c>
      <c r="B186" s="1">
        <f t="shared" ca="1" si="48"/>
        <v>39</v>
      </c>
      <c r="C186" s="1" t="str">
        <f t="shared" ca="1" si="49"/>
        <v>Agriculture</v>
      </c>
      <c r="D186" s="1" t="str">
        <f t="shared" ca="1" si="50"/>
        <v>Technical</v>
      </c>
      <c r="E186" s="1">
        <f t="shared" ca="1" si="51"/>
        <v>2</v>
      </c>
      <c r="F186" s="1">
        <f t="shared" ca="1" si="52"/>
        <v>3</v>
      </c>
      <c r="G186" s="1">
        <f t="shared" ca="1" si="53"/>
        <v>41152</v>
      </c>
      <c r="H186" s="1" t="str">
        <f t="shared" ca="1" si="54"/>
        <v>Saskatchewan</v>
      </c>
      <c r="I186" s="1">
        <f t="shared" ca="1" si="58"/>
        <v>164608</v>
      </c>
      <c r="J186" s="3">
        <f t="shared" ca="1" si="55"/>
        <v>5226.0638212072909</v>
      </c>
      <c r="K186" s="3">
        <f t="shared" ca="1" si="59"/>
        <v>6855.3595269261632</v>
      </c>
      <c r="L186" s="3">
        <f t="shared" ca="1" si="46"/>
        <v>14864.111143971824</v>
      </c>
      <c r="M186" s="1">
        <f t="shared" ca="1" si="60"/>
        <v>36800.351335361411</v>
      </c>
      <c r="N186" s="3">
        <f t="shared" ca="1" si="61"/>
        <v>41771.337940520702</v>
      </c>
      <c r="O186" s="3">
        <f t="shared" ca="1" si="62"/>
        <v>213234.69746744685</v>
      </c>
      <c r="P186" s="3">
        <f t="shared" ca="1" si="63"/>
        <v>56890.526300540529</v>
      </c>
      <c r="Q186" s="3">
        <f t="shared" ca="1" si="64"/>
        <v>156344.17116690631</v>
      </c>
      <c r="Y186" s="1">
        <f ca="1">IF(Table3[[#This Row],[Gender]]="men",1,0)</f>
        <v>1</v>
      </c>
      <c r="Z186" s="1">
        <f ca="1">IF(Table3[[#This Row],[Gender]]="women",1,0)</f>
        <v>0</v>
      </c>
      <c r="AD186" s="1">
        <f ca="1"/>
        <v>0</v>
      </c>
      <c r="AE186" s="1">
        <f ca="1"/>
        <v>0</v>
      </c>
      <c r="AF186" s="1">
        <f ca="1"/>
        <v>1</v>
      </c>
      <c r="AG186" s="1">
        <f ca="1"/>
        <v>0</v>
      </c>
      <c r="AH186" s="1">
        <f ca="1"/>
        <v>0</v>
      </c>
      <c r="AI186" s="1">
        <f ca="1"/>
        <v>0</v>
      </c>
      <c r="AT186" s="6">
        <f t="shared" ca="1" si="56"/>
        <v>2285.12</v>
      </c>
      <c r="AW186" s="1">
        <f t="shared" ca="1" si="57"/>
        <v>3.17</v>
      </c>
    </row>
    <row r="187" spans="1:49" x14ac:dyDescent="0.25">
      <c r="A187" s="1" t="str">
        <f t="shared" ca="1" si="47"/>
        <v>women</v>
      </c>
      <c r="B187" s="1">
        <f t="shared" ca="1" si="48"/>
        <v>40</v>
      </c>
      <c r="C187" s="1" t="str">
        <f t="shared" ca="1" si="49"/>
        <v>Agriculture</v>
      </c>
      <c r="D187" s="1" t="str">
        <f t="shared" ca="1" si="50"/>
        <v>College</v>
      </c>
      <c r="E187" s="1">
        <f t="shared" ca="1" si="51"/>
        <v>1</v>
      </c>
      <c r="F187" s="1">
        <f t="shared" ca="1" si="52"/>
        <v>1</v>
      </c>
      <c r="G187" s="1">
        <f t="shared" ca="1" si="53"/>
        <v>75343</v>
      </c>
      <c r="H187" s="1" t="str">
        <f t="shared" ca="1" si="54"/>
        <v>Quebec</v>
      </c>
      <c r="I187" s="1">
        <f t="shared" ca="1" si="58"/>
        <v>452058</v>
      </c>
      <c r="J187" s="3">
        <f t="shared" ca="1" si="55"/>
        <v>288479.52113042679</v>
      </c>
      <c r="K187" s="3">
        <f t="shared" ca="1" si="59"/>
        <v>13488.327718626788</v>
      </c>
      <c r="L187" s="3">
        <f t="shared" ca="1" si="46"/>
        <v>68850.518180354426</v>
      </c>
      <c r="M187" s="1">
        <f t="shared" ca="1" si="60"/>
        <v>93280.872332183266</v>
      </c>
      <c r="N187" s="3">
        <f t="shared" ca="1" si="61"/>
        <v>5966.3369537087783</v>
      </c>
      <c r="O187" s="3">
        <f t="shared" ca="1" si="62"/>
        <v>471512.66467233555</v>
      </c>
      <c r="P187" s="3">
        <f t="shared" ca="1" si="63"/>
        <v>450610.91164296446</v>
      </c>
      <c r="Q187" s="3">
        <f t="shared" ca="1" si="64"/>
        <v>20901.753029371088</v>
      </c>
      <c r="Y187" s="1">
        <f ca="1">IF(Table3[[#This Row],[Gender]]="men",1,0)</f>
        <v>0</v>
      </c>
      <c r="Z187" s="1">
        <f ca="1">IF(Table3[[#This Row],[Gender]]="women",1,0)</f>
        <v>1</v>
      </c>
      <c r="AD187" s="1">
        <f ca="1"/>
        <v>0</v>
      </c>
      <c r="AE187" s="1">
        <f ca="1"/>
        <v>0</v>
      </c>
      <c r="AF187" s="1">
        <f ca="1"/>
        <v>0</v>
      </c>
      <c r="AG187" s="1">
        <f ca="1"/>
        <v>0</v>
      </c>
      <c r="AH187" s="1">
        <f ca="1"/>
        <v>1</v>
      </c>
      <c r="AI187" s="1">
        <f ca="1"/>
        <v>0</v>
      </c>
      <c r="AT187" s="6">
        <f t="shared" ca="1" si="56"/>
        <v>13488.33</v>
      </c>
      <c r="AW187" s="1">
        <f t="shared" ca="1" si="57"/>
        <v>63.81</v>
      </c>
    </row>
    <row r="188" spans="1:49" x14ac:dyDescent="0.25">
      <c r="A188" s="1" t="str">
        <f t="shared" ca="1" si="47"/>
        <v>women</v>
      </c>
      <c r="B188" s="1">
        <f t="shared" ca="1" si="48"/>
        <v>33</v>
      </c>
      <c r="C188" s="1" t="str">
        <f t="shared" ca="1" si="49"/>
        <v>Construction</v>
      </c>
      <c r="D188" s="1" t="str">
        <f t="shared" ca="1" si="50"/>
        <v>Technical</v>
      </c>
      <c r="E188" s="1">
        <f t="shared" ca="1" si="51"/>
        <v>2</v>
      </c>
      <c r="F188" s="1">
        <f t="shared" ca="1" si="52"/>
        <v>1</v>
      </c>
      <c r="G188" s="1">
        <f t="shared" ca="1" si="53"/>
        <v>60387</v>
      </c>
      <c r="H188" s="1" t="str">
        <f t="shared" ca="1" si="54"/>
        <v>Alberta</v>
      </c>
      <c r="I188" s="1">
        <f t="shared" ca="1" si="58"/>
        <v>241548</v>
      </c>
      <c r="J188" s="3">
        <f t="shared" ca="1" si="55"/>
        <v>185322.9736136375</v>
      </c>
      <c r="K188" s="3">
        <f t="shared" ca="1" si="59"/>
        <v>47769.555224716772</v>
      </c>
      <c r="L188" s="3">
        <f t="shared" ca="1" si="46"/>
        <v>38190.803416210343</v>
      </c>
      <c r="M188" s="1">
        <f t="shared" ca="1" si="60"/>
        <v>68695.059398861165</v>
      </c>
      <c r="N188" s="3">
        <f t="shared" ca="1" si="61"/>
        <v>27941.680424097169</v>
      </c>
      <c r="O188" s="3">
        <f t="shared" ca="1" si="62"/>
        <v>317259.23564881395</v>
      </c>
      <c r="P188" s="3">
        <f t="shared" ca="1" si="63"/>
        <v>292208.83642870898</v>
      </c>
      <c r="Q188" s="3">
        <f t="shared" ca="1" si="64"/>
        <v>25050.39922010497</v>
      </c>
      <c r="Y188" s="1">
        <f ca="1">IF(Table3[[#This Row],[Gender]]="men",1,0)</f>
        <v>0</v>
      </c>
      <c r="Z188" s="1">
        <f ca="1">IF(Table3[[#This Row],[Gender]]="women",1,0)</f>
        <v>1</v>
      </c>
      <c r="AD188" s="1">
        <f ca="1"/>
        <v>1</v>
      </c>
      <c r="AE188" s="1">
        <f ca="1"/>
        <v>0</v>
      </c>
      <c r="AF188" s="1">
        <f ca="1"/>
        <v>0</v>
      </c>
      <c r="AG188" s="1">
        <f ca="1"/>
        <v>0</v>
      </c>
      <c r="AH188" s="1">
        <f ca="1"/>
        <v>0</v>
      </c>
      <c r="AI188" s="1">
        <f ca="1"/>
        <v>0</v>
      </c>
      <c r="AT188" s="6">
        <f t="shared" ca="1" si="56"/>
        <v>47769.56</v>
      </c>
      <c r="AW188" s="1">
        <f t="shared" ca="1" si="57"/>
        <v>76.72</v>
      </c>
    </row>
    <row r="189" spans="1:49" x14ac:dyDescent="0.25">
      <c r="A189" s="1" t="str">
        <f t="shared" ca="1" si="47"/>
        <v>women</v>
      </c>
      <c r="B189" s="1">
        <f t="shared" ca="1" si="48"/>
        <v>32</v>
      </c>
      <c r="C189" s="1" t="str">
        <f t="shared" ca="1" si="49"/>
        <v>Teaching</v>
      </c>
      <c r="D189" s="1" t="str">
        <f t="shared" ca="1" si="50"/>
        <v>Technical</v>
      </c>
      <c r="E189" s="1">
        <f t="shared" ca="1" si="51"/>
        <v>2</v>
      </c>
      <c r="F189" s="1">
        <f t="shared" ca="1" si="52"/>
        <v>3</v>
      </c>
      <c r="G189" s="1">
        <f t="shared" ca="1" si="53"/>
        <v>67555</v>
      </c>
      <c r="H189" s="1" t="str">
        <f t="shared" ca="1" si="54"/>
        <v>Manitoba</v>
      </c>
      <c r="I189" s="1">
        <f t="shared" ca="1" si="58"/>
        <v>202665</v>
      </c>
      <c r="J189" s="3">
        <f t="shared" ca="1" si="55"/>
        <v>128103.60765550406</v>
      </c>
      <c r="K189" s="3">
        <f t="shared" ca="1" si="59"/>
        <v>10176.406896072487</v>
      </c>
      <c r="L189" s="3">
        <f t="shared" ca="1" si="46"/>
        <v>17346.675762316754</v>
      </c>
      <c r="M189" s="1">
        <f t="shared" ca="1" si="60"/>
        <v>125731.85674577605</v>
      </c>
      <c r="N189" s="3">
        <f t="shared" ca="1" si="61"/>
        <v>7997.7535317313441</v>
      </c>
      <c r="O189" s="3">
        <f t="shared" ca="1" si="62"/>
        <v>220839.16042780384</v>
      </c>
      <c r="P189" s="3">
        <f t="shared" ca="1" si="63"/>
        <v>271182.14016359684</v>
      </c>
      <c r="Q189" s="3">
        <f t="shared" ca="1" si="64"/>
        <v>-50342.979735792993</v>
      </c>
      <c r="Y189" s="1">
        <f ca="1">IF(Table3[[#This Row],[Gender]]="men",1,0)</f>
        <v>0</v>
      </c>
      <c r="Z189" s="1">
        <f ca="1">IF(Table3[[#This Row],[Gender]]="women",1,0)</f>
        <v>1</v>
      </c>
      <c r="AD189" s="1">
        <f ca="1"/>
        <v>0</v>
      </c>
      <c r="AE189" s="1">
        <f ca="1"/>
        <v>1</v>
      </c>
      <c r="AF189" s="1">
        <f ca="1"/>
        <v>0</v>
      </c>
      <c r="AG189" s="1">
        <f ca="1"/>
        <v>0</v>
      </c>
      <c r="AH189" s="1">
        <f ca="1"/>
        <v>0</v>
      </c>
      <c r="AI189" s="1">
        <f ca="1"/>
        <v>0</v>
      </c>
      <c r="AT189" s="6">
        <f t="shared" ca="1" si="56"/>
        <v>3392.14</v>
      </c>
      <c r="AW189" s="1">
        <f t="shared" ca="1" si="57"/>
        <v>63.21</v>
      </c>
    </row>
    <row r="190" spans="1:49" x14ac:dyDescent="0.25">
      <c r="A190" s="1" t="str">
        <f t="shared" ca="1" si="47"/>
        <v>women</v>
      </c>
      <c r="B190" s="1">
        <f t="shared" ca="1" si="48"/>
        <v>28</v>
      </c>
      <c r="C190" s="1" t="str">
        <f t="shared" ca="1" si="49"/>
        <v>Health</v>
      </c>
      <c r="D190" s="1" t="str">
        <f t="shared" ca="1" si="50"/>
        <v>College</v>
      </c>
      <c r="E190" s="1">
        <f t="shared" ca="1" si="51"/>
        <v>4</v>
      </c>
      <c r="F190" s="1">
        <f t="shared" ca="1" si="52"/>
        <v>1</v>
      </c>
      <c r="G190" s="1">
        <f t="shared" ca="1" si="53"/>
        <v>82797</v>
      </c>
      <c r="H190" s="1" t="str">
        <f t="shared" ca="1" si="54"/>
        <v>Nunavut</v>
      </c>
      <c r="I190" s="1">
        <f t="shared" ca="1" si="58"/>
        <v>496782</v>
      </c>
      <c r="J190" s="3">
        <f t="shared" ca="1" si="55"/>
        <v>118813.16400082555</v>
      </c>
      <c r="K190" s="3">
        <f t="shared" ca="1" si="59"/>
        <v>79910.554567038809</v>
      </c>
      <c r="L190" s="3">
        <f t="shared" ca="1" si="46"/>
        <v>57566.478151404888</v>
      </c>
      <c r="M190" s="1">
        <f t="shared" ca="1" si="60"/>
        <v>72443.996566245827</v>
      </c>
      <c r="N190" s="3">
        <f t="shared" ca="1" si="61"/>
        <v>60249.360515279513</v>
      </c>
      <c r="O190" s="3">
        <f t="shared" ca="1" si="62"/>
        <v>636941.91508231824</v>
      </c>
      <c r="P190" s="3">
        <f t="shared" ca="1" si="63"/>
        <v>248823.63871847626</v>
      </c>
      <c r="Q190" s="3">
        <f t="shared" ca="1" si="64"/>
        <v>388118.27636384196</v>
      </c>
      <c r="Y190" s="1">
        <f ca="1">IF(Table3[[#This Row],[Gender]]="men",1,0)</f>
        <v>0</v>
      </c>
      <c r="Z190" s="1">
        <f ca="1">IF(Table3[[#This Row],[Gender]]="women",1,0)</f>
        <v>1</v>
      </c>
      <c r="AD190" s="1">
        <f ca="1"/>
        <v>0</v>
      </c>
      <c r="AE190" s="1">
        <f ca="1"/>
        <v>1</v>
      </c>
      <c r="AF190" s="1">
        <f ca="1"/>
        <v>0</v>
      </c>
      <c r="AG190" s="1">
        <f ca="1"/>
        <v>0</v>
      </c>
      <c r="AH190" s="1">
        <f ca="1"/>
        <v>0</v>
      </c>
      <c r="AI190" s="1">
        <f ca="1"/>
        <v>0</v>
      </c>
      <c r="AT190" s="6">
        <f t="shared" ca="1" si="56"/>
        <v>79910.55</v>
      </c>
      <c r="AW190" s="1">
        <f t="shared" ca="1" si="57"/>
        <v>23.92</v>
      </c>
    </row>
    <row r="191" spans="1:49" x14ac:dyDescent="0.25">
      <c r="A191" s="1" t="str">
        <f t="shared" ca="1" si="47"/>
        <v>men</v>
      </c>
      <c r="B191" s="1">
        <f t="shared" ca="1" si="48"/>
        <v>28</v>
      </c>
      <c r="C191" s="1" t="str">
        <f t="shared" ca="1" si="49"/>
        <v>Health</v>
      </c>
      <c r="D191" s="1" t="str">
        <f t="shared" ca="1" si="50"/>
        <v>Other</v>
      </c>
      <c r="E191" s="1">
        <f t="shared" ca="1" si="51"/>
        <v>2</v>
      </c>
      <c r="F191" s="1">
        <f t="shared" ca="1" si="52"/>
        <v>3</v>
      </c>
      <c r="G191" s="1">
        <f t="shared" ca="1" si="53"/>
        <v>60267</v>
      </c>
      <c r="H191" s="1" t="str">
        <f t="shared" ca="1" si="54"/>
        <v>BC</v>
      </c>
      <c r="I191" s="1">
        <f t="shared" ca="1" si="58"/>
        <v>361602</v>
      </c>
      <c r="J191" s="3">
        <f t="shared" ca="1" si="55"/>
        <v>81565.464168961684</v>
      </c>
      <c r="K191" s="3">
        <f t="shared" ca="1" si="59"/>
        <v>99176.924019300888</v>
      </c>
      <c r="L191" s="3">
        <f t="shared" ca="1" si="46"/>
        <v>44182.455361777626</v>
      </c>
      <c r="M191" s="1">
        <f t="shared" ca="1" si="60"/>
        <v>117861.65172799422</v>
      </c>
      <c r="N191" s="3">
        <f t="shared" ca="1" si="61"/>
        <v>18664.238959111521</v>
      </c>
      <c r="O191" s="3">
        <f t="shared" ca="1" si="62"/>
        <v>479443.16297841241</v>
      </c>
      <c r="P191" s="3">
        <f t="shared" ca="1" si="63"/>
        <v>243609.57125873351</v>
      </c>
      <c r="Q191" s="3">
        <f t="shared" ca="1" si="64"/>
        <v>235833.59171967889</v>
      </c>
      <c r="Y191" s="1">
        <f ca="1">IF(Table3[[#This Row],[Gender]]="men",1,0)</f>
        <v>1</v>
      </c>
      <c r="Z191" s="1">
        <f ca="1">IF(Table3[[#This Row],[Gender]]="women",1,0)</f>
        <v>0</v>
      </c>
      <c r="AD191" s="1">
        <f ca="1"/>
        <v>0</v>
      </c>
      <c r="AE191" s="1">
        <f ca="1"/>
        <v>0</v>
      </c>
      <c r="AF191" s="1">
        <f ca="1"/>
        <v>0</v>
      </c>
      <c r="AG191" s="1">
        <f ca="1"/>
        <v>0</v>
      </c>
      <c r="AH191" s="1">
        <f ca="1"/>
        <v>0</v>
      </c>
      <c r="AI191" s="1">
        <f ca="1"/>
        <v>1</v>
      </c>
      <c r="AT191" s="6">
        <f t="shared" ca="1" si="56"/>
        <v>33058.97</v>
      </c>
      <c r="AW191" s="1">
        <f t="shared" ca="1" si="57"/>
        <v>22.56</v>
      </c>
    </row>
    <row r="192" spans="1:49" x14ac:dyDescent="0.25">
      <c r="A192" s="1" t="str">
        <f t="shared" ca="1" si="47"/>
        <v>women</v>
      </c>
      <c r="B192" s="1">
        <f t="shared" ca="1" si="48"/>
        <v>37</v>
      </c>
      <c r="C192" s="1" t="str">
        <f t="shared" ca="1" si="49"/>
        <v>General Work</v>
      </c>
      <c r="D192" s="1" t="str">
        <f t="shared" ca="1" si="50"/>
        <v>Technical</v>
      </c>
      <c r="E192" s="1">
        <f t="shared" ca="1" si="51"/>
        <v>2</v>
      </c>
      <c r="F192" s="1">
        <f t="shared" ca="1" si="52"/>
        <v>3</v>
      </c>
      <c r="G192" s="1">
        <f t="shared" ca="1" si="53"/>
        <v>50250</v>
      </c>
      <c r="H192" s="1" t="str">
        <f t="shared" ca="1" si="54"/>
        <v>Quebec</v>
      </c>
      <c r="I192" s="1">
        <f t="shared" ca="1" si="58"/>
        <v>301500</v>
      </c>
      <c r="J192" s="3">
        <f t="shared" ca="1" si="55"/>
        <v>227683.78067815557</v>
      </c>
      <c r="K192" s="3">
        <f t="shared" ca="1" si="59"/>
        <v>23400.840269614382</v>
      </c>
      <c r="L192" s="3">
        <f t="shared" ca="1" si="46"/>
        <v>95882.723419915856</v>
      </c>
      <c r="M192" s="1">
        <f t="shared" ca="1" si="60"/>
        <v>72832.158291498301</v>
      </c>
      <c r="N192" s="3">
        <f t="shared" ca="1" si="61"/>
        <v>1716.9897911452731</v>
      </c>
      <c r="O192" s="3">
        <f t="shared" ca="1" si="62"/>
        <v>326617.83006075962</v>
      </c>
      <c r="P192" s="3">
        <f t="shared" ca="1" si="63"/>
        <v>396398.66238956974</v>
      </c>
      <c r="Q192" s="3">
        <f t="shared" ca="1" si="64"/>
        <v>-69780.832328810124</v>
      </c>
      <c r="Y192" s="1">
        <f ca="1">IF(Table3[[#This Row],[Gender]]="men",1,0)</f>
        <v>0</v>
      </c>
      <c r="Z192" s="1">
        <f ca="1">IF(Table3[[#This Row],[Gender]]="women",1,0)</f>
        <v>1</v>
      </c>
      <c r="AD192" s="1">
        <f ca="1"/>
        <v>0</v>
      </c>
      <c r="AE192" s="1">
        <f ca="1"/>
        <v>0</v>
      </c>
      <c r="AF192" s="1">
        <f ca="1"/>
        <v>0</v>
      </c>
      <c r="AG192" s="1">
        <f ca="1"/>
        <v>1</v>
      </c>
      <c r="AH192" s="1">
        <f ca="1"/>
        <v>0</v>
      </c>
      <c r="AI192" s="1">
        <f ca="1"/>
        <v>0</v>
      </c>
      <c r="AT192" s="6">
        <f t="shared" ca="1" si="56"/>
        <v>7800.28</v>
      </c>
      <c r="AW192" s="1">
        <f t="shared" ca="1" si="57"/>
        <v>75.52</v>
      </c>
    </row>
    <row r="193" spans="1:49" x14ac:dyDescent="0.25">
      <c r="A193" s="1" t="str">
        <f t="shared" ca="1" si="47"/>
        <v>women</v>
      </c>
      <c r="B193" s="1">
        <f t="shared" ca="1" si="48"/>
        <v>40</v>
      </c>
      <c r="C193" s="1" t="str">
        <f t="shared" ca="1" si="49"/>
        <v>IT</v>
      </c>
      <c r="D193" s="1" t="str">
        <f t="shared" ca="1" si="50"/>
        <v>Other</v>
      </c>
      <c r="E193" s="1">
        <f t="shared" ca="1" si="51"/>
        <v>2</v>
      </c>
      <c r="F193" s="1">
        <f t="shared" ca="1" si="52"/>
        <v>3</v>
      </c>
      <c r="G193" s="1">
        <f t="shared" ca="1" si="53"/>
        <v>26416</v>
      </c>
      <c r="H193" s="1" t="str">
        <f t="shared" ca="1" si="54"/>
        <v>Nova Scotia</v>
      </c>
      <c r="I193" s="1">
        <f t="shared" ca="1" si="58"/>
        <v>105664</v>
      </c>
      <c r="J193" s="3">
        <f t="shared" ca="1" si="55"/>
        <v>44920.121600305567</v>
      </c>
      <c r="K193" s="3">
        <f t="shared" ca="1" si="59"/>
        <v>48592.63071027644</v>
      </c>
      <c r="L193" s="3">
        <f t="shared" ca="1" si="46"/>
        <v>16114.382202561912</v>
      </c>
      <c r="M193" s="1">
        <f t="shared" ca="1" si="60"/>
        <v>18459.913563324695</v>
      </c>
      <c r="N193" s="3">
        <f t="shared" ca="1" si="61"/>
        <v>31829.51599221104</v>
      </c>
      <c r="O193" s="3">
        <f t="shared" ca="1" si="62"/>
        <v>186086.14670248746</v>
      </c>
      <c r="P193" s="3">
        <f t="shared" ca="1" si="63"/>
        <v>79494.417366192167</v>
      </c>
      <c r="Q193" s="3">
        <f t="shared" ca="1" si="64"/>
        <v>106591.72933629529</v>
      </c>
      <c r="Y193" s="1">
        <f ca="1">IF(Table3[[#This Row],[Gender]]="men",1,0)</f>
        <v>0</v>
      </c>
      <c r="Z193" s="1">
        <f ca="1">IF(Table3[[#This Row],[Gender]]="women",1,0)</f>
        <v>1</v>
      </c>
      <c r="AD193" s="1">
        <f ca="1"/>
        <v>0</v>
      </c>
      <c r="AE193" s="1">
        <f ca="1"/>
        <v>0</v>
      </c>
      <c r="AF193" s="1">
        <f ca="1"/>
        <v>0</v>
      </c>
      <c r="AG193" s="1">
        <f ca="1"/>
        <v>1</v>
      </c>
      <c r="AH193" s="1">
        <f ca="1"/>
        <v>0</v>
      </c>
      <c r="AI193" s="1">
        <f ca="1"/>
        <v>0</v>
      </c>
      <c r="AT193" s="6">
        <f t="shared" ca="1" si="56"/>
        <v>16197.54</v>
      </c>
      <c r="AW193" s="1">
        <f t="shared" ca="1" si="57"/>
        <v>42.51</v>
      </c>
    </row>
    <row r="194" spans="1:49" x14ac:dyDescent="0.25">
      <c r="A194" s="1" t="str">
        <f t="shared" ca="1" si="47"/>
        <v>women</v>
      </c>
      <c r="B194" s="1">
        <f t="shared" ca="1" si="48"/>
        <v>28</v>
      </c>
      <c r="C194" s="1" t="str">
        <f t="shared" ca="1" si="49"/>
        <v>IT</v>
      </c>
      <c r="D194" s="1" t="str">
        <f t="shared" ca="1" si="50"/>
        <v>College</v>
      </c>
      <c r="E194" s="1">
        <f t="shared" ca="1" si="51"/>
        <v>2</v>
      </c>
      <c r="F194" s="1">
        <f t="shared" ca="1" si="52"/>
        <v>2</v>
      </c>
      <c r="G194" s="1">
        <f t="shared" ca="1" si="53"/>
        <v>62081</v>
      </c>
      <c r="H194" s="1" t="str">
        <f t="shared" ca="1" si="54"/>
        <v>Yukon</v>
      </c>
      <c r="I194" s="1">
        <f t="shared" ca="1" si="58"/>
        <v>372486</v>
      </c>
      <c r="J194" s="3">
        <f t="shared" ca="1" si="55"/>
        <v>357478.43609292083</v>
      </c>
      <c r="K194" s="3">
        <f t="shared" ca="1" si="59"/>
        <v>122172.91890179022</v>
      </c>
      <c r="L194" s="3">
        <f t="shared" ca="1" si="46"/>
        <v>69688.318416039372</v>
      </c>
      <c r="M194" s="1">
        <f t="shared" ca="1" si="60"/>
        <v>68740.496799032568</v>
      </c>
      <c r="N194" s="3">
        <f t="shared" ca="1" si="61"/>
        <v>92991.863790086805</v>
      </c>
      <c r="O194" s="3">
        <f t="shared" ca="1" si="62"/>
        <v>587650.78269187699</v>
      </c>
      <c r="P194" s="3">
        <f t="shared" ca="1" si="63"/>
        <v>495907.25130799273</v>
      </c>
      <c r="Q194" s="3">
        <f t="shared" ca="1" si="64"/>
        <v>91743.531383884256</v>
      </c>
      <c r="Y194" s="1">
        <f ca="1">IF(Table3[[#This Row],[Gender]]="men",1,0)</f>
        <v>0</v>
      </c>
      <c r="Z194" s="1">
        <f ca="1">IF(Table3[[#This Row],[Gender]]="women",1,0)</f>
        <v>1</v>
      </c>
      <c r="AD194" s="1">
        <f ca="1"/>
        <v>0</v>
      </c>
      <c r="AE194" s="1">
        <f ca="1"/>
        <v>0</v>
      </c>
      <c r="AF194" s="1">
        <f ca="1"/>
        <v>1</v>
      </c>
      <c r="AG194" s="1">
        <f ca="1"/>
        <v>0</v>
      </c>
      <c r="AH194" s="1">
        <f ca="1"/>
        <v>0</v>
      </c>
      <c r="AI194" s="1">
        <f ca="1"/>
        <v>0</v>
      </c>
      <c r="AT194" s="6">
        <f t="shared" ca="1" si="56"/>
        <v>61086.46</v>
      </c>
      <c r="AW194" s="1">
        <f t="shared" ca="1" si="57"/>
        <v>95.97</v>
      </c>
    </row>
    <row r="195" spans="1:49" x14ac:dyDescent="0.25">
      <c r="A195" s="1" t="str">
        <f t="shared" ca="1" si="47"/>
        <v>women</v>
      </c>
      <c r="B195" s="1">
        <f t="shared" ca="1" si="48"/>
        <v>45</v>
      </c>
      <c r="C195" s="1" t="str">
        <f t="shared" ca="1" si="49"/>
        <v>Agriculture</v>
      </c>
      <c r="D195" s="1" t="str">
        <f t="shared" ca="1" si="50"/>
        <v>College</v>
      </c>
      <c r="E195" s="1">
        <f t="shared" ca="1" si="51"/>
        <v>4</v>
      </c>
      <c r="F195" s="1">
        <f t="shared" ca="1" si="52"/>
        <v>2</v>
      </c>
      <c r="G195" s="1">
        <f t="shared" ca="1" si="53"/>
        <v>67097</v>
      </c>
      <c r="H195" s="1" t="str">
        <f t="shared" ca="1" si="54"/>
        <v>Newfoundland</v>
      </c>
      <c r="I195" s="1">
        <f t="shared" ca="1" si="58"/>
        <v>335485</v>
      </c>
      <c r="J195" s="3">
        <f t="shared" ca="1" si="55"/>
        <v>318905.09222508571</v>
      </c>
      <c r="K195" s="3">
        <f t="shared" ca="1" si="59"/>
        <v>42519.113015107403</v>
      </c>
      <c r="L195" s="3">
        <f t="shared" ca="1" si="46"/>
        <v>34685.493016374676</v>
      </c>
      <c r="M195" s="1">
        <f t="shared" ca="1" si="60"/>
        <v>8842.3970478447591</v>
      </c>
      <c r="N195" s="3">
        <f t="shared" ca="1" si="61"/>
        <v>67742.883616519073</v>
      </c>
      <c r="O195" s="3">
        <f t="shared" ca="1" si="62"/>
        <v>445746.99663162651</v>
      </c>
      <c r="P195" s="3">
        <f t="shared" ca="1" si="63"/>
        <v>362432.98228930513</v>
      </c>
      <c r="Q195" s="3">
        <f t="shared" ca="1" si="64"/>
        <v>83314.014342321374</v>
      </c>
      <c r="Y195" s="1">
        <f ca="1">IF(Table3[[#This Row],[Gender]]="men",1,0)</f>
        <v>0</v>
      </c>
      <c r="Z195" s="1">
        <f ca="1">IF(Table3[[#This Row],[Gender]]="women",1,0)</f>
        <v>1</v>
      </c>
      <c r="AD195" s="1">
        <f ca="1"/>
        <v>0</v>
      </c>
      <c r="AE195" s="1">
        <f ca="1"/>
        <v>0</v>
      </c>
      <c r="AF195" s="1">
        <f ca="1"/>
        <v>0</v>
      </c>
      <c r="AG195" s="1">
        <f ca="1"/>
        <v>0</v>
      </c>
      <c r="AH195" s="1">
        <f ca="1"/>
        <v>1</v>
      </c>
      <c r="AI195" s="1">
        <f ca="1"/>
        <v>0</v>
      </c>
      <c r="AT195" s="6">
        <f t="shared" ca="1" si="56"/>
        <v>21259.56</v>
      </c>
      <c r="AW195" s="1">
        <f t="shared" ca="1" si="57"/>
        <v>95.06</v>
      </c>
    </row>
    <row r="196" spans="1:49" x14ac:dyDescent="0.25">
      <c r="A196" s="1" t="str">
        <f t="shared" ca="1" si="47"/>
        <v>women</v>
      </c>
      <c r="B196" s="1">
        <f t="shared" ca="1" si="48"/>
        <v>35</v>
      </c>
      <c r="C196" s="1" t="str">
        <f t="shared" ca="1" si="49"/>
        <v>Construction</v>
      </c>
      <c r="D196" s="1" t="str">
        <f t="shared" ca="1" si="50"/>
        <v>High school</v>
      </c>
      <c r="E196" s="1">
        <f t="shared" ca="1" si="51"/>
        <v>3</v>
      </c>
      <c r="F196" s="1">
        <f t="shared" ca="1" si="52"/>
        <v>3</v>
      </c>
      <c r="G196" s="1">
        <f t="shared" ca="1" si="53"/>
        <v>37004</v>
      </c>
      <c r="H196" s="1" t="str">
        <f t="shared" ca="1" si="54"/>
        <v>Yukon</v>
      </c>
      <c r="I196" s="1">
        <f t="shared" ca="1" si="58"/>
        <v>222024</v>
      </c>
      <c r="J196" s="3">
        <f t="shared" ca="1" si="55"/>
        <v>135262.26973012445</v>
      </c>
      <c r="K196" s="3">
        <f t="shared" ca="1" si="59"/>
        <v>7012.7982971220599</v>
      </c>
      <c r="L196" s="3">
        <f t="shared" ca="1" si="46"/>
        <v>104194.7216758416</v>
      </c>
      <c r="M196" s="1">
        <f t="shared" ca="1" si="60"/>
        <v>26853.381569565201</v>
      </c>
      <c r="N196" s="3">
        <f t="shared" ca="1" si="61"/>
        <v>38063.838118170323</v>
      </c>
      <c r="O196" s="3">
        <f t="shared" ca="1" si="62"/>
        <v>267100.63641529239</v>
      </c>
      <c r="P196" s="3">
        <f t="shared" ca="1" si="63"/>
        <v>266310.37297553127</v>
      </c>
      <c r="Q196" s="3">
        <f t="shared" ca="1" si="64"/>
        <v>790.26343976112548</v>
      </c>
      <c r="Y196" s="1">
        <f ca="1">IF(Table3[[#This Row],[Gender]]="men",1,0)</f>
        <v>0</v>
      </c>
      <c r="Z196" s="1">
        <f ca="1">IF(Table3[[#This Row],[Gender]]="women",1,0)</f>
        <v>1</v>
      </c>
      <c r="AD196" s="1">
        <f ca="1"/>
        <v>0</v>
      </c>
      <c r="AE196" s="1">
        <f ca="1"/>
        <v>0</v>
      </c>
      <c r="AF196" s="1">
        <f ca="1"/>
        <v>0</v>
      </c>
      <c r="AG196" s="1">
        <f ca="1"/>
        <v>0</v>
      </c>
      <c r="AH196" s="1">
        <f ca="1"/>
        <v>1</v>
      </c>
      <c r="AI196" s="1">
        <f ca="1"/>
        <v>0</v>
      </c>
      <c r="AT196" s="6">
        <f t="shared" ca="1" si="56"/>
        <v>2337.6</v>
      </c>
      <c r="AW196" s="1">
        <f t="shared" ca="1" si="57"/>
        <v>60.92</v>
      </c>
    </row>
    <row r="197" spans="1:49" x14ac:dyDescent="0.25">
      <c r="A197" s="1" t="str">
        <f t="shared" ca="1" si="47"/>
        <v>men</v>
      </c>
      <c r="B197" s="1">
        <f t="shared" ca="1" si="48"/>
        <v>27</v>
      </c>
      <c r="C197" s="1" t="str">
        <f t="shared" ca="1" si="49"/>
        <v>Construction</v>
      </c>
      <c r="D197" s="1" t="str">
        <f t="shared" ca="1" si="50"/>
        <v>Technical</v>
      </c>
      <c r="E197" s="1">
        <f t="shared" ca="1" si="51"/>
        <v>3</v>
      </c>
      <c r="F197" s="1">
        <f t="shared" ca="1" si="52"/>
        <v>1</v>
      </c>
      <c r="G197" s="1">
        <f t="shared" ca="1" si="53"/>
        <v>49912</v>
      </c>
      <c r="H197" s="1" t="str">
        <f t="shared" ca="1" si="54"/>
        <v>Quebec</v>
      </c>
      <c r="I197" s="1">
        <f t="shared" ca="1" si="58"/>
        <v>149736</v>
      </c>
      <c r="J197" s="3">
        <f t="shared" ca="1" si="55"/>
        <v>78092.007679820221</v>
      </c>
      <c r="K197" s="3">
        <f t="shared" ca="1" si="59"/>
        <v>6424.0208375154225</v>
      </c>
      <c r="L197" s="3">
        <f t="shared" ca="1" si="46"/>
        <v>37739.663934740791</v>
      </c>
      <c r="M197" s="1">
        <f t="shared" ca="1" si="60"/>
        <v>91626.620115331432</v>
      </c>
      <c r="N197" s="3">
        <f t="shared" ca="1" si="61"/>
        <v>19211.265185577366</v>
      </c>
      <c r="O197" s="3">
        <f t="shared" ca="1" si="62"/>
        <v>175371.28602309278</v>
      </c>
      <c r="P197" s="3">
        <f t="shared" ca="1" si="63"/>
        <v>207458.29172989243</v>
      </c>
      <c r="Q197" s="3">
        <f t="shared" ca="1" si="64"/>
        <v>-32087.005706799653</v>
      </c>
      <c r="Y197" s="1">
        <f ca="1">IF(Table3[[#This Row],[Gender]]="men",1,0)</f>
        <v>1</v>
      </c>
      <c r="Z197" s="1">
        <f ca="1">IF(Table3[[#This Row],[Gender]]="women",1,0)</f>
        <v>0</v>
      </c>
      <c r="AD197" s="1">
        <f ca="1"/>
        <v>0</v>
      </c>
      <c r="AE197" s="1">
        <f ca="1"/>
        <v>0</v>
      </c>
      <c r="AF197" s="1">
        <f ca="1"/>
        <v>0</v>
      </c>
      <c r="AG197" s="1">
        <f ca="1"/>
        <v>1</v>
      </c>
      <c r="AH197" s="1">
        <f ca="1"/>
        <v>0</v>
      </c>
      <c r="AI197" s="1">
        <f ca="1"/>
        <v>0</v>
      </c>
      <c r="AT197" s="6">
        <f t="shared" ca="1" si="56"/>
        <v>6424.02</v>
      </c>
      <c r="AW197" s="1">
        <f t="shared" ca="1" si="57"/>
        <v>52.15</v>
      </c>
    </row>
    <row r="198" spans="1:49" x14ac:dyDescent="0.25">
      <c r="A198" s="1" t="str">
        <f t="shared" ca="1" si="47"/>
        <v>women</v>
      </c>
      <c r="B198" s="1">
        <f t="shared" ca="1" si="48"/>
        <v>38</v>
      </c>
      <c r="C198" s="1" t="str">
        <f t="shared" ca="1" si="49"/>
        <v>IT</v>
      </c>
      <c r="D198" s="1" t="str">
        <f t="shared" ca="1" si="50"/>
        <v>Other</v>
      </c>
      <c r="E198" s="1">
        <f t="shared" ca="1" si="51"/>
        <v>4</v>
      </c>
      <c r="F198" s="1">
        <f t="shared" ca="1" si="52"/>
        <v>2</v>
      </c>
      <c r="G198" s="1">
        <f t="shared" ca="1" si="53"/>
        <v>45451</v>
      </c>
      <c r="H198" s="1" t="str">
        <f t="shared" ca="1" si="54"/>
        <v>Quebec</v>
      </c>
      <c r="I198" s="1">
        <f t="shared" ca="1" si="58"/>
        <v>272706</v>
      </c>
      <c r="J198" s="3">
        <f t="shared" ca="1" si="55"/>
        <v>58019.80267742007</v>
      </c>
      <c r="K198" s="3">
        <f t="shared" ca="1" si="59"/>
        <v>22982.020226826382</v>
      </c>
      <c r="L198" s="3">
        <f t="shared" ca="1" si="46"/>
        <v>62612.337660707512</v>
      </c>
      <c r="M198" s="1">
        <f t="shared" ca="1" si="60"/>
        <v>85980.25853211341</v>
      </c>
      <c r="N198" s="3">
        <f t="shared" ca="1" si="61"/>
        <v>33706.965950992948</v>
      </c>
      <c r="O198" s="3">
        <f t="shared" ca="1" si="62"/>
        <v>329394.98617781932</v>
      </c>
      <c r="P198" s="3">
        <f t="shared" ca="1" si="63"/>
        <v>206612.39887024101</v>
      </c>
      <c r="Q198" s="3">
        <f t="shared" ca="1" si="64"/>
        <v>122782.5873075783</v>
      </c>
      <c r="Y198" s="1">
        <f ca="1">IF(Table3[[#This Row],[Gender]]="men",1,0)</f>
        <v>0</v>
      </c>
      <c r="Z198" s="1">
        <f ca="1">IF(Table3[[#This Row],[Gender]]="women",1,0)</f>
        <v>1</v>
      </c>
      <c r="AD198" s="1">
        <f ca="1"/>
        <v>0</v>
      </c>
      <c r="AE198" s="1">
        <f ca="1"/>
        <v>0</v>
      </c>
      <c r="AF198" s="1">
        <f ca="1"/>
        <v>0</v>
      </c>
      <c r="AG198" s="1">
        <f ca="1"/>
        <v>0</v>
      </c>
      <c r="AH198" s="1">
        <f ca="1"/>
        <v>1</v>
      </c>
      <c r="AI198" s="1">
        <f ca="1"/>
        <v>0</v>
      </c>
      <c r="AT198" s="6">
        <f t="shared" ca="1" si="56"/>
        <v>11491.01</v>
      </c>
      <c r="AW198" s="1">
        <f t="shared" ca="1" si="57"/>
        <v>21.28</v>
      </c>
    </row>
    <row r="199" spans="1:49" x14ac:dyDescent="0.25">
      <c r="A199" s="1" t="str">
        <f t="shared" ca="1" si="47"/>
        <v>women</v>
      </c>
      <c r="B199" s="1">
        <f t="shared" ca="1" si="48"/>
        <v>42</v>
      </c>
      <c r="C199" s="1" t="str">
        <f t="shared" ca="1" si="49"/>
        <v>Construction</v>
      </c>
      <c r="D199" s="1" t="str">
        <f t="shared" ca="1" si="50"/>
        <v>Other</v>
      </c>
      <c r="E199" s="1">
        <f t="shared" ca="1" si="51"/>
        <v>3</v>
      </c>
      <c r="F199" s="1">
        <f t="shared" ca="1" si="52"/>
        <v>1</v>
      </c>
      <c r="G199" s="1">
        <f t="shared" ca="1" si="53"/>
        <v>38121</v>
      </c>
      <c r="H199" s="1" t="str">
        <f t="shared" ca="1" si="54"/>
        <v>BC</v>
      </c>
      <c r="I199" s="1">
        <f t="shared" ca="1" si="58"/>
        <v>114363</v>
      </c>
      <c r="J199" s="3">
        <f t="shared" ca="1" si="55"/>
        <v>23237.086571180822</v>
      </c>
      <c r="K199" s="3">
        <f t="shared" ca="1" si="59"/>
        <v>12419.08740615317</v>
      </c>
      <c r="L199" s="3">
        <f t="shared" ref="L199:L262" ca="1" si="65">F199*RAND()*G199</f>
        <v>24986.778813879842</v>
      </c>
      <c r="M199" s="1">
        <f t="shared" ca="1" si="60"/>
        <v>34785.723827628404</v>
      </c>
      <c r="N199" s="3">
        <f t="shared" ca="1" si="61"/>
        <v>18272.002459617575</v>
      </c>
      <c r="O199" s="3">
        <f t="shared" ca="1" si="62"/>
        <v>145054.08986577074</v>
      </c>
      <c r="P199" s="3">
        <f t="shared" ca="1" si="63"/>
        <v>83009.589212689069</v>
      </c>
      <c r="Q199" s="3">
        <f t="shared" ca="1" si="64"/>
        <v>62044.500653081675</v>
      </c>
      <c r="Y199" s="1">
        <f ca="1">IF(Table3[[#This Row],[Gender]]="men",1,0)</f>
        <v>0</v>
      </c>
      <c r="Z199" s="1">
        <f ca="1">IF(Table3[[#This Row],[Gender]]="women",1,0)</f>
        <v>1</v>
      </c>
      <c r="AD199" s="1">
        <f ca="1"/>
        <v>1</v>
      </c>
      <c r="AE199" s="1">
        <f ca="1"/>
        <v>0</v>
      </c>
      <c r="AF199" s="1">
        <f ca="1"/>
        <v>0</v>
      </c>
      <c r="AG199" s="1">
        <f ca="1"/>
        <v>0</v>
      </c>
      <c r="AH199" s="1">
        <f ca="1"/>
        <v>0</v>
      </c>
      <c r="AI199" s="1">
        <f ca="1"/>
        <v>0</v>
      </c>
      <c r="AT199" s="6">
        <f t="shared" ca="1" si="56"/>
        <v>12419.09</v>
      </c>
      <c r="AW199" s="1">
        <f t="shared" ca="1" si="57"/>
        <v>20.32</v>
      </c>
    </row>
    <row r="200" spans="1:49" x14ac:dyDescent="0.25">
      <c r="A200" s="1" t="str">
        <f t="shared" ref="A200:A263" ca="1" si="66">IF(RANDBETWEEN(1,2)=1,"men","women")</f>
        <v>men</v>
      </c>
      <c r="B200" s="1">
        <f t="shared" ref="B200:B263" ca="1" si="67">RANDBETWEEN(25,45)</f>
        <v>31</v>
      </c>
      <c r="C200" s="1" t="str">
        <f t="shared" ref="C200:C263" ca="1" si="68">VLOOKUP(RANDBETWEEN(1,6),$R$6:$S$11,2)</f>
        <v>Teaching</v>
      </c>
      <c r="D200" s="1" t="str">
        <f t="shared" ref="D200:D263" ca="1" si="69">VLOOKUP(RANDBETWEEN(1,5),$T$6:$U$10,2)</f>
        <v>Other</v>
      </c>
      <c r="E200" s="1">
        <f t="shared" ref="E200:E263" ca="1" si="70">RANDBETWEEN(1,4)</f>
        <v>1</v>
      </c>
      <c r="F200" s="1">
        <f t="shared" ref="F200:F263" ca="1" si="71">RANDBETWEEN(1,3)</f>
        <v>2</v>
      </c>
      <c r="G200" s="1">
        <f t="shared" ref="G200:G263" ca="1" si="72">RANDBETWEEN(25000,90000)</f>
        <v>59522</v>
      </c>
      <c r="H200" s="1" t="str">
        <f t="shared" ref="H200:H263" ca="1" si="73">VLOOKUP(RANDBETWEEN(1,14),$V$6:$W$18,2)</f>
        <v>Yukon</v>
      </c>
      <c r="I200" s="1">
        <f t="shared" ca="1" si="58"/>
        <v>178566</v>
      </c>
      <c r="J200" s="3">
        <f t="shared" ref="J200:J263" ca="1" si="74">RAND()*I200</f>
        <v>135455.84539890662</v>
      </c>
      <c r="K200" s="3">
        <f t="shared" ca="1" si="59"/>
        <v>15120.534887977194</v>
      </c>
      <c r="L200" s="3">
        <f t="shared" ca="1" si="65"/>
        <v>37799.246714289678</v>
      </c>
      <c r="M200" s="1">
        <f t="shared" ca="1" si="60"/>
        <v>78911.16764344371</v>
      </c>
      <c r="N200" s="3">
        <f t="shared" ca="1" si="61"/>
        <v>79199.149601394223</v>
      </c>
      <c r="O200" s="3">
        <f t="shared" ca="1" si="62"/>
        <v>272885.68448937143</v>
      </c>
      <c r="P200" s="3">
        <f t="shared" ca="1" si="63"/>
        <v>252166.25975664001</v>
      </c>
      <c r="Q200" s="3">
        <f t="shared" ca="1" si="64"/>
        <v>20719.424732731422</v>
      </c>
      <c r="Y200" s="1">
        <f ca="1">IF(Table3[[#This Row],[Gender]]="men",1,0)</f>
        <v>1</v>
      </c>
      <c r="Z200" s="1">
        <f ca="1">IF(Table3[[#This Row],[Gender]]="women",1,0)</f>
        <v>0</v>
      </c>
      <c r="AD200" s="1">
        <f ca="1"/>
        <v>0</v>
      </c>
      <c r="AE200" s="1">
        <f ca="1"/>
        <v>0</v>
      </c>
      <c r="AF200" s="1">
        <f ca="1"/>
        <v>0</v>
      </c>
      <c r="AG200" s="1">
        <f ca="1"/>
        <v>0</v>
      </c>
      <c r="AH200" s="1">
        <f ca="1"/>
        <v>0</v>
      </c>
      <c r="AI200" s="1">
        <f ca="1"/>
        <v>1</v>
      </c>
      <c r="AT200" s="6">
        <f t="shared" ref="AT200:AT263" ca="1" si="75">ROUND(K200/F200,2)</f>
        <v>7560.27</v>
      </c>
      <c r="AW200" s="1">
        <f t="shared" ca="1" si="57"/>
        <v>75.86</v>
      </c>
    </row>
    <row r="201" spans="1:49" x14ac:dyDescent="0.25">
      <c r="A201" s="1" t="str">
        <f t="shared" ca="1" si="66"/>
        <v>women</v>
      </c>
      <c r="B201" s="1">
        <f t="shared" ca="1" si="67"/>
        <v>27</v>
      </c>
      <c r="C201" s="1" t="str">
        <f t="shared" ca="1" si="68"/>
        <v>General Work</v>
      </c>
      <c r="D201" s="1" t="str">
        <f t="shared" ca="1" si="69"/>
        <v>High school</v>
      </c>
      <c r="E201" s="1">
        <f t="shared" ca="1" si="70"/>
        <v>1</v>
      </c>
      <c r="F201" s="1">
        <f t="shared" ca="1" si="71"/>
        <v>1</v>
      </c>
      <c r="G201" s="1">
        <f t="shared" ca="1" si="72"/>
        <v>32188</v>
      </c>
      <c r="H201" s="1" t="str">
        <f t="shared" ca="1" si="73"/>
        <v>Prince Edward Island</v>
      </c>
      <c r="I201" s="1">
        <f t="shared" ca="1" si="58"/>
        <v>193128</v>
      </c>
      <c r="J201" s="3">
        <f t="shared" ca="1" si="74"/>
        <v>58255.085372594694</v>
      </c>
      <c r="K201" s="3">
        <f t="shared" ca="1" si="59"/>
        <v>26081.609564900238</v>
      </c>
      <c r="L201" s="3">
        <f t="shared" ca="1" si="65"/>
        <v>21750.947617298873</v>
      </c>
      <c r="M201" s="1">
        <f t="shared" ca="1" si="60"/>
        <v>49619.358434397058</v>
      </c>
      <c r="N201" s="3">
        <f t="shared" ca="1" si="61"/>
        <v>35419.102910306159</v>
      </c>
      <c r="O201" s="3">
        <f t="shared" ca="1" si="62"/>
        <v>254628.71247520638</v>
      </c>
      <c r="P201" s="3">
        <f t="shared" ca="1" si="63"/>
        <v>129625.39142429063</v>
      </c>
      <c r="Q201" s="3">
        <f t="shared" ca="1" si="64"/>
        <v>125003.32105091575</v>
      </c>
      <c r="Y201" s="1">
        <f ca="1">IF(Table3[[#This Row],[Gender]]="men",1,0)</f>
        <v>0</v>
      </c>
      <c r="Z201" s="1">
        <f ca="1">IF(Table3[[#This Row],[Gender]]="women",1,0)</f>
        <v>1</v>
      </c>
      <c r="AD201" s="1">
        <f ca="1"/>
        <v>0</v>
      </c>
      <c r="AE201" s="1">
        <f ca="1"/>
        <v>0</v>
      </c>
      <c r="AF201" s="1">
        <f ca="1"/>
        <v>0</v>
      </c>
      <c r="AG201" s="1">
        <f ca="1"/>
        <v>0</v>
      </c>
      <c r="AH201" s="1">
        <f ca="1"/>
        <v>0</v>
      </c>
      <c r="AI201" s="1">
        <f ca="1"/>
        <v>1</v>
      </c>
      <c r="AT201" s="6">
        <f t="shared" ca="1" si="75"/>
        <v>26081.61</v>
      </c>
      <c r="AW201" s="1">
        <f t="shared" ref="AW201:AW264" ca="1" si="76">ROUND(J201/I201*100,2)</f>
        <v>30.16</v>
      </c>
    </row>
    <row r="202" spans="1:49" x14ac:dyDescent="0.25">
      <c r="A202" s="1" t="str">
        <f t="shared" ca="1" si="66"/>
        <v>men</v>
      </c>
      <c r="B202" s="1">
        <f t="shared" ca="1" si="67"/>
        <v>27</v>
      </c>
      <c r="C202" s="1" t="str">
        <f t="shared" ca="1" si="68"/>
        <v>General Work</v>
      </c>
      <c r="D202" s="1" t="str">
        <f t="shared" ca="1" si="69"/>
        <v>Other</v>
      </c>
      <c r="E202" s="1">
        <f t="shared" ca="1" si="70"/>
        <v>4</v>
      </c>
      <c r="F202" s="1">
        <f t="shared" ca="1" si="71"/>
        <v>3</v>
      </c>
      <c r="G202" s="1">
        <f t="shared" ca="1" si="72"/>
        <v>49815</v>
      </c>
      <c r="H202" s="1" t="str">
        <f t="shared" ca="1" si="73"/>
        <v>Saskatchewan</v>
      </c>
      <c r="I202" s="1">
        <f t="shared" ca="1" si="58"/>
        <v>199260</v>
      </c>
      <c r="J202" s="3">
        <f t="shared" ca="1" si="74"/>
        <v>93328.766280726588</v>
      </c>
      <c r="K202" s="3">
        <f t="shared" ca="1" si="59"/>
        <v>19018.21008383104</v>
      </c>
      <c r="L202" s="3">
        <f t="shared" ca="1" si="65"/>
        <v>102992.52197213935</v>
      </c>
      <c r="M202" s="1">
        <f t="shared" ca="1" si="60"/>
        <v>2310.0385976481211</v>
      </c>
      <c r="N202" s="3">
        <f t="shared" ca="1" si="61"/>
        <v>40612.441439210117</v>
      </c>
      <c r="O202" s="3">
        <f t="shared" ca="1" si="62"/>
        <v>258890.65152304116</v>
      </c>
      <c r="P202" s="3">
        <f t="shared" ca="1" si="63"/>
        <v>198631.32685051407</v>
      </c>
      <c r="Q202" s="3">
        <f t="shared" ca="1" si="64"/>
        <v>60259.324672527087</v>
      </c>
      <c r="Y202" s="1">
        <f ca="1">IF(Table3[[#This Row],[Gender]]="men",1,0)</f>
        <v>1</v>
      </c>
      <c r="Z202" s="1">
        <f ca="1">IF(Table3[[#This Row],[Gender]]="women",1,0)</f>
        <v>0</v>
      </c>
      <c r="AD202" s="1">
        <f ca="1"/>
        <v>1</v>
      </c>
      <c r="AE202" s="1">
        <f ca="1"/>
        <v>0</v>
      </c>
      <c r="AF202" s="1">
        <f ca="1"/>
        <v>0</v>
      </c>
      <c r="AG202" s="1">
        <f ca="1"/>
        <v>0</v>
      </c>
      <c r="AH202" s="1">
        <f ca="1"/>
        <v>0</v>
      </c>
      <c r="AI202" s="1">
        <f ca="1"/>
        <v>0</v>
      </c>
      <c r="AT202" s="6">
        <f t="shared" ca="1" si="75"/>
        <v>6339.4</v>
      </c>
      <c r="AW202" s="1">
        <f t="shared" ca="1" si="76"/>
        <v>46.84</v>
      </c>
    </row>
    <row r="203" spans="1:49" x14ac:dyDescent="0.25">
      <c r="A203" s="1" t="str">
        <f t="shared" ca="1" si="66"/>
        <v>men</v>
      </c>
      <c r="B203" s="1">
        <f t="shared" ca="1" si="67"/>
        <v>45</v>
      </c>
      <c r="C203" s="1" t="str">
        <f t="shared" ca="1" si="68"/>
        <v>Teaching</v>
      </c>
      <c r="D203" s="1" t="str">
        <f t="shared" ca="1" si="69"/>
        <v>Other</v>
      </c>
      <c r="E203" s="1">
        <f t="shared" ca="1" si="70"/>
        <v>3</v>
      </c>
      <c r="F203" s="1">
        <f t="shared" ca="1" si="71"/>
        <v>1</v>
      </c>
      <c r="G203" s="1">
        <f t="shared" ca="1" si="72"/>
        <v>75434</v>
      </c>
      <c r="H203" s="1" t="str">
        <f t="shared" ca="1" si="73"/>
        <v>Northwest Ter</v>
      </c>
      <c r="I203" s="1">
        <f t="shared" ca="1" si="58"/>
        <v>226302</v>
      </c>
      <c r="J203" s="3">
        <f t="shared" ca="1" si="74"/>
        <v>9802.030557768192</v>
      </c>
      <c r="K203" s="3">
        <f t="shared" ca="1" si="59"/>
        <v>3786.1113016163276</v>
      </c>
      <c r="L203" s="3">
        <f t="shared" ca="1" si="65"/>
        <v>57492.855766828288</v>
      </c>
      <c r="M203" s="1">
        <f t="shared" ca="1" si="60"/>
        <v>11646.252284662503</v>
      </c>
      <c r="N203" s="3">
        <f t="shared" ca="1" si="61"/>
        <v>68085.789719042528</v>
      </c>
      <c r="O203" s="3">
        <f t="shared" ca="1" si="62"/>
        <v>298173.90102065884</v>
      </c>
      <c r="P203" s="3">
        <f t="shared" ca="1" si="63"/>
        <v>78941.138609258982</v>
      </c>
      <c r="Q203" s="3">
        <f t="shared" ca="1" si="64"/>
        <v>219232.76241139986</v>
      </c>
      <c r="Y203" s="1">
        <f ca="1">IF(Table3[[#This Row],[Gender]]="men",1,0)</f>
        <v>1</v>
      </c>
      <c r="Z203" s="1">
        <f ca="1">IF(Table3[[#This Row],[Gender]]="women",1,0)</f>
        <v>0</v>
      </c>
      <c r="AD203" s="1">
        <f ca="1"/>
        <v>0</v>
      </c>
      <c r="AE203" s="1">
        <f ca="1"/>
        <v>0</v>
      </c>
      <c r="AF203" s="1">
        <f ca="1"/>
        <v>1</v>
      </c>
      <c r="AG203" s="1">
        <f ca="1"/>
        <v>0</v>
      </c>
      <c r="AH203" s="1">
        <f ca="1"/>
        <v>0</v>
      </c>
      <c r="AI203" s="1">
        <f ca="1"/>
        <v>0</v>
      </c>
      <c r="AT203" s="6">
        <f t="shared" ca="1" si="75"/>
        <v>3786.11</v>
      </c>
      <c r="AW203" s="1">
        <f t="shared" ca="1" si="76"/>
        <v>4.33</v>
      </c>
    </row>
    <row r="204" spans="1:49" x14ac:dyDescent="0.25">
      <c r="A204" s="1" t="str">
        <f t="shared" ca="1" si="66"/>
        <v>men</v>
      </c>
      <c r="B204" s="1">
        <f t="shared" ca="1" si="67"/>
        <v>26</v>
      </c>
      <c r="C204" s="1" t="str">
        <f t="shared" ca="1" si="68"/>
        <v>Agriculture</v>
      </c>
      <c r="D204" s="1" t="str">
        <f t="shared" ca="1" si="69"/>
        <v>Other</v>
      </c>
      <c r="E204" s="1">
        <f t="shared" ca="1" si="70"/>
        <v>1</v>
      </c>
      <c r="F204" s="1">
        <f t="shared" ca="1" si="71"/>
        <v>2</v>
      </c>
      <c r="G204" s="1">
        <f t="shared" ca="1" si="72"/>
        <v>49187</v>
      </c>
      <c r="H204" s="1" t="str">
        <f t="shared" ca="1" si="73"/>
        <v>Newfoundland</v>
      </c>
      <c r="I204" s="1">
        <f t="shared" ca="1" si="58"/>
        <v>245935</v>
      </c>
      <c r="J204" s="3">
        <f t="shared" ca="1" si="74"/>
        <v>213117.07211616691</v>
      </c>
      <c r="K204" s="3">
        <f t="shared" ca="1" si="59"/>
        <v>92090.80133336407</v>
      </c>
      <c r="L204" s="3">
        <f t="shared" ca="1" si="65"/>
        <v>87591.013453107444</v>
      </c>
      <c r="M204" s="1">
        <f t="shared" ca="1" si="60"/>
        <v>50526.865754554798</v>
      </c>
      <c r="N204" s="3">
        <f t="shared" ca="1" si="61"/>
        <v>36432.367641116507</v>
      </c>
      <c r="O204" s="3">
        <f t="shared" ca="1" si="62"/>
        <v>374458.16897448059</v>
      </c>
      <c r="P204" s="3">
        <f t="shared" ca="1" si="63"/>
        <v>351234.95132382918</v>
      </c>
      <c r="Q204" s="3">
        <f t="shared" ca="1" si="64"/>
        <v>23223.217650651408</v>
      </c>
      <c r="Y204" s="1">
        <f ca="1">IF(Table3[[#This Row],[Gender]]="men",1,0)</f>
        <v>1</v>
      </c>
      <c r="Z204" s="1">
        <f ca="1">IF(Table3[[#This Row],[Gender]]="women",1,0)</f>
        <v>0</v>
      </c>
      <c r="AD204" s="1">
        <f ca="1"/>
        <v>1</v>
      </c>
      <c r="AE204" s="1">
        <f ca="1"/>
        <v>0</v>
      </c>
      <c r="AF204" s="1">
        <f ca="1"/>
        <v>0</v>
      </c>
      <c r="AG204" s="1">
        <f ca="1"/>
        <v>0</v>
      </c>
      <c r="AH204" s="1">
        <f ca="1"/>
        <v>0</v>
      </c>
      <c r="AI204" s="1">
        <f ca="1"/>
        <v>0</v>
      </c>
      <c r="AT204" s="6">
        <f t="shared" ca="1" si="75"/>
        <v>46045.4</v>
      </c>
      <c r="AW204" s="1">
        <f t="shared" ca="1" si="76"/>
        <v>86.66</v>
      </c>
    </row>
    <row r="205" spans="1:49" x14ac:dyDescent="0.25">
      <c r="A205" s="1" t="str">
        <f t="shared" ca="1" si="66"/>
        <v>women</v>
      </c>
      <c r="B205" s="1">
        <f t="shared" ca="1" si="67"/>
        <v>29</v>
      </c>
      <c r="C205" s="1" t="str">
        <f t="shared" ca="1" si="68"/>
        <v>Teaching</v>
      </c>
      <c r="D205" s="1" t="str">
        <f t="shared" ca="1" si="69"/>
        <v>High school</v>
      </c>
      <c r="E205" s="1">
        <f t="shared" ca="1" si="70"/>
        <v>4</v>
      </c>
      <c r="F205" s="1">
        <f t="shared" ca="1" si="71"/>
        <v>3</v>
      </c>
      <c r="G205" s="1">
        <f t="shared" ca="1" si="72"/>
        <v>53761</v>
      </c>
      <c r="H205" s="1" t="str">
        <f t="shared" ca="1" si="73"/>
        <v>Prince Edward Island</v>
      </c>
      <c r="I205" s="1">
        <f t="shared" ca="1" si="58"/>
        <v>268805</v>
      </c>
      <c r="J205" s="3">
        <f t="shared" ca="1" si="74"/>
        <v>56971.838285028563</v>
      </c>
      <c r="K205" s="3">
        <f t="shared" ca="1" si="59"/>
        <v>12255.992503084706</v>
      </c>
      <c r="L205" s="3">
        <f t="shared" ca="1" si="65"/>
        <v>38100.347685142951</v>
      </c>
      <c r="M205" s="1">
        <f t="shared" ca="1" si="60"/>
        <v>67664.398472138259</v>
      </c>
      <c r="N205" s="3">
        <f t="shared" ca="1" si="61"/>
        <v>37564.395176901002</v>
      </c>
      <c r="O205" s="3">
        <f t="shared" ca="1" si="62"/>
        <v>318625.38767998572</v>
      </c>
      <c r="P205" s="3">
        <f t="shared" ca="1" si="63"/>
        <v>162736.58444230977</v>
      </c>
      <c r="Q205" s="3">
        <f t="shared" ca="1" si="64"/>
        <v>155888.80323767595</v>
      </c>
      <c r="Y205" s="1">
        <f ca="1">IF(Table3[[#This Row],[Gender]]="men",1,0)</f>
        <v>0</v>
      </c>
      <c r="Z205" s="1">
        <f ca="1">IF(Table3[[#This Row],[Gender]]="women",1,0)</f>
        <v>1</v>
      </c>
      <c r="AD205" s="1">
        <f ca="1"/>
        <v>1</v>
      </c>
      <c r="AE205" s="1">
        <f ca="1"/>
        <v>0</v>
      </c>
      <c r="AF205" s="1">
        <f ca="1"/>
        <v>0</v>
      </c>
      <c r="AG205" s="1">
        <f ca="1"/>
        <v>0</v>
      </c>
      <c r="AH205" s="1">
        <f ca="1"/>
        <v>0</v>
      </c>
      <c r="AI205" s="1">
        <f ca="1"/>
        <v>0</v>
      </c>
      <c r="AT205" s="6">
        <f t="shared" ca="1" si="75"/>
        <v>4085.33</v>
      </c>
      <c r="AW205" s="1">
        <f t="shared" ca="1" si="76"/>
        <v>21.19</v>
      </c>
    </row>
    <row r="206" spans="1:49" x14ac:dyDescent="0.25">
      <c r="A206" s="1" t="str">
        <f t="shared" ca="1" si="66"/>
        <v>men</v>
      </c>
      <c r="B206" s="1">
        <f t="shared" ca="1" si="67"/>
        <v>39</v>
      </c>
      <c r="C206" s="1" t="str">
        <f t="shared" ca="1" si="68"/>
        <v>Teaching</v>
      </c>
      <c r="D206" s="1" t="str">
        <f t="shared" ca="1" si="69"/>
        <v>College</v>
      </c>
      <c r="E206" s="1">
        <f t="shared" ca="1" si="70"/>
        <v>1</v>
      </c>
      <c r="F206" s="1">
        <f t="shared" ca="1" si="71"/>
        <v>2</v>
      </c>
      <c r="G206" s="1">
        <f t="shared" ca="1" si="72"/>
        <v>89371</v>
      </c>
      <c r="H206" s="1" t="str">
        <f t="shared" ca="1" si="73"/>
        <v>Newfoundland</v>
      </c>
      <c r="I206" s="1">
        <f t="shared" ca="1" si="58"/>
        <v>536226</v>
      </c>
      <c r="J206" s="3">
        <f t="shared" ca="1" si="74"/>
        <v>181247.91216861774</v>
      </c>
      <c r="K206" s="3">
        <f t="shared" ca="1" si="59"/>
        <v>11599.209918325858</v>
      </c>
      <c r="L206" s="3">
        <f t="shared" ca="1" si="65"/>
        <v>55215.406547897954</v>
      </c>
      <c r="M206" s="1">
        <f t="shared" ca="1" si="60"/>
        <v>122053.03458018758</v>
      </c>
      <c r="N206" s="3">
        <f t="shared" ca="1" si="61"/>
        <v>121485.84076102736</v>
      </c>
      <c r="O206" s="3">
        <f t="shared" ca="1" si="62"/>
        <v>669311.0506793533</v>
      </c>
      <c r="P206" s="3">
        <f t="shared" ca="1" si="63"/>
        <v>358516.35329670331</v>
      </c>
      <c r="Q206" s="3">
        <f t="shared" ca="1" si="64"/>
        <v>310794.69738264999</v>
      </c>
      <c r="Y206" s="1">
        <f ca="1">IF(Table3[[#This Row],[Gender]]="men",1,0)</f>
        <v>1</v>
      </c>
      <c r="Z206" s="1">
        <f ca="1">IF(Table3[[#This Row],[Gender]]="women",1,0)</f>
        <v>0</v>
      </c>
      <c r="AD206" s="1">
        <f ca="1"/>
        <v>0</v>
      </c>
      <c r="AE206" s="1">
        <f ca="1"/>
        <v>0</v>
      </c>
      <c r="AF206" s="1">
        <f ca="1"/>
        <v>1</v>
      </c>
      <c r="AG206" s="1">
        <f ca="1"/>
        <v>0</v>
      </c>
      <c r="AH206" s="1">
        <f ca="1"/>
        <v>0</v>
      </c>
      <c r="AI206" s="1">
        <f ca="1"/>
        <v>0</v>
      </c>
      <c r="AT206" s="6">
        <f t="shared" ca="1" si="75"/>
        <v>5799.6</v>
      </c>
      <c r="AW206" s="1">
        <f t="shared" ca="1" si="76"/>
        <v>33.799999999999997</v>
      </c>
    </row>
    <row r="207" spans="1:49" x14ac:dyDescent="0.25">
      <c r="A207" s="1" t="str">
        <f t="shared" ca="1" si="66"/>
        <v>women</v>
      </c>
      <c r="B207" s="1">
        <f t="shared" ca="1" si="67"/>
        <v>31</v>
      </c>
      <c r="C207" s="1" t="str">
        <f t="shared" ca="1" si="68"/>
        <v>Agriculture</v>
      </c>
      <c r="D207" s="1" t="str">
        <f t="shared" ca="1" si="69"/>
        <v>High school</v>
      </c>
      <c r="E207" s="1">
        <f t="shared" ca="1" si="70"/>
        <v>1</v>
      </c>
      <c r="F207" s="1">
        <f t="shared" ca="1" si="71"/>
        <v>3</v>
      </c>
      <c r="G207" s="1">
        <f t="shared" ca="1" si="72"/>
        <v>48536</v>
      </c>
      <c r="H207" s="1" t="str">
        <f t="shared" ca="1" si="73"/>
        <v>Prince Edward Island</v>
      </c>
      <c r="I207" s="1">
        <f t="shared" ca="1" si="58"/>
        <v>242680</v>
      </c>
      <c r="J207" s="3">
        <f t="shared" ca="1" si="74"/>
        <v>102516.29354793981</v>
      </c>
      <c r="K207" s="3">
        <f t="shared" ca="1" si="59"/>
        <v>113330.70965264397</v>
      </c>
      <c r="L207" s="3">
        <f t="shared" ca="1" si="65"/>
        <v>56295.432053463956</v>
      </c>
      <c r="M207" s="1">
        <f t="shared" ca="1" si="60"/>
        <v>39383.966206367062</v>
      </c>
      <c r="N207" s="3">
        <f t="shared" ca="1" si="61"/>
        <v>33305.611191772223</v>
      </c>
      <c r="O207" s="3">
        <f t="shared" ca="1" si="62"/>
        <v>389316.32084441622</v>
      </c>
      <c r="P207" s="3">
        <f t="shared" ca="1" si="63"/>
        <v>198195.69180777084</v>
      </c>
      <c r="Q207" s="3">
        <f t="shared" ca="1" si="64"/>
        <v>191120.62903664538</v>
      </c>
      <c r="Y207" s="1">
        <f ca="1">IF(Table3[[#This Row],[Gender]]="men",1,0)</f>
        <v>0</v>
      </c>
      <c r="Z207" s="1">
        <f ca="1">IF(Table3[[#This Row],[Gender]]="women",1,0)</f>
        <v>1</v>
      </c>
      <c r="AD207" s="1">
        <f ca="1"/>
        <v>0</v>
      </c>
      <c r="AE207" s="1">
        <f ca="1"/>
        <v>0</v>
      </c>
      <c r="AF207" s="1">
        <f ca="1"/>
        <v>0</v>
      </c>
      <c r="AG207" s="1">
        <f ca="1"/>
        <v>0</v>
      </c>
      <c r="AH207" s="1">
        <f ca="1"/>
        <v>1</v>
      </c>
      <c r="AI207" s="1">
        <f ca="1"/>
        <v>0</v>
      </c>
      <c r="AT207" s="6">
        <f t="shared" ca="1" si="75"/>
        <v>37776.9</v>
      </c>
      <c r="AW207" s="1">
        <f t="shared" ca="1" si="76"/>
        <v>42.24</v>
      </c>
    </row>
    <row r="208" spans="1:49" x14ac:dyDescent="0.25">
      <c r="A208" s="1" t="str">
        <f t="shared" ca="1" si="66"/>
        <v>men</v>
      </c>
      <c r="B208" s="1">
        <f t="shared" ca="1" si="67"/>
        <v>25</v>
      </c>
      <c r="C208" s="1" t="str">
        <f t="shared" ca="1" si="68"/>
        <v>Construction</v>
      </c>
      <c r="D208" s="1" t="str">
        <f t="shared" ca="1" si="69"/>
        <v>University</v>
      </c>
      <c r="E208" s="1">
        <f t="shared" ca="1" si="70"/>
        <v>4</v>
      </c>
      <c r="F208" s="1">
        <f t="shared" ca="1" si="71"/>
        <v>2</v>
      </c>
      <c r="G208" s="1">
        <f t="shared" ca="1" si="72"/>
        <v>72491</v>
      </c>
      <c r="H208" s="1" t="str">
        <f t="shared" ca="1" si="73"/>
        <v>Newfoundland</v>
      </c>
      <c r="I208" s="1">
        <f t="shared" ca="1" si="58"/>
        <v>217473</v>
      </c>
      <c r="J208" s="3">
        <f t="shared" ca="1" si="74"/>
        <v>51482.91704122856</v>
      </c>
      <c r="K208" s="3">
        <f t="shared" ca="1" si="59"/>
        <v>13253.908121400365</v>
      </c>
      <c r="L208" s="3">
        <f t="shared" ca="1" si="65"/>
        <v>124469.23812296629</v>
      </c>
      <c r="M208" s="1">
        <f t="shared" ca="1" si="60"/>
        <v>63371.418641466094</v>
      </c>
      <c r="N208" s="3">
        <f t="shared" ca="1" si="61"/>
        <v>74455.06963270859</v>
      </c>
      <c r="O208" s="3">
        <f t="shared" ca="1" si="62"/>
        <v>305181.97775410896</v>
      </c>
      <c r="P208" s="3">
        <f t="shared" ca="1" si="63"/>
        <v>239323.57380566094</v>
      </c>
      <c r="Q208" s="3">
        <f t="shared" ca="1" si="64"/>
        <v>65858.403948448016</v>
      </c>
      <c r="Y208" s="1">
        <f ca="1">IF(Table3[[#This Row],[Gender]]="men",1,0)</f>
        <v>1</v>
      </c>
      <c r="Z208" s="1">
        <f ca="1">IF(Table3[[#This Row],[Gender]]="women",1,0)</f>
        <v>0</v>
      </c>
      <c r="AD208" s="1">
        <f ca="1"/>
        <v>0</v>
      </c>
      <c r="AE208" s="1">
        <f ca="1"/>
        <v>0</v>
      </c>
      <c r="AF208" s="1">
        <f ca="1"/>
        <v>0</v>
      </c>
      <c r="AG208" s="1">
        <f ca="1"/>
        <v>1</v>
      </c>
      <c r="AH208" s="1">
        <f ca="1"/>
        <v>0</v>
      </c>
      <c r="AI208" s="1">
        <f ca="1"/>
        <v>0</v>
      </c>
      <c r="AT208" s="6">
        <f t="shared" ca="1" si="75"/>
        <v>6626.95</v>
      </c>
      <c r="AW208" s="1">
        <f t="shared" ca="1" si="76"/>
        <v>23.67</v>
      </c>
    </row>
    <row r="209" spans="1:49" x14ac:dyDescent="0.25">
      <c r="A209" s="1" t="str">
        <f t="shared" ca="1" si="66"/>
        <v>women</v>
      </c>
      <c r="B209" s="1">
        <f t="shared" ca="1" si="67"/>
        <v>27</v>
      </c>
      <c r="C209" s="1" t="str">
        <f t="shared" ca="1" si="68"/>
        <v>IT</v>
      </c>
      <c r="D209" s="1" t="str">
        <f t="shared" ca="1" si="69"/>
        <v>Technical</v>
      </c>
      <c r="E209" s="1">
        <f t="shared" ca="1" si="70"/>
        <v>1</v>
      </c>
      <c r="F209" s="1">
        <f t="shared" ca="1" si="71"/>
        <v>1</v>
      </c>
      <c r="G209" s="1">
        <f t="shared" ca="1" si="72"/>
        <v>40065</v>
      </c>
      <c r="H209" s="1" t="str">
        <f t="shared" ca="1" si="73"/>
        <v>New Bruncwick</v>
      </c>
      <c r="I209" s="1">
        <f t="shared" ca="1" si="58"/>
        <v>120195</v>
      </c>
      <c r="J209" s="3">
        <f t="shared" ca="1" si="74"/>
        <v>39540.099564829638</v>
      </c>
      <c r="K209" s="3">
        <f t="shared" ca="1" si="59"/>
        <v>10834.578092181395</v>
      </c>
      <c r="L209" s="3">
        <f t="shared" ca="1" si="65"/>
        <v>29035.230198656958</v>
      </c>
      <c r="M209" s="1">
        <f t="shared" ca="1" si="60"/>
        <v>76784.293540724844</v>
      </c>
      <c r="N209" s="3">
        <f t="shared" ca="1" si="61"/>
        <v>29137.64327231501</v>
      </c>
      <c r="O209" s="3">
        <f t="shared" ca="1" si="62"/>
        <v>160167.22136449642</v>
      </c>
      <c r="P209" s="3">
        <f t="shared" ca="1" si="63"/>
        <v>145359.62330421145</v>
      </c>
      <c r="Q209" s="3">
        <f t="shared" ca="1" si="64"/>
        <v>14807.598060284974</v>
      </c>
      <c r="Y209" s="1">
        <f ca="1">IF(Table3[[#This Row],[Gender]]="men",1,0)</f>
        <v>0</v>
      </c>
      <c r="Z209" s="1">
        <f ca="1">IF(Table3[[#This Row],[Gender]]="women",1,0)</f>
        <v>1</v>
      </c>
      <c r="AD209" s="1">
        <f ca="1"/>
        <v>0</v>
      </c>
      <c r="AE209" s="1">
        <f ca="1"/>
        <v>0</v>
      </c>
      <c r="AF209" s="1">
        <f ca="1"/>
        <v>0</v>
      </c>
      <c r="AG209" s="1">
        <f ca="1"/>
        <v>0</v>
      </c>
      <c r="AH209" s="1">
        <f ca="1"/>
        <v>1</v>
      </c>
      <c r="AI209" s="1">
        <f ca="1"/>
        <v>0</v>
      </c>
      <c r="AT209" s="6">
        <f t="shared" ca="1" si="75"/>
        <v>10834.58</v>
      </c>
      <c r="AW209" s="1">
        <f t="shared" ca="1" si="76"/>
        <v>32.9</v>
      </c>
    </row>
    <row r="210" spans="1:49" x14ac:dyDescent="0.25">
      <c r="A210" s="1" t="str">
        <f t="shared" ca="1" si="66"/>
        <v>women</v>
      </c>
      <c r="B210" s="1">
        <f t="shared" ca="1" si="67"/>
        <v>45</v>
      </c>
      <c r="C210" s="1" t="str">
        <f t="shared" ca="1" si="68"/>
        <v>Construction</v>
      </c>
      <c r="D210" s="1" t="str">
        <f t="shared" ca="1" si="69"/>
        <v>University</v>
      </c>
      <c r="E210" s="1">
        <f t="shared" ca="1" si="70"/>
        <v>2</v>
      </c>
      <c r="F210" s="1">
        <f t="shared" ca="1" si="71"/>
        <v>3</v>
      </c>
      <c r="G210" s="1">
        <f t="shared" ca="1" si="72"/>
        <v>30892</v>
      </c>
      <c r="H210" s="1" t="str">
        <f t="shared" ca="1" si="73"/>
        <v>Ontario</v>
      </c>
      <c r="I210" s="1">
        <f t="shared" ca="1" si="58"/>
        <v>92676</v>
      </c>
      <c r="J210" s="3">
        <f t="shared" ca="1" si="74"/>
        <v>67744.38952761791</v>
      </c>
      <c r="K210" s="3">
        <f t="shared" ca="1" si="59"/>
        <v>73675.033984829846</v>
      </c>
      <c r="L210" s="3">
        <f t="shared" ca="1" si="65"/>
        <v>41519.207397812017</v>
      </c>
      <c r="M210" s="1">
        <f t="shared" ca="1" si="60"/>
        <v>59954.742012025948</v>
      </c>
      <c r="N210" s="3">
        <f t="shared" ca="1" si="61"/>
        <v>22946.467309801214</v>
      </c>
      <c r="O210" s="3">
        <f t="shared" ca="1" si="62"/>
        <v>189297.50129463105</v>
      </c>
      <c r="P210" s="3">
        <f t="shared" ca="1" si="63"/>
        <v>169218.33893745588</v>
      </c>
      <c r="Q210" s="3">
        <f t="shared" ca="1" si="64"/>
        <v>20079.16235717517</v>
      </c>
      <c r="Y210" s="1">
        <f ca="1">IF(Table3[[#This Row],[Gender]]="men",1,0)</f>
        <v>0</v>
      </c>
      <c r="Z210" s="1">
        <f ca="1">IF(Table3[[#This Row],[Gender]]="women",1,0)</f>
        <v>1</v>
      </c>
      <c r="AD210" s="1">
        <f ca="1"/>
        <v>0</v>
      </c>
      <c r="AE210" s="1">
        <f ca="1"/>
        <v>0</v>
      </c>
      <c r="AF210" s="1">
        <f ca="1"/>
        <v>0</v>
      </c>
      <c r="AG210" s="1">
        <f ca="1"/>
        <v>0</v>
      </c>
      <c r="AH210" s="1">
        <f ca="1"/>
        <v>1</v>
      </c>
      <c r="AI210" s="1">
        <f ca="1"/>
        <v>0</v>
      </c>
      <c r="AT210" s="6">
        <f t="shared" ca="1" si="75"/>
        <v>24558.34</v>
      </c>
      <c r="AW210" s="1">
        <f t="shared" ca="1" si="76"/>
        <v>73.099999999999994</v>
      </c>
    </row>
    <row r="211" spans="1:49" x14ac:dyDescent="0.25">
      <c r="A211" s="1" t="str">
        <f t="shared" ca="1" si="66"/>
        <v>men</v>
      </c>
      <c r="B211" s="1">
        <f t="shared" ca="1" si="67"/>
        <v>30</v>
      </c>
      <c r="C211" s="1" t="str">
        <f t="shared" ca="1" si="68"/>
        <v>Construction</v>
      </c>
      <c r="D211" s="1" t="str">
        <f t="shared" ca="1" si="69"/>
        <v>Other</v>
      </c>
      <c r="E211" s="1">
        <f t="shared" ca="1" si="70"/>
        <v>2</v>
      </c>
      <c r="F211" s="1">
        <f t="shared" ca="1" si="71"/>
        <v>1</v>
      </c>
      <c r="G211" s="1">
        <f t="shared" ca="1" si="72"/>
        <v>42180</v>
      </c>
      <c r="H211" s="1" t="str">
        <f t="shared" ca="1" si="73"/>
        <v>Nova Scotia</v>
      </c>
      <c r="I211" s="1">
        <f t="shared" ca="1" si="58"/>
        <v>126540</v>
      </c>
      <c r="J211" s="3">
        <f t="shared" ca="1" si="74"/>
        <v>110356.47697626255</v>
      </c>
      <c r="K211" s="3">
        <f t="shared" ca="1" si="59"/>
        <v>32698.564690576852</v>
      </c>
      <c r="L211" s="3">
        <f t="shared" ca="1" si="65"/>
        <v>826.63401691725335</v>
      </c>
      <c r="M211" s="1">
        <f t="shared" ca="1" si="60"/>
        <v>59977.053401132907</v>
      </c>
      <c r="N211" s="3">
        <f t="shared" ca="1" si="61"/>
        <v>966.85654523571179</v>
      </c>
      <c r="O211" s="3">
        <f t="shared" ca="1" si="62"/>
        <v>160205.42123581257</v>
      </c>
      <c r="P211" s="3">
        <f t="shared" ca="1" si="63"/>
        <v>171160.16439431271</v>
      </c>
      <c r="Q211" s="3">
        <f t="shared" ca="1" si="64"/>
        <v>-10954.743158500147</v>
      </c>
      <c r="Y211" s="1">
        <f ca="1">IF(Table3[[#This Row],[Gender]]="men",1,0)</f>
        <v>1</v>
      </c>
      <c r="Z211" s="1">
        <f ca="1">IF(Table3[[#This Row],[Gender]]="women",1,0)</f>
        <v>0</v>
      </c>
      <c r="AD211" s="1">
        <f ca="1"/>
        <v>0</v>
      </c>
      <c r="AE211" s="1">
        <f ca="1"/>
        <v>0</v>
      </c>
      <c r="AF211" s="1">
        <f ca="1"/>
        <v>1</v>
      </c>
      <c r="AG211" s="1">
        <f ca="1"/>
        <v>0</v>
      </c>
      <c r="AH211" s="1">
        <f ca="1"/>
        <v>0</v>
      </c>
      <c r="AI211" s="1">
        <f ca="1"/>
        <v>0</v>
      </c>
      <c r="AT211" s="6">
        <f t="shared" ca="1" si="75"/>
        <v>32698.560000000001</v>
      </c>
      <c r="AW211" s="1">
        <f t="shared" ca="1" si="76"/>
        <v>87.21</v>
      </c>
    </row>
    <row r="212" spans="1:49" x14ac:dyDescent="0.25">
      <c r="A212" s="1" t="str">
        <f t="shared" ca="1" si="66"/>
        <v>men</v>
      </c>
      <c r="B212" s="1">
        <f t="shared" ca="1" si="67"/>
        <v>39</v>
      </c>
      <c r="C212" s="1" t="str">
        <f t="shared" ca="1" si="68"/>
        <v>Agriculture</v>
      </c>
      <c r="D212" s="1" t="str">
        <f t="shared" ca="1" si="69"/>
        <v>Technical</v>
      </c>
      <c r="E212" s="1">
        <f t="shared" ca="1" si="70"/>
        <v>4</v>
      </c>
      <c r="F212" s="1">
        <f t="shared" ca="1" si="71"/>
        <v>1</v>
      </c>
      <c r="G212" s="1">
        <f t="shared" ca="1" si="72"/>
        <v>36015</v>
      </c>
      <c r="H212" s="1" t="str">
        <f t="shared" ca="1" si="73"/>
        <v>Prince Edward Island</v>
      </c>
      <c r="I212" s="1">
        <f t="shared" ref="I212:I275" ca="1" si="77">G212*RANDBETWEEN(3,6)</f>
        <v>180075</v>
      </c>
      <c r="J212" s="3">
        <f t="shared" ca="1" si="74"/>
        <v>17285.814956207934</v>
      </c>
      <c r="K212" s="3">
        <f t="shared" ref="K212:K275" ca="1" si="78">F212*RAND()*G212</f>
        <v>34184.295247488946</v>
      </c>
      <c r="L212" s="3">
        <f t="shared" ca="1" si="65"/>
        <v>16548.933250498081</v>
      </c>
      <c r="M212" s="1">
        <f t="shared" ref="M212:M275" ca="1" si="79">RAND()*G212*2</f>
        <v>30527.30516463512</v>
      </c>
      <c r="N212" s="3">
        <f t="shared" ref="N212:N275" ca="1" si="80">RAND()*G212*1.5</f>
        <v>14736.084323787338</v>
      </c>
      <c r="O212" s="3">
        <f t="shared" ref="O212:O275" ca="1" si="81">I212+K212+N212</f>
        <v>228995.37957127628</v>
      </c>
      <c r="P212" s="3">
        <f t="shared" ref="P212:P275" ca="1" si="82">J212+L212+M212</f>
        <v>64362.053371341142</v>
      </c>
      <c r="Q212" s="3">
        <f t="shared" ref="Q212:Q275" ca="1" si="83">O212-P212</f>
        <v>164633.32619993514</v>
      </c>
      <c r="Y212" s="1">
        <f ca="1">IF(Table3[[#This Row],[Gender]]="men",1,0)</f>
        <v>1</v>
      </c>
      <c r="Z212" s="1">
        <f ca="1">IF(Table3[[#This Row],[Gender]]="women",1,0)</f>
        <v>0</v>
      </c>
      <c r="AD212" s="1">
        <f ca="1"/>
        <v>1</v>
      </c>
      <c r="AE212" s="1">
        <f ca="1"/>
        <v>0</v>
      </c>
      <c r="AF212" s="1">
        <f ca="1"/>
        <v>0</v>
      </c>
      <c r="AG212" s="1">
        <f ca="1"/>
        <v>0</v>
      </c>
      <c r="AH212" s="1">
        <f ca="1"/>
        <v>0</v>
      </c>
      <c r="AI212" s="1">
        <f ca="1"/>
        <v>0</v>
      </c>
      <c r="AT212" s="6">
        <f t="shared" ca="1" si="75"/>
        <v>34184.300000000003</v>
      </c>
      <c r="AW212" s="1">
        <f t="shared" ca="1" si="76"/>
        <v>9.6</v>
      </c>
    </row>
    <row r="213" spans="1:49" x14ac:dyDescent="0.25">
      <c r="A213" s="1" t="str">
        <f t="shared" ca="1" si="66"/>
        <v>men</v>
      </c>
      <c r="B213" s="1">
        <f t="shared" ca="1" si="67"/>
        <v>45</v>
      </c>
      <c r="C213" s="1" t="str">
        <f t="shared" ca="1" si="68"/>
        <v>Teaching</v>
      </c>
      <c r="D213" s="1" t="str">
        <f t="shared" ca="1" si="69"/>
        <v>University</v>
      </c>
      <c r="E213" s="1">
        <f t="shared" ca="1" si="70"/>
        <v>2</v>
      </c>
      <c r="F213" s="1">
        <f t="shared" ca="1" si="71"/>
        <v>2</v>
      </c>
      <c r="G213" s="1">
        <f t="shared" ca="1" si="72"/>
        <v>65828</v>
      </c>
      <c r="H213" s="1" t="str">
        <f t="shared" ca="1" si="73"/>
        <v>New Bruncwick</v>
      </c>
      <c r="I213" s="1">
        <f t="shared" ca="1" si="77"/>
        <v>197484</v>
      </c>
      <c r="J213" s="3">
        <f t="shared" ca="1" si="74"/>
        <v>162741.57703242815</v>
      </c>
      <c r="K213" s="3">
        <f t="shared" ca="1" si="78"/>
        <v>22021.775801856591</v>
      </c>
      <c r="L213" s="3">
        <f t="shared" ca="1" si="65"/>
        <v>18014.383061716606</v>
      </c>
      <c r="M213" s="1">
        <f t="shared" ca="1" si="79"/>
        <v>110517.24263259117</v>
      </c>
      <c r="N213" s="3">
        <f t="shared" ca="1" si="80"/>
        <v>21014.115937804661</v>
      </c>
      <c r="O213" s="3">
        <f t="shared" ca="1" si="81"/>
        <v>240519.89173966125</v>
      </c>
      <c r="P213" s="3">
        <f t="shared" ca="1" si="82"/>
        <v>291273.20272673591</v>
      </c>
      <c r="Q213" s="3">
        <f t="shared" ca="1" si="83"/>
        <v>-50753.310987074656</v>
      </c>
      <c r="Y213" s="1">
        <f ca="1">IF(Table3[[#This Row],[Gender]]="men",1,0)</f>
        <v>1</v>
      </c>
      <c r="Z213" s="1">
        <f ca="1">IF(Table3[[#This Row],[Gender]]="women",1,0)</f>
        <v>0</v>
      </c>
      <c r="AD213" s="1">
        <f ca="1"/>
        <v>0</v>
      </c>
      <c r="AE213" s="1">
        <f ca="1"/>
        <v>0</v>
      </c>
      <c r="AF213" s="1">
        <f ca="1"/>
        <v>1</v>
      </c>
      <c r="AG213" s="1">
        <f ca="1"/>
        <v>0</v>
      </c>
      <c r="AH213" s="1">
        <f ca="1"/>
        <v>0</v>
      </c>
      <c r="AI213" s="1">
        <f ca="1"/>
        <v>0</v>
      </c>
      <c r="AT213" s="6">
        <f t="shared" ca="1" si="75"/>
        <v>11010.89</v>
      </c>
      <c r="AW213" s="1">
        <f t="shared" ca="1" si="76"/>
        <v>82.41</v>
      </c>
    </row>
    <row r="214" spans="1:49" x14ac:dyDescent="0.25">
      <c r="A214" s="1" t="str">
        <f t="shared" ca="1" si="66"/>
        <v>men</v>
      </c>
      <c r="B214" s="1">
        <f t="shared" ca="1" si="67"/>
        <v>45</v>
      </c>
      <c r="C214" s="1" t="str">
        <f t="shared" ca="1" si="68"/>
        <v>Agriculture</v>
      </c>
      <c r="D214" s="1" t="str">
        <f t="shared" ca="1" si="69"/>
        <v>University</v>
      </c>
      <c r="E214" s="1">
        <f t="shared" ca="1" si="70"/>
        <v>3</v>
      </c>
      <c r="F214" s="1">
        <f t="shared" ca="1" si="71"/>
        <v>2</v>
      </c>
      <c r="G214" s="1">
        <f t="shared" ca="1" si="72"/>
        <v>45514</v>
      </c>
      <c r="H214" s="1" t="str">
        <f t="shared" ca="1" si="73"/>
        <v>Prince Edward Island</v>
      </c>
      <c r="I214" s="1">
        <f t="shared" ca="1" si="77"/>
        <v>182056</v>
      </c>
      <c r="J214" s="3">
        <f t="shared" ca="1" si="74"/>
        <v>174365.80150788245</v>
      </c>
      <c r="K214" s="3">
        <f t="shared" ca="1" si="78"/>
        <v>90302.400345116141</v>
      </c>
      <c r="L214" s="3">
        <f t="shared" ca="1" si="65"/>
        <v>23603.779477657175</v>
      </c>
      <c r="M214" s="1">
        <f t="shared" ca="1" si="79"/>
        <v>72278.254466967468</v>
      </c>
      <c r="N214" s="3">
        <f t="shared" ca="1" si="80"/>
        <v>1996.6365502290623</v>
      </c>
      <c r="O214" s="3">
        <f t="shared" ca="1" si="81"/>
        <v>274355.0368953452</v>
      </c>
      <c r="P214" s="3">
        <f t="shared" ca="1" si="82"/>
        <v>270247.83545250708</v>
      </c>
      <c r="Q214" s="3">
        <f t="shared" ca="1" si="83"/>
        <v>4107.2014428381226</v>
      </c>
      <c r="Y214" s="1">
        <f ca="1">IF(Table3[[#This Row],[Gender]]="men",1,0)</f>
        <v>1</v>
      </c>
      <c r="Z214" s="1">
        <f ca="1">IF(Table3[[#This Row],[Gender]]="women",1,0)</f>
        <v>0</v>
      </c>
      <c r="AD214" s="1">
        <f ca="1"/>
        <v>0</v>
      </c>
      <c r="AE214" s="1">
        <f ca="1"/>
        <v>0</v>
      </c>
      <c r="AF214" s="1">
        <f ca="1"/>
        <v>0</v>
      </c>
      <c r="AG214" s="1">
        <f ca="1"/>
        <v>0</v>
      </c>
      <c r="AH214" s="1">
        <f ca="1"/>
        <v>0</v>
      </c>
      <c r="AI214" s="1">
        <f ca="1"/>
        <v>1</v>
      </c>
      <c r="AT214" s="6">
        <f t="shared" ca="1" si="75"/>
        <v>45151.199999999997</v>
      </c>
      <c r="AW214" s="1">
        <f t="shared" ca="1" si="76"/>
        <v>95.78</v>
      </c>
    </row>
    <row r="215" spans="1:49" x14ac:dyDescent="0.25">
      <c r="A215" s="1" t="str">
        <f t="shared" ca="1" si="66"/>
        <v>women</v>
      </c>
      <c r="B215" s="1">
        <f t="shared" ca="1" si="67"/>
        <v>41</v>
      </c>
      <c r="C215" s="1" t="str">
        <f t="shared" ca="1" si="68"/>
        <v>General Work</v>
      </c>
      <c r="D215" s="1" t="str">
        <f t="shared" ca="1" si="69"/>
        <v>College</v>
      </c>
      <c r="E215" s="1">
        <f t="shared" ca="1" si="70"/>
        <v>3</v>
      </c>
      <c r="F215" s="1">
        <f t="shared" ca="1" si="71"/>
        <v>3</v>
      </c>
      <c r="G215" s="1">
        <f t="shared" ca="1" si="72"/>
        <v>64687</v>
      </c>
      <c r="H215" s="1" t="str">
        <f t="shared" ca="1" si="73"/>
        <v>Yukon</v>
      </c>
      <c r="I215" s="1">
        <f t="shared" ca="1" si="77"/>
        <v>388122</v>
      </c>
      <c r="J215" s="3">
        <f t="shared" ca="1" si="74"/>
        <v>170720.90176014591</v>
      </c>
      <c r="K215" s="3">
        <f t="shared" ca="1" si="78"/>
        <v>34152.540494963905</v>
      </c>
      <c r="L215" s="3">
        <f t="shared" ca="1" si="65"/>
        <v>47011.575476911807</v>
      </c>
      <c r="M215" s="1">
        <f t="shared" ca="1" si="79"/>
        <v>25209.573266928641</v>
      </c>
      <c r="N215" s="3">
        <f t="shared" ca="1" si="80"/>
        <v>76692.76155091972</v>
      </c>
      <c r="O215" s="3">
        <f t="shared" ca="1" si="81"/>
        <v>498967.30204588361</v>
      </c>
      <c r="P215" s="3">
        <f t="shared" ca="1" si="82"/>
        <v>242942.05050398633</v>
      </c>
      <c r="Q215" s="3">
        <f t="shared" ca="1" si="83"/>
        <v>256025.25154189728</v>
      </c>
      <c r="Y215" s="1">
        <f ca="1">IF(Table3[[#This Row],[Gender]]="men",1,0)</f>
        <v>0</v>
      </c>
      <c r="Z215" s="1">
        <f ca="1">IF(Table3[[#This Row],[Gender]]="women",1,0)</f>
        <v>1</v>
      </c>
      <c r="AD215" s="1">
        <f ca="1"/>
        <v>0</v>
      </c>
      <c r="AE215" s="1">
        <f ca="1"/>
        <v>0</v>
      </c>
      <c r="AF215" s="1">
        <f ca="1"/>
        <v>0</v>
      </c>
      <c r="AG215" s="1">
        <f ca="1"/>
        <v>0</v>
      </c>
      <c r="AH215" s="1">
        <f ca="1"/>
        <v>0</v>
      </c>
      <c r="AI215" s="1">
        <f ca="1"/>
        <v>1</v>
      </c>
      <c r="AT215" s="6">
        <f t="shared" ca="1" si="75"/>
        <v>11384.18</v>
      </c>
      <c r="AW215" s="1">
        <f t="shared" ca="1" si="76"/>
        <v>43.99</v>
      </c>
    </row>
    <row r="216" spans="1:49" x14ac:dyDescent="0.25">
      <c r="A216" s="1" t="str">
        <f t="shared" ca="1" si="66"/>
        <v>women</v>
      </c>
      <c r="B216" s="1">
        <f t="shared" ca="1" si="67"/>
        <v>45</v>
      </c>
      <c r="C216" s="1" t="str">
        <f t="shared" ca="1" si="68"/>
        <v>General Work</v>
      </c>
      <c r="D216" s="1" t="str">
        <f t="shared" ca="1" si="69"/>
        <v>College</v>
      </c>
      <c r="E216" s="1">
        <f t="shared" ca="1" si="70"/>
        <v>4</v>
      </c>
      <c r="F216" s="1">
        <f t="shared" ca="1" si="71"/>
        <v>2</v>
      </c>
      <c r="G216" s="1">
        <f t="shared" ca="1" si="72"/>
        <v>82508</v>
      </c>
      <c r="H216" s="1" t="str">
        <f t="shared" ca="1" si="73"/>
        <v>Quebec</v>
      </c>
      <c r="I216" s="1">
        <f t="shared" ca="1" si="77"/>
        <v>412540</v>
      </c>
      <c r="J216" s="3">
        <f t="shared" ca="1" si="74"/>
        <v>127627.25855503007</v>
      </c>
      <c r="K216" s="3">
        <f t="shared" ca="1" si="78"/>
        <v>126794.82254864201</v>
      </c>
      <c r="L216" s="3">
        <f t="shared" ca="1" si="65"/>
        <v>10542.4249393955</v>
      </c>
      <c r="M216" s="1">
        <f t="shared" ca="1" si="79"/>
        <v>47498.614015062492</v>
      </c>
      <c r="N216" s="3">
        <f t="shared" ca="1" si="80"/>
        <v>89020.930976942589</v>
      </c>
      <c r="O216" s="3">
        <f t="shared" ca="1" si="81"/>
        <v>628355.7535255847</v>
      </c>
      <c r="P216" s="3">
        <f t="shared" ca="1" si="82"/>
        <v>185668.29750948807</v>
      </c>
      <c r="Q216" s="3">
        <f t="shared" ca="1" si="83"/>
        <v>442687.45601609664</v>
      </c>
      <c r="Y216" s="1">
        <f ca="1">IF(Table3[[#This Row],[Gender]]="men",1,0)</f>
        <v>0</v>
      </c>
      <c r="Z216" s="1">
        <f ca="1">IF(Table3[[#This Row],[Gender]]="women",1,0)</f>
        <v>1</v>
      </c>
      <c r="AD216" s="1">
        <f ca="1"/>
        <v>0</v>
      </c>
      <c r="AE216" s="1">
        <f ca="1"/>
        <v>0</v>
      </c>
      <c r="AF216" s="1">
        <f ca="1"/>
        <v>0</v>
      </c>
      <c r="AG216" s="1">
        <f ca="1"/>
        <v>1</v>
      </c>
      <c r="AH216" s="1">
        <f ca="1"/>
        <v>0</v>
      </c>
      <c r="AI216" s="1">
        <f ca="1"/>
        <v>0</v>
      </c>
      <c r="AT216" s="6">
        <f t="shared" ca="1" si="75"/>
        <v>63397.41</v>
      </c>
      <c r="AW216" s="1">
        <f t="shared" ca="1" si="76"/>
        <v>30.94</v>
      </c>
    </row>
    <row r="217" spans="1:49" x14ac:dyDescent="0.25">
      <c r="A217" s="1" t="str">
        <f t="shared" ca="1" si="66"/>
        <v>men</v>
      </c>
      <c r="B217" s="1">
        <f t="shared" ca="1" si="67"/>
        <v>26</v>
      </c>
      <c r="C217" s="1" t="str">
        <f t="shared" ca="1" si="68"/>
        <v>IT</v>
      </c>
      <c r="D217" s="1" t="str">
        <f t="shared" ca="1" si="69"/>
        <v>College</v>
      </c>
      <c r="E217" s="1">
        <f t="shared" ca="1" si="70"/>
        <v>3</v>
      </c>
      <c r="F217" s="1">
        <f t="shared" ca="1" si="71"/>
        <v>2</v>
      </c>
      <c r="G217" s="1">
        <f t="shared" ca="1" si="72"/>
        <v>66618</v>
      </c>
      <c r="H217" s="1" t="str">
        <f t="shared" ca="1" si="73"/>
        <v>BC</v>
      </c>
      <c r="I217" s="1">
        <f t="shared" ca="1" si="77"/>
        <v>333090</v>
      </c>
      <c r="J217" s="3">
        <f t="shared" ca="1" si="74"/>
        <v>17725.840056275891</v>
      </c>
      <c r="K217" s="3">
        <f t="shared" ca="1" si="78"/>
        <v>67751.121825469512</v>
      </c>
      <c r="L217" s="3">
        <f t="shared" ca="1" si="65"/>
        <v>2667.3451778150311</v>
      </c>
      <c r="M217" s="1">
        <f t="shared" ca="1" si="79"/>
        <v>7278.5172360000788</v>
      </c>
      <c r="N217" s="3">
        <f t="shared" ca="1" si="80"/>
        <v>24165.054092247628</v>
      </c>
      <c r="O217" s="3">
        <f t="shared" ca="1" si="81"/>
        <v>425006.17591771716</v>
      </c>
      <c r="P217" s="3">
        <f t="shared" ca="1" si="82"/>
        <v>27671.702470091001</v>
      </c>
      <c r="Q217" s="3">
        <f t="shared" ca="1" si="83"/>
        <v>397334.47344762617</v>
      </c>
      <c r="Y217" s="1">
        <f ca="1">IF(Table3[[#This Row],[Gender]]="men",1,0)</f>
        <v>1</v>
      </c>
      <c r="Z217" s="1">
        <f ca="1">IF(Table3[[#This Row],[Gender]]="women",1,0)</f>
        <v>0</v>
      </c>
      <c r="AD217" s="1">
        <f ca="1"/>
        <v>0</v>
      </c>
      <c r="AE217" s="1">
        <f ca="1"/>
        <v>0</v>
      </c>
      <c r="AF217" s="1">
        <f ca="1"/>
        <v>0</v>
      </c>
      <c r="AG217" s="1">
        <f ca="1"/>
        <v>1</v>
      </c>
      <c r="AH217" s="1">
        <f ca="1"/>
        <v>0</v>
      </c>
      <c r="AI217" s="1">
        <f ca="1"/>
        <v>0</v>
      </c>
      <c r="AT217" s="6">
        <f t="shared" ca="1" si="75"/>
        <v>33875.56</v>
      </c>
      <c r="AW217" s="1">
        <f t="shared" ca="1" si="76"/>
        <v>5.32</v>
      </c>
    </row>
    <row r="218" spans="1:49" x14ac:dyDescent="0.25">
      <c r="A218" s="1" t="str">
        <f t="shared" ca="1" si="66"/>
        <v>women</v>
      </c>
      <c r="B218" s="1">
        <f t="shared" ca="1" si="67"/>
        <v>42</v>
      </c>
      <c r="C218" s="1" t="str">
        <f t="shared" ca="1" si="68"/>
        <v>IT</v>
      </c>
      <c r="D218" s="1" t="str">
        <f t="shared" ca="1" si="69"/>
        <v>High school</v>
      </c>
      <c r="E218" s="1">
        <f t="shared" ca="1" si="70"/>
        <v>4</v>
      </c>
      <c r="F218" s="1">
        <f t="shared" ca="1" si="71"/>
        <v>1</v>
      </c>
      <c r="G218" s="1">
        <f t="shared" ca="1" si="72"/>
        <v>67671</v>
      </c>
      <c r="H218" s="1" t="str">
        <f t="shared" ca="1" si="73"/>
        <v>Nunavut</v>
      </c>
      <c r="I218" s="1">
        <f t="shared" ca="1" si="77"/>
        <v>203013</v>
      </c>
      <c r="J218" s="3">
        <f t="shared" ca="1" si="74"/>
        <v>163882.91612724579</v>
      </c>
      <c r="K218" s="3">
        <f t="shared" ca="1" si="78"/>
        <v>37430.251211992792</v>
      </c>
      <c r="L218" s="3">
        <f t="shared" ca="1" si="65"/>
        <v>3710.1612517356407</v>
      </c>
      <c r="M218" s="1">
        <f t="shared" ca="1" si="79"/>
        <v>70235.371773533421</v>
      </c>
      <c r="N218" s="3">
        <f t="shared" ca="1" si="80"/>
        <v>6868.7294952971588</v>
      </c>
      <c r="O218" s="3">
        <f t="shared" ca="1" si="81"/>
        <v>247311.98070728994</v>
      </c>
      <c r="P218" s="3">
        <f t="shared" ca="1" si="82"/>
        <v>237828.44915251486</v>
      </c>
      <c r="Q218" s="3">
        <f t="shared" ca="1" si="83"/>
        <v>9483.5315547750797</v>
      </c>
      <c r="Y218" s="1">
        <f ca="1">IF(Table3[[#This Row],[Gender]]="men",1,0)</f>
        <v>0</v>
      </c>
      <c r="Z218" s="1">
        <f ca="1">IF(Table3[[#This Row],[Gender]]="women",1,0)</f>
        <v>1</v>
      </c>
      <c r="AD218" s="1">
        <f ca="1"/>
        <v>0</v>
      </c>
      <c r="AE218" s="1">
        <f ca="1"/>
        <v>1</v>
      </c>
      <c r="AF218" s="1">
        <f ca="1"/>
        <v>0</v>
      </c>
      <c r="AG218" s="1">
        <f ca="1"/>
        <v>0</v>
      </c>
      <c r="AH218" s="1">
        <f ca="1"/>
        <v>0</v>
      </c>
      <c r="AI218" s="1">
        <f ca="1"/>
        <v>0</v>
      </c>
      <c r="AT218" s="6">
        <f t="shared" ca="1" si="75"/>
        <v>37430.25</v>
      </c>
      <c r="AW218" s="1">
        <f t="shared" ca="1" si="76"/>
        <v>80.73</v>
      </c>
    </row>
    <row r="219" spans="1:49" x14ac:dyDescent="0.25">
      <c r="A219" s="1" t="str">
        <f t="shared" ca="1" si="66"/>
        <v>men</v>
      </c>
      <c r="B219" s="1">
        <f t="shared" ca="1" si="67"/>
        <v>30</v>
      </c>
      <c r="C219" s="1" t="str">
        <f t="shared" ca="1" si="68"/>
        <v>Health</v>
      </c>
      <c r="D219" s="1" t="str">
        <f t="shared" ca="1" si="69"/>
        <v>Technical</v>
      </c>
      <c r="E219" s="1">
        <f t="shared" ca="1" si="70"/>
        <v>1</v>
      </c>
      <c r="F219" s="1">
        <f t="shared" ca="1" si="71"/>
        <v>2</v>
      </c>
      <c r="G219" s="1">
        <f t="shared" ca="1" si="72"/>
        <v>79811</v>
      </c>
      <c r="H219" s="1" t="str">
        <f t="shared" ca="1" si="73"/>
        <v>Prince Edward Island</v>
      </c>
      <c r="I219" s="1">
        <f t="shared" ca="1" si="77"/>
        <v>239433</v>
      </c>
      <c r="J219" s="3">
        <f t="shared" ca="1" si="74"/>
        <v>83845.90310020624</v>
      </c>
      <c r="K219" s="3">
        <f t="shared" ca="1" si="78"/>
        <v>31432.213542754536</v>
      </c>
      <c r="L219" s="3">
        <f t="shared" ca="1" si="65"/>
        <v>77607.316084248101</v>
      </c>
      <c r="M219" s="1">
        <f t="shared" ca="1" si="79"/>
        <v>55544.909823657574</v>
      </c>
      <c r="N219" s="3">
        <f t="shared" ca="1" si="80"/>
        <v>56732.572639211052</v>
      </c>
      <c r="O219" s="3">
        <f t="shared" ca="1" si="81"/>
        <v>327597.78618196561</v>
      </c>
      <c r="P219" s="3">
        <f t="shared" ca="1" si="82"/>
        <v>216998.12900811192</v>
      </c>
      <c r="Q219" s="3">
        <f t="shared" ca="1" si="83"/>
        <v>110599.65717385369</v>
      </c>
      <c r="Y219" s="1">
        <f ca="1">IF(Table3[[#This Row],[Gender]]="men",1,0)</f>
        <v>1</v>
      </c>
      <c r="Z219" s="1">
        <f ca="1">IF(Table3[[#This Row],[Gender]]="women",1,0)</f>
        <v>0</v>
      </c>
      <c r="AD219" s="1">
        <f ca="1"/>
        <v>0</v>
      </c>
      <c r="AE219" s="1">
        <f ca="1"/>
        <v>1</v>
      </c>
      <c r="AF219" s="1">
        <f ca="1"/>
        <v>0</v>
      </c>
      <c r="AG219" s="1">
        <f ca="1"/>
        <v>0</v>
      </c>
      <c r="AH219" s="1">
        <f ca="1"/>
        <v>0</v>
      </c>
      <c r="AI219" s="1">
        <f ca="1"/>
        <v>0</v>
      </c>
      <c r="AT219" s="6">
        <f t="shared" ca="1" si="75"/>
        <v>15716.11</v>
      </c>
      <c r="AW219" s="1">
        <f t="shared" ca="1" si="76"/>
        <v>35.020000000000003</v>
      </c>
    </row>
    <row r="220" spans="1:49" x14ac:dyDescent="0.25">
      <c r="A220" s="1" t="str">
        <f t="shared" ca="1" si="66"/>
        <v>men</v>
      </c>
      <c r="B220" s="1">
        <f t="shared" ca="1" si="67"/>
        <v>27</v>
      </c>
      <c r="C220" s="1" t="str">
        <f t="shared" ca="1" si="68"/>
        <v>Health</v>
      </c>
      <c r="D220" s="1" t="str">
        <f t="shared" ca="1" si="69"/>
        <v>Technical</v>
      </c>
      <c r="E220" s="1">
        <f t="shared" ca="1" si="70"/>
        <v>4</v>
      </c>
      <c r="F220" s="1">
        <f t="shared" ca="1" si="71"/>
        <v>2</v>
      </c>
      <c r="G220" s="1">
        <f t="shared" ca="1" si="72"/>
        <v>74981</v>
      </c>
      <c r="H220" s="1" t="str">
        <f t="shared" ca="1" si="73"/>
        <v>Manitoba</v>
      </c>
      <c r="I220" s="1">
        <f t="shared" ca="1" si="77"/>
        <v>374905</v>
      </c>
      <c r="J220" s="3">
        <f t="shared" ca="1" si="74"/>
        <v>356097.03763549513</v>
      </c>
      <c r="K220" s="3">
        <f t="shared" ca="1" si="78"/>
        <v>83893.07667567204</v>
      </c>
      <c r="L220" s="3">
        <f t="shared" ca="1" si="65"/>
        <v>36163.523363895991</v>
      </c>
      <c r="M220" s="1">
        <f t="shared" ca="1" si="79"/>
        <v>115836.60457244329</v>
      </c>
      <c r="N220" s="3">
        <f t="shared" ca="1" si="80"/>
        <v>97708.057956506964</v>
      </c>
      <c r="O220" s="3">
        <f t="shared" ca="1" si="81"/>
        <v>556506.13463217905</v>
      </c>
      <c r="P220" s="3">
        <f t="shared" ca="1" si="82"/>
        <v>508097.16557183443</v>
      </c>
      <c r="Q220" s="3">
        <f t="shared" ca="1" si="83"/>
        <v>48408.969060344622</v>
      </c>
      <c r="Y220" s="1">
        <f ca="1">IF(Table3[[#This Row],[Gender]]="men",1,0)</f>
        <v>1</v>
      </c>
      <c r="Z220" s="1">
        <f ca="1">IF(Table3[[#This Row],[Gender]]="women",1,0)</f>
        <v>0</v>
      </c>
      <c r="AD220" s="1">
        <f ca="1"/>
        <v>0</v>
      </c>
      <c r="AE220" s="1">
        <f ca="1"/>
        <v>1</v>
      </c>
      <c r="AF220" s="1">
        <f ca="1"/>
        <v>0</v>
      </c>
      <c r="AG220" s="1">
        <f ca="1"/>
        <v>0</v>
      </c>
      <c r="AH220" s="1">
        <f ca="1"/>
        <v>0</v>
      </c>
      <c r="AI220" s="1">
        <f ca="1"/>
        <v>0</v>
      </c>
      <c r="AT220" s="6">
        <f t="shared" ca="1" si="75"/>
        <v>41946.54</v>
      </c>
      <c r="AW220" s="1">
        <f t="shared" ca="1" si="76"/>
        <v>94.98</v>
      </c>
    </row>
    <row r="221" spans="1:49" x14ac:dyDescent="0.25">
      <c r="A221" s="1" t="str">
        <f t="shared" ca="1" si="66"/>
        <v>men</v>
      </c>
      <c r="B221" s="1">
        <f t="shared" ca="1" si="67"/>
        <v>45</v>
      </c>
      <c r="C221" s="1" t="str">
        <f t="shared" ca="1" si="68"/>
        <v>Health</v>
      </c>
      <c r="D221" s="1" t="str">
        <f t="shared" ca="1" si="69"/>
        <v>Technical</v>
      </c>
      <c r="E221" s="1">
        <f t="shared" ca="1" si="70"/>
        <v>1</v>
      </c>
      <c r="F221" s="1">
        <f t="shared" ca="1" si="71"/>
        <v>2</v>
      </c>
      <c r="G221" s="1">
        <f t="shared" ca="1" si="72"/>
        <v>36424</v>
      </c>
      <c r="H221" s="1" t="str">
        <f t="shared" ca="1" si="73"/>
        <v>Yukon</v>
      </c>
      <c r="I221" s="1">
        <f t="shared" ca="1" si="77"/>
        <v>182120</v>
      </c>
      <c r="J221" s="3">
        <f t="shared" ca="1" si="74"/>
        <v>83301.360251303428</v>
      </c>
      <c r="K221" s="3">
        <f t="shared" ca="1" si="78"/>
        <v>17957.221723929644</v>
      </c>
      <c r="L221" s="3">
        <f t="shared" ca="1" si="65"/>
        <v>64884.810048956533</v>
      </c>
      <c r="M221" s="1">
        <f t="shared" ca="1" si="79"/>
        <v>41948.966639208469</v>
      </c>
      <c r="N221" s="3">
        <f t="shared" ca="1" si="80"/>
        <v>485.9145301656477</v>
      </c>
      <c r="O221" s="3">
        <f t="shared" ca="1" si="81"/>
        <v>200563.13625409527</v>
      </c>
      <c r="P221" s="3">
        <f t="shared" ca="1" si="82"/>
        <v>190135.13693946842</v>
      </c>
      <c r="Q221" s="3">
        <f t="shared" ca="1" si="83"/>
        <v>10427.999314626853</v>
      </c>
      <c r="Y221" s="1">
        <f ca="1">IF(Table3[[#This Row],[Gender]]="men",1,0)</f>
        <v>1</v>
      </c>
      <c r="Z221" s="1">
        <f ca="1">IF(Table3[[#This Row],[Gender]]="women",1,0)</f>
        <v>0</v>
      </c>
      <c r="AD221" s="1">
        <f ca="1"/>
        <v>0</v>
      </c>
      <c r="AE221" s="1">
        <f ca="1"/>
        <v>0</v>
      </c>
      <c r="AF221" s="1">
        <f ca="1"/>
        <v>0</v>
      </c>
      <c r="AG221" s="1">
        <f ca="1"/>
        <v>0</v>
      </c>
      <c r="AH221" s="1">
        <f ca="1"/>
        <v>0</v>
      </c>
      <c r="AI221" s="1">
        <f ca="1"/>
        <v>1</v>
      </c>
      <c r="AT221" s="6">
        <f t="shared" ca="1" si="75"/>
        <v>8978.61</v>
      </c>
      <c r="AW221" s="1">
        <f t="shared" ca="1" si="76"/>
        <v>45.74</v>
      </c>
    </row>
    <row r="222" spans="1:49" x14ac:dyDescent="0.25">
      <c r="A222" s="1" t="str">
        <f t="shared" ca="1" si="66"/>
        <v>men</v>
      </c>
      <c r="B222" s="1">
        <f t="shared" ca="1" si="67"/>
        <v>42</v>
      </c>
      <c r="C222" s="1" t="str">
        <f t="shared" ca="1" si="68"/>
        <v>General Work</v>
      </c>
      <c r="D222" s="1" t="str">
        <f t="shared" ca="1" si="69"/>
        <v>College</v>
      </c>
      <c r="E222" s="1">
        <f t="shared" ca="1" si="70"/>
        <v>4</v>
      </c>
      <c r="F222" s="1">
        <f t="shared" ca="1" si="71"/>
        <v>2</v>
      </c>
      <c r="G222" s="1">
        <f t="shared" ca="1" si="72"/>
        <v>61691</v>
      </c>
      <c r="H222" s="1" t="str">
        <f t="shared" ca="1" si="73"/>
        <v>Nunavut</v>
      </c>
      <c r="I222" s="1">
        <f t="shared" ca="1" si="77"/>
        <v>246764</v>
      </c>
      <c r="J222" s="3">
        <f t="shared" ca="1" si="74"/>
        <v>214160.72411204255</v>
      </c>
      <c r="K222" s="3">
        <f t="shared" ca="1" si="78"/>
        <v>3854.4385173057399</v>
      </c>
      <c r="L222" s="3">
        <f t="shared" ca="1" si="65"/>
        <v>18733.939795438051</v>
      </c>
      <c r="M222" s="1">
        <f t="shared" ca="1" si="79"/>
        <v>54809.95013288378</v>
      </c>
      <c r="N222" s="3">
        <f t="shared" ca="1" si="80"/>
        <v>63529.931765170302</v>
      </c>
      <c r="O222" s="3">
        <f t="shared" ca="1" si="81"/>
        <v>314148.37028247607</v>
      </c>
      <c r="P222" s="3">
        <f t="shared" ca="1" si="82"/>
        <v>287704.61404036439</v>
      </c>
      <c r="Q222" s="3">
        <f t="shared" ca="1" si="83"/>
        <v>26443.756242111675</v>
      </c>
      <c r="Y222" s="1">
        <f ca="1">IF(Table3[[#This Row],[Gender]]="men",1,0)</f>
        <v>1</v>
      </c>
      <c r="Z222" s="1">
        <f ca="1">IF(Table3[[#This Row],[Gender]]="women",1,0)</f>
        <v>0</v>
      </c>
      <c r="AD222" s="1">
        <f ca="1"/>
        <v>0</v>
      </c>
      <c r="AE222" s="1">
        <f ca="1"/>
        <v>1</v>
      </c>
      <c r="AF222" s="1">
        <f ca="1"/>
        <v>0</v>
      </c>
      <c r="AG222" s="1">
        <f ca="1"/>
        <v>0</v>
      </c>
      <c r="AH222" s="1">
        <f ca="1"/>
        <v>0</v>
      </c>
      <c r="AI222" s="1">
        <f ca="1"/>
        <v>0</v>
      </c>
      <c r="AT222" s="6">
        <f t="shared" ca="1" si="75"/>
        <v>1927.22</v>
      </c>
      <c r="AW222" s="1">
        <f t="shared" ca="1" si="76"/>
        <v>86.79</v>
      </c>
    </row>
    <row r="223" spans="1:49" x14ac:dyDescent="0.25">
      <c r="A223" s="1" t="str">
        <f t="shared" ca="1" si="66"/>
        <v>men</v>
      </c>
      <c r="B223" s="1">
        <f t="shared" ca="1" si="67"/>
        <v>36</v>
      </c>
      <c r="C223" s="1" t="str">
        <f t="shared" ca="1" si="68"/>
        <v>Health</v>
      </c>
      <c r="D223" s="1" t="str">
        <f t="shared" ca="1" si="69"/>
        <v>High school</v>
      </c>
      <c r="E223" s="1">
        <f t="shared" ca="1" si="70"/>
        <v>2</v>
      </c>
      <c r="F223" s="1">
        <f t="shared" ca="1" si="71"/>
        <v>1</v>
      </c>
      <c r="G223" s="1">
        <f t="shared" ca="1" si="72"/>
        <v>89489</v>
      </c>
      <c r="H223" s="1" t="str">
        <f t="shared" ca="1" si="73"/>
        <v>Ontario</v>
      </c>
      <c r="I223" s="1">
        <f t="shared" ca="1" si="77"/>
        <v>536934</v>
      </c>
      <c r="J223" s="3">
        <f t="shared" ca="1" si="74"/>
        <v>335997.20178212889</v>
      </c>
      <c r="K223" s="3">
        <f t="shared" ca="1" si="78"/>
        <v>80831.784236245687</v>
      </c>
      <c r="L223" s="3">
        <f t="shared" ca="1" si="65"/>
        <v>2250.9880795582872</v>
      </c>
      <c r="M223" s="1">
        <f t="shared" ca="1" si="79"/>
        <v>61460.241785929975</v>
      </c>
      <c r="N223" s="3">
        <f t="shared" ca="1" si="80"/>
        <v>133894.83329749847</v>
      </c>
      <c r="O223" s="3">
        <f t="shared" ca="1" si="81"/>
        <v>751660.61753374408</v>
      </c>
      <c r="P223" s="3">
        <f t="shared" ca="1" si="82"/>
        <v>399708.43164761714</v>
      </c>
      <c r="Q223" s="3">
        <f t="shared" ca="1" si="83"/>
        <v>351952.18588612694</v>
      </c>
      <c r="Y223" s="1">
        <f ca="1">IF(Table3[[#This Row],[Gender]]="men",1,0)</f>
        <v>1</v>
      </c>
      <c r="Z223" s="1">
        <f ca="1">IF(Table3[[#This Row],[Gender]]="women",1,0)</f>
        <v>0</v>
      </c>
      <c r="AD223" s="1">
        <f ca="1"/>
        <v>1</v>
      </c>
      <c r="AE223" s="1">
        <f ca="1"/>
        <v>0</v>
      </c>
      <c r="AF223" s="1">
        <f ca="1"/>
        <v>0</v>
      </c>
      <c r="AG223" s="1">
        <f ca="1"/>
        <v>0</v>
      </c>
      <c r="AH223" s="1">
        <f ca="1"/>
        <v>0</v>
      </c>
      <c r="AI223" s="1">
        <f ca="1"/>
        <v>0</v>
      </c>
      <c r="AT223" s="6">
        <f t="shared" ca="1" si="75"/>
        <v>80831.78</v>
      </c>
      <c r="AW223" s="1">
        <f t="shared" ca="1" si="76"/>
        <v>62.58</v>
      </c>
    </row>
    <row r="224" spans="1:49" x14ac:dyDescent="0.25">
      <c r="A224" s="1" t="str">
        <f t="shared" ca="1" si="66"/>
        <v>women</v>
      </c>
      <c r="B224" s="1">
        <f t="shared" ca="1" si="67"/>
        <v>30</v>
      </c>
      <c r="C224" s="1" t="str">
        <f t="shared" ca="1" si="68"/>
        <v>Teaching</v>
      </c>
      <c r="D224" s="1" t="str">
        <f t="shared" ca="1" si="69"/>
        <v>College</v>
      </c>
      <c r="E224" s="1">
        <f t="shared" ca="1" si="70"/>
        <v>3</v>
      </c>
      <c r="F224" s="1">
        <f t="shared" ca="1" si="71"/>
        <v>2</v>
      </c>
      <c r="G224" s="1">
        <f t="shared" ca="1" si="72"/>
        <v>71313</v>
      </c>
      <c r="H224" s="1" t="str">
        <f t="shared" ca="1" si="73"/>
        <v>Newfoundland</v>
      </c>
      <c r="I224" s="1">
        <f t="shared" ca="1" si="77"/>
        <v>427878</v>
      </c>
      <c r="J224" s="3">
        <f t="shared" ca="1" si="74"/>
        <v>276799.61136759509</v>
      </c>
      <c r="K224" s="3">
        <f t="shared" ca="1" si="78"/>
        <v>7336.6521799087113</v>
      </c>
      <c r="L224" s="3">
        <f t="shared" ca="1" si="65"/>
        <v>50105.225027019529</v>
      </c>
      <c r="M224" s="1">
        <f t="shared" ca="1" si="79"/>
        <v>36874.568638373814</v>
      </c>
      <c r="N224" s="3">
        <f t="shared" ca="1" si="80"/>
        <v>34422.877280292319</v>
      </c>
      <c r="O224" s="3">
        <f t="shared" ca="1" si="81"/>
        <v>469637.52946020104</v>
      </c>
      <c r="P224" s="3">
        <f t="shared" ca="1" si="82"/>
        <v>363779.4050329884</v>
      </c>
      <c r="Q224" s="3">
        <f t="shared" ca="1" si="83"/>
        <v>105858.12442721264</v>
      </c>
      <c r="Y224" s="1">
        <f ca="1">IF(Table3[[#This Row],[Gender]]="men",1,0)</f>
        <v>0</v>
      </c>
      <c r="Z224" s="1">
        <f ca="1">IF(Table3[[#This Row],[Gender]]="women",1,0)</f>
        <v>1</v>
      </c>
      <c r="AD224" s="1">
        <f ca="1"/>
        <v>0</v>
      </c>
      <c r="AE224" s="1">
        <f ca="1"/>
        <v>0</v>
      </c>
      <c r="AF224" s="1">
        <f ca="1"/>
        <v>1</v>
      </c>
      <c r="AG224" s="1">
        <f ca="1"/>
        <v>0</v>
      </c>
      <c r="AH224" s="1">
        <f ca="1"/>
        <v>0</v>
      </c>
      <c r="AI224" s="1">
        <f ca="1"/>
        <v>0</v>
      </c>
      <c r="AT224" s="6">
        <f t="shared" ca="1" si="75"/>
        <v>3668.33</v>
      </c>
      <c r="AW224" s="1">
        <f t="shared" ca="1" si="76"/>
        <v>64.69</v>
      </c>
    </row>
    <row r="225" spans="1:49" x14ac:dyDescent="0.25">
      <c r="A225" s="1" t="str">
        <f t="shared" ca="1" si="66"/>
        <v>women</v>
      </c>
      <c r="B225" s="1">
        <f t="shared" ca="1" si="67"/>
        <v>28</v>
      </c>
      <c r="C225" s="1" t="str">
        <f t="shared" ca="1" si="68"/>
        <v>Agriculture</v>
      </c>
      <c r="D225" s="1" t="str">
        <f t="shared" ca="1" si="69"/>
        <v>Other</v>
      </c>
      <c r="E225" s="1">
        <f t="shared" ca="1" si="70"/>
        <v>2</v>
      </c>
      <c r="F225" s="1">
        <f t="shared" ca="1" si="71"/>
        <v>3</v>
      </c>
      <c r="G225" s="1">
        <f t="shared" ca="1" si="72"/>
        <v>52669</v>
      </c>
      <c r="H225" s="1" t="str">
        <f t="shared" ca="1" si="73"/>
        <v>Nunavut</v>
      </c>
      <c r="I225" s="1">
        <f t="shared" ca="1" si="77"/>
        <v>316014</v>
      </c>
      <c r="J225" s="3">
        <f t="shared" ca="1" si="74"/>
        <v>315779.41847943945</v>
      </c>
      <c r="K225" s="3">
        <f t="shared" ca="1" si="78"/>
        <v>32709.08505698125</v>
      </c>
      <c r="L225" s="3">
        <f t="shared" ca="1" si="65"/>
        <v>117461.72769905384</v>
      </c>
      <c r="M225" s="1">
        <f t="shared" ca="1" si="79"/>
        <v>47320.158354422943</v>
      </c>
      <c r="N225" s="3">
        <f t="shared" ca="1" si="80"/>
        <v>74319.987819647518</v>
      </c>
      <c r="O225" s="3">
        <f t="shared" ca="1" si="81"/>
        <v>423043.07287662878</v>
      </c>
      <c r="P225" s="3">
        <f t="shared" ca="1" si="82"/>
        <v>480561.30453291623</v>
      </c>
      <c r="Q225" s="3">
        <f t="shared" ca="1" si="83"/>
        <v>-57518.231656287448</v>
      </c>
      <c r="Y225" s="1">
        <f ca="1">IF(Table3[[#This Row],[Gender]]="men",1,0)</f>
        <v>0</v>
      </c>
      <c r="Z225" s="1">
        <f ca="1">IF(Table3[[#This Row],[Gender]]="women",1,0)</f>
        <v>1</v>
      </c>
      <c r="AD225" s="1">
        <f ca="1"/>
        <v>0</v>
      </c>
      <c r="AE225" s="1">
        <f ca="1"/>
        <v>0</v>
      </c>
      <c r="AF225" s="1">
        <f ca="1"/>
        <v>0</v>
      </c>
      <c r="AG225" s="1">
        <f ca="1"/>
        <v>1</v>
      </c>
      <c r="AH225" s="1">
        <f ca="1"/>
        <v>0</v>
      </c>
      <c r="AI225" s="1">
        <f ca="1"/>
        <v>0</v>
      </c>
      <c r="AT225" s="6">
        <f t="shared" ca="1" si="75"/>
        <v>10903.03</v>
      </c>
      <c r="AW225" s="1">
        <f t="shared" ca="1" si="76"/>
        <v>99.93</v>
      </c>
    </row>
    <row r="226" spans="1:49" x14ac:dyDescent="0.25">
      <c r="A226" s="1" t="str">
        <f t="shared" ca="1" si="66"/>
        <v>women</v>
      </c>
      <c r="B226" s="1">
        <f t="shared" ca="1" si="67"/>
        <v>28</v>
      </c>
      <c r="C226" s="1" t="str">
        <f t="shared" ca="1" si="68"/>
        <v>IT</v>
      </c>
      <c r="D226" s="1" t="str">
        <f t="shared" ca="1" si="69"/>
        <v>Other</v>
      </c>
      <c r="E226" s="1">
        <f t="shared" ca="1" si="70"/>
        <v>3</v>
      </c>
      <c r="F226" s="1">
        <f t="shared" ca="1" si="71"/>
        <v>2</v>
      </c>
      <c r="G226" s="1">
        <f t="shared" ca="1" si="72"/>
        <v>51956</v>
      </c>
      <c r="H226" s="1" t="str">
        <f t="shared" ca="1" si="73"/>
        <v>Alberta</v>
      </c>
      <c r="I226" s="1">
        <f t="shared" ca="1" si="77"/>
        <v>311736</v>
      </c>
      <c r="J226" s="3">
        <f t="shared" ca="1" si="74"/>
        <v>123516.2305308027</v>
      </c>
      <c r="K226" s="3">
        <f t="shared" ca="1" si="78"/>
        <v>84675.162680413341</v>
      </c>
      <c r="L226" s="3">
        <f t="shared" ca="1" si="65"/>
        <v>96623.630361601638</v>
      </c>
      <c r="M226" s="1">
        <f t="shared" ca="1" si="79"/>
        <v>49169.18498949895</v>
      </c>
      <c r="N226" s="3">
        <f t="shared" ca="1" si="80"/>
        <v>55001.885974838835</v>
      </c>
      <c r="O226" s="3">
        <f t="shared" ca="1" si="81"/>
        <v>451413.04865525221</v>
      </c>
      <c r="P226" s="3">
        <f t="shared" ca="1" si="82"/>
        <v>269309.04588190326</v>
      </c>
      <c r="Q226" s="3">
        <f t="shared" ca="1" si="83"/>
        <v>182104.00277334894</v>
      </c>
      <c r="Y226" s="1">
        <f ca="1">IF(Table3[[#This Row],[Gender]]="men",1,0)</f>
        <v>0</v>
      </c>
      <c r="Z226" s="1">
        <f ca="1">IF(Table3[[#This Row],[Gender]]="women",1,0)</f>
        <v>1</v>
      </c>
      <c r="AD226" s="1">
        <f ca="1"/>
        <v>0</v>
      </c>
      <c r="AE226" s="1">
        <f ca="1"/>
        <v>1</v>
      </c>
      <c r="AF226" s="1">
        <f ca="1"/>
        <v>0</v>
      </c>
      <c r="AG226" s="1">
        <f ca="1"/>
        <v>0</v>
      </c>
      <c r="AH226" s="1">
        <f ca="1"/>
        <v>0</v>
      </c>
      <c r="AI226" s="1">
        <f ca="1"/>
        <v>0</v>
      </c>
      <c r="AT226" s="6">
        <f t="shared" ca="1" si="75"/>
        <v>42337.58</v>
      </c>
      <c r="AW226" s="1">
        <f t="shared" ca="1" si="76"/>
        <v>39.619999999999997</v>
      </c>
    </row>
    <row r="227" spans="1:49" x14ac:dyDescent="0.25">
      <c r="A227" s="1" t="str">
        <f t="shared" ca="1" si="66"/>
        <v>men</v>
      </c>
      <c r="B227" s="1">
        <f t="shared" ca="1" si="67"/>
        <v>42</v>
      </c>
      <c r="C227" s="1" t="str">
        <f t="shared" ca="1" si="68"/>
        <v>Health</v>
      </c>
      <c r="D227" s="1" t="str">
        <f t="shared" ca="1" si="69"/>
        <v>Technical</v>
      </c>
      <c r="E227" s="1">
        <f t="shared" ca="1" si="70"/>
        <v>3</v>
      </c>
      <c r="F227" s="1">
        <f t="shared" ca="1" si="71"/>
        <v>1</v>
      </c>
      <c r="G227" s="1">
        <f t="shared" ca="1" si="72"/>
        <v>42172</v>
      </c>
      <c r="H227" s="1" t="str">
        <f t="shared" ca="1" si="73"/>
        <v>New Bruncwick</v>
      </c>
      <c r="I227" s="1">
        <f t="shared" ca="1" si="77"/>
        <v>126516</v>
      </c>
      <c r="J227" s="3">
        <f t="shared" ca="1" si="74"/>
        <v>112946.39606682789</v>
      </c>
      <c r="K227" s="3">
        <f t="shared" ca="1" si="78"/>
        <v>38419.708011352697</v>
      </c>
      <c r="L227" s="3">
        <f t="shared" ca="1" si="65"/>
        <v>10283.63299823928</v>
      </c>
      <c r="M227" s="1">
        <f t="shared" ca="1" si="79"/>
        <v>52685.77392798759</v>
      </c>
      <c r="N227" s="3">
        <f t="shared" ca="1" si="80"/>
        <v>33580.749585647769</v>
      </c>
      <c r="O227" s="3">
        <f t="shared" ca="1" si="81"/>
        <v>198516.45759700047</v>
      </c>
      <c r="P227" s="3">
        <f t="shared" ca="1" si="82"/>
        <v>175915.80299305476</v>
      </c>
      <c r="Q227" s="3">
        <f t="shared" ca="1" si="83"/>
        <v>22600.654603945703</v>
      </c>
      <c r="Y227" s="1">
        <f ca="1">IF(Table3[[#This Row],[Gender]]="men",1,0)</f>
        <v>1</v>
      </c>
      <c r="Z227" s="1">
        <f ca="1">IF(Table3[[#This Row],[Gender]]="women",1,0)</f>
        <v>0</v>
      </c>
      <c r="AD227" s="1">
        <f ca="1"/>
        <v>0</v>
      </c>
      <c r="AE227" s="1">
        <f ca="1"/>
        <v>0</v>
      </c>
      <c r="AF227" s="1">
        <f ca="1"/>
        <v>0</v>
      </c>
      <c r="AG227" s="1">
        <f ca="1"/>
        <v>0</v>
      </c>
      <c r="AH227" s="1">
        <f ca="1"/>
        <v>0</v>
      </c>
      <c r="AI227" s="1">
        <f ca="1"/>
        <v>1</v>
      </c>
      <c r="AT227" s="6">
        <f t="shared" ca="1" si="75"/>
        <v>38419.71</v>
      </c>
      <c r="AW227" s="1">
        <f t="shared" ca="1" si="76"/>
        <v>89.27</v>
      </c>
    </row>
    <row r="228" spans="1:49" x14ac:dyDescent="0.25">
      <c r="A228" s="1" t="str">
        <f t="shared" ca="1" si="66"/>
        <v>women</v>
      </c>
      <c r="B228" s="1">
        <f t="shared" ca="1" si="67"/>
        <v>36</v>
      </c>
      <c r="C228" s="1" t="str">
        <f t="shared" ca="1" si="68"/>
        <v>General Work</v>
      </c>
      <c r="D228" s="1" t="str">
        <f t="shared" ca="1" si="69"/>
        <v>College</v>
      </c>
      <c r="E228" s="1">
        <f t="shared" ca="1" si="70"/>
        <v>3</v>
      </c>
      <c r="F228" s="1">
        <f t="shared" ca="1" si="71"/>
        <v>1</v>
      </c>
      <c r="G228" s="1">
        <f t="shared" ca="1" si="72"/>
        <v>36177</v>
      </c>
      <c r="H228" s="1" t="str">
        <f t="shared" ca="1" si="73"/>
        <v>Quebec</v>
      </c>
      <c r="I228" s="1">
        <f t="shared" ca="1" si="77"/>
        <v>108531</v>
      </c>
      <c r="J228" s="3">
        <f t="shared" ca="1" si="74"/>
        <v>75655.705682023909</v>
      </c>
      <c r="K228" s="3">
        <f t="shared" ca="1" si="78"/>
        <v>23010.292480376804</v>
      </c>
      <c r="L228" s="3">
        <f t="shared" ca="1" si="65"/>
        <v>34326.089245467876</v>
      </c>
      <c r="M228" s="1">
        <f t="shared" ca="1" si="79"/>
        <v>32667.084265340549</v>
      </c>
      <c r="N228" s="3">
        <f t="shared" ca="1" si="80"/>
        <v>30955.996124289341</v>
      </c>
      <c r="O228" s="3">
        <f t="shared" ca="1" si="81"/>
        <v>162497.28860466616</v>
      </c>
      <c r="P228" s="3">
        <f t="shared" ca="1" si="82"/>
        <v>142648.87919283233</v>
      </c>
      <c r="Q228" s="3">
        <f t="shared" ca="1" si="83"/>
        <v>19848.409411833825</v>
      </c>
      <c r="Y228" s="1">
        <f ca="1">IF(Table3[[#This Row],[Gender]]="men",1,0)</f>
        <v>0</v>
      </c>
      <c r="Z228" s="1">
        <f ca="1">IF(Table3[[#This Row],[Gender]]="women",1,0)</f>
        <v>1</v>
      </c>
      <c r="AD228" s="1">
        <f ca="1"/>
        <v>0</v>
      </c>
      <c r="AE228" s="1">
        <f ca="1"/>
        <v>0</v>
      </c>
      <c r="AF228" s="1">
        <f ca="1"/>
        <v>0</v>
      </c>
      <c r="AG228" s="1">
        <f ca="1"/>
        <v>0</v>
      </c>
      <c r="AH228" s="1">
        <f ca="1"/>
        <v>0</v>
      </c>
      <c r="AI228" s="1">
        <f ca="1"/>
        <v>1</v>
      </c>
      <c r="AT228" s="6">
        <f t="shared" ca="1" si="75"/>
        <v>23010.29</v>
      </c>
      <c r="AW228" s="1">
        <f t="shared" ca="1" si="76"/>
        <v>69.709999999999994</v>
      </c>
    </row>
    <row r="229" spans="1:49" x14ac:dyDescent="0.25">
      <c r="A229" s="1" t="str">
        <f t="shared" ca="1" si="66"/>
        <v>women</v>
      </c>
      <c r="B229" s="1">
        <f t="shared" ca="1" si="67"/>
        <v>25</v>
      </c>
      <c r="C229" s="1" t="str">
        <f t="shared" ca="1" si="68"/>
        <v>General Work</v>
      </c>
      <c r="D229" s="1" t="str">
        <f t="shared" ca="1" si="69"/>
        <v>College</v>
      </c>
      <c r="E229" s="1">
        <f t="shared" ca="1" si="70"/>
        <v>1</v>
      </c>
      <c r="F229" s="1">
        <f t="shared" ca="1" si="71"/>
        <v>1</v>
      </c>
      <c r="G229" s="1">
        <f t="shared" ca="1" si="72"/>
        <v>77888</v>
      </c>
      <c r="H229" s="1" t="str">
        <f t="shared" ca="1" si="73"/>
        <v>Quebec</v>
      </c>
      <c r="I229" s="1">
        <f t="shared" ca="1" si="77"/>
        <v>233664</v>
      </c>
      <c r="J229" s="3">
        <f t="shared" ca="1" si="74"/>
        <v>25790.326314723538</v>
      </c>
      <c r="K229" s="3">
        <f t="shared" ca="1" si="78"/>
        <v>59323.825797226345</v>
      </c>
      <c r="L229" s="3">
        <f t="shared" ca="1" si="65"/>
        <v>63566.209610303893</v>
      </c>
      <c r="M229" s="1">
        <f t="shared" ca="1" si="79"/>
        <v>140807.23892305727</v>
      </c>
      <c r="N229" s="3">
        <f t="shared" ca="1" si="80"/>
        <v>32377.948798820224</v>
      </c>
      <c r="O229" s="3">
        <f t="shared" ca="1" si="81"/>
        <v>325365.77459604654</v>
      </c>
      <c r="P229" s="3">
        <f t="shared" ca="1" si="82"/>
        <v>230163.77484808472</v>
      </c>
      <c r="Q229" s="3">
        <f t="shared" ca="1" si="83"/>
        <v>95201.999747961818</v>
      </c>
      <c r="Y229" s="1">
        <f ca="1">IF(Table3[[#This Row],[Gender]]="men",1,0)</f>
        <v>0</v>
      </c>
      <c r="Z229" s="1">
        <f ca="1">IF(Table3[[#This Row],[Gender]]="women",1,0)</f>
        <v>1</v>
      </c>
      <c r="AD229" s="1">
        <f ca="1"/>
        <v>0</v>
      </c>
      <c r="AE229" s="1">
        <f ca="1"/>
        <v>0</v>
      </c>
      <c r="AF229" s="1">
        <f ca="1"/>
        <v>0</v>
      </c>
      <c r="AG229" s="1">
        <f ca="1"/>
        <v>1</v>
      </c>
      <c r="AH229" s="1">
        <f ca="1"/>
        <v>0</v>
      </c>
      <c r="AI229" s="1">
        <f ca="1"/>
        <v>0</v>
      </c>
      <c r="AT229" s="6">
        <f t="shared" ca="1" si="75"/>
        <v>59323.83</v>
      </c>
      <c r="AW229" s="1">
        <f t="shared" ca="1" si="76"/>
        <v>11.04</v>
      </c>
    </row>
    <row r="230" spans="1:49" x14ac:dyDescent="0.25">
      <c r="A230" s="1" t="str">
        <f t="shared" ca="1" si="66"/>
        <v>men</v>
      </c>
      <c r="B230" s="1">
        <f t="shared" ca="1" si="67"/>
        <v>43</v>
      </c>
      <c r="C230" s="1" t="str">
        <f t="shared" ca="1" si="68"/>
        <v>IT</v>
      </c>
      <c r="D230" s="1" t="str">
        <f t="shared" ca="1" si="69"/>
        <v>College</v>
      </c>
      <c r="E230" s="1">
        <f t="shared" ca="1" si="70"/>
        <v>2</v>
      </c>
      <c r="F230" s="1">
        <f t="shared" ca="1" si="71"/>
        <v>2</v>
      </c>
      <c r="G230" s="1">
        <f t="shared" ca="1" si="72"/>
        <v>58597</v>
      </c>
      <c r="H230" s="1" t="str">
        <f t="shared" ca="1" si="73"/>
        <v>Manitoba</v>
      </c>
      <c r="I230" s="1">
        <f t="shared" ca="1" si="77"/>
        <v>175791</v>
      </c>
      <c r="J230" s="3">
        <f t="shared" ca="1" si="74"/>
        <v>28168.066455398795</v>
      </c>
      <c r="K230" s="3">
        <f t="shared" ca="1" si="78"/>
        <v>32516.100066643132</v>
      </c>
      <c r="L230" s="3">
        <f t="shared" ca="1" si="65"/>
        <v>34639.341156828166</v>
      </c>
      <c r="M230" s="1">
        <f t="shared" ca="1" si="79"/>
        <v>59078.116094041703</v>
      </c>
      <c r="N230" s="3">
        <f t="shared" ca="1" si="80"/>
        <v>14056.55100747028</v>
      </c>
      <c r="O230" s="3">
        <f t="shared" ca="1" si="81"/>
        <v>222363.65107411341</v>
      </c>
      <c r="P230" s="3">
        <f t="shared" ca="1" si="82"/>
        <v>121885.52370626866</v>
      </c>
      <c r="Q230" s="3">
        <f t="shared" ca="1" si="83"/>
        <v>100478.12736784475</v>
      </c>
      <c r="Y230" s="1">
        <f ca="1">IF(Table3[[#This Row],[Gender]]="men",1,0)</f>
        <v>1</v>
      </c>
      <c r="Z230" s="1">
        <f ca="1">IF(Table3[[#This Row],[Gender]]="women",1,0)</f>
        <v>0</v>
      </c>
      <c r="AD230" s="1">
        <f ca="1"/>
        <v>0</v>
      </c>
      <c r="AE230" s="1">
        <f ca="1"/>
        <v>0</v>
      </c>
      <c r="AF230" s="1">
        <f ca="1"/>
        <v>1</v>
      </c>
      <c r="AG230" s="1">
        <f ca="1"/>
        <v>0</v>
      </c>
      <c r="AH230" s="1">
        <f ca="1"/>
        <v>0</v>
      </c>
      <c r="AI230" s="1">
        <f ca="1"/>
        <v>0</v>
      </c>
      <c r="AT230" s="6">
        <f t="shared" ca="1" si="75"/>
        <v>16258.05</v>
      </c>
      <c r="AW230" s="1">
        <f t="shared" ca="1" si="76"/>
        <v>16.02</v>
      </c>
    </row>
    <row r="231" spans="1:49" x14ac:dyDescent="0.25">
      <c r="A231" s="1" t="str">
        <f t="shared" ca="1" si="66"/>
        <v>men</v>
      </c>
      <c r="B231" s="1">
        <f t="shared" ca="1" si="67"/>
        <v>34</v>
      </c>
      <c r="C231" s="1" t="str">
        <f t="shared" ca="1" si="68"/>
        <v>Agriculture</v>
      </c>
      <c r="D231" s="1" t="str">
        <f t="shared" ca="1" si="69"/>
        <v>High school</v>
      </c>
      <c r="E231" s="1">
        <f t="shared" ca="1" si="70"/>
        <v>1</v>
      </c>
      <c r="F231" s="1">
        <f t="shared" ca="1" si="71"/>
        <v>1</v>
      </c>
      <c r="G231" s="1">
        <f t="shared" ca="1" si="72"/>
        <v>75356</v>
      </c>
      <c r="H231" s="1" t="str">
        <f t="shared" ca="1" si="73"/>
        <v>Newfoundland</v>
      </c>
      <c r="I231" s="1">
        <f t="shared" ca="1" si="77"/>
        <v>376780</v>
      </c>
      <c r="J231" s="3">
        <f t="shared" ca="1" si="74"/>
        <v>113458.88084677166</v>
      </c>
      <c r="K231" s="3">
        <f t="shared" ca="1" si="78"/>
        <v>21077.168147811815</v>
      </c>
      <c r="L231" s="3">
        <f t="shared" ca="1" si="65"/>
        <v>44133.19360110104</v>
      </c>
      <c r="M231" s="1">
        <f t="shared" ca="1" si="79"/>
        <v>84650.29248633211</v>
      </c>
      <c r="N231" s="3">
        <f t="shared" ca="1" si="80"/>
        <v>19974.762547413677</v>
      </c>
      <c r="O231" s="3">
        <f t="shared" ca="1" si="81"/>
        <v>417831.93069522554</v>
      </c>
      <c r="P231" s="3">
        <f t="shared" ca="1" si="82"/>
        <v>242242.36693420482</v>
      </c>
      <c r="Q231" s="3">
        <f t="shared" ca="1" si="83"/>
        <v>175589.56376102072</v>
      </c>
      <c r="Y231" s="1">
        <f ca="1">IF(Table3[[#This Row],[Gender]]="men",1,0)</f>
        <v>1</v>
      </c>
      <c r="Z231" s="1">
        <f ca="1">IF(Table3[[#This Row],[Gender]]="women",1,0)</f>
        <v>0</v>
      </c>
      <c r="AD231" s="1">
        <f ca="1"/>
        <v>0</v>
      </c>
      <c r="AE231" s="1">
        <f ca="1"/>
        <v>0</v>
      </c>
      <c r="AF231" s="1">
        <f ca="1"/>
        <v>0</v>
      </c>
      <c r="AG231" s="1">
        <f ca="1"/>
        <v>0</v>
      </c>
      <c r="AH231" s="1">
        <f ca="1"/>
        <v>0</v>
      </c>
      <c r="AI231" s="1">
        <f ca="1"/>
        <v>1</v>
      </c>
      <c r="AT231" s="6">
        <f t="shared" ca="1" si="75"/>
        <v>21077.17</v>
      </c>
      <c r="AW231" s="1">
        <f t="shared" ca="1" si="76"/>
        <v>30.11</v>
      </c>
    </row>
    <row r="232" spans="1:49" x14ac:dyDescent="0.25">
      <c r="A232" s="1" t="str">
        <f t="shared" ca="1" si="66"/>
        <v>women</v>
      </c>
      <c r="B232" s="1">
        <f t="shared" ca="1" si="67"/>
        <v>30</v>
      </c>
      <c r="C232" s="1" t="str">
        <f t="shared" ca="1" si="68"/>
        <v>General Work</v>
      </c>
      <c r="D232" s="1" t="str">
        <f t="shared" ca="1" si="69"/>
        <v>Other</v>
      </c>
      <c r="E232" s="1">
        <f t="shared" ca="1" si="70"/>
        <v>1</v>
      </c>
      <c r="F232" s="1">
        <f t="shared" ca="1" si="71"/>
        <v>1</v>
      </c>
      <c r="G232" s="1">
        <f t="shared" ca="1" si="72"/>
        <v>35321</v>
      </c>
      <c r="H232" s="1" t="str">
        <f t="shared" ca="1" si="73"/>
        <v>Prince Edward Island</v>
      </c>
      <c r="I232" s="1">
        <f t="shared" ca="1" si="77"/>
        <v>141284</v>
      </c>
      <c r="J232" s="3">
        <f t="shared" ca="1" si="74"/>
        <v>43144.173802160622</v>
      </c>
      <c r="K232" s="3">
        <f t="shared" ca="1" si="78"/>
        <v>26516.679581996232</v>
      </c>
      <c r="L232" s="3">
        <f t="shared" ca="1" si="65"/>
        <v>23645.002706525607</v>
      </c>
      <c r="M232" s="1">
        <f t="shared" ca="1" si="79"/>
        <v>17894.381310481018</v>
      </c>
      <c r="N232" s="3">
        <f t="shared" ca="1" si="80"/>
        <v>13081.569320286313</v>
      </c>
      <c r="O232" s="3">
        <f t="shared" ca="1" si="81"/>
        <v>180882.24890228253</v>
      </c>
      <c r="P232" s="3">
        <f t="shared" ca="1" si="82"/>
        <v>84683.557819167239</v>
      </c>
      <c r="Q232" s="3">
        <f t="shared" ca="1" si="83"/>
        <v>96198.691083115293</v>
      </c>
      <c r="Y232" s="1">
        <f ca="1">IF(Table3[[#This Row],[Gender]]="men",1,0)</f>
        <v>0</v>
      </c>
      <c r="Z232" s="1">
        <f ca="1">IF(Table3[[#This Row],[Gender]]="women",1,0)</f>
        <v>1</v>
      </c>
      <c r="AD232" s="1">
        <f ca="1"/>
        <v>0</v>
      </c>
      <c r="AE232" s="1">
        <f ca="1"/>
        <v>1</v>
      </c>
      <c r="AF232" s="1">
        <f ca="1"/>
        <v>0</v>
      </c>
      <c r="AG232" s="1">
        <f ca="1"/>
        <v>0</v>
      </c>
      <c r="AH232" s="1">
        <f ca="1"/>
        <v>0</v>
      </c>
      <c r="AI232" s="1">
        <f ca="1"/>
        <v>0</v>
      </c>
      <c r="AT232" s="6">
        <f t="shared" ca="1" si="75"/>
        <v>26516.68</v>
      </c>
      <c r="AW232" s="1">
        <f t="shared" ca="1" si="76"/>
        <v>30.54</v>
      </c>
    </row>
    <row r="233" spans="1:49" x14ac:dyDescent="0.25">
      <c r="A233" s="1" t="str">
        <f t="shared" ca="1" si="66"/>
        <v>men</v>
      </c>
      <c r="B233" s="1">
        <f t="shared" ca="1" si="67"/>
        <v>25</v>
      </c>
      <c r="C233" s="1" t="str">
        <f t="shared" ca="1" si="68"/>
        <v>Health</v>
      </c>
      <c r="D233" s="1" t="str">
        <f t="shared" ca="1" si="69"/>
        <v>High school</v>
      </c>
      <c r="E233" s="1">
        <f t="shared" ca="1" si="70"/>
        <v>3</v>
      </c>
      <c r="F233" s="1">
        <f t="shared" ca="1" si="71"/>
        <v>1</v>
      </c>
      <c r="G233" s="1">
        <f t="shared" ca="1" si="72"/>
        <v>50539</v>
      </c>
      <c r="H233" s="1" t="str">
        <f t="shared" ca="1" si="73"/>
        <v>Prince Edward Island</v>
      </c>
      <c r="I233" s="1">
        <f t="shared" ca="1" si="77"/>
        <v>202156</v>
      </c>
      <c r="J233" s="3">
        <f t="shared" ca="1" si="74"/>
        <v>64534.073871431043</v>
      </c>
      <c r="K233" s="3">
        <f t="shared" ca="1" si="78"/>
        <v>24661.260994457934</v>
      </c>
      <c r="L233" s="3">
        <f t="shared" ca="1" si="65"/>
        <v>19247.467243143583</v>
      </c>
      <c r="M233" s="1">
        <f t="shared" ca="1" si="79"/>
        <v>46751.217295174909</v>
      </c>
      <c r="N233" s="3">
        <f t="shared" ca="1" si="80"/>
        <v>48648.767132328037</v>
      </c>
      <c r="O233" s="3">
        <f t="shared" ca="1" si="81"/>
        <v>275466.028126786</v>
      </c>
      <c r="P233" s="3">
        <f t="shared" ca="1" si="82"/>
        <v>130532.75840974953</v>
      </c>
      <c r="Q233" s="3">
        <f t="shared" ca="1" si="83"/>
        <v>144933.26971703646</v>
      </c>
      <c r="Y233" s="1">
        <f ca="1">IF(Table3[[#This Row],[Gender]]="men",1,0)</f>
        <v>1</v>
      </c>
      <c r="Z233" s="1">
        <f ca="1">IF(Table3[[#This Row],[Gender]]="women",1,0)</f>
        <v>0</v>
      </c>
      <c r="AD233" s="1">
        <f ca="1"/>
        <v>0</v>
      </c>
      <c r="AE233" s="1">
        <f ca="1"/>
        <v>0</v>
      </c>
      <c r="AF233" s="1">
        <f ca="1"/>
        <v>0</v>
      </c>
      <c r="AG233" s="1">
        <f ca="1"/>
        <v>0</v>
      </c>
      <c r="AH233" s="1">
        <f ca="1"/>
        <v>0</v>
      </c>
      <c r="AI233" s="1">
        <f ca="1"/>
        <v>1</v>
      </c>
      <c r="AT233" s="6">
        <f t="shared" ca="1" si="75"/>
        <v>24661.26</v>
      </c>
      <c r="AW233" s="1">
        <f t="shared" ca="1" si="76"/>
        <v>31.92</v>
      </c>
    </row>
    <row r="234" spans="1:49" x14ac:dyDescent="0.25">
      <c r="A234" s="1" t="str">
        <f t="shared" ca="1" si="66"/>
        <v>men</v>
      </c>
      <c r="B234" s="1">
        <f t="shared" ca="1" si="67"/>
        <v>29</v>
      </c>
      <c r="C234" s="1" t="str">
        <f t="shared" ca="1" si="68"/>
        <v>General Work</v>
      </c>
      <c r="D234" s="1" t="str">
        <f t="shared" ca="1" si="69"/>
        <v>High school</v>
      </c>
      <c r="E234" s="1">
        <f t="shared" ca="1" si="70"/>
        <v>3</v>
      </c>
      <c r="F234" s="1">
        <f t="shared" ca="1" si="71"/>
        <v>2</v>
      </c>
      <c r="G234" s="1">
        <f t="shared" ca="1" si="72"/>
        <v>36547</v>
      </c>
      <c r="H234" s="1" t="str">
        <f t="shared" ca="1" si="73"/>
        <v>Newfoundland</v>
      </c>
      <c r="I234" s="1">
        <f t="shared" ca="1" si="77"/>
        <v>219282</v>
      </c>
      <c r="J234" s="3">
        <f t="shared" ca="1" si="74"/>
        <v>172646.2053590476</v>
      </c>
      <c r="K234" s="3">
        <f t="shared" ca="1" si="78"/>
        <v>43298.336757714598</v>
      </c>
      <c r="L234" s="3">
        <f t="shared" ca="1" si="65"/>
        <v>43422.102290844727</v>
      </c>
      <c r="M234" s="1">
        <f t="shared" ca="1" si="79"/>
        <v>9754.5899818700927</v>
      </c>
      <c r="N234" s="3">
        <f t="shared" ca="1" si="80"/>
        <v>10752.250498453452</v>
      </c>
      <c r="O234" s="3">
        <f t="shared" ca="1" si="81"/>
        <v>273332.58725616807</v>
      </c>
      <c r="P234" s="3">
        <f t="shared" ca="1" si="82"/>
        <v>225822.8976317624</v>
      </c>
      <c r="Q234" s="3">
        <f t="shared" ca="1" si="83"/>
        <v>47509.68962440567</v>
      </c>
      <c r="Y234" s="1">
        <f ca="1">IF(Table3[[#This Row],[Gender]]="men",1,0)</f>
        <v>1</v>
      </c>
      <c r="Z234" s="1">
        <f ca="1">IF(Table3[[#This Row],[Gender]]="women",1,0)</f>
        <v>0</v>
      </c>
      <c r="AD234" s="1">
        <f ca="1"/>
        <v>0</v>
      </c>
      <c r="AE234" s="1">
        <f ca="1"/>
        <v>0</v>
      </c>
      <c r="AF234" s="1">
        <f ca="1"/>
        <v>1</v>
      </c>
      <c r="AG234" s="1">
        <f ca="1"/>
        <v>0</v>
      </c>
      <c r="AH234" s="1">
        <f ca="1"/>
        <v>0</v>
      </c>
      <c r="AI234" s="1">
        <f ca="1"/>
        <v>0</v>
      </c>
      <c r="AT234" s="6">
        <f t="shared" ca="1" si="75"/>
        <v>21649.17</v>
      </c>
      <c r="AW234" s="1">
        <f t="shared" ca="1" si="76"/>
        <v>78.73</v>
      </c>
    </row>
    <row r="235" spans="1:49" x14ac:dyDescent="0.25">
      <c r="A235" s="1" t="str">
        <f t="shared" ca="1" si="66"/>
        <v>men</v>
      </c>
      <c r="B235" s="1">
        <f t="shared" ca="1" si="67"/>
        <v>36</v>
      </c>
      <c r="C235" s="1" t="str">
        <f t="shared" ca="1" si="68"/>
        <v>Agriculture</v>
      </c>
      <c r="D235" s="1" t="str">
        <f t="shared" ca="1" si="69"/>
        <v>Technical</v>
      </c>
      <c r="E235" s="1">
        <f t="shared" ca="1" si="70"/>
        <v>3</v>
      </c>
      <c r="F235" s="1">
        <f t="shared" ca="1" si="71"/>
        <v>2</v>
      </c>
      <c r="G235" s="1">
        <f t="shared" ca="1" si="72"/>
        <v>25528</v>
      </c>
      <c r="H235" s="1" t="str">
        <f t="shared" ca="1" si="73"/>
        <v>Saskatchewan</v>
      </c>
      <c r="I235" s="1">
        <f t="shared" ca="1" si="77"/>
        <v>102112</v>
      </c>
      <c r="J235" s="3">
        <f t="shared" ca="1" si="74"/>
        <v>87337.567850686377</v>
      </c>
      <c r="K235" s="3">
        <f t="shared" ca="1" si="78"/>
        <v>1536.8986224936798</v>
      </c>
      <c r="L235" s="3">
        <f t="shared" ca="1" si="65"/>
        <v>17062.156451153998</v>
      </c>
      <c r="M235" s="1">
        <f t="shared" ca="1" si="79"/>
        <v>16857.743520779932</v>
      </c>
      <c r="N235" s="3">
        <f t="shared" ca="1" si="80"/>
        <v>25726.144342440632</v>
      </c>
      <c r="O235" s="3">
        <f t="shared" ca="1" si="81"/>
        <v>129375.04296493431</v>
      </c>
      <c r="P235" s="3">
        <f t="shared" ca="1" si="82"/>
        <v>121257.46782262031</v>
      </c>
      <c r="Q235" s="3">
        <f t="shared" ca="1" si="83"/>
        <v>8117.5751423140027</v>
      </c>
      <c r="Y235" s="1">
        <f ca="1">IF(Table3[[#This Row],[Gender]]="men",1,0)</f>
        <v>1</v>
      </c>
      <c r="Z235" s="1">
        <f ca="1">IF(Table3[[#This Row],[Gender]]="women",1,0)</f>
        <v>0</v>
      </c>
      <c r="AD235" s="1">
        <f ca="1"/>
        <v>0</v>
      </c>
      <c r="AE235" s="1">
        <f ca="1"/>
        <v>0</v>
      </c>
      <c r="AF235" s="1">
        <f ca="1"/>
        <v>1</v>
      </c>
      <c r="AG235" s="1">
        <f ca="1"/>
        <v>0</v>
      </c>
      <c r="AH235" s="1">
        <f ca="1"/>
        <v>0</v>
      </c>
      <c r="AI235" s="1">
        <f ca="1"/>
        <v>0</v>
      </c>
      <c r="AT235" s="6">
        <f t="shared" ca="1" si="75"/>
        <v>768.45</v>
      </c>
      <c r="AW235" s="1">
        <f t="shared" ca="1" si="76"/>
        <v>85.53</v>
      </c>
    </row>
    <row r="236" spans="1:49" x14ac:dyDescent="0.25">
      <c r="A236" s="1" t="str">
        <f t="shared" ca="1" si="66"/>
        <v>women</v>
      </c>
      <c r="B236" s="1">
        <f t="shared" ca="1" si="67"/>
        <v>36</v>
      </c>
      <c r="C236" s="1" t="str">
        <f t="shared" ca="1" si="68"/>
        <v>Agriculture</v>
      </c>
      <c r="D236" s="1" t="str">
        <f t="shared" ca="1" si="69"/>
        <v>High school</v>
      </c>
      <c r="E236" s="1">
        <f t="shared" ca="1" si="70"/>
        <v>4</v>
      </c>
      <c r="F236" s="1">
        <f t="shared" ca="1" si="71"/>
        <v>2</v>
      </c>
      <c r="G236" s="1">
        <f t="shared" ca="1" si="72"/>
        <v>62898</v>
      </c>
      <c r="H236" s="1" t="str">
        <f t="shared" ca="1" si="73"/>
        <v>Alberta</v>
      </c>
      <c r="I236" s="1">
        <f t="shared" ca="1" si="77"/>
        <v>251592</v>
      </c>
      <c r="J236" s="3">
        <f t="shared" ca="1" si="74"/>
        <v>62336.225450004604</v>
      </c>
      <c r="K236" s="3">
        <f t="shared" ca="1" si="78"/>
        <v>88875.74586694999</v>
      </c>
      <c r="L236" s="3">
        <f t="shared" ca="1" si="65"/>
        <v>47454.963545874904</v>
      </c>
      <c r="M236" s="1">
        <f t="shared" ca="1" si="79"/>
        <v>35369.212774511572</v>
      </c>
      <c r="N236" s="3">
        <f t="shared" ca="1" si="80"/>
        <v>25898.752795154913</v>
      </c>
      <c r="O236" s="3">
        <f t="shared" ca="1" si="81"/>
        <v>366366.49866210495</v>
      </c>
      <c r="P236" s="3">
        <f t="shared" ca="1" si="82"/>
        <v>145160.40177039109</v>
      </c>
      <c r="Q236" s="3">
        <f t="shared" ca="1" si="83"/>
        <v>221206.09689171385</v>
      </c>
      <c r="Y236" s="1">
        <f ca="1">IF(Table3[[#This Row],[Gender]]="men",1,0)</f>
        <v>0</v>
      </c>
      <c r="Z236" s="1">
        <f ca="1">IF(Table3[[#This Row],[Gender]]="women",1,0)</f>
        <v>1</v>
      </c>
      <c r="AD236" s="1">
        <f ca="1"/>
        <v>0</v>
      </c>
      <c r="AE236" s="1">
        <f ca="1"/>
        <v>0</v>
      </c>
      <c r="AF236" s="1">
        <f ca="1"/>
        <v>0</v>
      </c>
      <c r="AG236" s="1">
        <f ca="1"/>
        <v>0</v>
      </c>
      <c r="AH236" s="1">
        <f ca="1"/>
        <v>0</v>
      </c>
      <c r="AI236" s="1">
        <f ca="1"/>
        <v>1</v>
      </c>
      <c r="AT236" s="6">
        <f t="shared" ca="1" si="75"/>
        <v>44437.87</v>
      </c>
      <c r="AW236" s="1">
        <f t="shared" ca="1" si="76"/>
        <v>24.78</v>
      </c>
    </row>
    <row r="237" spans="1:49" x14ac:dyDescent="0.25">
      <c r="A237" s="1" t="str">
        <f t="shared" ca="1" si="66"/>
        <v>men</v>
      </c>
      <c r="B237" s="1">
        <f t="shared" ca="1" si="67"/>
        <v>39</v>
      </c>
      <c r="C237" s="1" t="str">
        <f t="shared" ca="1" si="68"/>
        <v>General Work</v>
      </c>
      <c r="D237" s="1" t="str">
        <f t="shared" ca="1" si="69"/>
        <v>Other</v>
      </c>
      <c r="E237" s="1">
        <f t="shared" ca="1" si="70"/>
        <v>4</v>
      </c>
      <c r="F237" s="1">
        <f t="shared" ca="1" si="71"/>
        <v>1</v>
      </c>
      <c r="G237" s="1">
        <f t="shared" ca="1" si="72"/>
        <v>85808</v>
      </c>
      <c r="H237" s="1" t="str">
        <f t="shared" ca="1" si="73"/>
        <v>Alberta</v>
      </c>
      <c r="I237" s="1">
        <f t="shared" ca="1" si="77"/>
        <v>514848</v>
      </c>
      <c r="J237" s="3">
        <f t="shared" ca="1" si="74"/>
        <v>121816.56493042258</v>
      </c>
      <c r="K237" s="3">
        <f t="shared" ca="1" si="78"/>
        <v>40379.791451664249</v>
      </c>
      <c r="L237" s="3">
        <f t="shared" ca="1" si="65"/>
        <v>36997.562688402038</v>
      </c>
      <c r="M237" s="1">
        <f t="shared" ca="1" si="79"/>
        <v>13858.051176230943</v>
      </c>
      <c r="N237" s="3">
        <f t="shared" ca="1" si="80"/>
        <v>33020.187742780319</v>
      </c>
      <c r="O237" s="3">
        <f t="shared" ca="1" si="81"/>
        <v>588247.9791944446</v>
      </c>
      <c r="P237" s="3">
        <f t="shared" ca="1" si="82"/>
        <v>172672.17879505557</v>
      </c>
      <c r="Q237" s="3">
        <f t="shared" ca="1" si="83"/>
        <v>415575.800399389</v>
      </c>
      <c r="Y237" s="1">
        <f ca="1">IF(Table3[[#This Row],[Gender]]="men",1,0)</f>
        <v>1</v>
      </c>
      <c r="Z237" s="1">
        <f ca="1">IF(Table3[[#This Row],[Gender]]="women",1,0)</f>
        <v>0</v>
      </c>
      <c r="AD237" s="1">
        <f ca="1"/>
        <v>0</v>
      </c>
      <c r="AE237" s="1">
        <f ca="1"/>
        <v>0</v>
      </c>
      <c r="AF237" s="1">
        <f ca="1"/>
        <v>0</v>
      </c>
      <c r="AG237" s="1">
        <f ca="1"/>
        <v>1</v>
      </c>
      <c r="AH237" s="1">
        <f ca="1"/>
        <v>0</v>
      </c>
      <c r="AI237" s="1">
        <f ca="1"/>
        <v>0</v>
      </c>
      <c r="AT237" s="6">
        <f t="shared" ca="1" si="75"/>
        <v>40379.79</v>
      </c>
      <c r="AW237" s="1">
        <f t="shared" ca="1" si="76"/>
        <v>23.66</v>
      </c>
    </row>
    <row r="238" spans="1:49" x14ac:dyDescent="0.25">
      <c r="A238" s="1" t="str">
        <f t="shared" ca="1" si="66"/>
        <v>women</v>
      </c>
      <c r="B238" s="1">
        <f t="shared" ca="1" si="67"/>
        <v>41</v>
      </c>
      <c r="C238" s="1" t="str">
        <f t="shared" ca="1" si="68"/>
        <v>IT</v>
      </c>
      <c r="D238" s="1" t="str">
        <f t="shared" ca="1" si="69"/>
        <v>Other</v>
      </c>
      <c r="E238" s="1">
        <f t="shared" ca="1" si="70"/>
        <v>3</v>
      </c>
      <c r="F238" s="1">
        <f t="shared" ca="1" si="71"/>
        <v>2</v>
      </c>
      <c r="G238" s="1">
        <f t="shared" ca="1" si="72"/>
        <v>79584</v>
      </c>
      <c r="H238" s="1" t="str">
        <f t="shared" ca="1" si="73"/>
        <v>Alberta</v>
      </c>
      <c r="I238" s="1">
        <f t="shared" ca="1" si="77"/>
        <v>477504</v>
      </c>
      <c r="J238" s="3">
        <f t="shared" ca="1" si="74"/>
        <v>443771.88161103509</v>
      </c>
      <c r="K238" s="3">
        <f t="shared" ca="1" si="78"/>
        <v>156679.33919844462</v>
      </c>
      <c r="L238" s="3">
        <f t="shared" ca="1" si="65"/>
        <v>132930.7259036598</v>
      </c>
      <c r="M238" s="1">
        <f t="shared" ca="1" si="79"/>
        <v>117037.62630620913</v>
      </c>
      <c r="N238" s="3">
        <f t="shared" ca="1" si="80"/>
        <v>14002.791879465687</v>
      </c>
      <c r="O238" s="3">
        <f t="shared" ca="1" si="81"/>
        <v>648186.13107791031</v>
      </c>
      <c r="P238" s="3">
        <f t="shared" ca="1" si="82"/>
        <v>693740.23382090405</v>
      </c>
      <c r="Q238" s="3">
        <f t="shared" ca="1" si="83"/>
        <v>-45554.102742993739</v>
      </c>
      <c r="Y238" s="1">
        <f ca="1">IF(Table3[[#This Row],[Gender]]="men",1,0)</f>
        <v>0</v>
      </c>
      <c r="Z238" s="1">
        <f ca="1">IF(Table3[[#This Row],[Gender]]="women",1,0)</f>
        <v>1</v>
      </c>
      <c r="AD238" s="1">
        <f ca="1"/>
        <v>0</v>
      </c>
      <c r="AE238" s="1">
        <f ca="1"/>
        <v>0</v>
      </c>
      <c r="AF238" s="1">
        <f ca="1"/>
        <v>0</v>
      </c>
      <c r="AG238" s="1">
        <f ca="1"/>
        <v>1</v>
      </c>
      <c r="AH238" s="1">
        <f ca="1"/>
        <v>0</v>
      </c>
      <c r="AI238" s="1">
        <f ca="1"/>
        <v>0</v>
      </c>
      <c r="AT238" s="6">
        <f t="shared" ca="1" si="75"/>
        <v>78339.67</v>
      </c>
      <c r="AW238" s="1">
        <f t="shared" ca="1" si="76"/>
        <v>92.94</v>
      </c>
    </row>
    <row r="239" spans="1:49" x14ac:dyDescent="0.25">
      <c r="A239" s="1" t="str">
        <f t="shared" ca="1" si="66"/>
        <v>men</v>
      </c>
      <c r="B239" s="1">
        <f t="shared" ca="1" si="67"/>
        <v>32</v>
      </c>
      <c r="C239" s="1" t="str">
        <f t="shared" ca="1" si="68"/>
        <v>IT</v>
      </c>
      <c r="D239" s="1" t="str">
        <f t="shared" ca="1" si="69"/>
        <v>High school</v>
      </c>
      <c r="E239" s="1">
        <f t="shared" ca="1" si="70"/>
        <v>2</v>
      </c>
      <c r="F239" s="1">
        <f t="shared" ca="1" si="71"/>
        <v>2</v>
      </c>
      <c r="G239" s="1">
        <f t="shared" ca="1" si="72"/>
        <v>44399</v>
      </c>
      <c r="H239" s="1" t="str">
        <f t="shared" ca="1" si="73"/>
        <v>BC</v>
      </c>
      <c r="I239" s="1">
        <f t="shared" ca="1" si="77"/>
        <v>177596</v>
      </c>
      <c r="J239" s="3">
        <f t="shared" ca="1" si="74"/>
        <v>133796.32763734111</v>
      </c>
      <c r="K239" s="3">
        <f t="shared" ca="1" si="78"/>
        <v>56784.416173762052</v>
      </c>
      <c r="L239" s="3">
        <f t="shared" ca="1" si="65"/>
        <v>54163.063090683609</v>
      </c>
      <c r="M239" s="1">
        <f t="shared" ca="1" si="79"/>
        <v>83564.491172603608</v>
      </c>
      <c r="N239" s="3">
        <f t="shared" ca="1" si="80"/>
        <v>1793.1975237784468</v>
      </c>
      <c r="O239" s="3">
        <f t="shared" ca="1" si="81"/>
        <v>236173.61369754051</v>
      </c>
      <c r="P239" s="3">
        <f t="shared" ca="1" si="82"/>
        <v>271523.88190062833</v>
      </c>
      <c r="Q239" s="3">
        <f t="shared" ca="1" si="83"/>
        <v>-35350.26820308782</v>
      </c>
      <c r="Y239" s="1">
        <f ca="1">IF(Table3[[#This Row],[Gender]]="men",1,0)</f>
        <v>1</v>
      </c>
      <c r="Z239" s="1">
        <f ca="1">IF(Table3[[#This Row],[Gender]]="women",1,0)</f>
        <v>0</v>
      </c>
      <c r="AD239" s="1">
        <f ca="1"/>
        <v>0</v>
      </c>
      <c r="AE239" s="1">
        <f ca="1"/>
        <v>0</v>
      </c>
      <c r="AF239" s="1">
        <f ca="1"/>
        <v>0</v>
      </c>
      <c r="AG239" s="1">
        <f ca="1"/>
        <v>1</v>
      </c>
      <c r="AH239" s="1">
        <f ca="1"/>
        <v>0</v>
      </c>
      <c r="AI239" s="1">
        <f ca="1"/>
        <v>0</v>
      </c>
      <c r="AT239" s="6">
        <f t="shared" ca="1" si="75"/>
        <v>28392.21</v>
      </c>
      <c r="AW239" s="1">
        <f t="shared" ca="1" si="76"/>
        <v>75.34</v>
      </c>
    </row>
    <row r="240" spans="1:49" x14ac:dyDescent="0.25">
      <c r="A240" s="1" t="str">
        <f t="shared" ca="1" si="66"/>
        <v>men</v>
      </c>
      <c r="B240" s="1">
        <f t="shared" ca="1" si="67"/>
        <v>33</v>
      </c>
      <c r="C240" s="1" t="str">
        <f t="shared" ca="1" si="68"/>
        <v>IT</v>
      </c>
      <c r="D240" s="1" t="str">
        <f t="shared" ca="1" si="69"/>
        <v>University</v>
      </c>
      <c r="E240" s="1">
        <f t="shared" ca="1" si="70"/>
        <v>4</v>
      </c>
      <c r="F240" s="1">
        <f t="shared" ca="1" si="71"/>
        <v>2</v>
      </c>
      <c r="G240" s="1">
        <f t="shared" ca="1" si="72"/>
        <v>40695</v>
      </c>
      <c r="H240" s="1" t="str">
        <f t="shared" ca="1" si="73"/>
        <v>Quebec</v>
      </c>
      <c r="I240" s="1">
        <f t="shared" ca="1" si="77"/>
        <v>203475</v>
      </c>
      <c r="J240" s="3">
        <f t="shared" ca="1" si="74"/>
        <v>17658.51929755188</v>
      </c>
      <c r="K240" s="3">
        <f t="shared" ca="1" si="78"/>
        <v>59701.911219776339</v>
      </c>
      <c r="L240" s="3">
        <f t="shared" ca="1" si="65"/>
        <v>53867.364353108853</v>
      </c>
      <c r="M240" s="1">
        <f t="shared" ca="1" si="79"/>
        <v>80993.662143451031</v>
      </c>
      <c r="N240" s="3">
        <f t="shared" ca="1" si="80"/>
        <v>26909.55017682934</v>
      </c>
      <c r="O240" s="3">
        <f t="shared" ca="1" si="81"/>
        <v>290086.46139660565</v>
      </c>
      <c r="P240" s="3">
        <f t="shared" ca="1" si="82"/>
        <v>152519.54579411176</v>
      </c>
      <c r="Q240" s="3">
        <f t="shared" ca="1" si="83"/>
        <v>137566.91560249389</v>
      </c>
      <c r="Y240" s="1">
        <f ca="1">IF(Table3[[#This Row],[Gender]]="men",1,0)</f>
        <v>1</v>
      </c>
      <c r="Z240" s="1">
        <f ca="1">IF(Table3[[#This Row],[Gender]]="women",1,0)</f>
        <v>0</v>
      </c>
      <c r="AD240" s="1">
        <f ca="1"/>
        <v>0</v>
      </c>
      <c r="AE240" s="1">
        <f ca="1"/>
        <v>0</v>
      </c>
      <c r="AF240" s="1">
        <f ca="1"/>
        <v>1</v>
      </c>
      <c r="AG240" s="1">
        <f ca="1"/>
        <v>0</v>
      </c>
      <c r="AH240" s="1">
        <f ca="1"/>
        <v>0</v>
      </c>
      <c r="AI240" s="1">
        <f ca="1"/>
        <v>0</v>
      </c>
      <c r="AT240" s="6">
        <f t="shared" ca="1" si="75"/>
        <v>29850.959999999999</v>
      </c>
      <c r="AW240" s="1">
        <f t="shared" ca="1" si="76"/>
        <v>8.68</v>
      </c>
    </row>
    <row r="241" spans="1:49" x14ac:dyDescent="0.25">
      <c r="A241" s="1" t="str">
        <f t="shared" ca="1" si="66"/>
        <v>women</v>
      </c>
      <c r="B241" s="1">
        <f t="shared" ca="1" si="67"/>
        <v>32</v>
      </c>
      <c r="C241" s="1" t="str">
        <f t="shared" ca="1" si="68"/>
        <v>Agriculture</v>
      </c>
      <c r="D241" s="1" t="str">
        <f t="shared" ca="1" si="69"/>
        <v>College</v>
      </c>
      <c r="E241" s="1">
        <f t="shared" ca="1" si="70"/>
        <v>3</v>
      </c>
      <c r="F241" s="1">
        <f t="shared" ca="1" si="71"/>
        <v>1</v>
      </c>
      <c r="G241" s="1">
        <f t="shared" ca="1" si="72"/>
        <v>36352</v>
      </c>
      <c r="H241" s="1" t="str">
        <f t="shared" ca="1" si="73"/>
        <v>Prince Edward Island</v>
      </c>
      <c r="I241" s="1">
        <f t="shared" ca="1" si="77"/>
        <v>145408</v>
      </c>
      <c r="J241" s="3">
        <f t="shared" ca="1" si="74"/>
        <v>137462.82405168371</v>
      </c>
      <c r="K241" s="3">
        <f t="shared" ca="1" si="78"/>
        <v>24424.862467182367</v>
      </c>
      <c r="L241" s="3">
        <f t="shared" ca="1" si="65"/>
        <v>14015.809007944425</v>
      </c>
      <c r="M241" s="1">
        <f t="shared" ca="1" si="79"/>
        <v>25707.707345121082</v>
      </c>
      <c r="N241" s="3">
        <f t="shared" ca="1" si="80"/>
        <v>40892.078959531529</v>
      </c>
      <c r="O241" s="3">
        <f t="shared" ca="1" si="81"/>
        <v>210724.94142671389</v>
      </c>
      <c r="P241" s="3">
        <f t="shared" ca="1" si="82"/>
        <v>177186.34040474921</v>
      </c>
      <c r="Q241" s="3">
        <f t="shared" ca="1" si="83"/>
        <v>33538.601021964685</v>
      </c>
      <c r="Y241" s="1">
        <f ca="1">IF(Table3[[#This Row],[Gender]]="men",1,0)</f>
        <v>0</v>
      </c>
      <c r="Z241" s="1">
        <f ca="1">IF(Table3[[#This Row],[Gender]]="women",1,0)</f>
        <v>1</v>
      </c>
      <c r="AD241" s="1">
        <f ca="1"/>
        <v>0</v>
      </c>
      <c r="AE241" s="1">
        <f ca="1"/>
        <v>1</v>
      </c>
      <c r="AF241" s="1">
        <f ca="1"/>
        <v>0</v>
      </c>
      <c r="AG241" s="1">
        <f ca="1"/>
        <v>0</v>
      </c>
      <c r="AH241" s="1">
        <f ca="1"/>
        <v>0</v>
      </c>
      <c r="AI241" s="1">
        <f ca="1"/>
        <v>0</v>
      </c>
      <c r="AT241" s="6">
        <f t="shared" ca="1" si="75"/>
        <v>24424.86</v>
      </c>
      <c r="AW241" s="1">
        <f t="shared" ca="1" si="76"/>
        <v>94.54</v>
      </c>
    </row>
    <row r="242" spans="1:49" x14ac:dyDescent="0.25">
      <c r="A242" s="1" t="str">
        <f t="shared" ca="1" si="66"/>
        <v>women</v>
      </c>
      <c r="B242" s="1">
        <f t="shared" ca="1" si="67"/>
        <v>29</v>
      </c>
      <c r="C242" s="1" t="str">
        <f t="shared" ca="1" si="68"/>
        <v>Health</v>
      </c>
      <c r="D242" s="1" t="str">
        <f t="shared" ca="1" si="69"/>
        <v>College</v>
      </c>
      <c r="E242" s="1">
        <f t="shared" ca="1" si="70"/>
        <v>3</v>
      </c>
      <c r="F242" s="1">
        <f t="shared" ca="1" si="71"/>
        <v>2</v>
      </c>
      <c r="G242" s="1">
        <f t="shared" ca="1" si="72"/>
        <v>51375</v>
      </c>
      <c r="H242" s="1" t="str">
        <f t="shared" ca="1" si="73"/>
        <v>Newfoundland</v>
      </c>
      <c r="I242" s="1">
        <f t="shared" ca="1" si="77"/>
        <v>256875</v>
      </c>
      <c r="J242" s="3">
        <f t="shared" ca="1" si="74"/>
        <v>140847.90763788283</v>
      </c>
      <c r="K242" s="3">
        <f t="shared" ca="1" si="78"/>
        <v>79340.759914371403</v>
      </c>
      <c r="L242" s="3">
        <f t="shared" ca="1" si="65"/>
        <v>22708.47248551514</v>
      </c>
      <c r="M242" s="1">
        <f t="shared" ca="1" si="79"/>
        <v>88610.10381704256</v>
      </c>
      <c r="N242" s="3">
        <f t="shared" ca="1" si="80"/>
        <v>30338.357501946557</v>
      </c>
      <c r="O242" s="3">
        <f t="shared" ca="1" si="81"/>
        <v>366554.11741631798</v>
      </c>
      <c r="P242" s="3">
        <f t="shared" ca="1" si="82"/>
        <v>252166.48394044052</v>
      </c>
      <c r="Q242" s="3">
        <f t="shared" ca="1" si="83"/>
        <v>114387.63347587746</v>
      </c>
      <c r="Y242" s="1">
        <f ca="1">IF(Table3[[#This Row],[Gender]]="men",1,0)</f>
        <v>0</v>
      </c>
      <c r="Z242" s="1">
        <f ca="1">IF(Table3[[#This Row],[Gender]]="women",1,0)</f>
        <v>1</v>
      </c>
      <c r="AD242" s="1">
        <f ca="1"/>
        <v>1</v>
      </c>
      <c r="AE242" s="1">
        <f ca="1"/>
        <v>0</v>
      </c>
      <c r="AF242" s="1">
        <f ca="1"/>
        <v>0</v>
      </c>
      <c r="AG242" s="1">
        <f ca="1"/>
        <v>0</v>
      </c>
      <c r="AH242" s="1">
        <f ca="1"/>
        <v>0</v>
      </c>
      <c r="AI242" s="1">
        <f ca="1"/>
        <v>0</v>
      </c>
      <c r="AT242" s="6">
        <f t="shared" ca="1" si="75"/>
        <v>39670.379999999997</v>
      </c>
      <c r="AW242" s="1">
        <f t="shared" ca="1" si="76"/>
        <v>54.83</v>
      </c>
    </row>
    <row r="243" spans="1:49" x14ac:dyDescent="0.25">
      <c r="A243" s="1" t="str">
        <f t="shared" ca="1" si="66"/>
        <v>men</v>
      </c>
      <c r="B243" s="1">
        <f t="shared" ca="1" si="67"/>
        <v>29</v>
      </c>
      <c r="C243" s="1" t="str">
        <f t="shared" ca="1" si="68"/>
        <v>Teaching</v>
      </c>
      <c r="D243" s="1" t="str">
        <f t="shared" ca="1" si="69"/>
        <v>Technical</v>
      </c>
      <c r="E243" s="1">
        <f t="shared" ca="1" si="70"/>
        <v>2</v>
      </c>
      <c r="F243" s="1">
        <f t="shared" ca="1" si="71"/>
        <v>3</v>
      </c>
      <c r="G243" s="1">
        <f t="shared" ca="1" si="72"/>
        <v>78616</v>
      </c>
      <c r="H243" s="1" t="str">
        <f t="shared" ca="1" si="73"/>
        <v>Northwest Ter</v>
      </c>
      <c r="I243" s="1">
        <f t="shared" ca="1" si="77"/>
        <v>471696</v>
      </c>
      <c r="J243" s="3">
        <f t="shared" ca="1" si="74"/>
        <v>65005.881268837002</v>
      </c>
      <c r="K243" s="3">
        <f t="shared" ca="1" si="78"/>
        <v>56965.51107769103</v>
      </c>
      <c r="L243" s="3">
        <f t="shared" ca="1" si="65"/>
        <v>76327.547108607178</v>
      </c>
      <c r="M243" s="1">
        <f t="shared" ca="1" si="79"/>
        <v>86865.006169451299</v>
      </c>
      <c r="N243" s="3">
        <f t="shared" ca="1" si="80"/>
        <v>28715.902741432874</v>
      </c>
      <c r="O243" s="3">
        <f t="shared" ca="1" si="81"/>
        <v>557377.41381912387</v>
      </c>
      <c r="P243" s="3">
        <f t="shared" ca="1" si="82"/>
        <v>228198.4345468955</v>
      </c>
      <c r="Q243" s="3">
        <f t="shared" ca="1" si="83"/>
        <v>329178.97927222837</v>
      </c>
      <c r="Y243" s="1">
        <f ca="1">IF(Table3[[#This Row],[Gender]]="men",1,0)</f>
        <v>1</v>
      </c>
      <c r="Z243" s="1">
        <f ca="1">IF(Table3[[#This Row],[Gender]]="women",1,0)</f>
        <v>0</v>
      </c>
      <c r="AD243" s="1">
        <f ca="1"/>
        <v>0</v>
      </c>
      <c r="AE243" s="1">
        <f ca="1"/>
        <v>0</v>
      </c>
      <c r="AF243" s="1">
        <f ca="1"/>
        <v>1</v>
      </c>
      <c r="AG243" s="1">
        <f ca="1"/>
        <v>0</v>
      </c>
      <c r="AH243" s="1">
        <f ca="1"/>
        <v>0</v>
      </c>
      <c r="AI243" s="1">
        <f ca="1"/>
        <v>0</v>
      </c>
      <c r="AT243" s="6">
        <f t="shared" ca="1" si="75"/>
        <v>18988.5</v>
      </c>
      <c r="AW243" s="1">
        <f t="shared" ca="1" si="76"/>
        <v>13.78</v>
      </c>
    </row>
    <row r="244" spans="1:49" x14ac:dyDescent="0.25">
      <c r="A244" s="1" t="str">
        <f t="shared" ca="1" si="66"/>
        <v>women</v>
      </c>
      <c r="B244" s="1">
        <f t="shared" ca="1" si="67"/>
        <v>45</v>
      </c>
      <c r="C244" s="1" t="str">
        <f t="shared" ca="1" si="68"/>
        <v>Agriculture</v>
      </c>
      <c r="D244" s="1" t="str">
        <f t="shared" ca="1" si="69"/>
        <v>Technical</v>
      </c>
      <c r="E244" s="1">
        <f t="shared" ca="1" si="70"/>
        <v>4</v>
      </c>
      <c r="F244" s="1">
        <f t="shared" ca="1" si="71"/>
        <v>3</v>
      </c>
      <c r="G244" s="1">
        <f t="shared" ca="1" si="72"/>
        <v>44824</v>
      </c>
      <c r="H244" s="1" t="str">
        <f t="shared" ca="1" si="73"/>
        <v>Newfoundland</v>
      </c>
      <c r="I244" s="1">
        <f t="shared" ca="1" si="77"/>
        <v>134472</v>
      </c>
      <c r="J244" s="3">
        <f t="shared" ca="1" si="74"/>
        <v>6692.1493090512486</v>
      </c>
      <c r="K244" s="3">
        <f t="shared" ca="1" si="78"/>
        <v>96408.139445713561</v>
      </c>
      <c r="L244" s="3">
        <f t="shared" ca="1" si="65"/>
        <v>43001.032815135426</v>
      </c>
      <c r="M244" s="1">
        <f t="shared" ca="1" si="79"/>
        <v>81218.076074145516</v>
      </c>
      <c r="N244" s="3">
        <f t="shared" ca="1" si="80"/>
        <v>17512.123232940579</v>
      </c>
      <c r="O244" s="3">
        <f t="shared" ca="1" si="81"/>
        <v>248392.26267865414</v>
      </c>
      <c r="P244" s="3">
        <f t="shared" ca="1" si="82"/>
        <v>130911.25819833219</v>
      </c>
      <c r="Q244" s="3">
        <f t="shared" ca="1" si="83"/>
        <v>117481.00448032195</v>
      </c>
      <c r="Y244" s="1">
        <f ca="1">IF(Table3[[#This Row],[Gender]]="men",1,0)</f>
        <v>0</v>
      </c>
      <c r="Z244" s="1">
        <f ca="1">IF(Table3[[#This Row],[Gender]]="women",1,0)</f>
        <v>1</v>
      </c>
      <c r="AD244" s="1">
        <f ca="1"/>
        <v>0</v>
      </c>
      <c r="AE244" s="1">
        <f ca="1"/>
        <v>0</v>
      </c>
      <c r="AF244" s="1">
        <f ca="1"/>
        <v>0</v>
      </c>
      <c r="AG244" s="1">
        <f ca="1"/>
        <v>1</v>
      </c>
      <c r="AH244" s="1">
        <f ca="1"/>
        <v>0</v>
      </c>
      <c r="AI244" s="1">
        <f ca="1"/>
        <v>0</v>
      </c>
      <c r="AT244" s="6">
        <f t="shared" ca="1" si="75"/>
        <v>32136.05</v>
      </c>
      <c r="AW244" s="1">
        <f t="shared" ca="1" si="76"/>
        <v>4.9800000000000004</v>
      </c>
    </row>
    <row r="245" spans="1:49" x14ac:dyDescent="0.25">
      <c r="A245" s="1" t="str">
        <f t="shared" ca="1" si="66"/>
        <v>men</v>
      </c>
      <c r="B245" s="1">
        <f t="shared" ca="1" si="67"/>
        <v>27</v>
      </c>
      <c r="C245" s="1" t="str">
        <f t="shared" ca="1" si="68"/>
        <v>IT</v>
      </c>
      <c r="D245" s="1" t="str">
        <f t="shared" ca="1" si="69"/>
        <v>High school</v>
      </c>
      <c r="E245" s="1">
        <f t="shared" ca="1" si="70"/>
        <v>4</v>
      </c>
      <c r="F245" s="1">
        <f t="shared" ca="1" si="71"/>
        <v>2</v>
      </c>
      <c r="G245" s="1">
        <f t="shared" ca="1" si="72"/>
        <v>52250</v>
      </c>
      <c r="H245" s="1" t="str">
        <f t="shared" ca="1" si="73"/>
        <v>Quebec</v>
      </c>
      <c r="I245" s="1">
        <f t="shared" ca="1" si="77"/>
        <v>261250</v>
      </c>
      <c r="J245" s="3">
        <f t="shared" ca="1" si="74"/>
        <v>128782.81766686399</v>
      </c>
      <c r="K245" s="3">
        <f t="shared" ca="1" si="78"/>
        <v>79303.688918073982</v>
      </c>
      <c r="L245" s="3">
        <f t="shared" ca="1" si="65"/>
        <v>41858.517997651543</v>
      </c>
      <c r="M245" s="1">
        <f t="shared" ca="1" si="79"/>
        <v>8446.1705309017325</v>
      </c>
      <c r="N245" s="3">
        <f t="shared" ca="1" si="80"/>
        <v>52654.229428338731</v>
      </c>
      <c r="O245" s="3">
        <f t="shared" ca="1" si="81"/>
        <v>393207.91834641271</v>
      </c>
      <c r="P245" s="3">
        <f t="shared" ca="1" si="82"/>
        <v>179087.50619541726</v>
      </c>
      <c r="Q245" s="3">
        <f t="shared" ca="1" si="83"/>
        <v>214120.41215099546</v>
      </c>
      <c r="Y245" s="1">
        <f ca="1">IF(Table3[[#This Row],[Gender]]="men",1,0)</f>
        <v>1</v>
      </c>
      <c r="Z245" s="1">
        <f ca="1">IF(Table3[[#This Row],[Gender]]="women",1,0)</f>
        <v>0</v>
      </c>
      <c r="AD245" s="1">
        <f ca="1"/>
        <v>1</v>
      </c>
      <c r="AE245" s="1">
        <f ca="1"/>
        <v>0</v>
      </c>
      <c r="AF245" s="1">
        <f ca="1"/>
        <v>0</v>
      </c>
      <c r="AG245" s="1">
        <f ca="1"/>
        <v>0</v>
      </c>
      <c r="AH245" s="1">
        <f ca="1"/>
        <v>0</v>
      </c>
      <c r="AI245" s="1">
        <f ca="1"/>
        <v>0</v>
      </c>
      <c r="AT245" s="6">
        <f t="shared" ca="1" si="75"/>
        <v>39651.839999999997</v>
      </c>
      <c r="AW245" s="1">
        <f t="shared" ca="1" si="76"/>
        <v>49.29</v>
      </c>
    </row>
    <row r="246" spans="1:49" x14ac:dyDescent="0.25">
      <c r="A246" s="1" t="str">
        <f t="shared" ca="1" si="66"/>
        <v>men</v>
      </c>
      <c r="B246" s="1">
        <f t="shared" ca="1" si="67"/>
        <v>44</v>
      </c>
      <c r="C246" s="1" t="str">
        <f t="shared" ca="1" si="68"/>
        <v>Teaching</v>
      </c>
      <c r="D246" s="1" t="str">
        <f t="shared" ca="1" si="69"/>
        <v>Technical</v>
      </c>
      <c r="E246" s="1">
        <f t="shared" ca="1" si="70"/>
        <v>3</v>
      </c>
      <c r="F246" s="1">
        <f t="shared" ca="1" si="71"/>
        <v>3</v>
      </c>
      <c r="G246" s="1">
        <f t="shared" ca="1" si="72"/>
        <v>72571</v>
      </c>
      <c r="H246" s="1" t="str">
        <f t="shared" ca="1" si="73"/>
        <v>Yukon</v>
      </c>
      <c r="I246" s="1">
        <f t="shared" ca="1" si="77"/>
        <v>217713</v>
      </c>
      <c r="J246" s="3">
        <f t="shared" ca="1" si="74"/>
        <v>52159.127818958892</v>
      </c>
      <c r="K246" s="3">
        <f t="shared" ca="1" si="78"/>
        <v>191064.63792818112</v>
      </c>
      <c r="L246" s="3">
        <f t="shared" ca="1" si="65"/>
        <v>214224.5913029261</v>
      </c>
      <c r="M246" s="1">
        <f t="shared" ca="1" si="79"/>
        <v>17130.2388787747</v>
      </c>
      <c r="N246" s="3">
        <f t="shared" ca="1" si="80"/>
        <v>100834.08916747443</v>
      </c>
      <c r="O246" s="3">
        <f t="shared" ca="1" si="81"/>
        <v>509611.72709565551</v>
      </c>
      <c r="P246" s="3">
        <f t="shared" ca="1" si="82"/>
        <v>283513.95800065971</v>
      </c>
      <c r="Q246" s="3">
        <f t="shared" ca="1" si="83"/>
        <v>226097.76909499581</v>
      </c>
      <c r="Y246" s="1">
        <f ca="1">IF(Table3[[#This Row],[Gender]]="men",1,0)</f>
        <v>1</v>
      </c>
      <c r="Z246" s="1">
        <f ca="1">IF(Table3[[#This Row],[Gender]]="women",1,0)</f>
        <v>0</v>
      </c>
      <c r="AD246" s="1">
        <f ca="1"/>
        <v>0</v>
      </c>
      <c r="AE246" s="1">
        <f ca="1"/>
        <v>0</v>
      </c>
      <c r="AF246" s="1">
        <f ca="1"/>
        <v>0</v>
      </c>
      <c r="AG246" s="1">
        <f ca="1"/>
        <v>0</v>
      </c>
      <c r="AH246" s="1">
        <f ca="1"/>
        <v>1</v>
      </c>
      <c r="AI246" s="1">
        <f ca="1"/>
        <v>0</v>
      </c>
      <c r="AT246" s="6">
        <f t="shared" ca="1" si="75"/>
        <v>63688.21</v>
      </c>
      <c r="AW246" s="1">
        <f t="shared" ca="1" si="76"/>
        <v>23.96</v>
      </c>
    </row>
    <row r="247" spans="1:49" x14ac:dyDescent="0.25">
      <c r="A247" s="1" t="str">
        <f t="shared" ca="1" si="66"/>
        <v>men</v>
      </c>
      <c r="B247" s="1">
        <f t="shared" ca="1" si="67"/>
        <v>44</v>
      </c>
      <c r="C247" s="1" t="str">
        <f t="shared" ca="1" si="68"/>
        <v>Construction</v>
      </c>
      <c r="D247" s="1" t="str">
        <f t="shared" ca="1" si="69"/>
        <v>University</v>
      </c>
      <c r="E247" s="1">
        <f t="shared" ca="1" si="70"/>
        <v>4</v>
      </c>
      <c r="F247" s="1">
        <f t="shared" ca="1" si="71"/>
        <v>3</v>
      </c>
      <c r="G247" s="1">
        <f t="shared" ca="1" si="72"/>
        <v>72242</v>
      </c>
      <c r="H247" s="1" t="str">
        <f t="shared" ca="1" si="73"/>
        <v>New Bruncwick</v>
      </c>
      <c r="I247" s="1">
        <f t="shared" ca="1" si="77"/>
        <v>288968</v>
      </c>
      <c r="J247" s="3">
        <f t="shared" ca="1" si="74"/>
        <v>239899.58096259739</v>
      </c>
      <c r="K247" s="3">
        <f t="shared" ca="1" si="78"/>
        <v>70569.887176234988</v>
      </c>
      <c r="L247" s="3">
        <f t="shared" ca="1" si="65"/>
        <v>25364.099742839178</v>
      </c>
      <c r="M247" s="1">
        <f t="shared" ca="1" si="79"/>
        <v>128380.29695676282</v>
      </c>
      <c r="N247" s="3">
        <f t="shared" ca="1" si="80"/>
        <v>76846.045113686327</v>
      </c>
      <c r="O247" s="3">
        <f t="shared" ca="1" si="81"/>
        <v>436383.93228992133</v>
      </c>
      <c r="P247" s="3">
        <f t="shared" ca="1" si="82"/>
        <v>393643.97766219941</v>
      </c>
      <c r="Q247" s="3">
        <f t="shared" ca="1" si="83"/>
        <v>42739.95462772192</v>
      </c>
      <c r="Y247" s="1">
        <f ca="1">IF(Table3[[#This Row],[Gender]]="men",1,0)</f>
        <v>1</v>
      </c>
      <c r="Z247" s="1">
        <f ca="1">IF(Table3[[#This Row],[Gender]]="women",1,0)</f>
        <v>0</v>
      </c>
      <c r="AD247" s="1">
        <f ca="1"/>
        <v>0</v>
      </c>
      <c r="AE247" s="1">
        <f ca="1"/>
        <v>0</v>
      </c>
      <c r="AF247" s="1">
        <f ca="1"/>
        <v>1</v>
      </c>
      <c r="AG247" s="1">
        <f ca="1"/>
        <v>0</v>
      </c>
      <c r="AH247" s="1">
        <f ca="1"/>
        <v>0</v>
      </c>
      <c r="AI247" s="1">
        <f ca="1"/>
        <v>0</v>
      </c>
      <c r="AT247" s="6">
        <f t="shared" ca="1" si="75"/>
        <v>23523.3</v>
      </c>
      <c r="AW247" s="1">
        <f t="shared" ca="1" si="76"/>
        <v>83.02</v>
      </c>
    </row>
    <row r="248" spans="1:49" x14ac:dyDescent="0.25">
      <c r="A248" s="1" t="str">
        <f t="shared" ca="1" si="66"/>
        <v>men</v>
      </c>
      <c r="B248" s="1">
        <f t="shared" ca="1" si="67"/>
        <v>36</v>
      </c>
      <c r="C248" s="1" t="str">
        <f t="shared" ca="1" si="68"/>
        <v>Agriculture</v>
      </c>
      <c r="D248" s="1" t="str">
        <f t="shared" ca="1" si="69"/>
        <v>High school</v>
      </c>
      <c r="E248" s="1">
        <f t="shared" ca="1" si="70"/>
        <v>1</v>
      </c>
      <c r="F248" s="1">
        <f t="shared" ca="1" si="71"/>
        <v>3</v>
      </c>
      <c r="G248" s="1">
        <f t="shared" ca="1" si="72"/>
        <v>87475</v>
      </c>
      <c r="H248" s="1" t="str">
        <f t="shared" ca="1" si="73"/>
        <v>New Bruncwick</v>
      </c>
      <c r="I248" s="1">
        <f t="shared" ca="1" si="77"/>
        <v>524850</v>
      </c>
      <c r="J248" s="3">
        <f t="shared" ca="1" si="74"/>
        <v>306734.92829709104</v>
      </c>
      <c r="K248" s="3">
        <f t="shared" ca="1" si="78"/>
        <v>14798.209052467979</v>
      </c>
      <c r="L248" s="3">
        <f t="shared" ca="1" si="65"/>
        <v>209292.45015281014</v>
      </c>
      <c r="M248" s="1">
        <f t="shared" ca="1" si="79"/>
        <v>62346.004413987088</v>
      </c>
      <c r="N248" s="3">
        <f t="shared" ca="1" si="80"/>
        <v>56012.291167101226</v>
      </c>
      <c r="O248" s="3">
        <f t="shared" ca="1" si="81"/>
        <v>595660.50021956919</v>
      </c>
      <c r="P248" s="3">
        <f t="shared" ca="1" si="82"/>
        <v>578373.38286388828</v>
      </c>
      <c r="Q248" s="3">
        <f t="shared" ca="1" si="83"/>
        <v>17287.117355680908</v>
      </c>
      <c r="Y248" s="1">
        <f ca="1">IF(Table3[[#This Row],[Gender]]="men",1,0)</f>
        <v>1</v>
      </c>
      <c r="Z248" s="1">
        <f ca="1">IF(Table3[[#This Row],[Gender]]="women",1,0)</f>
        <v>0</v>
      </c>
      <c r="AD248" s="1">
        <f ca="1"/>
        <v>0</v>
      </c>
      <c r="AE248" s="1">
        <f ca="1"/>
        <v>0</v>
      </c>
      <c r="AF248" s="1">
        <f ca="1"/>
        <v>0</v>
      </c>
      <c r="AG248" s="1">
        <f ca="1"/>
        <v>0</v>
      </c>
      <c r="AH248" s="1">
        <f ca="1"/>
        <v>0</v>
      </c>
      <c r="AI248" s="1">
        <f ca="1"/>
        <v>1</v>
      </c>
      <c r="AT248" s="6">
        <f t="shared" ca="1" si="75"/>
        <v>4932.74</v>
      </c>
      <c r="AW248" s="1">
        <f t="shared" ca="1" si="76"/>
        <v>58.44</v>
      </c>
    </row>
    <row r="249" spans="1:49" x14ac:dyDescent="0.25">
      <c r="A249" s="1" t="str">
        <f t="shared" ca="1" si="66"/>
        <v>men</v>
      </c>
      <c r="B249" s="1">
        <f t="shared" ca="1" si="67"/>
        <v>30</v>
      </c>
      <c r="C249" s="1" t="str">
        <f t="shared" ca="1" si="68"/>
        <v>General Work</v>
      </c>
      <c r="D249" s="1" t="str">
        <f t="shared" ca="1" si="69"/>
        <v>University</v>
      </c>
      <c r="E249" s="1">
        <f t="shared" ca="1" si="70"/>
        <v>1</v>
      </c>
      <c r="F249" s="1">
        <f t="shared" ca="1" si="71"/>
        <v>1</v>
      </c>
      <c r="G249" s="1">
        <f t="shared" ca="1" si="72"/>
        <v>68417</v>
      </c>
      <c r="H249" s="1" t="str">
        <f t="shared" ca="1" si="73"/>
        <v>Manitoba</v>
      </c>
      <c r="I249" s="1">
        <f t="shared" ca="1" si="77"/>
        <v>342085</v>
      </c>
      <c r="J249" s="3">
        <f t="shared" ca="1" si="74"/>
        <v>293457.64300301461</v>
      </c>
      <c r="K249" s="3">
        <f t="shared" ca="1" si="78"/>
        <v>38924.240003293336</v>
      </c>
      <c r="L249" s="3">
        <f t="shared" ca="1" si="65"/>
        <v>47160.962199214009</v>
      </c>
      <c r="M249" s="1">
        <f t="shared" ca="1" si="79"/>
        <v>33405.638142608317</v>
      </c>
      <c r="N249" s="3">
        <f t="shared" ca="1" si="80"/>
        <v>83443.559391842224</v>
      </c>
      <c r="O249" s="3">
        <f t="shared" ca="1" si="81"/>
        <v>464452.79939513555</v>
      </c>
      <c r="P249" s="3">
        <f t="shared" ca="1" si="82"/>
        <v>374024.24334483698</v>
      </c>
      <c r="Q249" s="3">
        <f t="shared" ca="1" si="83"/>
        <v>90428.556050298561</v>
      </c>
      <c r="Y249" s="1">
        <f ca="1">IF(Table3[[#This Row],[Gender]]="men",1,0)</f>
        <v>1</v>
      </c>
      <c r="Z249" s="1">
        <f ca="1">IF(Table3[[#This Row],[Gender]]="women",1,0)</f>
        <v>0</v>
      </c>
      <c r="AD249" s="1">
        <f ca="1"/>
        <v>0</v>
      </c>
      <c r="AE249" s="1">
        <f ca="1"/>
        <v>0</v>
      </c>
      <c r="AF249" s="1">
        <f ca="1"/>
        <v>1</v>
      </c>
      <c r="AG249" s="1">
        <f ca="1"/>
        <v>0</v>
      </c>
      <c r="AH249" s="1">
        <f ca="1"/>
        <v>0</v>
      </c>
      <c r="AI249" s="1">
        <f ca="1"/>
        <v>0</v>
      </c>
      <c r="AT249" s="6">
        <f t="shared" ca="1" si="75"/>
        <v>38924.239999999998</v>
      </c>
      <c r="AW249" s="1">
        <f t="shared" ca="1" si="76"/>
        <v>85.79</v>
      </c>
    </row>
    <row r="250" spans="1:49" x14ac:dyDescent="0.25">
      <c r="A250" s="1" t="str">
        <f t="shared" ca="1" si="66"/>
        <v>women</v>
      </c>
      <c r="B250" s="1">
        <f t="shared" ca="1" si="67"/>
        <v>34</v>
      </c>
      <c r="C250" s="1" t="str">
        <f t="shared" ca="1" si="68"/>
        <v>Agriculture</v>
      </c>
      <c r="D250" s="1" t="str">
        <f t="shared" ca="1" si="69"/>
        <v>Other</v>
      </c>
      <c r="E250" s="1">
        <f t="shared" ca="1" si="70"/>
        <v>1</v>
      </c>
      <c r="F250" s="1">
        <f t="shared" ca="1" si="71"/>
        <v>1</v>
      </c>
      <c r="G250" s="1">
        <f t="shared" ca="1" si="72"/>
        <v>69088</v>
      </c>
      <c r="H250" s="1" t="str">
        <f t="shared" ca="1" si="73"/>
        <v>Newfoundland</v>
      </c>
      <c r="I250" s="1">
        <f t="shared" ca="1" si="77"/>
        <v>414528</v>
      </c>
      <c r="J250" s="3">
        <f t="shared" ca="1" si="74"/>
        <v>245950.17815937914</v>
      </c>
      <c r="K250" s="3">
        <f t="shared" ca="1" si="78"/>
        <v>66767.578610401484</v>
      </c>
      <c r="L250" s="3">
        <f t="shared" ca="1" si="65"/>
        <v>45884.880581336656</v>
      </c>
      <c r="M250" s="1">
        <f t="shared" ca="1" si="79"/>
        <v>77464.865445470467</v>
      </c>
      <c r="N250" s="3">
        <f t="shared" ca="1" si="80"/>
        <v>44293.303862820525</v>
      </c>
      <c r="O250" s="3">
        <f t="shared" ca="1" si="81"/>
        <v>525588.88247322198</v>
      </c>
      <c r="P250" s="3">
        <f t="shared" ca="1" si="82"/>
        <v>369299.92418618628</v>
      </c>
      <c r="Q250" s="3">
        <f t="shared" ca="1" si="83"/>
        <v>156288.9582870357</v>
      </c>
      <c r="Y250" s="1">
        <f ca="1">IF(Table3[[#This Row],[Gender]]="men",1,0)</f>
        <v>0</v>
      </c>
      <c r="Z250" s="1">
        <f ca="1">IF(Table3[[#This Row],[Gender]]="women",1,0)</f>
        <v>1</v>
      </c>
      <c r="AD250" s="1">
        <f ca="1"/>
        <v>0</v>
      </c>
      <c r="AE250" s="1">
        <f ca="1"/>
        <v>0</v>
      </c>
      <c r="AF250" s="1">
        <f ca="1"/>
        <v>1</v>
      </c>
      <c r="AG250" s="1">
        <f ca="1"/>
        <v>0</v>
      </c>
      <c r="AH250" s="1">
        <f ca="1"/>
        <v>0</v>
      </c>
      <c r="AI250" s="1">
        <f ca="1"/>
        <v>0</v>
      </c>
      <c r="AT250" s="6">
        <f t="shared" ca="1" si="75"/>
        <v>66767.58</v>
      </c>
      <c r="AW250" s="1">
        <f t="shared" ca="1" si="76"/>
        <v>59.33</v>
      </c>
    </row>
    <row r="251" spans="1:49" x14ac:dyDescent="0.25">
      <c r="A251" s="1" t="str">
        <f t="shared" ca="1" si="66"/>
        <v>men</v>
      </c>
      <c r="B251" s="1">
        <f t="shared" ca="1" si="67"/>
        <v>34</v>
      </c>
      <c r="C251" s="1" t="str">
        <f t="shared" ca="1" si="68"/>
        <v>Agriculture</v>
      </c>
      <c r="D251" s="1" t="str">
        <f t="shared" ca="1" si="69"/>
        <v>Other</v>
      </c>
      <c r="E251" s="1">
        <f t="shared" ca="1" si="70"/>
        <v>1</v>
      </c>
      <c r="F251" s="1">
        <f t="shared" ca="1" si="71"/>
        <v>3</v>
      </c>
      <c r="G251" s="1">
        <f t="shared" ca="1" si="72"/>
        <v>69887</v>
      </c>
      <c r="H251" s="1" t="str">
        <f t="shared" ca="1" si="73"/>
        <v>Saskatchewan</v>
      </c>
      <c r="I251" s="1">
        <f t="shared" ca="1" si="77"/>
        <v>419322</v>
      </c>
      <c r="J251" s="3">
        <f t="shared" ca="1" si="74"/>
        <v>249125.30808681712</v>
      </c>
      <c r="K251" s="3">
        <f t="shared" ca="1" si="78"/>
        <v>100708.76150594518</v>
      </c>
      <c r="L251" s="3">
        <f t="shared" ca="1" si="65"/>
        <v>169266.19176123757</v>
      </c>
      <c r="M251" s="1">
        <f t="shared" ca="1" si="79"/>
        <v>135495.32036051349</v>
      </c>
      <c r="N251" s="3">
        <f t="shared" ca="1" si="80"/>
        <v>58830.281657212472</v>
      </c>
      <c r="O251" s="3">
        <f t="shared" ca="1" si="81"/>
        <v>578861.04316315765</v>
      </c>
      <c r="P251" s="3">
        <f t="shared" ca="1" si="82"/>
        <v>553886.82020856824</v>
      </c>
      <c r="Q251" s="3">
        <f t="shared" ca="1" si="83"/>
        <v>24974.222954589408</v>
      </c>
      <c r="Y251" s="1">
        <f ca="1">IF(Table3[[#This Row],[Gender]]="men",1,0)</f>
        <v>1</v>
      </c>
      <c r="Z251" s="1">
        <f ca="1">IF(Table3[[#This Row],[Gender]]="women",1,0)</f>
        <v>0</v>
      </c>
      <c r="AD251" s="1">
        <f ca="1"/>
        <v>1</v>
      </c>
      <c r="AE251" s="1">
        <f ca="1"/>
        <v>0</v>
      </c>
      <c r="AF251" s="1">
        <f ca="1"/>
        <v>0</v>
      </c>
      <c r="AG251" s="1">
        <f ca="1"/>
        <v>0</v>
      </c>
      <c r="AH251" s="1">
        <f ca="1"/>
        <v>0</v>
      </c>
      <c r="AI251" s="1">
        <f ca="1"/>
        <v>0</v>
      </c>
      <c r="AT251" s="6">
        <f t="shared" ca="1" si="75"/>
        <v>33569.589999999997</v>
      </c>
      <c r="AW251" s="1">
        <f t="shared" ca="1" si="76"/>
        <v>59.41</v>
      </c>
    </row>
    <row r="252" spans="1:49" x14ac:dyDescent="0.25">
      <c r="A252" s="1" t="str">
        <f t="shared" ca="1" si="66"/>
        <v>men</v>
      </c>
      <c r="B252" s="1">
        <f t="shared" ca="1" si="67"/>
        <v>31</v>
      </c>
      <c r="C252" s="1" t="str">
        <f t="shared" ca="1" si="68"/>
        <v>Teaching</v>
      </c>
      <c r="D252" s="1" t="str">
        <f t="shared" ca="1" si="69"/>
        <v>Other</v>
      </c>
      <c r="E252" s="1">
        <f t="shared" ca="1" si="70"/>
        <v>1</v>
      </c>
      <c r="F252" s="1">
        <f t="shared" ca="1" si="71"/>
        <v>1</v>
      </c>
      <c r="G252" s="1">
        <f t="shared" ca="1" si="72"/>
        <v>55690</v>
      </c>
      <c r="H252" s="1" t="str">
        <f t="shared" ca="1" si="73"/>
        <v>Prince Edward Island</v>
      </c>
      <c r="I252" s="1">
        <f t="shared" ca="1" si="77"/>
        <v>222760</v>
      </c>
      <c r="J252" s="3">
        <f t="shared" ca="1" si="74"/>
        <v>58208.833048099616</v>
      </c>
      <c r="K252" s="3">
        <f t="shared" ca="1" si="78"/>
        <v>31934.924603380245</v>
      </c>
      <c r="L252" s="3">
        <f t="shared" ca="1" si="65"/>
        <v>4555.1885883250561</v>
      </c>
      <c r="M252" s="1">
        <f t="shared" ca="1" si="79"/>
        <v>22701.360948359212</v>
      </c>
      <c r="N252" s="3">
        <f t="shared" ca="1" si="80"/>
        <v>36453.834513850132</v>
      </c>
      <c r="O252" s="3">
        <f t="shared" ca="1" si="81"/>
        <v>291148.75911723037</v>
      </c>
      <c r="P252" s="3">
        <f t="shared" ca="1" si="82"/>
        <v>85465.382584783889</v>
      </c>
      <c r="Q252" s="3">
        <f t="shared" ca="1" si="83"/>
        <v>205683.37653244648</v>
      </c>
      <c r="Y252" s="1">
        <f ca="1">IF(Table3[[#This Row],[Gender]]="men",1,0)</f>
        <v>1</v>
      </c>
      <c r="Z252" s="1">
        <f ca="1">IF(Table3[[#This Row],[Gender]]="women",1,0)</f>
        <v>0</v>
      </c>
      <c r="AD252" s="1">
        <f ca="1"/>
        <v>0</v>
      </c>
      <c r="AE252" s="1">
        <f ca="1"/>
        <v>1</v>
      </c>
      <c r="AF252" s="1">
        <f ca="1"/>
        <v>0</v>
      </c>
      <c r="AG252" s="1">
        <f ca="1"/>
        <v>0</v>
      </c>
      <c r="AH252" s="1">
        <f ca="1"/>
        <v>0</v>
      </c>
      <c r="AI252" s="1">
        <f ca="1"/>
        <v>0</v>
      </c>
      <c r="AT252" s="6">
        <f t="shared" ca="1" si="75"/>
        <v>31934.92</v>
      </c>
      <c r="AW252" s="1">
        <f t="shared" ca="1" si="76"/>
        <v>26.13</v>
      </c>
    </row>
    <row r="253" spans="1:49" x14ac:dyDescent="0.25">
      <c r="A253" s="1" t="str">
        <f t="shared" ca="1" si="66"/>
        <v>women</v>
      </c>
      <c r="B253" s="1">
        <f t="shared" ca="1" si="67"/>
        <v>28</v>
      </c>
      <c r="C253" s="1" t="str">
        <f t="shared" ca="1" si="68"/>
        <v>Health</v>
      </c>
      <c r="D253" s="1" t="str">
        <f t="shared" ca="1" si="69"/>
        <v>Other</v>
      </c>
      <c r="E253" s="1">
        <f t="shared" ca="1" si="70"/>
        <v>3</v>
      </c>
      <c r="F253" s="1">
        <f t="shared" ca="1" si="71"/>
        <v>3</v>
      </c>
      <c r="G253" s="1">
        <f t="shared" ca="1" si="72"/>
        <v>36594</v>
      </c>
      <c r="H253" s="1" t="str">
        <f t="shared" ca="1" si="73"/>
        <v>Saskatchewan</v>
      </c>
      <c r="I253" s="1">
        <f t="shared" ca="1" si="77"/>
        <v>219564</v>
      </c>
      <c r="J253" s="3">
        <f t="shared" ca="1" si="74"/>
        <v>54002.742974438625</v>
      </c>
      <c r="K253" s="3">
        <f t="shared" ca="1" si="78"/>
        <v>82016.838077212567</v>
      </c>
      <c r="L253" s="3">
        <f t="shared" ca="1" si="65"/>
        <v>83747.47989782512</v>
      </c>
      <c r="M253" s="1">
        <f t="shared" ca="1" si="79"/>
        <v>21139.666733326176</v>
      </c>
      <c r="N253" s="3">
        <f t="shared" ca="1" si="80"/>
        <v>7554.375359641318</v>
      </c>
      <c r="O253" s="3">
        <f t="shared" ca="1" si="81"/>
        <v>309135.2134368539</v>
      </c>
      <c r="P253" s="3">
        <f t="shared" ca="1" si="82"/>
        <v>158889.88960558994</v>
      </c>
      <c r="Q253" s="3">
        <f t="shared" ca="1" si="83"/>
        <v>150245.32383126396</v>
      </c>
      <c r="Y253" s="1">
        <f ca="1">IF(Table3[[#This Row],[Gender]]="men",1,0)</f>
        <v>0</v>
      </c>
      <c r="Z253" s="1">
        <f ca="1">IF(Table3[[#This Row],[Gender]]="women",1,0)</f>
        <v>1</v>
      </c>
      <c r="AD253" s="1">
        <f ca="1"/>
        <v>0</v>
      </c>
      <c r="AE253" s="1">
        <f ca="1"/>
        <v>0</v>
      </c>
      <c r="AF253" s="1">
        <f ca="1"/>
        <v>0</v>
      </c>
      <c r="AG253" s="1">
        <f ca="1"/>
        <v>1</v>
      </c>
      <c r="AH253" s="1">
        <f ca="1"/>
        <v>0</v>
      </c>
      <c r="AI253" s="1">
        <f ca="1"/>
        <v>0</v>
      </c>
      <c r="AT253" s="6">
        <f t="shared" ca="1" si="75"/>
        <v>27338.95</v>
      </c>
      <c r="AW253" s="1">
        <f t="shared" ca="1" si="76"/>
        <v>24.6</v>
      </c>
    </row>
    <row r="254" spans="1:49" x14ac:dyDescent="0.25">
      <c r="A254" s="1" t="str">
        <f t="shared" ca="1" si="66"/>
        <v>men</v>
      </c>
      <c r="B254" s="1">
        <f t="shared" ca="1" si="67"/>
        <v>39</v>
      </c>
      <c r="C254" s="1" t="str">
        <f t="shared" ca="1" si="68"/>
        <v>IT</v>
      </c>
      <c r="D254" s="1" t="str">
        <f t="shared" ca="1" si="69"/>
        <v>College</v>
      </c>
      <c r="E254" s="1">
        <f t="shared" ca="1" si="70"/>
        <v>4</v>
      </c>
      <c r="F254" s="1">
        <f t="shared" ca="1" si="71"/>
        <v>2</v>
      </c>
      <c r="G254" s="1">
        <f t="shared" ca="1" si="72"/>
        <v>38782</v>
      </c>
      <c r="H254" s="1" t="str">
        <f t="shared" ca="1" si="73"/>
        <v>Yukon</v>
      </c>
      <c r="I254" s="1">
        <f t="shared" ca="1" si="77"/>
        <v>116346</v>
      </c>
      <c r="J254" s="3">
        <f t="shared" ca="1" si="74"/>
        <v>97795.482142217952</v>
      </c>
      <c r="K254" s="3">
        <f t="shared" ca="1" si="78"/>
        <v>66147.732691601093</v>
      </c>
      <c r="L254" s="3">
        <f t="shared" ca="1" si="65"/>
        <v>77027.588582636439</v>
      </c>
      <c r="M254" s="1">
        <f t="shared" ca="1" si="79"/>
        <v>66636.983944314605</v>
      </c>
      <c r="N254" s="3">
        <f t="shared" ca="1" si="80"/>
        <v>12657.978078095104</v>
      </c>
      <c r="O254" s="3">
        <f t="shared" ca="1" si="81"/>
        <v>195151.71076969619</v>
      </c>
      <c r="P254" s="3">
        <f t="shared" ca="1" si="82"/>
        <v>241460.05466916901</v>
      </c>
      <c r="Q254" s="3">
        <f t="shared" ca="1" si="83"/>
        <v>-46308.34389947282</v>
      </c>
      <c r="Y254" s="1">
        <f ca="1">IF(Table3[[#This Row],[Gender]]="men",1,0)</f>
        <v>1</v>
      </c>
      <c r="Z254" s="1">
        <f ca="1">IF(Table3[[#This Row],[Gender]]="women",1,0)</f>
        <v>0</v>
      </c>
      <c r="AD254" s="1">
        <f ca="1"/>
        <v>0</v>
      </c>
      <c r="AE254" s="1">
        <f ca="1"/>
        <v>0</v>
      </c>
      <c r="AF254" s="1">
        <f ca="1"/>
        <v>1</v>
      </c>
      <c r="AG254" s="1">
        <f ca="1"/>
        <v>0</v>
      </c>
      <c r="AH254" s="1">
        <f ca="1"/>
        <v>0</v>
      </c>
      <c r="AI254" s="1">
        <f ca="1"/>
        <v>0</v>
      </c>
      <c r="AT254" s="6">
        <f t="shared" ca="1" si="75"/>
        <v>33073.870000000003</v>
      </c>
      <c r="AW254" s="1">
        <f t="shared" ca="1" si="76"/>
        <v>84.06</v>
      </c>
    </row>
    <row r="255" spans="1:49" x14ac:dyDescent="0.25">
      <c r="A255" s="1" t="str">
        <f t="shared" ca="1" si="66"/>
        <v>men</v>
      </c>
      <c r="B255" s="1">
        <f t="shared" ca="1" si="67"/>
        <v>43</v>
      </c>
      <c r="C255" s="1" t="str">
        <f t="shared" ca="1" si="68"/>
        <v>Agriculture</v>
      </c>
      <c r="D255" s="1" t="str">
        <f t="shared" ca="1" si="69"/>
        <v>High school</v>
      </c>
      <c r="E255" s="1">
        <f t="shared" ca="1" si="70"/>
        <v>3</v>
      </c>
      <c r="F255" s="1">
        <f t="shared" ca="1" si="71"/>
        <v>1</v>
      </c>
      <c r="G255" s="1">
        <f t="shared" ca="1" si="72"/>
        <v>84483</v>
      </c>
      <c r="H255" s="1" t="str">
        <f t="shared" ca="1" si="73"/>
        <v>Nova Scotia</v>
      </c>
      <c r="I255" s="1">
        <f t="shared" ca="1" si="77"/>
        <v>337932</v>
      </c>
      <c r="J255" s="3">
        <f t="shared" ca="1" si="74"/>
        <v>87856.012644498653</v>
      </c>
      <c r="K255" s="3">
        <f t="shared" ca="1" si="78"/>
        <v>1470.4743734283279</v>
      </c>
      <c r="L255" s="3">
        <f t="shared" ca="1" si="65"/>
        <v>47979.976131838033</v>
      </c>
      <c r="M255" s="1">
        <f t="shared" ca="1" si="79"/>
        <v>4448.1670045193314</v>
      </c>
      <c r="N255" s="3">
        <f t="shared" ca="1" si="80"/>
        <v>55421.154497072312</v>
      </c>
      <c r="O255" s="3">
        <f t="shared" ca="1" si="81"/>
        <v>394823.62887050066</v>
      </c>
      <c r="P255" s="3">
        <f t="shared" ca="1" si="82"/>
        <v>140284.15578085603</v>
      </c>
      <c r="Q255" s="3">
        <f t="shared" ca="1" si="83"/>
        <v>254539.47308964463</v>
      </c>
      <c r="Y255" s="1">
        <f ca="1">IF(Table3[[#This Row],[Gender]]="men",1,0)</f>
        <v>1</v>
      </c>
      <c r="Z255" s="1">
        <f ca="1">IF(Table3[[#This Row],[Gender]]="women",1,0)</f>
        <v>0</v>
      </c>
      <c r="AD255" s="1">
        <f ca="1"/>
        <v>0</v>
      </c>
      <c r="AE255" s="1">
        <f ca="1"/>
        <v>1</v>
      </c>
      <c r="AF255" s="1">
        <f ca="1"/>
        <v>0</v>
      </c>
      <c r="AG255" s="1">
        <f ca="1"/>
        <v>0</v>
      </c>
      <c r="AH255" s="1">
        <f ca="1"/>
        <v>0</v>
      </c>
      <c r="AI255" s="1">
        <f ca="1"/>
        <v>0</v>
      </c>
      <c r="AT255" s="6">
        <f t="shared" ca="1" si="75"/>
        <v>1470.47</v>
      </c>
      <c r="AW255" s="1">
        <f t="shared" ca="1" si="76"/>
        <v>26</v>
      </c>
    </row>
    <row r="256" spans="1:49" x14ac:dyDescent="0.25">
      <c r="A256" s="1" t="str">
        <f t="shared" ca="1" si="66"/>
        <v>women</v>
      </c>
      <c r="B256" s="1">
        <f t="shared" ca="1" si="67"/>
        <v>33</v>
      </c>
      <c r="C256" s="1" t="str">
        <f t="shared" ca="1" si="68"/>
        <v>Health</v>
      </c>
      <c r="D256" s="1" t="str">
        <f t="shared" ca="1" si="69"/>
        <v>Other</v>
      </c>
      <c r="E256" s="1">
        <f t="shared" ca="1" si="70"/>
        <v>3</v>
      </c>
      <c r="F256" s="1">
        <f t="shared" ca="1" si="71"/>
        <v>3</v>
      </c>
      <c r="G256" s="1">
        <f t="shared" ca="1" si="72"/>
        <v>56906</v>
      </c>
      <c r="H256" s="1" t="str">
        <f t="shared" ca="1" si="73"/>
        <v>Nova Scotia</v>
      </c>
      <c r="I256" s="1">
        <f t="shared" ca="1" si="77"/>
        <v>170718</v>
      </c>
      <c r="J256" s="3">
        <f t="shared" ca="1" si="74"/>
        <v>127739.20744269894</v>
      </c>
      <c r="K256" s="3">
        <f t="shared" ca="1" si="78"/>
        <v>43832.205227227299</v>
      </c>
      <c r="L256" s="3">
        <f t="shared" ca="1" si="65"/>
        <v>143665.7601950549</v>
      </c>
      <c r="M256" s="1">
        <f t="shared" ca="1" si="79"/>
        <v>20148.054314670597</v>
      </c>
      <c r="N256" s="3">
        <f t="shared" ca="1" si="80"/>
        <v>24049.186270243423</v>
      </c>
      <c r="O256" s="3">
        <f t="shared" ca="1" si="81"/>
        <v>238599.39149747073</v>
      </c>
      <c r="P256" s="3">
        <f t="shared" ca="1" si="82"/>
        <v>291553.02195242443</v>
      </c>
      <c r="Q256" s="3">
        <f t="shared" ca="1" si="83"/>
        <v>-52953.630454953702</v>
      </c>
      <c r="Y256" s="1">
        <f ca="1">IF(Table3[[#This Row],[Gender]]="men",1,0)</f>
        <v>0</v>
      </c>
      <c r="Z256" s="1">
        <f ca="1">IF(Table3[[#This Row],[Gender]]="women",1,0)</f>
        <v>1</v>
      </c>
      <c r="AD256" s="1">
        <f ca="1"/>
        <v>0</v>
      </c>
      <c r="AE256" s="1">
        <f ca="1"/>
        <v>0</v>
      </c>
      <c r="AF256" s="1">
        <f ca="1"/>
        <v>1</v>
      </c>
      <c r="AG256" s="1">
        <f ca="1"/>
        <v>0</v>
      </c>
      <c r="AH256" s="1">
        <f ca="1"/>
        <v>0</v>
      </c>
      <c r="AI256" s="1">
        <f ca="1"/>
        <v>0</v>
      </c>
      <c r="AT256" s="6">
        <f t="shared" ca="1" si="75"/>
        <v>14610.74</v>
      </c>
      <c r="AW256" s="1">
        <f t="shared" ca="1" si="76"/>
        <v>74.819999999999993</v>
      </c>
    </row>
    <row r="257" spans="1:49" x14ac:dyDescent="0.25">
      <c r="A257" s="1" t="str">
        <f t="shared" ca="1" si="66"/>
        <v>women</v>
      </c>
      <c r="B257" s="1">
        <f t="shared" ca="1" si="67"/>
        <v>33</v>
      </c>
      <c r="C257" s="1" t="str">
        <f t="shared" ca="1" si="68"/>
        <v>Agriculture</v>
      </c>
      <c r="D257" s="1" t="str">
        <f t="shared" ca="1" si="69"/>
        <v>High school</v>
      </c>
      <c r="E257" s="1">
        <f t="shared" ca="1" si="70"/>
        <v>4</v>
      </c>
      <c r="F257" s="1">
        <f t="shared" ca="1" si="71"/>
        <v>3</v>
      </c>
      <c r="G257" s="1">
        <f t="shared" ca="1" si="72"/>
        <v>73342</v>
      </c>
      <c r="H257" s="1" t="str">
        <f t="shared" ca="1" si="73"/>
        <v>New Bruncwick</v>
      </c>
      <c r="I257" s="1">
        <f t="shared" ca="1" si="77"/>
        <v>293368</v>
      </c>
      <c r="J257" s="3">
        <f t="shared" ca="1" si="74"/>
        <v>244174.96231190275</v>
      </c>
      <c r="K257" s="3">
        <f t="shared" ca="1" si="78"/>
        <v>215352.00850271579</v>
      </c>
      <c r="L257" s="3">
        <f t="shared" ca="1" si="65"/>
        <v>59314.265894540447</v>
      </c>
      <c r="M257" s="1">
        <f t="shared" ca="1" si="79"/>
        <v>87234.649949598097</v>
      </c>
      <c r="N257" s="3">
        <f t="shared" ca="1" si="80"/>
        <v>50743.18305725151</v>
      </c>
      <c r="O257" s="3">
        <f t="shared" ca="1" si="81"/>
        <v>559463.19155996735</v>
      </c>
      <c r="P257" s="3">
        <f t="shared" ca="1" si="82"/>
        <v>390723.87815604126</v>
      </c>
      <c r="Q257" s="3">
        <f t="shared" ca="1" si="83"/>
        <v>168739.31340392609</v>
      </c>
      <c r="Y257" s="1">
        <f ca="1">IF(Table3[[#This Row],[Gender]]="men",1,0)</f>
        <v>0</v>
      </c>
      <c r="Z257" s="1">
        <f ca="1">IF(Table3[[#This Row],[Gender]]="women",1,0)</f>
        <v>1</v>
      </c>
      <c r="AD257" s="1">
        <f ca="1"/>
        <v>0</v>
      </c>
      <c r="AE257" s="1">
        <f ca="1"/>
        <v>0</v>
      </c>
      <c r="AF257" s="1">
        <f ca="1"/>
        <v>0</v>
      </c>
      <c r="AG257" s="1">
        <f ca="1"/>
        <v>0</v>
      </c>
      <c r="AH257" s="1">
        <f ca="1"/>
        <v>1</v>
      </c>
      <c r="AI257" s="1">
        <f ca="1"/>
        <v>0</v>
      </c>
      <c r="AT257" s="6">
        <f t="shared" ca="1" si="75"/>
        <v>71784</v>
      </c>
      <c r="AW257" s="1">
        <f t="shared" ca="1" si="76"/>
        <v>83.23</v>
      </c>
    </row>
    <row r="258" spans="1:49" x14ac:dyDescent="0.25">
      <c r="A258" s="1" t="str">
        <f t="shared" ca="1" si="66"/>
        <v>women</v>
      </c>
      <c r="B258" s="1">
        <f t="shared" ca="1" si="67"/>
        <v>32</v>
      </c>
      <c r="C258" s="1" t="str">
        <f t="shared" ca="1" si="68"/>
        <v>Construction</v>
      </c>
      <c r="D258" s="1" t="str">
        <f t="shared" ca="1" si="69"/>
        <v>Technical</v>
      </c>
      <c r="E258" s="1">
        <f t="shared" ca="1" si="70"/>
        <v>2</v>
      </c>
      <c r="F258" s="1">
        <f t="shared" ca="1" si="71"/>
        <v>2</v>
      </c>
      <c r="G258" s="1">
        <f t="shared" ca="1" si="72"/>
        <v>30493</v>
      </c>
      <c r="H258" s="1" t="str">
        <f t="shared" ca="1" si="73"/>
        <v>Alberta</v>
      </c>
      <c r="I258" s="1">
        <f t="shared" ca="1" si="77"/>
        <v>121972</v>
      </c>
      <c r="J258" s="3">
        <f t="shared" ca="1" si="74"/>
        <v>110510.979516946</v>
      </c>
      <c r="K258" s="3">
        <f t="shared" ca="1" si="78"/>
        <v>2948.0841838815641</v>
      </c>
      <c r="L258" s="3">
        <f t="shared" ca="1" si="65"/>
        <v>52592.909796159045</v>
      </c>
      <c r="M258" s="1">
        <f t="shared" ca="1" si="79"/>
        <v>39322.054613730943</v>
      </c>
      <c r="N258" s="3">
        <f t="shared" ca="1" si="80"/>
        <v>13396.960939545697</v>
      </c>
      <c r="O258" s="3">
        <f t="shared" ca="1" si="81"/>
        <v>138317.04512342726</v>
      </c>
      <c r="P258" s="3">
        <f t="shared" ca="1" si="82"/>
        <v>202425.94392683596</v>
      </c>
      <c r="Q258" s="3">
        <f t="shared" ca="1" si="83"/>
        <v>-64108.898803408694</v>
      </c>
      <c r="Y258" s="1">
        <f ca="1">IF(Table3[[#This Row],[Gender]]="men",1,0)</f>
        <v>0</v>
      </c>
      <c r="Z258" s="1">
        <f ca="1">IF(Table3[[#This Row],[Gender]]="women",1,0)</f>
        <v>1</v>
      </c>
      <c r="AD258" s="1">
        <f ca="1"/>
        <v>0</v>
      </c>
      <c r="AE258" s="1">
        <f ca="1"/>
        <v>0</v>
      </c>
      <c r="AF258" s="1">
        <f ca="1"/>
        <v>1</v>
      </c>
      <c r="AG258" s="1">
        <f ca="1"/>
        <v>0</v>
      </c>
      <c r="AH258" s="1">
        <f ca="1"/>
        <v>0</v>
      </c>
      <c r="AI258" s="1">
        <f ca="1"/>
        <v>0</v>
      </c>
      <c r="AT258" s="6">
        <f t="shared" ca="1" si="75"/>
        <v>1474.04</v>
      </c>
      <c r="AW258" s="1">
        <f t="shared" ca="1" si="76"/>
        <v>90.6</v>
      </c>
    </row>
    <row r="259" spans="1:49" x14ac:dyDescent="0.25">
      <c r="A259" s="1" t="str">
        <f t="shared" ca="1" si="66"/>
        <v>women</v>
      </c>
      <c r="B259" s="1">
        <f t="shared" ca="1" si="67"/>
        <v>34</v>
      </c>
      <c r="C259" s="1" t="str">
        <f t="shared" ca="1" si="68"/>
        <v>Agriculture</v>
      </c>
      <c r="D259" s="1" t="str">
        <f t="shared" ca="1" si="69"/>
        <v>High school</v>
      </c>
      <c r="E259" s="1">
        <f t="shared" ca="1" si="70"/>
        <v>1</v>
      </c>
      <c r="F259" s="1">
        <f t="shared" ca="1" si="71"/>
        <v>3</v>
      </c>
      <c r="G259" s="1">
        <f t="shared" ca="1" si="72"/>
        <v>55387</v>
      </c>
      <c r="H259" s="1" t="str">
        <f t="shared" ca="1" si="73"/>
        <v>Nova Scotia</v>
      </c>
      <c r="I259" s="1">
        <f t="shared" ca="1" si="77"/>
        <v>332322</v>
      </c>
      <c r="J259" s="3">
        <f t="shared" ca="1" si="74"/>
        <v>56604.692264131365</v>
      </c>
      <c r="K259" s="3">
        <f t="shared" ca="1" si="78"/>
        <v>128569.2976176643</v>
      </c>
      <c r="L259" s="3">
        <f t="shared" ca="1" si="65"/>
        <v>31089.444989637101</v>
      </c>
      <c r="M259" s="1">
        <f t="shared" ca="1" si="79"/>
        <v>85777.478013265747</v>
      </c>
      <c r="N259" s="3">
        <f t="shared" ca="1" si="80"/>
        <v>25392.51736472339</v>
      </c>
      <c r="O259" s="3">
        <f t="shared" ca="1" si="81"/>
        <v>486283.8149823877</v>
      </c>
      <c r="P259" s="3">
        <f t="shared" ca="1" si="82"/>
        <v>173471.61526703421</v>
      </c>
      <c r="Q259" s="3">
        <f t="shared" ca="1" si="83"/>
        <v>312812.19971535349</v>
      </c>
      <c r="Y259" s="1">
        <f ca="1">IF(Table3[[#This Row],[Gender]]="men",1,0)</f>
        <v>0</v>
      </c>
      <c r="Z259" s="1">
        <f ca="1">IF(Table3[[#This Row],[Gender]]="women",1,0)</f>
        <v>1</v>
      </c>
      <c r="AD259" s="1">
        <f ca="1"/>
        <v>0</v>
      </c>
      <c r="AE259" s="1">
        <f ca="1"/>
        <v>0</v>
      </c>
      <c r="AF259" s="1">
        <f ca="1"/>
        <v>0</v>
      </c>
      <c r="AG259" s="1">
        <f ca="1"/>
        <v>0</v>
      </c>
      <c r="AH259" s="1">
        <f ca="1"/>
        <v>0</v>
      </c>
      <c r="AI259" s="1">
        <f ca="1"/>
        <v>1</v>
      </c>
      <c r="AT259" s="6">
        <f t="shared" ca="1" si="75"/>
        <v>42856.43</v>
      </c>
      <c r="AW259" s="1">
        <f t="shared" ca="1" si="76"/>
        <v>17.03</v>
      </c>
    </row>
    <row r="260" spans="1:49" x14ac:dyDescent="0.25">
      <c r="A260" s="1" t="str">
        <f t="shared" ca="1" si="66"/>
        <v>women</v>
      </c>
      <c r="B260" s="1">
        <f t="shared" ca="1" si="67"/>
        <v>32</v>
      </c>
      <c r="C260" s="1" t="str">
        <f t="shared" ca="1" si="68"/>
        <v>General Work</v>
      </c>
      <c r="D260" s="1" t="str">
        <f t="shared" ca="1" si="69"/>
        <v>High school</v>
      </c>
      <c r="E260" s="1">
        <f t="shared" ca="1" si="70"/>
        <v>1</v>
      </c>
      <c r="F260" s="1">
        <f t="shared" ca="1" si="71"/>
        <v>3</v>
      </c>
      <c r="G260" s="1">
        <f t="shared" ca="1" si="72"/>
        <v>69705</v>
      </c>
      <c r="H260" s="1" t="str">
        <f t="shared" ca="1" si="73"/>
        <v>Prince Edward Island</v>
      </c>
      <c r="I260" s="1">
        <f t="shared" ca="1" si="77"/>
        <v>418230</v>
      </c>
      <c r="J260" s="3">
        <f t="shared" ca="1" si="74"/>
        <v>240126.31515631059</v>
      </c>
      <c r="K260" s="3">
        <f t="shared" ca="1" si="78"/>
        <v>140470.36042972447</v>
      </c>
      <c r="L260" s="3">
        <f t="shared" ca="1" si="65"/>
        <v>116483.5159457109</v>
      </c>
      <c r="M260" s="1">
        <f t="shared" ca="1" si="79"/>
        <v>131908.56838741485</v>
      </c>
      <c r="N260" s="3">
        <f t="shared" ca="1" si="80"/>
        <v>10567.226420581874</v>
      </c>
      <c r="O260" s="3">
        <f t="shared" ca="1" si="81"/>
        <v>569267.58685030637</v>
      </c>
      <c r="P260" s="3">
        <f t="shared" ca="1" si="82"/>
        <v>488518.39948943636</v>
      </c>
      <c r="Q260" s="3">
        <f t="shared" ca="1" si="83"/>
        <v>80749.187360870012</v>
      </c>
      <c r="Y260" s="1">
        <f ca="1">IF(Table3[[#This Row],[Gender]]="men",1,0)</f>
        <v>0</v>
      </c>
      <c r="Z260" s="1">
        <f ca="1">IF(Table3[[#This Row],[Gender]]="women",1,0)</f>
        <v>1</v>
      </c>
      <c r="AD260" s="1">
        <f ca="1"/>
        <v>0</v>
      </c>
      <c r="AE260" s="1">
        <f ca="1"/>
        <v>0</v>
      </c>
      <c r="AF260" s="1">
        <f ca="1"/>
        <v>0</v>
      </c>
      <c r="AG260" s="1">
        <f ca="1"/>
        <v>1</v>
      </c>
      <c r="AH260" s="1">
        <f ca="1"/>
        <v>0</v>
      </c>
      <c r="AI260" s="1">
        <f ca="1"/>
        <v>0</v>
      </c>
      <c r="AT260" s="6">
        <f t="shared" ca="1" si="75"/>
        <v>46823.45</v>
      </c>
      <c r="AW260" s="1">
        <f t="shared" ca="1" si="76"/>
        <v>57.41</v>
      </c>
    </row>
    <row r="261" spans="1:49" x14ac:dyDescent="0.25">
      <c r="A261" s="1" t="str">
        <f t="shared" ca="1" si="66"/>
        <v>women</v>
      </c>
      <c r="B261" s="1">
        <f t="shared" ca="1" si="67"/>
        <v>39</v>
      </c>
      <c r="C261" s="1" t="str">
        <f t="shared" ca="1" si="68"/>
        <v>IT</v>
      </c>
      <c r="D261" s="1" t="str">
        <f t="shared" ca="1" si="69"/>
        <v>Technical</v>
      </c>
      <c r="E261" s="1">
        <f t="shared" ca="1" si="70"/>
        <v>1</v>
      </c>
      <c r="F261" s="1">
        <f t="shared" ca="1" si="71"/>
        <v>2</v>
      </c>
      <c r="G261" s="1">
        <f t="shared" ca="1" si="72"/>
        <v>88729</v>
      </c>
      <c r="H261" s="1" t="str">
        <f t="shared" ca="1" si="73"/>
        <v>New Bruncwick</v>
      </c>
      <c r="I261" s="1">
        <f t="shared" ca="1" si="77"/>
        <v>532374</v>
      </c>
      <c r="J261" s="3">
        <f t="shared" ca="1" si="74"/>
        <v>2653.3908164734048</v>
      </c>
      <c r="K261" s="3">
        <f t="shared" ca="1" si="78"/>
        <v>25641.501176902217</v>
      </c>
      <c r="L261" s="3">
        <f t="shared" ca="1" si="65"/>
        <v>19110.460077509106</v>
      </c>
      <c r="M261" s="1">
        <f t="shared" ca="1" si="79"/>
        <v>55463.795056050913</v>
      </c>
      <c r="N261" s="3">
        <f t="shared" ca="1" si="80"/>
        <v>92449.839738216368</v>
      </c>
      <c r="O261" s="3">
        <f t="shared" ca="1" si="81"/>
        <v>650465.34091511858</v>
      </c>
      <c r="P261" s="3">
        <f t="shared" ca="1" si="82"/>
        <v>77227.645950033417</v>
      </c>
      <c r="Q261" s="3">
        <f t="shared" ca="1" si="83"/>
        <v>573237.69496508513</v>
      </c>
      <c r="Y261" s="1">
        <f ca="1">IF(Table3[[#This Row],[Gender]]="men",1,0)</f>
        <v>0</v>
      </c>
      <c r="Z261" s="1">
        <f ca="1">IF(Table3[[#This Row],[Gender]]="women",1,0)</f>
        <v>1</v>
      </c>
      <c r="AD261" s="1">
        <f ca="1"/>
        <v>0</v>
      </c>
      <c r="AE261" s="1">
        <f ca="1"/>
        <v>0</v>
      </c>
      <c r="AF261" s="1">
        <f ca="1"/>
        <v>0</v>
      </c>
      <c r="AG261" s="1">
        <f ca="1"/>
        <v>1</v>
      </c>
      <c r="AH261" s="1">
        <f ca="1"/>
        <v>0</v>
      </c>
      <c r="AI261" s="1">
        <f ca="1"/>
        <v>0</v>
      </c>
      <c r="AT261" s="6">
        <f t="shared" ca="1" si="75"/>
        <v>12820.75</v>
      </c>
      <c r="AW261" s="1">
        <f t="shared" ca="1" si="76"/>
        <v>0.5</v>
      </c>
    </row>
    <row r="262" spans="1:49" x14ac:dyDescent="0.25">
      <c r="A262" s="1" t="str">
        <f t="shared" ca="1" si="66"/>
        <v>men</v>
      </c>
      <c r="B262" s="1">
        <f t="shared" ca="1" si="67"/>
        <v>37</v>
      </c>
      <c r="C262" s="1" t="str">
        <f t="shared" ca="1" si="68"/>
        <v>IT</v>
      </c>
      <c r="D262" s="1" t="str">
        <f t="shared" ca="1" si="69"/>
        <v>Other</v>
      </c>
      <c r="E262" s="1">
        <f t="shared" ca="1" si="70"/>
        <v>2</v>
      </c>
      <c r="F262" s="1">
        <f t="shared" ca="1" si="71"/>
        <v>2</v>
      </c>
      <c r="G262" s="1">
        <f t="shared" ca="1" si="72"/>
        <v>44287</v>
      </c>
      <c r="H262" s="1" t="str">
        <f t="shared" ca="1" si="73"/>
        <v>Newfoundland</v>
      </c>
      <c r="I262" s="1">
        <f t="shared" ca="1" si="77"/>
        <v>132861</v>
      </c>
      <c r="J262" s="3">
        <f t="shared" ca="1" si="74"/>
        <v>82590.131911743578</v>
      </c>
      <c r="K262" s="3">
        <f t="shared" ca="1" si="78"/>
        <v>28508.596482092558</v>
      </c>
      <c r="L262" s="3">
        <f t="shared" ca="1" si="65"/>
        <v>45299.472472249545</v>
      </c>
      <c r="M262" s="1">
        <f t="shared" ca="1" si="79"/>
        <v>41923.688134035037</v>
      </c>
      <c r="N262" s="3">
        <f t="shared" ca="1" si="80"/>
        <v>39510.763410492807</v>
      </c>
      <c r="O262" s="3">
        <f t="shared" ca="1" si="81"/>
        <v>200880.35989258537</v>
      </c>
      <c r="P262" s="3">
        <f t="shared" ca="1" si="82"/>
        <v>169813.29251802817</v>
      </c>
      <c r="Q262" s="3">
        <f t="shared" ca="1" si="83"/>
        <v>31067.067374557198</v>
      </c>
      <c r="Y262" s="1">
        <f ca="1">IF(Table3[[#This Row],[Gender]]="men",1,0)</f>
        <v>1</v>
      </c>
      <c r="Z262" s="1">
        <f ca="1">IF(Table3[[#This Row],[Gender]]="women",1,0)</f>
        <v>0</v>
      </c>
      <c r="AD262" s="1">
        <f ca="1"/>
        <v>0</v>
      </c>
      <c r="AE262" s="1">
        <f ca="1"/>
        <v>0</v>
      </c>
      <c r="AF262" s="1">
        <f ca="1"/>
        <v>0</v>
      </c>
      <c r="AG262" s="1">
        <f ca="1"/>
        <v>0</v>
      </c>
      <c r="AH262" s="1">
        <f ca="1"/>
        <v>1</v>
      </c>
      <c r="AI262" s="1">
        <f ca="1"/>
        <v>0</v>
      </c>
      <c r="AT262" s="6">
        <f t="shared" ca="1" si="75"/>
        <v>14254.3</v>
      </c>
      <c r="AW262" s="1">
        <f t="shared" ca="1" si="76"/>
        <v>62.16</v>
      </c>
    </row>
    <row r="263" spans="1:49" x14ac:dyDescent="0.25">
      <c r="A263" s="1" t="str">
        <f t="shared" ca="1" si="66"/>
        <v>men</v>
      </c>
      <c r="B263" s="1">
        <f t="shared" ca="1" si="67"/>
        <v>31</v>
      </c>
      <c r="C263" s="1" t="str">
        <f t="shared" ca="1" si="68"/>
        <v>Construction</v>
      </c>
      <c r="D263" s="1" t="str">
        <f t="shared" ca="1" si="69"/>
        <v>Other</v>
      </c>
      <c r="E263" s="1">
        <f t="shared" ca="1" si="70"/>
        <v>4</v>
      </c>
      <c r="F263" s="1">
        <f t="shared" ca="1" si="71"/>
        <v>2</v>
      </c>
      <c r="G263" s="1">
        <f t="shared" ca="1" si="72"/>
        <v>37633</v>
      </c>
      <c r="H263" s="1" t="str">
        <f t="shared" ca="1" si="73"/>
        <v>Prince Edward Island</v>
      </c>
      <c r="I263" s="1">
        <f t="shared" ca="1" si="77"/>
        <v>225798</v>
      </c>
      <c r="J263" s="3">
        <f t="shared" ca="1" si="74"/>
        <v>149657.49581816894</v>
      </c>
      <c r="K263" s="3">
        <f t="shared" ca="1" si="78"/>
        <v>31265.087347424545</v>
      </c>
      <c r="L263" s="3">
        <f t="shared" ref="L263:L326" ca="1" si="84">F263*RAND()*G263</f>
        <v>31176.655683828078</v>
      </c>
      <c r="M263" s="1">
        <f t="shared" ca="1" si="79"/>
        <v>2053.6249146509226</v>
      </c>
      <c r="N263" s="3">
        <f t="shared" ca="1" si="80"/>
        <v>1708.545884066476</v>
      </c>
      <c r="O263" s="3">
        <f t="shared" ca="1" si="81"/>
        <v>258771.633231491</v>
      </c>
      <c r="P263" s="3">
        <f t="shared" ca="1" si="82"/>
        <v>182887.77641664795</v>
      </c>
      <c r="Q263" s="3">
        <f t="shared" ca="1" si="83"/>
        <v>75883.85681484305</v>
      </c>
      <c r="Y263" s="1">
        <f ca="1">IF(Table3[[#This Row],[Gender]]="men",1,0)</f>
        <v>1</v>
      </c>
      <c r="Z263" s="1">
        <f ca="1">IF(Table3[[#This Row],[Gender]]="women",1,0)</f>
        <v>0</v>
      </c>
      <c r="AD263" s="1">
        <f ca="1"/>
        <v>0</v>
      </c>
      <c r="AE263" s="1">
        <f ca="1"/>
        <v>1</v>
      </c>
      <c r="AF263" s="1">
        <f ca="1"/>
        <v>0</v>
      </c>
      <c r="AG263" s="1">
        <f ca="1"/>
        <v>0</v>
      </c>
      <c r="AH263" s="1">
        <f ca="1"/>
        <v>0</v>
      </c>
      <c r="AI263" s="1">
        <f ca="1"/>
        <v>0</v>
      </c>
      <c r="AT263" s="6">
        <f t="shared" ca="1" si="75"/>
        <v>15632.54</v>
      </c>
      <c r="AW263" s="1">
        <f t="shared" ca="1" si="76"/>
        <v>66.28</v>
      </c>
    </row>
    <row r="264" spans="1:49" x14ac:dyDescent="0.25">
      <c r="A264" s="1" t="str">
        <f t="shared" ref="A264:A327" ca="1" si="85">IF(RANDBETWEEN(1,2)=1,"men","women")</f>
        <v>women</v>
      </c>
      <c r="B264" s="1">
        <f t="shared" ref="B264:B327" ca="1" si="86">RANDBETWEEN(25,45)</f>
        <v>29</v>
      </c>
      <c r="C264" s="1" t="str">
        <f t="shared" ref="C264:C327" ca="1" si="87">VLOOKUP(RANDBETWEEN(1,6),$R$6:$S$11,2)</f>
        <v>Health</v>
      </c>
      <c r="D264" s="1" t="str">
        <f t="shared" ref="D264:D327" ca="1" si="88">VLOOKUP(RANDBETWEEN(1,5),$T$6:$U$10,2)</f>
        <v>College</v>
      </c>
      <c r="E264" s="1">
        <f t="shared" ref="E264:E327" ca="1" si="89">RANDBETWEEN(1,4)</f>
        <v>3</v>
      </c>
      <c r="F264" s="1">
        <f t="shared" ref="F264:F327" ca="1" si="90">RANDBETWEEN(1,3)</f>
        <v>1</v>
      </c>
      <c r="G264" s="1">
        <f t="shared" ref="G264:G327" ca="1" si="91">RANDBETWEEN(25000,90000)</f>
        <v>45377</v>
      </c>
      <c r="H264" s="1" t="str">
        <f t="shared" ref="H264:H327" ca="1" si="92">VLOOKUP(RANDBETWEEN(1,14),$V$6:$W$18,2)</f>
        <v>Yukon</v>
      </c>
      <c r="I264" s="1">
        <f t="shared" ca="1" si="77"/>
        <v>226885</v>
      </c>
      <c r="J264" s="3">
        <f t="shared" ref="J264:J327" ca="1" si="93">RAND()*I264</f>
        <v>119093.77603608763</v>
      </c>
      <c r="K264" s="3">
        <f t="shared" ca="1" si="78"/>
        <v>6368.4953328238671</v>
      </c>
      <c r="L264" s="3">
        <f t="shared" ca="1" si="84"/>
        <v>2093.4766673694417</v>
      </c>
      <c r="M264" s="1">
        <f t="shared" ca="1" si="79"/>
        <v>10200.487630900954</v>
      </c>
      <c r="N264" s="3">
        <f t="shared" ca="1" si="80"/>
        <v>8646.8177159337756</v>
      </c>
      <c r="O264" s="3">
        <f t="shared" ca="1" si="81"/>
        <v>241900.31304875764</v>
      </c>
      <c r="P264" s="3">
        <f t="shared" ca="1" si="82"/>
        <v>131387.74033435801</v>
      </c>
      <c r="Q264" s="3">
        <f t="shared" ca="1" si="83"/>
        <v>110512.57271439963</v>
      </c>
      <c r="Y264" s="1">
        <f ca="1">IF(Table3[[#This Row],[Gender]]="men",1,0)</f>
        <v>0</v>
      </c>
      <c r="Z264" s="1">
        <f ca="1">IF(Table3[[#This Row],[Gender]]="women",1,0)</f>
        <v>1</v>
      </c>
      <c r="AD264" s="1">
        <f ca="1"/>
        <v>0</v>
      </c>
      <c r="AE264" s="1">
        <f ca="1"/>
        <v>0</v>
      </c>
      <c r="AF264" s="1">
        <f ca="1"/>
        <v>1</v>
      </c>
      <c r="AG264" s="1">
        <f ca="1"/>
        <v>0</v>
      </c>
      <c r="AH264" s="1">
        <f ca="1"/>
        <v>0</v>
      </c>
      <c r="AI264" s="1">
        <f ca="1"/>
        <v>0</v>
      </c>
      <c r="AT264" s="6">
        <f t="shared" ref="AT264:AT327" ca="1" si="94">ROUND(K264/F264,2)</f>
        <v>6368.5</v>
      </c>
      <c r="AW264" s="1">
        <f t="shared" ca="1" si="76"/>
        <v>52.49</v>
      </c>
    </row>
    <row r="265" spans="1:49" x14ac:dyDescent="0.25">
      <c r="A265" s="1" t="str">
        <f t="shared" ca="1" si="85"/>
        <v>women</v>
      </c>
      <c r="B265" s="1">
        <f t="shared" ca="1" si="86"/>
        <v>28</v>
      </c>
      <c r="C265" s="1" t="str">
        <f t="shared" ca="1" si="87"/>
        <v>Agriculture</v>
      </c>
      <c r="D265" s="1" t="str">
        <f t="shared" ca="1" si="88"/>
        <v>University</v>
      </c>
      <c r="E265" s="1">
        <f t="shared" ca="1" si="89"/>
        <v>3</v>
      </c>
      <c r="F265" s="1">
        <f t="shared" ca="1" si="90"/>
        <v>3</v>
      </c>
      <c r="G265" s="1">
        <f t="shared" ca="1" si="91"/>
        <v>63478</v>
      </c>
      <c r="H265" s="1" t="str">
        <f t="shared" ca="1" si="92"/>
        <v>Nunavut</v>
      </c>
      <c r="I265" s="1">
        <f t="shared" ca="1" si="77"/>
        <v>380868</v>
      </c>
      <c r="J265" s="3">
        <f t="shared" ca="1" si="93"/>
        <v>17816.377434440452</v>
      </c>
      <c r="K265" s="3">
        <f t="shared" ca="1" si="78"/>
        <v>32012.200933904336</v>
      </c>
      <c r="L265" s="3">
        <f t="shared" ca="1" si="84"/>
        <v>78960.026018822333</v>
      </c>
      <c r="M265" s="1">
        <f t="shared" ca="1" si="79"/>
        <v>42415.362969697169</v>
      </c>
      <c r="N265" s="3">
        <f t="shared" ca="1" si="80"/>
        <v>21967.873179214999</v>
      </c>
      <c r="O265" s="3">
        <f t="shared" ca="1" si="81"/>
        <v>434848.07411311934</v>
      </c>
      <c r="P265" s="3">
        <f t="shared" ca="1" si="82"/>
        <v>139191.76642295995</v>
      </c>
      <c r="Q265" s="3">
        <f t="shared" ca="1" si="83"/>
        <v>295656.30769015942</v>
      </c>
      <c r="Y265" s="1">
        <f ca="1">IF(Table3[[#This Row],[Gender]]="men",1,0)</f>
        <v>0</v>
      </c>
      <c r="Z265" s="1">
        <f ca="1">IF(Table3[[#This Row],[Gender]]="women",1,0)</f>
        <v>1</v>
      </c>
      <c r="AD265" s="1">
        <f ca="1"/>
        <v>0</v>
      </c>
      <c r="AE265" s="1">
        <f ca="1"/>
        <v>0</v>
      </c>
      <c r="AF265" s="1">
        <f ca="1"/>
        <v>0</v>
      </c>
      <c r="AG265" s="1">
        <f ca="1"/>
        <v>1</v>
      </c>
      <c r="AH265" s="1">
        <f ca="1"/>
        <v>0</v>
      </c>
      <c r="AI265" s="1">
        <f ca="1"/>
        <v>0</v>
      </c>
      <c r="AT265" s="6">
        <f t="shared" ca="1" si="94"/>
        <v>10670.73</v>
      </c>
      <c r="AW265" s="1">
        <f t="shared" ref="AW265:AW328" ca="1" si="95">ROUND(J265/I265*100,2)</f>
        <v>4.68</v>
      </c>
    </row>
    <row r="266" spans="1:49" x14ac:dyDescent="0.25">
      <c r="A266" s="1" t="str">
        <f t="shared" ca="1" si="85"/>
        <v>men</v>
      </c>
      <c r="B266" s="1">
        <f t="shared" ca="1" si="86"/>
        <v>37</v>
      </c>
      <c r="C266" s="1" t="str">
        <f t="shared" ca="1" si="87"/>
        <v>IT</v>
      </c>
      <c r="D266" s="1" t="str">
        <f t="shared" ca="1" si="88"/>
        <v>Technical</v>
      </c>
      <c r="E266" s="1">
        <f t="shared" ca="1" si="89"/>
        <v>2</v>
      </c>
      <c r="F266" s="1">
        <f t="shared" ca="1" si="90"/>
        <v>2</v>
      </c>
      <c r="G266" s="1">
        <f t="shared" ca="1" si="91"/>
        <v>83769</v>
      </c>
      <c r="H266" s="1" t="str">
        <f t="shared" ca="1" si="92"/>
        <v>Quebec</v>
      </c>
      <c r="I266" s="1">
        <f t="shared" ca="1" si="77"/>
        <v>251307</v>
      </c>
      <c r="J266" s="3">
        <f t="shared" ca="1" si="93"/>
        <v>150235.39837261284</v>
      </c>
      <c r="K266" s="3">
        <f t="shared" ca="1" si="78"/>
        <v>104959.55371027689</v>
      </c>
      <c r="L266" s="3">
        <f t="shared" ca="1" si="84"/>
        <v>157300.73172765013</v>
      </c>
      <c r="M266" s="1">
        <f t="shared" ca="1" si="79"/>
        <v>69971.674017922094</v>
      </c>
      <c r="N266" s="3">
        <f t="shared" ca="1" si="80"/>
        <v>97703.730900899478</v>
      </c>
      <c r="O266" s="3">
        <f t="shared" ca="1" si="81"/>
        <v>453970.28461117635</v>
      </c>
      <c r="P266" s="3">
        <f t="shared" ca="1" si="82"/>
        <v>377507.80411818501</v>
      </c>
      <c r="Q266" s="3">
        <f t="shared" ca="1" si="83"/>
        <v>76462.480492991337</v>
      </c>
      <c r="Y266" s="1">
        <f ca="1">IF(Table3[[#This Row],[Gender]]="men",1,0)</f>
        <v>1</v>
      </c>
      <c r="Z266" s="1">
        <f ca="1">IF(Table3[[#This Row],[Gender]]="women",1,0)</f>
        <v>0</v>
      </c>
      <c r="AD266" s="1">
        <f ca="1"/>
        <v>0</v>
      </c>
      <c r="AE266" s="1">
        <f ca="1"/>
        <v>0</v>
      </c>
      <c r="AF266" s="1">
        <f ca="1"/>
        <v>0</v>
      </c>
      <c r="AG266" s="1">
        <f ca="1"/>
        <v>0</v>
      </c>
      <c r="AH266" s="1">
        <f ca="1"/>
        <v>0</v>
      </c>
      <c r="AI266" s="1">
        <f ca="1"/>
        <v>1</v>
      </c>
      <c r="AT266" s="6">
        <f t="shared" ca="1" si="94"/>
        <v>52479.78</v>
      </c>
      <c r="AW266" s="1">
        <f t="shared" ca="1" si="95"/>
        <v>59.78</v>
      </c>
    </row>
    <row r="267" spans="1:49" x14ac:dyDescent="0.25">
      <c r="A267" s="1" t="str">
        <f t="shared" ca="1" si="85"/>
        <v>men</v>
      </c>
      <c r="B267" s="1">
        <f t="shared" ca="1" si="86"/>
        <v>28</v>
      </c>
      <c r="C267" s="1" t="str">
        <f t="shared" ca="1" si="87"/>
        <v>General Work</v>
      </c>
      <c r="D267" s="1" t="str">
        <f t="shared" ca="1" si="88"/>
        <v>College</v>
      </c>
      <c r="E267" s="1">
        <f t="shared" ca="1" si="89"/>
        <v>2</v>
      </c>
      <c r="F267" s="1">
        <f t="shared" ca="1" si="90"/>
        <v>1</v>
      </c>
      <c r="G267" s="1">
        <f t="shared" ca="1" si="91"/>
        <v>57932</v>
      </c>
      <c r="H267" s="1" t="str">
        <f t="shared" ca="1" si="92"/>
        <v>Northwest Ter</v>
      </c>
      <c r="I267" s="1">
        <f t="shared" ca="1" si="77"/>
        <v>173796</v>
      </c>
      <c r="J267" s="3">
        <f t="shared" ca="1" si="93"/>
        <v>39518.594179271306</v>
      </c>
      <c r="K267" s="3">
        <f t="shared" ca="1" si="78"/>
        <v>54229.920558231781</v>
      </c>
      <c r="L267" s="3">
        <f t="shared" ca="1" si="84"/>
        <v>33088.971369442595</v>
      </c>
      <c r="M267" s="1">
        <f t="shared" ca="1" si="79"/>
        <v>89030.716169215884</v>
      </c>
      <c r="N267" s="3">
        <f t="shared" ca="1" si="80"/>
        <v>43091.529920706431</v>
      </c>
      <c r="O267" s="3">
        <f t="shared" ca="1" si="81"/>
        <v>271117.45047893818</v>
      </c>
      <c r="P267" s="3">
        <f t="shared" ca="1" si="82"/>
        <v>161638.28171792979</v>
      </c>
      <c r="Q267" s="3">
        <f t="shared" ca="1" si="83"/>
        <v>109479.16876100839</v>
      </c>
      <c r="Y267" s="1">
        <f ca="1">IF(Table3[[#This Row],[Gender]]="men",1,0)</f>
        <v>1</v>
      </c>
      <c r="Z267" s="1">
        <f ca="1">IF(Table3[[#This Row],[Gender]]="women",1,0)</f>
        <v>0</v>
      </c>
      <c r="AD267" s="1">
        <f ca="1"/>
        <v>0</v>
      </c>
      <c r="AE267" s="1">
        <f ca="1"/>
        <v>0</v>
      </c>
      <c r="AF267" s="1">
        <f ca="1"/>
        <v>0</v>
      </c>
      <c r="AG267" s="1">
        <f ca="1"/>
        <v>1</v>
      </c>
      <c r="AH267" s="1">
        <f ca="1"/>
        <v>0</v>
      </c>
      <c r="AI267" s="1">
        <f ca="1"/>
        <v>0</v>
      </c>
      <c r="AT267" s="6">
        <f t="shared" ca="1" si="94"/>
        <v>54229.919999999998</v>
      </c>
      <c r="AW267" s="1">
        <f t="shared" ca="1" si="95"/>
        <v>22.74</v>
      </c>
    </row>
    <row r="268" spans="1:49" x14ac:dyDescent="0.25">
      <c r="A268" s="1" t="str">
        <f t="shared" ca="1" si="85"/>
        <v>women</v>
      </c>
      <c r="B268" s="1">
        <f t="shared" ca="1" si="86"/>
        <v>32</v>
      </c>
      <c r="C268" s="1" t="str">
        <f t="shared" ca="1" si="87"/>
        <v>IT</v>
      </c>
      <c r="D268" s="1" t="str">
        <f t="shared" ca="1" si="88"/>
        <v>College</v>
      </c>
      <c r="E268" s="1">
        <f t="shared" ca="1" si="89"/>
        <v>3</v>
      </c>
      <c r="F268" s="1">
        <f t="shared" ca="1" si="90"/>
        <v>3</v>
      </c>
      <c r="G268" s="1">
        <f t="shared" ca="1" si="91"/>
        <v>46316</v>
      </c>
      <c r="H268" s="1" t="str">
        <f t="shared" ca="1" si="92"/>
        <v>Quebec</v>
      </c>
      <c r="I268" s="1">
        <f t="shared" ca="1" si="77"/>
        <v>231580</v>
      </c>
      <c r="J268" s="3">
        <f t="shared" ca="1" si="93"/>
        <v>68218.805237091045</v>
      </c>
      <c r="K268" s="3">
        <f t="shared" ca="1" si="78"/>
        <v>4270.18810211458</v>
      </c>
      <c r="L268" s="3">
        <f t="shared" ca="1" si="84"/>
        <v>56543.226048864432</v>
      </c>
      <c r="M268" s="1">
        <f t="shared" ca="1" si="79"/>
        <v>20294.332014304135</v>
      </c>
      <c r="N268" s="3">
        <f t="shared" ca="1" si="80"/>
        <v>54891.539866216248</v>
      </c>
      <c r="O268" s="3">
        <f t="shared" ca="1" si="81"/>
        <v>290741.72796833084</v>
      </c>
      <c r="P268" s="3">
        <f t="shared" ca="1" si="82"/>
        <v>145056.36330025963</v>
      </c>
      <c r="Q268" s="3">
        <f t="shared" ca="1" si="83"/>
        <v>145685.36466807121</v>
      </c>
      <c r="Y268" s="1">
        <f ca="1">IF(Table3[[#This Row],[Gender]]="men",1,0)</f>
        <v>0</v>
      </c>
      <c r="Z268" s="1">
        <f ca="1">IF(Table3[[#This Row],[Gender]]="women",1,0)</f>
        <v>1</v>
      </c>
      <c r="AD268" s="1">
        <f ca="1"/>
        <v>0</v>
      </c>
      <c r="AE268" s="1">
        <f ca="1"/>
        <v>0</v>
      </c>
      <c r="AF268" s="1">
        <f ca="1"/>
        <v>0</v>
      </c>
      <c r="AG268" s="1">
        <f ca="1"/>
        <v>1</v>
      </c>
      <c r="AH268" s="1">
        <f ca="1"/>
        <v>0</v>
      </c>
      <c r="AI268" s="1">
        <f ca="1"/>
        <v>0</v>
      </c>
      <c r="AT268" s="6">
        <f t="shared" ca="1" si="94"/>
        <v>1423.4</v>
      </c>
      <c r="AW268" s="1">
        <f t="shared" ca="1" si="95"/>
        <v>29.46</v>
      </c>
    </row>
    <row r="269" spans="1:49" x14ac:dyDescent="0.25">
      <c r="A269" s="1" t="str">
        <f t="shared" ca="1" si="85"/>
        <v>men</v>
      </c>
      <c r="B269" s="1">
        <f t="shared" ca="1" si="86"/>
        <v>31</v>
      </c>
      <c r="C269" s="1" t="str">
        <f t="shared" ca="1" si="87"/>
        <v>IT</v>
      </c>
      <c r="D269" s="1" t="str">
        <f t="shared" ca="1" si="88"/>
        <v>Technical</v>
      </c>
      <c r="E269" s="1">
        <f t="shared" ca="1" si="89"/>
        <v>4</v>
      </c>
      <c r="F269" s="1">
        <f t="shared" ca="1" si="90"/>
        <v>2</v>
      </c>
      <c r="G269" s="1">
        <f t="shared" ca="1" si="91"/>
        <v>35395</v>
      </c>
      <c r="H269" s="1" t="str">
        <f t="shared" ca="1" si="92"/>
        <v>New Bruncwick</v>
      </c>
      <c r="I269" s="1">
        <f t="shared" ca="1" si="77"/>
        <v>141580</v>
      </c>
      <c r="J269" s="3">
        <f t="shared" ca="1" si="93"/>
        <v>62265.809060918211</v>
      </c>
      <c r="K269" s="3">
        <f t="shared" ca="1" si="78"/>
        <v>47031.709813923007</v>
      </c>
      <c r="L269" s="3">
        <f t="shared" ca="1" si="84"/>
        <v>10941.930027529897</v>
      </c>
      <c r="M269" s="1">
        <f t="shared" ca="1" si="79"/>
        <v>21136.312173285893</v>
      </c>
      <c r="N269" s="3">
        <f t="shared" ca="1" si="80"/>
        <v>33309.78913064181</v>
      </c>
      <c r="O269" s="3">
        <f t="shared" ca="1" si="81"/>
        <v>221921.49894456481</v>
      </c>
      <c r="P269" s="3">
        <f t="shared" ca="1" si="82"/>
        <v>94344.051261734014</v>
      </c>
      <c r="Q269" s="3">
        <f t="shared" ca="1" si="83"/>
        <v>127577.4476828308</v>
      </c>
      <c r="Y269" s="1">
        <f ca="1">IF(Table3[[#This Row],[Gender]]="men",1,0)</f>
        <v>1</v>
      </c>
      <c r="Z269" s="1">
        <f ca="1">IF(Table3[[#This Row],[Gender]]="women",1,0)</f>
        <v>0</v>
      </c>
      <c r="AD269" s="1">
        <f ca="1"/>
        <v>0</v>
      </c>
      <c r="AE269" s="1">
        <f ca="1"/>
        <v>1</v>
      </c>
      <c r="AF269" s="1">
        <f ca="1"/>
        <v>0</v>
      </c>
      <c r="AG269" s="1">
        <f ca="1"/>
        <v>0</v>
      </c>
      <c r="AH269" s="1">
        <f ca="1"/>
        <v>0</v>
      </c>
      <c r="AI269" s="1">
        <f ca="1"/>
        <v>0</v>
      </c>
      <c r="AT269" s="6">
        <f t="shared" ca="1" si="94"/>
        <v>23515.85</v>
      </c>
      <c r="AW269" s="1">
        <f t="shared" ca="1" si="95"/>
        <v>43.98</v>
      </c>
    </row>
    <row r="270" spans="1:49" x14ac:dyDescent="0.25">
      <c r="A270" s="1" t="str">
        <f t="shared" ca="1" si="85"/>
        <v>women</v>
      </c>
      <c r="B270" s="1">
        <f t="shared" ca="1" si="86"/>
        <v>40</v>
      </c>
      <c r="C270" s="1" t="str">
        <f t="shared" ca="1" si="87"/>
        <v>Health</v>
      </c>
      <c r="D270" s="1" t="str">
        <f t="shared" ca="1" si="88"/>
        <v>University</v>
      </c>
      <c r="E270" s="1">
        <f t="shared" ca="1" si="89"/>
        <v>1</v>
      </c>
      <c r="F270" s="1">
        <f t="shared" ca="1" si="90"/>
        <v>2</v>
      </c>
      <c r="G270" s="1">
        <f t="shared" ca="1" si="91"/>
        <v>49840</v>
      </c>
      <c r="H270" s="1" t="str">
        <f t="shared" ca="1" si="92"/>
        <v>Northwest Ter</v>
      </c>
      <c r="I270" s="1">
        <f t="shared" ca="1" si="77"/>
        <v>249200</v>
      </c>
      <c r="J270" s="3">
        <f t="shared" ca="1" si="93"/>
        <v>111554.94361055337</v>
      </c>
      <c r="K270" s="3">
        <f t="shared" ca="1" si="78"/>
        <v>66391.359530477799</v>
      </c>
      <c r="L270" s="3">
        <f t="shared" ca="1" si="84"/>
        <v>59928.822780357194</v>
      </c>
      <c r="M270" s="1">
        <f t="shared" ca="1" si="79"/>
        <v>53264.199731309382</v>
      </c>
      <c r="N270" s="3">
        <f t="shared" ca="1" si="80"/>
        <v>40190.931435361897</v>
      </c>
      <c r="O270" s="3">
        <f t="shared" ca="1" si="81"/>
        <v>355782.2909658397</v>
      </c>
      <c r="P270" s="3">
        <f t="shared" ca="1" si="82"/>
        <v>224747.96612221992</v>
      </c>
      <c r="Q270" s="3">
        <f t="shared" ca="1" si="83"/>
        <v>131034.32484361978</v>
      </c>
      <c r="Y270" s="1">
        <f ca="1">IF(Table3[[#This Row],[Gender]]="men",1,0)</f>
        <v>0</v>
      </c>
      <c r="Z270" s="1">
        <f ca="1">IF(Table3[[#This Row],[Gender]]="women",1,0)</f>
        <v>1</v>
      </c>
      <c r="AD270" s="1">
        <f ca="1"/>
        <v>0</v>
      </c>
      <c r="AE270" s="1">
        <f ca="1"/>
        <v>0</v>
      </c>
      <c r="AF270" s="1">
        <f ca="1"/>
        <v>0</v>
      </c>
      <c r="AG270" s="1">
        <f ca="1"/>
        <v>1</v>
      </c>
      <c r="AH270" s="1">
        <f ca="1"/>
        <v>0</v>
      </c>
      <c r="AI270" s="1">
        <f ca="1"/>
        <v>0</v>
      </c>
      <c r="AT270" s="6">
        <f t="shared" ca="1" si="94"/>
        <v>33195.68</v>
      </c>
      <c r="AW270" s="1">
        <f t="shared" ca="1" si="95"/>
        <v>44.77</v>
      </c>
    </row>
    <row r="271" spans="1:49" x14ac:dyDescent="0.25">
      <c r="A271" s="1" t="str">
        <f t="shared" ca="1" si="85"/>
        <v>women</v>
      </c>
      <c r="B271" s="1">
        <f t="shared" ca="1" si="86"/>
        <v>38</v>
      </c>
      <c r="C271" s="1" t="str">
        <f t="shared" ca="1" si="87"/>
        <v>IT</v>
      </c>
      <c r="D271" s="1" t="str">
        <f t="shared" ca="1" si="88"/>
        <v>Technical</v>
      </c>
      <c r="E271" s="1">
        <f t="shared" ca="1" si="89"/>
        <v>3</v>
      </c>
      <c r="F271" s="1">
        <f t="shared" ca="1" si="90"/>
        <v>3</v>
      </c>
      <c r="G271" s="1">
        <f t="shared" ca="1" si="91"/>
        <v>57168</v>
      </c>
      <c r="H271" s="1" t="str">
        <f t="shared" ca="1" si="92"/>
        <v>New Bruncwick</v>
      </c>
      <c r="I271" s="1">
        <f t="shared" ca="1" si="77"/>
        <v>228672</v>
      </c>
      <c r="J271" s="3">
        <f t="shared" ca="1" si="93"/>
        <v>206124.849227656</v>
      </c>
      <c r="K271" s="3">
        <f t="shared" ca="1" si="78"/>
        <v>103513.24288976598</v>
      </c>
      <c r="L271" s="3">
        <f t="shared" ca="1" si="84"/>
        <v>20517.3961212662</v>
      </c>
      <c r="M271" s="1">
        <f t="shared" ca="1" si="79"/>
        <v>105835.59109628845</v>
      </c>
      <c r="N271" s="3">
        <f t="shared" ca="1" si="80"/>
        <v>21642.274374736069</v>
      </c>
      <c r="O271" s="3">
        <f t="shared" ca="1" si="81"/>
        <v>353827.51726450206</v>
      </c>
      <c r="P271" s="3">
        <f t="shared" ca="1" si="82"/>
        <v>332477.83644521068</v>
      </c>
      <c r="Q271" s="3">
        <f t="shared" ca="1" si="83"/>
        <v>21349.680819291389</v>
      </c>
      <c r="Y271" s="1">
        <f ca="1">IF(Table3[[#This Row],[Gender]]="men",1,0)</f>
        <v>0</v>
      </c>
      <c r="Z271" s="1">
        <f ca="1">IF(Table3[[#This Row],[Gender]]="women",1,0)</f>
        <v>1</v>
      </c>
      <c r="AD271" s="1">
        <f ca="1"/>
        <v>1</v>
      </c>
      <c r="AE271" s="1">
        <f ca="1"/>
        <v>0</v>
      </c>
      <c r="AF271" s="1">
        <f ca="1"/>
        <v>0</v>
      </c>
      <c r="AG271" s="1">
        <f ca="1"/>
        <v>0</v>
      </c>
      <c r="AH271" s="1">
        <f ca="1"/>
        <v>0</v>
      </c>
      <c r="AI271" s="1">
        <f ca="1"/>
        <v>0</v>
      </c>
      <c r="AT271" s="6">
        <f t="shared" ca="1" si="94"/>
        <v>34504.410000000003</v>
      </c>
      <c r="AW271" s="1">
        <f t="shared" ca="1" si="95"/>
        <v>90.14</v>
      </c>
    </row>
    <row r="272" spans="1:49" x14ac:dyDescent="0.25">
      <c r="A272" s="1" t="str">
        <f t="shared" ca="1" si="85"/>
        <v>women</v>
      </c>
      <c r="B272" s="1">
        <f t="shared" ca="1" si="86"/>
        <v>35</v>
      </c>
      <c r="C272" s="1" t="str">
        <f t="shared" ca="1" si="87"/>
        <v>Teaching</v>
      </c>
      <c r="D272" s="1" t="str">
        <f t="shared" ca="1" si="88"/>
        <v>Other</v>
      </c>
      <c r="E272" s="1">
        <f t="shared" ca="1" si="89"/>
        <v>2</v>
      </c>
      <c r="F272" s="1">
        <f t="shared" ca="1" si="90"/>
        <v>2</v>
      </c>
      <c r="G272" s="1">
        <f t="shared" ca="1" si="91"/>
        <v>81130</v>
      </c>
      <c r="H272" s="1" t="str">
        <f t="shared" ca="1" si="92"/>
        <v>Northwest Ter</v>
      </c>
      <c r="I272" s="1">
        <f t="shared" ca="1" si="77"/>
        <v>324520</v>
      </c>
      <c r="J272" s="3">
        <f t="shared" ca="1" si="93"/>
        <v>133641.35967423866</v>
      </c>
      <c r="K272" s="3">
        <f t="shared" ca="1" si="78"/>
        <v>61334.252417364885</v>
      </c>
      <c r="L272" s="3">
        <f t="shared" ca="1" si="84"/>
        <v>138409.3082286095</v>
      </c>
      <c r="M272" s="1">
        <f t="shared" ca="1" si="79"/>
        <v>31963.356928031862</v>
      </c>
      <c r="N272" s="3">
        <f t="shared" ca="1" si="80"/>
        <v>111009.46596514902</v>
      </c>
      <c r="O272" s="3">
        <f t="shared" ca="1" si="81"/>
        <v>496863.71838251385</v>
      </c>
      <c r="P272" s="3">
        <f t="shared" ca="1" si="82"/>
        <v>304014.02483087999</v>
      </c>
      <c r="Q272" s="3">
        <f t="shared" ca="1" si="83"/>
        <v>192849.69355163386</v>
      </c>
      <c r="Y272" s="1">
        <f ca="1">IF(Table3[[#This Row],[Gender]]="men",1,0)</f>
        <v>0</v>
      </c>
      <c r="Z272" s="1">
        <f ca="1">IF(Table3[[#This Row],[Gender]]="women",1,0)</f>
        <v>1</v>
      </c>
      <c r="AD272" s="1">
        <f ca="1"/>
        <v>0</v>
      </c>
      <c r="AE272" s="1">
        <f ca="1"/>
        <v>0</v>
      </c>
      <c r="AF272" s="1">
        <f ca="1"/>
        <v>0</v>
      </c>
      <c r="AG272" s="1">
        <f ca="1"/>
        <v>0</v>
      </c>
      <c r="AH272" s="1">
        <f ca="1"/>
        <v>1</v>
      </c>
      <c r="AI272" s="1">
        <f ca="1"/>
        <v>0</v>
      </c>
      <c r="AT272" s="6">
        <f t="shared" ca="1" si="94"/>
        <v>30667.13</v>
      </c>
      <c r="AW272" s="1">
        <f t="shared" ca="1" si="95"/>
        <v>41.18</v>
      </c>
    </row>
    <row r="273" spans="1:49" x14ac:dyDescent="0.25">
      <c r="A273" s="1" t="str">
        <f t="shared" ca="1" si="85"/>
        <v>men</v>
      </c>
      <c r="B273" s="1">
        <f t="shared" ca="1" si="86"/>
        <v>40</v>
      </c>
      <c r="C273" s="1" t="str">
        <f t="shared" ca="1" si="87"/>
        <v>Construction</v>
      </c>
      <c r="D273" s="1" t="str">
        <f t="shared" ca="1" si="88"/>
        <v>University</v>
      </c>
      <c r="E273" s="1">
        <f t="shared" ca="1" si="89"/>
        <v>4</v>
      </c>
      <c r="F273" s="1">
        <f t="shared" ca="1" si="90"/>
        <v>1</v>
      </c>
      <c r="G273" s="1">
        <f t="shared" ca="1" si="91"/>
        <v>84950</v>
      </c>
      <c r="H273" s="1" t="str">
        <f t="shared" ca="1" si="92"/>
        <v>New Bruncwick</v>
      </c>
      <c r="I273" s="1">
        <f t="shared" ca="1" si="77"/>
        <v>509700</v>
      </c>
      <c r="J273" s="3">
        <f t="shared" ca="1" si="93"/>
        <v>427602.32132096204</v>
      </c>
      <c r="K273" s="3">
        <f t="shared" ca="1" si="78"/>
        <v>27791.666870950256</v>
      </c>
      <c r="L273" s="3">
        <f t="shared" ca="1" si="84"/>
        <v>7963.4411260613633</v>
      </c>
      <c r="M273" s="1">
        <f t="shared" ca="1" si="79"/>
        <v>166855.44173715758</v>
      </c>
      <c r="N273" s="3">
        <f t="shared" ca="1" si="80"/>
        <v>86678.231092190967</v>
      </c>
      <c r="O273" s="3">
        <f t="shared" ca="1" si="81"/>
        <v>624169.89796314121</v>
      </c>
      <c r="P273" s="3">
        <f t="shared" ca="1" si="82"/>
        <v>602421.20418418106</v>
      </c>
      <c r="Q273" s="3">
        <f t="shared" ca="1" si="83"/>
        <v>21748.693778960151</v>
      </c>
      <c r="Y273" s="1">
        <f ca="1">IF(Table3[[#This Row],[Gender]]="men",1,0)</f>
        <v>1</v>
      </c>
      <c r="Z273" s="1">
        <f ca="1">IF(Table3[[#This Row],[Gender]]="women",1,0)</f>
        <v>0</v>
      </c>
      <c r="AD273" s="1">
        <f ca="1"/>
        <v>0</v>
      </c>
      <c r="AE273" s="1">
        <f ca="1"/>
        <v>0</v>
      </c>
      <c r="AF273" s="1">
        <f ca="1"/>
        <v>0</v>
      </c>
      <c r="AG273" s="1">
        <f ca="1"/>
        <v>0</v>
      </c>
      <c r="AH273" s="1">
        <f ca="1"/>
        <v>1</v>
      </c>
      <c r="AI273" s="1">
        <f ca="1"/>
        <v>0</v>
      </c>
      <c r="AT273" s="6">
        <f t="shared" ca="1" si="94"/>
        <v>27791.67</v>
      </c>
      <c r="AW273" s="1">
        <f t="shared" ca="1" si="95"/>
        <v>83.89</v>
      </c>
    </row>
    <row r="274" spans="1:49" x14ac:dyDescent="0.25">
      <c r="A274" s="1" t="str">
        <f t="shared" ca="1" si="85"/>
        <v>men</v>
      </c>
      <c r="B274" s="1">
        <f t="shared" ca="1" si="86"/>
        <v>29</v>
      </c>
      <c r="C274" s="1" t="str">
        <f t="shared" ca="1" si="87"/>
        <v>Construction</v>
      </c>
      <c r="D274" s="1" t="str">
        <f t="shared" ca="1" si="88"/>
        <v>College</v>
      </c>
      <c r="E274" s="1">
        <f t="shared" ca="1" si="89"/>
        <v>3</v>
      </c>
      <c r="F274" s="1">
        <f t="shared" ca="1" si="90"/>
        <v>1</v>
      </c>
      <c r="G274" s="1">
        <f t="shared" ca="1" si="91"/>
        <v>25533</v>
      </c>
      <c r="H274" s="1" t="str">
        <f t="shared" ca="1" si="92"/>
        <v>Saskatchewan</v>
      </c>
      <c r="I274" s="1">
        <f t="shared" ca="1" si="77"/>
        <v>127665</v>
      </c>
      <c r="J274" s="3">
        <f t="shared" ca="1" si="93"/>
        <v>31856.992300158203</v>
      </c>
      <c r="K274" s="3">
        <f t="shared" ca="1" si="78"/>
        <v>19570.767246152784</v>
      </c>
      <c r="L274" s="3">
        <f t="shared" ca="1" si="84"/>
        <v>8487.1393605562316</v>
      </c>
      <c r="M274" s="1">
        <f t="shared" ca="1" si="79"/>
        <v>29086.627420434354</v>
      </c>
      <c r="N274" s="3">
        <f t="shared" ca="1" si="80"/>
        <v>4565.9575950565395</v>
      </c>
      <c r="O274" s="3">
        <f t="shared" ca="1" si="81"/>
        <v>151801.72484120933</v>
      </c>
      <c r="P274" s="3">
        <f t="shared" ca="1" si="82"/>
        <v>69430.75908114879</v>
      </c>
      <c r="Q274" s="3">
        <f t="shared" ca="1" si="83"/>
        <v>82370.965760060542</v>
      </c>
      <c r="Y274" s="1">
        <f ca="1">IF(Table3[[#This Row],[Gender]]="men",1,0)</f>
        <v>1</v>
      </c>
      <c r="Z274" s="1">
        <f ca="1">IF(Table3[[#This Row],[Gender]]="women",1,0)</f>
        <v>0</v>
      </c>
      <c r="AD274" s="1">
        <f ca="1"/>
        <v>1</v>
      </c>
      <c r="AE274" s="1">
        <f ca="1"/>
        <v>0</v>
      </c>
      <c r="AF274" s="1">
        <f ca="1"/>
        <v>0</v>
      </c>
      <c r="AG274" s="1">
        <f ca="1"/>
        <v>0</v>
      </c>
      <c r="AH274" s="1">
        <f ca="1"/>
        <v>0</v>
      </c>
      <c r="AI274" s="1">
        <f ca="1"/>
        <v>0</v>
      </c>
      <c r="AT274" s="6">
        <f t="shared" ca="1" si="94"/>
        <v>19570.77</v>
      </c>
      <c r="AW274" s="1">
        <f t="shared" ca="1" si="95"/>
        <v>24.95</v>
      </c>
    </row>
    <row r="275" spans="1:49" x14ac:dyDescent="0.25">
      <c r="A275" s="1" t="str">
        <f t="shared" ca="1" si="85"/>
        <v>women</v>
      </c>
      <c r="B275" s="1">
        <f t="shared" ca="1" si="86"/>
        <v>43</v>
      </c>
      <c r="C275" s="1" t="str">
        <f t="shared" ca="1" si="87"/>
        <v>Teaching</v>
      </c>
      <c r="D275" s="1" t="str">
        <f t="shared" ca="1" si="88"/>
        <v>University</v>
      </c>
      <c r="E275" s="1">
        <f t="shared" ca="1" si="89"/>
        <v>3</v>
      </c>
      <c r="F275" s="1">
        <f t="shared" ca="1" si="90"/>
        <v>3</v>
      </c>
      <c r="G275" s="1">
        <f t="shared" ca="1" si="91"/>
        <v>40758</v>
      </c>
      <c r="H275" s="1" t="str">
        <f t="shared" ca="1" si="92"/>
        <v>Northwest Ter</v>
      </c>
      <c r="I275" s="1">
        <f t="shared" ca="1" si="77"/>
        <v>203790</v>
      </c>
      <c r="J275" s="3">
        <f t="shared" ca="1" si="93"/>
        <v>47066.605254807328</v>
      </c>
      <c r="K275" s="3">
        <f t="shared" ca="1" si="78"/>
        <v>103033.55061491851</v>
      </c>
      <c r="L275" s="3">
        <f t="shared" ca="1" si="84"/>
        <v>110665.28389646045</v>
      </c>
      <c r="M275" s="1">
        <f t="shared" ca="1" si="79"/>
        <v>67753.6545301101</v>
      </c>
      <c r="N275" s="3">
        <f t="shared" ca="1" si="80"/>
        <v>56231.84080263754</v>
      </c>
      <c r="O275" s="3">
        <f t="shared" ca="1" si="81"/>
        <v>363055.39141755609</v>
      </c>
      <c r="P275" s="3">
        <f t="shared" ca="1" si="82"/>
        <v>225485.54368137787</v>
      </c>
      <c r="Q275" s="3">
        <f t="shared" ca="1" si="83"/>
        <v>137569.84773617823</v>
      </c>
      <c r="Y275" s="1">
        <f ca="1">IF(Table3[[#This Row],[Gender]]="men",1,0)</f>
        <v>0</v>
      </c>
      <c r="Z275" s="1">
        <f ca="1">IF(Table3[[#This Row],[Gender]]="women",1,0)</f>
        <v>1</v>
      </c>
      <c r="AD275" s="1">
        <f ca="1"/>
        <v>0</v>
      </c>
      <c r="AE275" s="1">
        <f ca="1"/>
        <v>0</v>
      </c>
      <c r="AF275" s="1">
        <f ca="1"/>
        <v>0</v>
      </c>
      <c r="AG275" s="1">
        <f ca="1"/>
        <v>1</v>
      </c>
      <c r="AH275" s="1">
        <f ca="1"/>
        <v>0</v>
      </c>
      <c r="AI275" s="1">
        <f ca="1"/>
        <v>0</v>
      </c>
      <c r="AT275" s="6">
        <f t="shared" ca="1" si="94"/>
        <v>34344.519999999997</v>
      </c>
      <c r="AW275" s="1">
        <f t="shared" ca="1" si="95"/>
        <v>23.1</v>
      </c>
    </row>
    <row r="276" spans="1:49" x14ac:dyDescent="0.25">
      <c r="A276" s="1" t="str">
        <f t="shared" ca="1" si="85"/>
        <v>women</v>
      </c>
      <c r="B276" s="1">
        <f t="shared" ca="1" si="86"/>
        <v>36</v>
      </c>
      <c r="C276" s="1" t="str">
        <f t="shared" ca="1" si="87"/>
        <v>IT</v>
      </c>
      <c r="D276" s="1" t="str">
        <f t="shared" ca="1" si="88"/>
        <v>Other</v>
      </c>
      <c r="E276" s="1">
        <f t="shared" ca="1" si="89"/>
        <v>2</v>
      </c>
      <c r="F276" s="1">
        <f t="shared" ca="1" si="90"/>
        <v>1</v>
      </c>
      <c r="G276" s="1">
        <f t="shared" ca="1" si="91"/>
        <v>33421</v>
      </c>
      <c r="H276" s="1" t="str">
        <f t="shared" ca="1" si="92"/>
        <v>Newfoundland</v>
      </c>
      <c r="I276" s="1">
        <f t="shared" ref="I276:I339" ca="1" si="96">G276*RANDBETWEEN(3,6)</f>
        <v>200526</v>
      </c>
      <c r="J276" s="3">
        <f t="shared" ca="1" si="93"/>
        <v>175931.6851450454</v>
      </c>
      <c r="K276" s="3">
        <f t="shared" ref="K276:K339" ca="1" si="97">F276*RAND()*G276</f>
        <v>24138.942166329784</v>
      </c>
      <c r="L276" s="3">
        <f t="shared" ca="1" si="84"/>
        <v>31301.573427721076</v>
      </c>
      <c r="M276" s="1">
        <f t="shared" ref="M276:M339" ca="1" si="98">RAND()*G276*2</f>
        <v>12140.746306876053</v>
      </c>
      <c r="N276" s="3">
        <f t="shared" ref="N276:N339" ca="1" si="99">RAND()*G276*1.5</f>
        <v>49963.914160194494</v>
      </c>
      <c r="O276" s="3">
        <f t="shared" ref="O276:O339" ca="1" si="100">I276+K276+N276</f>
        <v>274628.85632652428</v>
      </c>
      <c r="P276" s="3">
        <f t="shared" ref="P276:P339" ca="1" si="101">J276+L276+M276</f>
        <v>219374.00487964251</v>
      </c>
      <c r="Q276" s="3">
        <f t="shared" ref="Q276:Q339" ca="1" si="102">O276-P276</f>
        <v>55254.851446881774</v>
      </c>
      <c r="Y276" s="1">
        <f ca="1">IF(Table3[[#This Row],[Gender]]="men",1,0)</f>
        <v>0</v>
      </c>
      <c r="Z276" s="1">
        <f ca="1">IF(Table3[[#This Row],[Gender]]="women",1,0)</f>
        <v>1</v>
      </c>
      <c r="AD276" s="1">
        <f ca="1"/>
        <v>0</v>
      </c>
      <c r="AE276" s="1">
        <f ca="1"/>
        <v>0</v>
      </c>
      <c r="AF276" s="1">
        <f ca="1"/>
        <v>0</v>
      </c>
      <c r="AG276" s="1">
        <f ca="1"/>
        <v>0</v>
      </c>
      <c r="AH276" s="1">
        <f ca="1"/>
        <v>1</v>
      </c>
      <c r="AI276" s="1">
        <f ca="1"/>
        <v>0</v>
      </c>
      <c r="AT276" s="6">
        <f t="shared" ca="1" si="94"/>
        <v>24138.94</v>
      </c>
      <c r="AW276" s="1">
        <f t="shared" ca="1" si="95"/>
        <v>87.74</v>
      </c>
    </row>
    <row r="277" spans="1:49" x14ac:dyDescent="0.25">
      <c r="A277" s="1" t="str">
        <f t="shared" ca="1" si="85"/>
        <v>women</v>
      </c>
      <c r="B277" s="1">
        <f t="shared" ca="1" si="86"/>
        <v>26</v>
      </c>
      <c r="C277" s="1" t="str">
        <f t="shared" ca="1" si="87"/>
        <v>Construction</v>
      </c>
      <c r="D277" s="1" t="str">
        <f t="shared" ca="1" si="88"/>
        <v>Technical</v>
      </c>
      <c r="E277" s="1">
        <f t="shared" ca="1" si="89"/>
        <v>2</v>
      </c>
      <c r="F277" s="1">
        <f t="shared" ca="1" si="90"/>
        <v>1</v>
      </c>
      <c r="G277" s="1">
        <f t="shared" ca="1" si="91"/>
        <v>81680</v>
      </c>
      <c r="H277" s="1" t="str">
        <f t="shared" ca="1" si="92"/>
        <v>Saskatchewan</v>
      </c>
      <c r="I277" s="1">
        <f t="shared" ca="1" si="96"/>
        <v>408400</v>
      </c>
      <c r="J277" s="3">
        <f t="shared" ca="1" si="93"/>
        <v>56979.793954275767</v>
      </c>
      <c r="K277" s="3">
        <f t="shared" ca="1" si="97"/>
        <v>8505.14002535078</v>
      </c>
      <c r="L277" s="3">
        <f t="shared" ca="1" si="84"/>
        <v>51000.20956712051</v>
      </c>
      <c r="M277" s="1">
        <f t="shared" ca="1" si="98"/>
        <v>94708.858195872643</v>
      </c>
      <c r="N277" s="3">
        <f t="shared" ca="1" si="99"/>
        <v>81040.772708138422</v>
      </c>
      <c r="O277" s="3">
        <f t="shared" ca="1" si="100"/>
        <v>497945.91273348918</v>
      </c>
      <c r="P277" s="3">
        <f t="shared" ca="1" si="101"/>
        <v>202688.86171726894</v>
      </c>
      <c r="Q277" s="3">
        <f t="shared" ca="1" si="102"/>
        <v>295257.05101622024</v>
      </c>
      <c r="Y277" s="1">
        <f ca="1">IF(Table3[[#This Row],[Gender]]="men",1,0)</f>
        <v>0</v>
      </c>
      <c r="Z277" s="1">
        <f ca="1">IF(Table3[[#This Row],[Gender]]="women",1,0)</f>
        <v>1</v>
      </c>
      <c r="AD277" s="1">
        <f ca="1"/>
        <v>0</v>
      </c>
      <c r="AE277" s="1">
        <f ca="1"/>
        <v>1</v>
      </c>
      <c r="AF277" s="1">
        <f ca="1"/>
        <v>0</v>
      </c>
      <c r="AG277" s="1">
        <f ca="1"/>
        <v>0</v>
      </c>
      <c r="AH277" s="1">
        <f ca="1"/>
        <v>0</v>
      </c>
      <c r="AI277" s="1">
        <f ca="1"/>
        <v>0</v>
      </c>
      <c r="AT277" s="6">
        <f t="shared" ca="1" si="94"/>
        <v>8505.14</v>
      </c>
      <c r="AW277" s="1">
        <f t="shared" ca="1" si="95"/>
        <v>13.95</v>
      </c>
    </row>
    <row r="278" spans="1:49" x14ac:dyDescent="0.25">
      <c r="A278" s="1" t="str">
        <f t="shared" ca="1" si="85"/>
        <v>men</v>
      </c>
      <c r="B278" s="1">
        <f t="shared" ca="1" si="86"/>
        <v>45</v>
      </c>
      <c r="C278" s="1" t="str">
        <f t="shared" ca="1" si="87"/>
        <v>Health</v>
      </c>
      <c r="D278" s="1" t="str">
        <f t="shared" ca="1" si="88"/>
        <v>Technical</v>
      </c>
      <c r="E278" s="1">
        <f t="shared" ca="1" si="89"/>
        <v>1</v>
      </c>
      <c r="F278" s="1">
        <f t="shared" ca="1" si="90"/>
        <v>3</v>
      </c>
      <c r="G278" s="1">
        <f t="shared" ca="1" si="91"/>
        <v>59790</v>
      </c>
      <c r="H278" s="1" t="str">
        <f t="shared" ca="1" si="92"/>
        <v>Saskatchewan</v>
      </c>
      <c r="I278" s="1">
        <f t="shared" ca="1" si="96"/>
        <v>358740</v>
      </c>
      <c r="J278" s="3">
        <f t="shared" ca="1" si="93"/>
        <v>326636.05868510855</v>
      </c>
      <c r="K278" s="3">
        <f t="shared" ca="1" si="97"/>
        <v>70934.312335357463</v>
      </c>
      <c r="L278" s="3">
        <f t="shared" ca="1" si="84"/>
        <v>155520.71107396329</v>
      </c>
      <c r="M278" s="1">
        <f t="shared" ca="1" si="98"/>
        <v>81235.443779684661</v>
      </c>
      <c r="N278" s="3">
        <f t="shared" ca="1" si="99"/>
        <v>69394.893524661224</v>
      </c>
      <c r="O278" s="3">
        <f t="shared" ca="1" si="100"/>
        <v>499069.20586001873</v>
      </c>
      <c r="P278" s="3">
        <f t="shared" ca="1" si="101"/>
        <v>563392.21353875659</v>
      </c>
      <c r="Q278" s="3">
        <f t="shared" ca="1" si="102"/>
        <v>-64323.007678737864</v>
      </c>
      <c r="Y278" s="1">
        <f ca="1">IF(Table3[[#This Row],[Gender]]="men",1,0)</f>
        <v>1</v>
      </c>
      <c r="Z278" s="1">
        <f ca="1">IF(Table3[[#This Row],[Gender]]="women",1,0)</f>
        <v>0</v>
      </c>
      <c r="AD278" s="1">
        <f ca="1"/>
        <v>0</v>
      </c>
      <c r="AE278" s="1">
        <f ca="1"/>
        <v>0</v>
      </c>
      <c r="AF278" s="1">
        <f ca="1"/>
        <v>0</v>
      </c>
      <c r="AG278" s="1">
        <f ca="1"/>
        <v>0</v>
      </c>
      <c r="AH278" s="1">
        <f ca="1"/>
        <v>0</v>
      </c>
      <c r="AI278" s="1">
        <f ca="1"/>
        <v>1</v>
      </c>
      <c r="AT278" s="6">
        <f t="shared" ca="1" si="94"/>
        <v>23644.77</v>
      </c>
      <c r="AW278" s="1">
        <f t="shared" ca="1" si="95"/>
        <v>91.05</v>
      </c>
    </row>
    <row r="279" spans="1:49" x14ac:dyDescent="0.25">
      <c r="A279" s="1" t="str">
        <f t="shared" ca="1" si="85"/>
        <v>men</v>
      </c>
      <c r="B279" s="1">
        <f t="shared" ca="1" si="86"/>
        <v>40</v>
      </c>
      <c r="C279" s="1" t="str">
        <f t="shared" ca="1" si="87"/>
        <v>General Work</v>
      </c>
      <c r="D279" s="1" t="str">
        <f t="shared" ca="1" si="88"/>
        <v>Other</v>
      </c>
      <c r="E279" s="1">
        <f t="shared" ca="1" si="89"/>
        <v>1</v>
      </c>
      <c r="F279" s="1">
        <f t="shared" ca="1" si="90"/>
        <v>3</v>
      </c>
      <c r="G279" s="1">
        <f t="shared" ca="1" si="91"/>
        <v>86585</v>
      </c>
      <c r="H279" s="1" t="str">
        <f t="shared" ca="1" si="92"/>
        <v>Prince Edward Island</v>
      </c>
      <c r="I279" s="1">
        <f t="shared" ca="1" si="96"/>
        <v>432925</v>
      </c>
      <c r="J279" s="3">
        <f t="shared" ca="1" si="93"/>
        <v>187643.10866728742</v>
      </c>
      <c r="K279" s="3">
        <f t="shared" ca="1" si="97"/>
        <v>200634.7323466212</v>
      </c>
      <c r="L279" s="3">
        <f t="shared" ca="1" si="84"/>
        <v>63558.857205585715</v>
      </c>
      <c r="M279" s="1">
        <f t="shared" ca="1" si="98"/>
        <v>94667.836487747074</v>
      </c>
      <c r="N279" s="3">
        <f t="shared" ca="1" si="99"/>
        <v>13299.655952121289</v>
      </c>
      <c r="O279" s="3">
        <f t="shared" ca="1" si="100"/>
        <v>646859.38829874247</v>
      </c>
      <c r="P279" s="3">
        <f t="shared" ca="1" si="101"/>
        <v>345869.80236062023</v>
      </c>
      <c r="Q279" s="3">
        <f t="shared" ca="1" si="102"/>
        <v>300989.58593812224</v>
      </c>
      <c r="Y279" s="1">
        <f ca="1">IF(Table3[[#This Row],[Gender]]="men",1,0)</f>
        <v>1</v>
      </c>
      <c r="Z279" s="1">
        <f ca="1">IF(Table3[[#This Row],[Gender]]="women",1,0)</f>
        <v>0</v>
      </c>
      <c r="AD279" s="1">
        <f ca="1"/>
        <v>0</v>
      </c>
      <c r="AE279" s="1">
        <f ca="1"/>
        <v>0</v>
      </c>
      <c r="AF279" s="1">
        <f ca="1"/>
        <v>0</v>
      </c>
      <c r="AG279" s="1">
        <f ca="1"/>
        <v>0</v>
      </c>
      <c r="AH279" s="1">
        <f ca="1"/>
        <v>1</v>
      </c>
      <c r="AI279" s="1">
        <f ca="1"/>
        <v>0</v>
      </c>
      <c r="AT279" s="6">
        <f t="shared" ca="1" si="94"/>
        <v>66878.240000000005</v>
      </c>
      <c r="AW279" s="1">
        <f t="shared" ca="1" si="95"/>
        <v>43.34</v>
      </c>
    </row>
    <row r="280" spans="1:49" x14ac:dyDescent="0.25">
      <c r="A280" s="1" t="str">
        <f t="shared" ca="1" si="85"/>
        <v>women</v>
      </c>
      <c r="B280" s="1">
        <f t="shared" ca="1" si="86"/>
        <v>45</v>
      </c>
      <c r="C280" s="1" t="str">
        <f t="shared" ca="1" si="87"/>
        <v>Construction</v>
      </c>
      <c r="D280" s="1" t="str">
        <f t="shared" ca="1" si="88"/>
        <v>High school</v>
      </c>
      <c r="E280" s="1">
        <f t="shared" ca="1" si="89"/>
        <v>4</v>
      </c>
      <c r="F280" s="1">
        <f t="shared" ca="1" si="90"/>
        <v>3</v>
      </c>
      <c r="G280" s="1">
        <f t="shared" ca="1" si="91"/>
        <v>68779</v>
      </c>
      <c r="H280" s="1" t="str">
        <f t="shared" ca="1" si="92"/>
        <v>Prince Edward Island</v>
      </c>
      <c r="I280" s="1">
        <f t="shared" ca="1" si="96"/>
        <v>275116</v>
      </c>
      <c r="J280" s="3">
        <f t="shared" ca="1" si="93"/>
        <v>113861.18275232331</v>
      </c>
      <c r="K280" s="3">
        <f t="shared" ca="1" si="97"/>
        <v>157514.92761897261</v>
      </c>
      <c r="L280" s="3">
        <f t="shared" ca="1" si="84"/>
        <v>158214.20582794523</v>
      </c>
      <c r="M280" s="1">
        <f t="shared" ca="1" si="98"/>
        <v>43562.112520523217</v>
      </c>
      <c r="N280" s="3">
        <f t="shared" ca="1" si="99"/>
        <v>68943.264040405382</v>
      </c>
      <c r="O280" s="3">
        <f t="shared" ca="1" si="100"/>
        <v>501574.191659378</v>
      </c>
      <c r="P280" s="3">
        <f t="shared" ca="1" si="101"/>
        <v>315637.50110079173</v>
      </c>
      <c r="Q280" s="3">
        <f t="shared" ca="1" si="102"/>
        <v>185936.69055858627</v>
      </c>
      <c r="Y280" s="1">
        <f ca="1">IF(Table3[[#This Row],[Gender]]="men",1,0)</f>
        <v>0</v>
      </c>
      <c r="Z280" s="1">
        <f ca="1">IF(Table3[[#This Row],[Gender]]="women",1,0)</f>
        <v>1</v>
      </c>
      <c r="AD280" s="1">
        <f ca="1"/>
        <v>0</v>
      </c>
      <c r="AE280" s="1">
        <f ca="1"/>
        <v>1</v>
      </c>
      <c r="AF280" s="1">
        <f ca="1"/>
        <v>0</v>
      </c>
      <c r="AG280" s="1">
        <f ca="1"/>
        <v>0</v>
      </c>
      <c r="AH280" s="1">
        <f ca="1"/>
        <v>0</v>
      </c>
      <c r="AI280" s="1">
        <f ca="1"/>
        <v>0</v>
      </c>
      <c r="AT280" s="6">
        <f t="shared" ca="1" si="94"/>
        <v>52504.98</v>
      </c>
      <c r="AW280" s="1">
        <f t="shared" ca="1" si="95"/>
        <v>41.39</v>
      </c>
    </row>
    <row r="281" spans="1:49" x14ac:dyDescent="0.25">
      <c r="A281" s="1" t="str">
        <f t="shared" ca="1" si="85"/>
        <v>women</v>
      </c>
      <c r="B281" s="1">
        <f t="shared" ca="1" si="86"/>
        <v>41</v>
      </c>
      <c r="C281" s="1" t="str">
        <f t="shared" ca="1" si="87"/>
        <v>Health</v>
      </c>
      <c r="D281" s="1" t="str">
        <f t="shared" ca="1" si="88"/>
        <v>Other</v>
      </c>
      <c r="E281" s="1">
        <f t="shared" ca="1" si="89"/>
        <v>3</v>
      </c>
      <c r="F281" s="1">
        <f t="shared" ca="1" si="90"/>
        <v>3</v>
      </c>
      <c r="G281" s="1">
        <f t="shared" ca="1" si="91"/>
        <v>57573</v>
      </c>
      <c r="H281" s="1" t="str">
        <f t="shared" ca="1" si="92"/>
        <v>Nova Scotia</v>
      </c>
      <c r="I281" s="1">
        <f t="shared" ca="1" si="96"/>
        <v>287865</v>
      </c>
      <c r="J281" s="3">
        <f t="shared" ca="1" si="93"/>
        <v>170488.64730821669</v>
      </c>
      <c r="K281" s="3">
        <f t="shared" ca="1" si="97"/>
        <v>20237.286118181404</v>
      </c>
      <c r="L281" s="3">
        <f t="shared" ca="1" si="84"/>
        <v>14333.32568959622</v>
      </c>
      <c r="M281" s="1">
        <f t="shared" ca="1" si="98"/>
        <v>38147.929426987881</v>
      </c>
      <c r="N281" s="3">
        <f t="shared" ca="1" si="99"/>
        <v>86125.386157768517</v>
      </c>
      <c r="O281" s="3">
        <f t="shared" ca="1" si="100"/>
        <v>394227.67227594997</v>
      </c>
      <c r="P281" s="3">
        <f t="shared" ca="1" si="101"/>
        <v>222969.90242480079</v>
      </c>
      <c r="Q281" s="3">
        <f t="shared" ca="1" si="102"/>
        <v>171257.76985114918</v>
      </c>
      <c r="Y281" s="1">
        <f ca="1">IF(Table3[[#This Row],[Gender]]="men",1,0)</f>
        <v>0</v>
      </c>
      <c r="Z281" s="1">
        <f ca="1">IF(Table3[[#This Row],[Gender]]="women",1,0)</f>
        <v>1</v>
      </c>
      <c r="AD281" s="1">
        <f ca="1"/>
        <v>0</v>
      </c>
      <c r="AE281" s="1">
        <f ca="1"/>
        <v>0</v>
      </c>
      <c r="AF281" s="1">
        <f ca="1"/>
        <v>0</v>
      </c>
      <c r="AG281" s="1">
        <f ca="1"/>
        <v>1</v>
      </c>
      <c r="AH281" s="1">
        <f ca="1"/>
        <v>0</v>
      </c>
      <c r="AI281" s="1">
        <f ca="1"/>
        <v>0</v>
      </c>
      <c r="AT281" s="6">
        <f t="shared" ca="1" si="94"/>
        <v>6745.76</v>
      </c>
      <c r="AW281" s="1">
        <f t="shared" ca="1" si="95"/>
        <v>59.23</v>
      </c>
    </row>
    <row r="282" spans="1:49" x14ac:dyDescent="0.25">
      <c r="A282" s="1" t="str">
        <f t="shared" ca="1" si="85"/>
        <v>men</v>
      </c>
      <c r="B282" s="1">
        <f t="shared" ca="1" si="86"/>
        <v>35</v>
      </c>
      <c r="C282" s="1" t="str">
        <f t="shared" ca="1" si="87"/>
        <v>IT</v>
      </c>
      <c r="D282" s="1" t="str">
        <f t="shared" ca="1" si="88"/>
        <v>College</v>
      </c>
      <c r="E282" s="1">
        <f t="shared" ca="1" si="89"/>
        <v>3</v>
      </c>
      <c r="F282" s="1">
        <f t="shared" ca="1" si="90"/>
        <v>1</v>
      </c>
      <c r="G282" s="1">
        <f t="shared" ca="1" si="91"/>
        <v>76711</v>
      </c>
      <c r="H282" s="1" t="str">
        <f t="shared" ca="1" si="92"/>
        <v>BC</v>
      </c>
      <c r="I282" s="1">
        <f t="shared" ca="1" si="96"/>
        <v>460266</v>
      </c>
      <c r="J282" s="3">
        <f t="shared" ca="1" si="93"/>
        <v>148895.70454350897</v>
      </c>
      <c r="K282" s="3">
        <f t="shared" ca="1" si="97"/>
        <v>51149.585789404184</v>
      </c>
      <c r="L282" s="3">
        <f t="shared" ca="1" si="84"/>
        <v>9281.1313851660743</v>
      </c>
      <c r="M282" s="1">
        <f t="shared" ca="1" si="98"/>
        <v>67379.771865051182</v>
      </c>
      <c r="N282" s="3">
        <f t="shared" ca="1" si="99"/>
        <v>88580.700778757731</v>
      </c>
      <c r="O282" s="3">
        <f t="shared" ca="1" si="100"/>
        <v>599996.28656816192</v>
      </c>
      <c r="P282" s="3">
        <f t="shared" ca="1" si="101"/>
        <v>225556.60779372623</v>
      </c>
      <c r="Q282" s="3">
        <f t="shared" ca="1" si="102"/>
        <v>374439.67877443566</v>
      </c>
      <c r="Y282" s="1">
        <f ca="1">IF(Table3[[#This Row],[Gender]]="men",1,0)</f>
        <v>1</v>
      </c>
      <c r="Z282" s="1">
        <f ca="1">IF(Table3[[#This Row],[Gender]]="women",1,0)</f>
        <v>0</v>
      </c>
      <c r="AD282" s="1">
        <f ca="1"/>
        <v>0</v>
      </c>
      <c r="AE282" s="1">
        <f ca="1"/>
        <v>0</v>
      </c>
      <c r="AF282" s="1">
        <f ca="1"/>
        <v>1</v>
      </c>
      <c r="AG282" s="1">
        <f ca="1"/>
        <v>0</v>
      </c>
      <c r="AH282" s="1">
        <f ca="1"/>
        <v>0</v>
      </c>
      <c r="AI282" s="1">
        <f ca="1"/>
        <v>0</v>
      </c>
      <c r="AT282" s="6">
        <f t="shared" ca="1" si="94"/>
        <v>51149.59</v>
      </c>
      <c r="AW282" s="1">
        <f t="shared" ca="1" si="95"/>
        <v>32.35</v>
      </c>
    </row>
    <row r="283" spans="1:49" x14ac:dyDescent="0.25">
      <c r="A283" s="1" t="str">
        <f t="shared" ca="1" si="85"/>
        <v>women</v>
      </c>
      <c r="B283" s="1">
        <f t="shared" ca="1" si="86"/>
        <v>37</v>
      </c>
      <c r="C283" s="1" t="str">
        <f t="shared" ca="1" si="87"/>
        <v>Agriculture</v>
      </c>
      <c r="D283" s="1" t="str">
        <f t="shared" ca="1" si="88"/>
        <v>University</v>
      </c>
      <c r="E283" s="1">
        <f t="shared" ca="1" si="89"/>
        <v>1</v>
      </c>
      <c r="F283" s="1">
        <f t="shared" ca="1" si="90"/>
        <v>3</v>
      </c>
      <c r="G283" s="1">
        <f t="shared" ca="1" si="91"/>
        <v>52278</v>
      </c>
      <c r="H283" s="1" t="str">
        <f t="shared" ca="1" si="92"/>
        <v>Northwest Ter</v>
      </c>
      <c r="I283" s="1">
        <f t="shared" ca="1" si="96"/>
        <v>261390</v>
      </c>
      <c r="J283" s="3">
        <f t="shared" ca="1" si="93"/>
        <v>136329.96656400911</v>
      </c>
      <c r="K283" s="3">
        <f t="shared" ca="1" si="97"/>
        <v>145273.54914471405</v>
      </c>
      <c r="L283" s="3">
        <f t="shared" ca="1" si="84"/>
        <v>117046.37072201913</v>
      </c>
      <c r="M283" s="1">
        <f t="shared" ca="1" si="98"/>
        <v>2927.8131082902964</v>
      </c>
      <c r="N283" s="3">
        <f t="shared" ca="1" si="99"/>
        <v>73836.029782461104</v>
      </c>
      <c r="O283" s="3">
        <f t="shared" ca="1" si="100"/>
        <v>480499.57892717514</v>
      </c>
      <c r="P283" s="3">
        <f t="shared" ca="1" si="101"/>
        <v>256304.15039431854</v>
      </c>
      <c r="Q283" s="3">
        <f t="shared" ca="1" si="102"/>
        <v>224195.4285328566</v>
      </c>
      <c r="Y283" s="1">
        <f ca="1">IF(Table3[[#This Row],[Gender]]="men",1,0)</f>
        <v>0</v>
      </c>
      <c r="Z283" s="1">
        <f ca="1">IF(Table3[[#This Row],[Gender]]="women",1,0)</f>
        <v>1</v>
      </c>
      <c r="AD283" s="1">
        <f ca="1"/>
        <v>0</v>
      </c>
      <c r="AE283" s="1">
        <f ca="1"/>
        <v>0</v>
      </c>
      <c r="AF283" s="1">
        <f ca="1"/>
        <v>0</v>
      </c>
      <c r="AG283" s="1">
        <f ca="1"/>
        <v>1</v>
      </c>
      <c r="AH283" s="1">
        <f ca="1"/>
        <v>0</v>
      </c>
      <c r="AI283" s="1">
        <f ca="1"/>
        <v>0</v>
      </c>
      <c r="AT283" s="6">
        <f t="shared" ca="1" si="94"/>
        <v>48424.52</v>
      </c>
      <c r="AW283" s="1">
        <f t="shared" ca="1" si="95"/>
        <v>52.16</v>
      </c>
    </row>
    <row r="284" spans="1:49" x14ac:dyDescent="0.25">
      <c r="A284" s="1" t="str">
        <f t="shared" ca="1" si="85"/>
        <v>women</v>
      </c>
      <c r="B284" s="1">
        <f t="shared" ca="1" si="86"/>
        <v>30</v>
      </c>
      <c r="C284" s="1" t="str">
        <f t="shared" ca="1" si="87"/>
        <v>IT</v>
      </c>
      <c r="D284" s="1" t="str">
        <f t="shared" ca="1" si="88"/>
        <v>Other</v>
      </c>
      <c r="E284" s="1">
        <f t="shared" ca="1" si="89"/>
        <v>2</v>
      </c>
      <c r="F284" s="1">
        <f t="shared" ca="1" si="90"/>
        <v>1</v>
      </c>
      <c r="G284" s="1">
        <f t="shared" ca="1" si="91"/>
        <v>62641</v>
      </c>
      <c r="H284" s="1" t="str">
        <f t="shared" ca="1" si="92"/>
        <v>Nova Scotia</v>
      </c>
      <c r="I284" s="1">
        <f t="shared" ca="1" si="96"/>
        <v>250564</v>
      </c>
      <c r="J284" s="3">
        <f t="shared" ca="1" si="93"/>
        <v>245421.16856526109</v>
      </c>
      <c r="K284" s="3">
        <f t="shared" ca="1" si="97"/>
        <v>10687.082756679198</v>
      </c>
      <c r="L284" s="3">
        <f t="shared" ca="1" si="84"/>
        <v>7260.3961056290364</v>
      </c>
      <c r="M284" s="1">
        <f t="shared" ca="1" si="98"/>
        <v>91835.082546049642</v>
      </c>
      <c r="N284" s="3">
        <f t="shared" ca="1" si="99"/>
        <v>80135.360390802321</v>
      </c>
      <c r="O284" s="3">
        <f t="shared" ca="1" si="100"/>
        <v>341386.44314748154</v>
      </c>
      <c r="P284" s="3">
        <f t="shared" ca="1" si="101"/>
        <v>344516.64721693977</v>
      </c>
      <c r="Q284" s="3">
        <f t="shared" ca="1" si="102"/>
        <v>-3130.2040694582392</v>
      </c>
      <c r="Y284" s="1">
        <f ca="1">IF(Table3[[#This Row],[Gender]]="men",1,0)</f>
        <v>0</v>
      </c>
      <c r="Z284" s="1">
        <f ca="1">IF(Table3[[#This Row],[Gender]]="women",1,0)</f>
        <v>1</v>
      </c>
      <c r="AD284" s="1">
        <f ca="1"/>
        <v>0</v>
      </c>
      <c r="AE284" s="1">
        <f ca="1"/>
        <v>0</v>
      </c>
      <c r="AF284" s="1">
        <f ca="1"/>
        <v>0</v>
      </c>
      <c r="AG284" s="1">
        <f ca="1"/>
        <v>1</v>
      </c>
      <c r="AH284" s="1">
        <f ca="1"/>
        <v>0</v>
      </c>
      <c r="AI284" s="1">
        <f ca="1"/>
        <v>0</v>
      </c>
      <c r="AT284" s="6">
        <f t="shared" ca="1" si="94"/>
        <v>10687.08</v>
      </c>
      <c r="AW284" s="1">
        <f t="shared" ca="1" si="95"/>
        <v>97.95</v>
      </c>
    </row>
    <row r="285" spans="1:49" x14ac:dyDescent="0.25">
      <c r="A285" s="1" t="str">
        <f t="shared" ca="1" si="85"/>
        <v>men</v>
      </c>
      <c r="B285" s="1">
        <f t="shared" ca="1" si="86"/>
        <v>26</v>
      </c>
      <c r="C285" s="1" t="str">
        <f t="shared" ca="1" si="87"/>
        <v>IT</v>
      </c>
      <c r="D285" s="1" t="str">
        <f t="shared" ca="1" si="88"/>
        <v>College</v>
      </c>
      <c r="E285" s="1">
        <f t="shared" ca="1" si="89"/>
        <v>1</v>
      </c>
      <c r="F285" s="1">
        <f t="shared" ca="1" si="90"/>
        <v>3</v>
      </c>
      <c r="G285" s="1">
        <f t="shared" ca="1" si="91"/>
        <v>87677</v>
      </c>
      <c r="H285" s="1" t="str">
        <f t="shared" ca="1" si="92"/>
        <v>Newfoundland</v>
      </c>
      <c r="I285" s="1">
        <f t="shared" ca="1" si="96"/>
        <v>438385</v>
      </c>
      <c r="J285" s="3">
        <f t="shared" ca="1" si="93"/>
        <v>253549.09925545487</v>
      </c>
      <c r="K285" s="3">
        <f t="shared" ca="1" si="97"/>
        <v>123665.62699306339</v>
      </c>
      <c r="L285" s="3">
        <f t="shared" ca="1" si="84"/>
        <v>188264.15712177544</v>
      </c>
      <c r="M285" s="1">
        <f t="shared" ca="1" si="98"/>
        <v>22912.462401342196</v>
      </c>
      <c r="N285" s="3">
        <f t="shared" ca="1" si="99"/>
        <v>49619.152808726445</v>
      </c>
      <c r="O285" s="3">
        <f t="shared" ca="1" si="100"/>
        <v>611669.77980178979</v>
      </c>
      <c r="P285" s="3">
        <f t="shared" ca="1" si="101"/>
        <v>464725.71877857245</v>
      </c>
      <c r="Q285" s="3">
        <f t="shared" ca="1" si="102"/>
        <v>146944.06102321733</v>
      </c>
      <c r="Y285" s="1">
        <f ca="1">IF(Table3[[#This Row],[Gender]]="men",1,0)</f>
        <v>1</v>
      </c>
      <c r="Z285" s="1">
        <f ca="1">IF(Table3[[#This Row],[Gender]]="women",1,0)</f>
        <v>0</v>
      </c>
      <c r="AD285" s="1">
        <f ca="1"/>
        <v>0</v>
      </c>
      <c r="AE285" s="1">
        <f ca="1"/>
        <v>0</v>
      </c>
      <c r="AF285" s="1">
        <f ca="1"/>
        <v>0</v>
      </c>
      <c r="AG285" s="1">
        <f ca="1"/>
        <v>1</v>
      </c>
      <c r="AH285" s="1">
        <f ca="1"/>
        <v>0</v>
      </c>
      <c r="AI285" s="1">
        <f ca="1"/>
        <v>0</v>
      </c>
      <c r="AT285" s="6">
        <f t="shared" ca="1" si="94"/>
        <v>41221.879999999997</v>
      </c>
      <c r="AW285" s="1">
        <f t="shared" ca="1" si="95"/>
        <v>57.84</v>
      </c>
    </row>
    <row r="286" spans="1:49" x14ac:dyDescent="0.25">
      <c r="A286" s="1" t="str">
        <f t="shared" ca="1" si="85"/>
        <v>men</v>
      </c>
      <c r="B286" s="1">
        <f t="shared" ca="1" si="86"/>
        <v>36</v>
      </c>
      <c r="C286" s="1" t="str">
        <f t="shared" ca="1" si="87"/>
        <v>IT</v>
      </c>
      <c r="D286" s="1" t="str">
        <f t="shared" ca="1" si="88"/>
        <v>High school</v>
      </c>
      <c r="E286" s="1">
        <f t="shared" ca="1" si="89"/>
        <v>4</v>
      </c>
      <c r="F286" s="1">
        <f t="shared" ca="1" si="90"/>
        <v>1</v>
      </c>
      <c r="G286" s="1">
        <f t="shared" ca="1" si="91"/>
        <v>71028</v>
      </c>
      <c r="H286" s="1" t="str">
        <f t="shared" ca="1" si="92"/>
        <v>Alberta</v>
      </c>
      <c r="I286" s="1">
        <f t="shared" ca="1" si="96"/>
        <v>213084</v>
      </c>
      <c r="J286" s="3">
        <f t="shared" ca="1" si="93"/>
        <v>176380.62837423466</v>
      </c>
      <c r="K286" s="3">
        <f t="shared" ca="1" si="97"/>
        <v>10213.630123107587</v>
      </c>
      <c r="L286" s="3">
        <f t="shared" ca="1" si="84"/>
        <v>46803.623515382293</v>
      </c>
      <c r="M286" s="1">
        <f t="shared" ca="1" si="98"/>
        <v>53235.995840577161</v>
      </c>
      <c r="N286" s="3">
        <f t="shared" ca="1" si="99"/>
        <v>36728.198728524003</v>
      </c>
      <c r="O286" s="3">
        <f t="shared" ca="1" si="100"/>
        <v>260025.82885163158</v>
      </c>
      <c r="P286" s="3">
        <f t="shared" ca="1" si="101"/>
        <v>276420.24773019413</v>
      </c>
      <c r="Q286" s="3">
        <f t="shared" ca="1" si="102"/>
        <v>-16394.418878562545</v>
      </c>
      <c r="Y286" s="1">
        <f ca="1">IF(Table3[[#This Row],[Gender]]="men",1,0)</f>
        <v>1</v>
      </c>
      <c r="Z286" s="1">
        <f ca="1">IF(Table3[[#This Row],[Gender]]="women",1,0)</f>
        <v>0</v>
      </c>
      <c r="AD286" s="1">
        <f ca="1"/>
        <v>0</v>
      </c>
      <c r="AE286" s="1">
        <f ca="1"/>
        <v>0</v>
      </c>
      <c r="AF286" s="1">
        <f ca="1"/>
        <v>0</v>
      </c>
      <c r="AG286" s="1">
        <f ca="1"/>
        <v>0</v>
      </c>
      <c r="AH286" s="1">
        <f ca="1"/>
        <v>1</v>
      </c>
      <c r="AI286" s="1">
        <f ca="1"/>
        <v>0</v>
      </c>
      <c r="AT286" s="6">
        <f t="shared" ca="1" si="94"/>
        <v>10213.629999999999</v>
      </c>
      <c r="AW286" s="1">
        <f t="shared" ca="1" si="95"/>
        <v>82.78</v>
      </c>
    </row>
    <row r="287" spans="1:49" x14ac:dyDescent="0.25">
      <c r="A287" s="1" t="str">
        <f t="shared" ca="1" si="85"/>
        <v>women</v>
      </c>
      <c r="B287" s="1">
        <f t="shared" ca="1" si="86"/>
        <v>30</v>
      </c>
      <c r="C287" s="1" t="str">
        <f t="shared" ca="1" si="87"/>
        <v>Construction</v>
      </c>
      <c r="D287" s="1" t="str">
        <f t="shared" ca="1" si="88"/>
        <v>Other</v>
      </c>
      <c r="E287" s="1">
        <f t="shared" ca="1" si="89"/>
        <v>1</v>
      </c>
      <c r="F287" s="1">
        <f t="shared" ca="1" si="90"/>
        <v>3</v>
      </c>
      <c r="G287" s="1">
        <f t="shared" ca="1" si="91"/>
        <v>45102</v>
      </c>
      <c r="H287" s="1" t="str">
        <f t="shared" ca="1" si="92"/>
        <v>Prince Edward Island</v>
      </c>
      <c r="I287" s="1">
        <f t="shared" ca="1" si="96"/>
        <v>135306</v>
      </c>
      <c r="J287" s="3">
        <f t="shared" ca="1" si="93"/>
        <v>19274.558853597413</v>
      </c>
      <c r="K287" s="3">
        <f t="shared" ca="1" si="97"/>
        <v>25449.025302454414</v>
      </c>
      <c r="L287" s="3">
        <f t="shared" ca="1" si="84"/>
        <v>60779.97097771347</v>
      </c>
      <c r="M287" s="1">
        <f t="shared" ca="1" si="98"/>
        <v>58270.219783850735</v>
      </c>
      <c r="N287" s="3">
        <f t="shared" ca="1" si="99"/>
        <v>60027.290153029426</v>
      </c>
      <c r="O287" s="3">
        <f t="shared" ca="1" si="100"/>
        <v>220782.31545548385</v>
      </c>
      <c r="P287" s="3">
        <f t="shared" ca="1" si="101"/>
        <v>138324.74961516162</v>
      </c>
      <c r="Q287" s="3">
        <f t="shared" ca="1" si="102"/>
        <v>82457.565840322233</v>
      </c>
      <c r="Y287" s="1">
        <f ca="1">IF(Table3[[#This Row],[Gender]]="men",1,0)</f>
        <v>0</v>
      </c>
      <c r="Z287" s="1">
        <f ca="1">IF(Table3[[#This Row],[Gender]]="women",1,0)</f>
        <v>1</v>
      </c>
      <c r="AD287" s="1">
        <f ca="1"/>
        <v>1</v>
      </c>
      <c r="AE287" s="1">
        <f ca="1"/>
        <v>0</v>
      </c>
      <c r="AF287" s="1">
        <f ca="1"/>
        <v>0</v>
      </c>
      <c r="AG287" s="1">
        <f ca="1"/>
        <v>0</v>
      </c>
      <c r="AH287" s="1">
        <f ca="1"/>
        <v>0</v>
      </c>
      <c r="AI287" s="1">
        <f ca="1"/>
        <v>0</v>
      </c>
      <c r="AT287" s="6">
        <f t="shared" ca="1" si="94"/>
        <v>8483.01</v>
      </c>
      <c r="AW287" s="1">
        <f t="shared" ca="1" si="95"/>
        <v>14.25</v>
      </c>
    </row>
    <row r="288" spans="1:49" x14ac:dyDescent="0.25">
      <c r="A288" s="1" t="str">
        <f t="shared" ca="1" si="85"/>
        <v>women</v>
      </c>
      <c r="B288" s="1">
        <f t="shared" ca="1" si="86"/>
        <v>25</v>
      </c>
      <c r="C288" s="1" t="str">
        <f t="shared" ca="1" si="87"/>
        <v>Teaching</v>
      </c>
      <c r="D288" s="1" t="str">
        <f t="shared" ca="1" si="88"/>
        <v>Technical</v>
      </c>
      <c r="E288" s="1">
        <f t="shared" ca="1" si="89"/>
        <v>3</v>
      </c>
      <c r="F288" s="1">
        <f t="shared" ca="1" si="90"/>
        <v>3</v>
      </c>
      <c r="G288" s="1">
        <f t="shared" ca="1" si="91"/>
        <v>50163</v>
      </c>
      <c r="H288" s="1" t="str">
        <f t="shared" ca="1" si="92"/>
        <v>Northwest Ter</v>
      </c>
      <c r="I288" s="1">
        <f t="shared" ca="1" si="96"/>
        <v>150489</v>
      </c>
      <c r="J288" s="3">
        <f t="shared" ca="1" si="93"/>
        <v>12315.032462316869</v>
      </c>
      <c r="K288" s="3">
        <f t="shared" ca="1" si="97"/>
        <v>129529.57205914301</v>
      </c>
      <c r="L288" s="3">
        <f t="shared" ca="1" si="84"/>
        <v>111665.76755341869</v>
      </c>
      <c r="M288" s="1">
        <f t="shared" ca="1" si="98"/>
        <v>85928.301301700558</v>
      </c>
      <c r="N288" s="3">
        <f t="shared" ca="1" si="99"/>
        <v>5462.0718535657115</v>
      </c>
      <c r="O288" s="3">
        <f t="shared" ca="1" si="100"/>
        <v>285480.64391270868</v>
      </c>
      <c r="P288" s="3">
        <f t="shared" ca="1" si="101"/>
        <v>209909.10131743611</v>
      </c>
      <c r="Q288" s="3">
        <f t="shared" ca="1" si="102"/>
        <v>75571.542595272564</v>
      </c>
      <c r="Y288" s="1">
        <f ca="1">IF(Table3[[#This Row],[Gender]]="men",1,0)</f>
        <v>0</v>
      </c>
      <c r="Z288" s="1">
        <f ca="1">IF(Table3[[#This Row],[Gender]]="women",1,0)</f>
        <v>1</v>
      </c>
      <c r="AD288" s="1">
        <f ca="1"/>
        <v>1</v>
      </c>
      <c r="AE288" s="1">
        <f ca="1"/>
        <v>0</v>
      </c>
      <c r="AF288" s="1">
        <f ca="1"/>
        <v>0</v>
      </c>
      <c r="AG288" s="1">
        <f ca="1"/>
        <v>0</v>
      </c>
      <c r="AH288" s="1">
        <f ca="1"/>
        <v>0</v>
      </c>
      <c r="AI288" s="1">
        <f ca="1"/>
        <v>0</v>
      </c>
      <c r="AT288" s="6">
        <f t="shared" ca="1" si="94"/>
        <v>43176.52</v>
      </c>
      <c r="AW288" s="1">
        <f t="shared" ca="1" si="95"/>
        <v>8.18</v>
      </c>
    </row>
    <row r="289" spans="1:49" x14ac:dyDescent="0.25">
      <c r="A289" s="1" t="str">
        <f t="shared" ca="1" si="85"/>
        <v>women</v>
      </c>
      <c r="B289" s="1">
        <f t="shared" ca="1" si="86"/>
        <v>25</v>
      </c>
      <c r="C289" s="1" t="str">
        <f t="shared" ca="1" si="87"/>
        <v>Teaching</v>
      </c>
      <c r="D289" s="1" t="str">
        <f t="shared" ca="1" si="88"/>
        <v>Other</v>
      </c>
      <c r="E289" s="1">
        <f t="shared" ca="1" si="89"/>
        <v>1</v>
      </c>
      <c r="F289" s="1">
        <f t="shared" ca="1" si="90"/>
        <v>3</v>
      </c>
      <c r="G289" s="1">
        <f t="shared" ca="1" si="91"/>
        <v>28091</v>
      </c>
      <c r="H289" s="1" t="str">
        <f t="shared" ca="1" si="92"/>
        <v>Yukon</v>
      </c>
      <c r="I289" s="1">
        <f t="shared" ca="1" si="96"/>
        <v>84273</v>
      </c>
      <c r="J289" s="3">
        <f t="shared" ca="1" si="93"/>
        <v>72954.14275721884</v>
      </c>
      <c r="K289" s="3">
        <f t="shared" ca="1" si="97"/>
        <v>30123.868052457863</v>
      </c>
      <c r="L289" s="3">
        <f t="shared" ca="1" si="84"/>
        <v>55637.094744169233</v>
      </c>
      <c r="M289" s="1">
        <f t="shared" ca="1" si="98"/>
        <v>26614.167604453949</v>
      </c>
      <c r="N289" s="3">
        <f t="shared" ca="1" si="99"/>
        <v>19896.926630216025</v>
      </c>
      <c r="O289" s="3">
        <f t="shared" ca="1" si="100"/>
        <v>134293.79468267388</v>
      </c>
      <c r="P289" s="3">
        <f t="shared" ca="1" si="101"/>
        <v>155205.40510584202</v>
      </c>
      <c r="Q289" s="3">
        <f t="shared" ca="1" si="102"/>
        <v>-20911.610423168138</v>
      </c>
      <c r="Y289" s="1">
        <f ca="1">IF(Table3[[#This Row],[Gender]]="men",1,0)</f>
        <v>0</v>
      </c>
      <c r="Z289" s="1">
        <f ca="1">IF(Table3[[#This Row],[Gender]]="women",1,0)</f>
        <v>1</v>
      </c>
      <c r="AD289" s="1">
        <f ca="1"/>
        <v>0</v>
      </c>
      <c r="AE289" s="1">
        <f ca="1"/>
        <v>0</v>
      </c>
      <c r="AF289" s="1">
        <f ca="1"/>
        <v>0</v>
      </c>
      <c r="AG289" s="1">
        <f ca="1"/>
        <v>0</v>
      </c>
      <c r="AH289" s="1">
        <f ca="1"/>
        <v>1</v>
      </c>
      <c r="AI289" s="1">
        <f ca="1"/>
        <v>0</v>
      </c>
      <c r="AT289" s="6">
        <f t="shared" ca="1" si="94"/>
        <v>10041.290000000001</v>
      </c>
      <c r="AW289" s="1">
        <f t="shared" ca="1" si="95"/>
        <v>86.57</v>
      </c>
    </row>
    <row r="290" spans="1:49" x14ac:dyDescent="0.25">
      <c r="A290" s="1" t="str">
        <f t="shared" ca="1" si="85"/>
        <v>women</v>
      </c>
      <c r="B290" s="1">
        <f t="shared" ca="1" si="86"/>
        <v>40</v>
      </c>
      <c r="C290" s="1" t="str">
        <f t="shared" ca="1" si="87"/>
        <v>Construction</v>
      </c>
      <c r="D290" s="1" t="str">
        <f t="shared" ca="1" si="88"/>
        <v>University</v>
      </c>
      <c r="E290" s="1">
        <f t="shared" ca="1" si="89"/>
        <v>1</v>
      </c>
      <c r="F290" s="1">
        <f t="shared" ca="1" si="90"/>
        <v>3</v>
      </c>
      <c r="G290" s="1">
        <f t="shared" ca="1" si="91"/>
        <v>76937</v>
      </c>
      <c r="H290" s="1" t="str">
        <f t="shared" ca="1" si="92"/>
        <v>Yukon</v>
      </c>
      <c r="I290" s="1">
        <f t="shared" ca="1" si="96"/>
        <v>384685</v>
      </c>
      <c r="J290" s="3">
        <f t="shared" ca="1" si="93"/>
        <v>288968.60336931428</v>
      </c>
      <c r="K290" s="3">
        <f t="shared" ca="1" si="97"/>
        <v>111003.00222446577</v>
      </c>
      <c r="L290" s="3">
        <f t="shared" ca="1" si="84"/>
        <v>122549.7104575776</v>
      </c>
      <c r="M290" s="1">
        <f t="shared" ca="1" si="98"/>
        <v>27729.173439923885</v>
      </c>
      <c r="N290" s="3">
        <f t="shared" ca="1" si="99"/>
        <v>34090.810818724931</v>
      </c>
      <c r="O290" s="3">
        <f t="shared" ca="1" si="100"/>
        <v>529778.81304319075</v>
      </c>
      <c r="P290" s="3">
        <f t="shared" ca="1" si="101"/>
        <v>439247.48726681579</v>
      </c>
      <c r="Q290" s="3">
        <f t="shared" ca="1" si="102"/>
        <v>90531.325776374957</v>
      </c>
      <c r="Y290" s="1">
        <f ca="1">IF(Table3[[#This Row],[Gender]]="men",1,0)</f>
        <v>0</v>
      </c>
      <c r="Z290" s="1">
        <f ca="1">IF(Table3[[#This Row],[Gender]]="women",1,0)</f>
        <v>1</v>
      </c>
      <c r="AD290" s="1">
        <f ca="1"/>
        <v>0</v>
      </c>
      <c r="AE290" s="1">
        <f ca="1"/>
        <v>0</v>
      </c>
      <c r="AF290" s="1">
        <f ca="1"/>
        <v>0</v>
      </c>
      <c r="AG290" s="1">
        <f ca="1"/>
        <v>0</v>
      </c>
      <c r="AH290" s="1">
        <f ca="1"/>
        <v>0</v>
      </c>
      <c r="AI290" s="1">
        <f ca="1"/>
        <v>1</v>
      </c>
      <c r="AT290" s="6">
        <f t="shared" ca="1" si="94"/>
        <v>37001</v>
      </c>
      <c r="AW290" s="1">
        <f t="shared" ca="1" si="95"/>
        <v>75.12</v>
      </c>
    </row>
    <row r="291" spans="1:49" x14ac:dyDescent="0.25">
      <c r="A291" s="1" t="str">
        <f t="shared" ca="1" si="85"/>
        <v>women</v>
      </c>
      <c r="B291" s="1">
        <f t="shared" ca="1" si="86"/>
        <v>34</v>
      </c>
      <c r="C291" s="1" t="str">
        <f t="shared" ca="1" si="87"/>
        <v>General Work</v>
      </c>
      <c r="D291" s="1" t="str">
        <f t="shared" ca="1" si="88"/>
        <v>College</v>
      </c>
      <c r="E291" s="1">
        <f t="shared" ca="1" si="89"/>
        <v>1</v>
      </c>
      <c r="F291" s="1">
        <f t="shared" ca="1" si="90"/>
        <v>1</v>
      </c>
      <c r="G291" s="1">
        <f t="shared" ca="1" si="91"/>
        <v>64042</v>
      </c>
      <c r="H291" s="1" t="str">
        <f t="shared" ca="1" si="92"/>
        <v>Alberta</v>
      </c>
      <c r="I291" s="1">
        <f t="shared" ca="1" si="96"/>
        <v>256168</v>
      </c>
      <c r="J291" s="3">
        <f t="shared" ca="1" si="93"/>
        <v>18461.503390370581</v>
      </c>
      <c r="K291" s="3">
        <f t="shared" ca="1" si="97"/>
        <v>32199.412918127036</v>
      </c>
      <c r="L291" s="3">
        <f t="shared" ca="1" si="84"/>
        <v>34808.008466693573</v>
      </c>
      <c r="M291" s="1">
        <f t="shared" ca="1" si="98"/>
        <v>102833.75014962057</v>
      </c>
      <c r="N291" s="3">
        <f t="shared" ca="1" si="99"/>
        <v>39836.664763087625</v>
      </c>
      <c r="O291" s="3">
        <f t="shared" ca="1" si="100"/>
        <v>328204.07768121467</v>
      </c>
      <c r="P291" s="3">
        <f t="shared" ca="1" si="101"/>
        <v>156103.26200668473</v>
      </c>
      <c r="Q291" s="3">
        <f t="shared" ca="1" si="102"/>
        <v>172100.81567452993</v>
      </c>
      <c r="Y291" s="1">
        <f ca="1">IF(Table3[[#This Row],[Gender]]="men",1,0)</f>
        <v>0</v>
      </c>
      <c r="Z291" s="1">
        <f ca="1">IF(Table3[[#This Row],[Gender]]="women",1,0)</f>
        <v>1</v>
      </c>
      <c r="AD291" s="1">
        <f ca="1"/>
        <v>0</v>
      </c>
      <c r="AE291" s="1">
        <f ca="1"/>
        <v>0</v>
      </c>
      <c r="AF291" s="1">
        <f ca="1"/>
        <v>0</v>
      </c>
      <c r="AG291" s="1">
        <f ca="1"/>
        <v>0</v>
      </c>
      <c r="AH291" s="1">
        <f ca="1"/>
        <v>0</v>
      </c>
      <c r="AI291" s="1">
        <f ca="1"/>
        <v>1</v>
      </c>
      <c r="AT291" s="6">
        <f t="shared" ca="1" si="94"/>
        <v>32199.41</v>
      </c>
      <c r="AW291" s="1">
        <f t="shared" ca="1" si="95"/>
        <v>7.21</v>
      </c>
    </row>
    <row r="292" spans="1:49" x14ac:dyDescent="0.25">
      <c r="A292" s="1" t="str">
        <f t="shared" ca="1" si="85"/>
        <v>women</v>
      </c>
      <c r="B292" s="1">
        <f t="shared" ca="1" si="86"/>
        <v>35</v>
      </c>
      <c r="C292" s="1" t="str">
        <f t="shared" ca="1" si="87"/>
        <v>General Work</v>
      </c>
      <c r="D292" s="1" t="str">
        <f t="shared" ca="1" si="88"/>
        <v>High school</v>
      </c>
      <c r="E292" s="1">
        <f t="shared" ca="1" si="89"/>
        <v>4</v>
      </c>
      <c r="F292" s="1">
        <f t="shared" ca="1" si="90"/>
        <v>3</v>
      </c>
      <c r="G292" s="1">
        <f t="shared" ca="1" si="91"/>
        <v>59146</v>
      </c>
      <c r="H292" s="1" t="str">
        <f t="shared" ca="1" si="92"/>
        <v>Manitoba</v>
      </c>
      <c r="I292" s="1">
        <f t="shared" ca="1" si="96"/>
        <v>177438</v>
      </c>
      <c r="J292" s="3">
        <f t="shared" ca="1" si="93"/>
        <v>116972.81053238093</v>
      </c>
      <c r="K292" s="3">
        <f t="shared" ca="1" si="97"/>
        <v>105618.83090808056</v>
      </c>
      <c r="L292" s="3">
        <f t="shared" ca="1" si="84"/>
        <v>78706.671112528929</v>
      </c>
      <c r="M292" s="1">
        <f t="shared" ca="1" si="98"/>
        <v>2950.1333493833854</v>
      </c>
      <c r="N292" s="3">
        <f t="shared" ca="1" si="99"/>
        <v>38822.657779095716</v>
      </c>
      <c r="O292" s="3">
        <f t="shared" ca="1" si="100"/>
        <v>321879.48868717626</v>
      </c>
      <c r="P292" s="3">
        <f t="shared" ca="1" si="101"/>
        <v>198629.61499429325</v>
      </c>
      <c r="Q292" s="3">
        <f t="shared" ca="1" si="102"/>
        <v>123249.873692883</v>
      </c>
      <c r="Y292" s="1">
        <f ca="1">IF(Table3[[#This Row],[Gender]]="men",1,0)</f>
        <v>0</v>
      </c>
      <c r="Z292" s="1">
        <f ca="1">IF(Table3[[#This Row],[Gender]]="women",1,0)</f>
        <v>1</v>
      </c>
      <c r="AD292" s="1">
        <f ca="1"/>
        <v>0</v>
      </c>
      <c r="AE292" s="1">
        <f ca="1"/>
        <v>0</v>
      </c>
      <c r="AF292" s="1">
        <f ca="1"/>
        <v>0</v>
      </c>
      <c r="AG292" s="1">
        <f ca="1"/>
        <v>0</v>
      </c>
      <c r="AH292" s="1">
        <f ca="1"/>
        <v>0</v>
      </c>
      <c r="AI292" s="1">
        <f ca="1"/>
        <v>1</v>
      </c>
      <c r="AT292" s="6">
        <f t="shared" ca="1" si="94"/>
        <v>35206.28</v>
      </c>
      <c r="AW292" s="1">
        <f t="shared" ca="1" si="95"/>
        <v>65.92</v>
      </c>
    </row>
    <row r="293" spans="1:49" x14ac:dyDescent="0.25">
      <c r="A293" s="1" t="str">
        <f t="shared" ca="1" si="85"/>
        <v>women</v>
      </c>
      <c r="B293" s="1">
        <f t="shared" ca="1" si="86"/>
        <v>32</v>
      </c>
      <c r="C293" s="1" t="str">
        <f t="shared" ca="1" si="87"/>
        <v>General Work</v>
      </c>
      <c r="D293" s="1" t="str">
        <f t="shared" ca="1" si="88"/>
        <v>Technical</v>
      </c>
      <c r="E293" s="1">
        <f t="shared" ca="1" si="89"/>
        <v>3</v>
      </c>
      <c r="F293" s="1">
        <f t="shared" ca="1" si="90"/>
        <v>2</v>
      </c>
      <c r="G293" s="1">
        <f t="shared" ca="1" si="91"/>
        <v>83615</v>
      </c>
      <c r="H293" s="1" t="str">
        <f t="shared" ca="1" si="92"/>
        <v>Manitoba</v>
      </c>
      <c r="I293" s="1">
        <f t="shared" ca="1" si="96"/>
        <v>250845</v>
      </c>
      <c r="J293" s="3">
        <f t="shared" ca="1" si="93"/>
        <v>107595.31081160743</v>
      </c>
      <c r="K293" s="3">
        <f t="shared" ca="1" si="97"/>
        <v>120129.43990550963</v>
      </c>
      <c r="L293" s="3">
        <f t="shared" ca="1" si="84"/>
        <v>26870.957370426651</v>
      </c>
      <c r="M293" s="1">
        <f t="shared" ca="1" si="98"/>
        <v>147238.73132410561</v>
      </c>
      <c r="N293" s="3">
        <f t="shared" ca="1" si="99"/>
        <v>77181.101915881329</v>
      </c>
      <c r="O293" s="3">
        <f t="shared" ca="1" si="100"/>
        <v>448155.54182139097</v>
      </c>
      <c r="P293" s="3">
        <f t="shared" ca="1" si="101"/>
        <v>281704.99950613966</v>
      </c>
      <c r="Q293" s="3">
        <f t="shared" ca="1" si="102"/>
        <v>166450.54231525131</v>
      </c>
      <c r="Y293" s="1">
        <f ca="1">IF(Table3[[#This Row],[Gender]]="men",1,0)</f>
        <v>0</v>
      </c>
      <c r="Z293" s="1">
        <f ca="1">IF(Table3[[#This Row],[Gender]]="women",1,0)</f>
        <v>1</v>
      </c>
      <c r="AD293" s="1">
        <f ca="1"/>
        <v>0</v>
      </c>
      <c r="AE293" s="1">
        <f ca="1"/>
        <v>0</v>
      </c>
      <c r="AF293" s="1">
        <f ca="1"/>
        <v>1</v>
      </c>
      <c r="AG293" s="1">
        <f ca="1"/>
        <v>0</v>
      </c>
      <c r="AH293" s="1">
        <f ca="1"/>
        <v>0</v>
      </c>
      <c r="AI293" s="1">
        <f ca="1"/>
        <v>0</v>
      </c>
      <c r="AT293" s="6">
        <f t="shared" ca="1" si="94"/>
        <v>60064.72</v>
      </c>
      <c r="AW293" s="1">
        <f t="shared" ca="1" si="95"/>
        <v>42.89</v>
      </c>
    </row>
    <row r="294" spans="1:49" x14ac:dyDescent="0.25">
      <c r="A294" s="1" t="str">
        <f t="shared" ca="1" si="85"/>
        <v>men</v>
      </c>
      <c r="B294" s="1">
        <f t="shared" ca="1" si="86"/>
        <v>29</v>
      </c>
      <c r="C294" s="1" t="str">
        <f t="shared" ca="1" si="87"/>
        <v>Agriculture</v>
      </c>
      <c r="D294" s="1" t="str">
        <f t="shared" ca="1" si="88"/>
        <v>Other</v>
      </c>
      <c r="E294" s="1">
        <f t="shared" ca="1" si="89"/>
        <v>3</v>
      </c>
      <c r="F294" s="1">
        <f t="shared" ca="1" si="90"/>
        <v>1</v>
      </c>
      <c r="G294" s="1">
        <f t="shared" ca="1" si="91"/>
        <v>43698</v>
      </c>
      <c r="H294" s="1" t="str">
        <f t="shared" ca="1" si="92"/>
        <v>Ontario</v>
      </c>
      <c r="I294" s="1">
        <f t="shared" ca="1" si="96"/>
        <v>131094</v>
      </c>
      <c r="J294" s="3">
        <f t="shared" ca="1" si="93"/>
        <v>28660.406792039128</v>
      </c>
      <c r="K294" s="3">
        <f t="shared" ca="1" si="97"/>
        <v>25263.892525921416</v>
      </c>
      <c r="L294" s="3">
        <f t="shared" ca="1" si="84"/>
        <v>41352.878405983167</v>
      </c>
      <c r="M294" s="1">
        <f t="shared" ca="1" si="98"/>
        <v>32156.861294019</v>
      </c>
      <c r="N294" s="3">
        <f t="shared" ca="1" si="99"/>
        <v>56592.145708848031</v>
      </c>
      <c r="O294" s="3">
        <f t="shared" ca="1" si="100"/>
        <v>212950.03823476942</v>
      </c>
      <c r="P294" s="3">
        <f t="shared" ca="1" si="101"/>
        <v>102170.1464920413</v>
      </c>
      <c r="Q294" s="3">
        <f t="shared" ca="1" si="102"/>
        <v>110779.89174272813</v>
      </c>
      <c r="Y294" s="1">
        <f ca="1">IF(Table3[[#This Row],[Gender]]="men",1,0)</f>
        <v>1</v>
      </c>
      <c r="Z294" s="1">
        <f ca="1">IF(Table3[[#This Row],[Gender]]="women",1,0)</f>
        <v>0</v>
      </c>
      <c r="AD294" s="1">
        <f ca="1"/>
        <v>1</v>
      </c>
      <c r="AE294" s="1">
        <f ca="1"/>
        <v>0</v>
      </c>
      <c r="AF294" s="1">
        <f ca="1"/>
        <v>0</v>
      </c>
      <c r="AG294" s="1">
        <f ca="1"/>
        <v>0</v>
      </c>
      <c r="AH294" s="1">
        <f ca="1"/>
        <v>0</v>
      </c>
      <c r="AI294" s="1">
        <f ca="1"/>
        <v>0</v>
      </c>
      <c r="AT294" s="6">
        <f t="shared" ca="1" si="94"/>
        <v>25263.89</v>
      </c>
      <c r="AW294" s="1">
        <f t="shared" ca="1" si="95"/>
        <v>21.86</v>
      </c>
    </row>
    <row r="295" spans="1:49" x14ac:dyDescent="0.25">
      <c r="A295" s="1" t="str">
        <f t="shared" ca="1" si="85"/>
        <v>men</v>
      </c>
      <c r="B295" s="1">
        <f t="shared" ca="1" si="86"/>
        <v>32</v>
      </c>
      <c r="C295" s="1" t="str">
        <f t="shared" ca="1" si="87"/>
        <v>Teaching</v>
      </c>
      <c r="D295" s="1" t="str">
        <f t="shared" ca="1" si="88"/>
        <v>Other</v>
      </c>
      <c r="E295" s="1">
        <f t="shared" ca="1" si="89"/>
        <v>3</v>
      </c>
      <c r="F295" s="1">
        <f t="shared" ca="1" si="90"/>
        <v>2</v>
      </c>
      <c r="G295" s="1">
        <f t="shared" ca="1" si="91"/>
        <v>73094</v>
      </c>
      <c r="H295" s="1" t="str">
        <f t="shared" ca="1" si="92"/>
        <v>Prince Edward Island</v>
      </c>
      <c r="I295" s="1">
        <f t="shared" ca="1" si="96"/>
        <v>219282</v>
      </c>
      <c r="J295" s="3">
        <f t="shared" ca="1" si="93"/>
        <v>204353.8652654016</v>
      </c>
      <c r="K295" s="3">
        <f t="shared" ca="1" si="97"/>
        <v>106223.42651122158</v>
      </c>
      <c r="L295" s="3">
        <f t="shared" ca="1" si="84"/>
        <v>38106.39082427042</v>
      </c>
      <c r="M295" s="1">
        <f t="shared" ca="1" si="98"/>
        <v>77123.043186398296</v>
      </c>
      <c r="N295" s="3">
        <f t="shared" ca="1" si="99"/>
        <v>88279.187381600233</v>
      </c>
      <c r="O295" s="3">
        <f t="shared" ca="1" si="100"/>
        <v>413784.61389282183</v>
      </c>
      <c r="P295" s="3">
        <f t="shared" ca="1" si="101"/>
        <v>319583.29927607032</v>
      </c>
      <c r="Q295" s="3">
        <f t="shared" ca="1" si="102"/>
        <v>94201.314616751508</v>
      </c>
      <c r="Y295" s="1">
        <f ca="1">IF(Table3[[#This Row],[Gender]]="men",1,0)</f>
        <v>1</v>
      </c>
      <c r="Z295" s="1">
        <f ca="1">IF(Table3[[#This Row],[Gender]]="women",1,0)</f>
        <v>0</v>
      </c>
      <c r="AD295" s="1">
        <f ca="1"/>
        <v>1</v>
      </c>
      <c r="AE295" s="1">
        <f ca="1"/>
        <v>0</v>
      </c>
      <c r="AF295" s="1">
        <f ca="1"/>
        <v>0</v>
      </c>
      <c r="AG295" s="1">
        <f ca="1"/>
        <v>0</v>
      </c>
      <c r="AH295" s="1">
        <f ca="1"/>
        <v>0</v>
      </c>
      <c r="AI295" s="1">
        <f ca="1"/>
        <v>0</v>
      </c>
      <c r="AT295" s="6">
        <f t="shared" ca="1" si="94"/>
        <v>53111.71</v>
      </c>
      <c r="AW295" s="1">
        <f t="shared" ca="1" si="95"/>
        <v>93.19</v>
      </c>
    </row>
    <row r="296" spans="1:49" x14ac:dyDescent="0.25">
      <c r="A296" s="1" t="str">
        <f t="shared" ca="1" si="85"/>
        <v>men</v>
      </c>
      <c r="B296" s="1">
        <f t="shared" ca="1" si="86"/>
        <v>43</v>
      </c>
      <c r="C296" s="1" t="str">
        <f t="shared" ca="1" si="87"/>
        <v>Teaching</v>
      </c>
      <c r="D296" s="1" t="str">
        <f t="shared" ca="1" si="88"/>
        <v>University</v>
      </c>
      <c r="E296" s="1">
        <f t="shared" ca="1" si="89"/>
        <v>1</v>
      </c>
      <c r="F296" s="1">
        <f t="shared" ca="1" si="90"/>
        <v>3</v>
      </c>
      <c r="G296" s="1">
        <f t="shared" ca="1" si="91"/>
        <v>34606</v>
      </c>
      <c r="H296" s="1" t="str">
        <f t="shared" ca="1" si="92"/>
        <v>Saskatchewan</v>
      </c>
      <c r="I296" s="1">
        <f t="shared" ca="1" si="96"/>
        <v>173030</v>
      </c>
      <c r="J296" s="3">
        <f t="shared" ca="1" si="93"/>
        <v>36935.258015199979</v>
      </c>
      <c r="K296" s="3">
        <f t="shared" ca="1" si="97"/>
        <v>95518.94981225935</v>
      </c>
      <c r="L296" s="3">
        <f t="shared" ca="1" si="84"/>
        <v>15006.753767286451</v>
      </c>
      <c r="M296" s="1">
        <f t="shared" ca="1" si="98"/>
        <v>12382.124470100302</v>
      </c>
      <c r="N296" s="3">
        <f t="shared" ca="1" si="99"/>
        <v>16846.086658851935</v>
      </c>
      <c r="O296" s="3">
        <f t="shared" ca="1" si="100"/>
        <v>285395.03647111129</v>
      </c>
      <c r="P296" s="3">
        <f t="shared" ca="1" si="101"/>
        <v>64324.13625258673</v>
      </c>
      <c r="Q296" s="3">
        <f t="shared" ca="1" si="102"/>
        <v>221070.90021852456</v>
      </c>
      <c r="Y296" s="1">
        <f ca="1">IF(Table3[[#This Row],[Gender]]="men",1,0)</f>
        <v>1</v>
      </c>
      <c r="Z296" s="1">
        <f ca="1">IF(Table3[[#This Row],[Gender]]="women",1,0)</f>
        <v>0</v>
      </c>
      <c r="AD296" s="1">
        <f ca="1"/>
        <v>0</v>
      </c>
      <c r="AE296" s="1">
        <f ca="1"/>
        <v>1</v>
      </c>
      <c r="AF296" s="1">
        <f ca="1"/>
        <v>0</v>
      </c>
      <c r="AG296" s="1">
        <f ca="1"/>
        <v>0</v>
      </c>
      <c r="AH296" s="1">
        <f ca="1"/>
        <v>0</v>
      </c>
      <c r="AI296" s="1">
        <f ca="1"/>
        <v>0</v>
      </c>
      <c r="AT296" s="6">
        <f t="shared" ca="1" si="94"/>
        <v>31839.65</v>
      </c>
      <c r="AW296" s="1">
        <f t="shared" ca="1" si="95"/>
        <v>21.35</v>
      </c>
    </row>
    <row r="297" spans="1:49" x14ac:dyDescent="0.25">
      <c r="A297" s="1" t="str">
        <f t="shared" ca="1" si="85"/>
        <v>women</v>
      </c>
      <c r="B297" s="1">
        <f t="shared" ca="1" si="86"/>
        <v>38</v>
      </c>
      <c r="C297" s="1" t="str">
        <f t="shared" ca="1" si="87"/>
        <v>Health</v>
      </c>
      <c r="D297" s="1" t="str">
        <f t="shared" ca="1" si="88"/>
        <v>University</v>
      </c>
      <c r="E297" s="1">
        <f t="shared" ca="1" si="89"/>
        <v>2</v>
      </c>
      <c r="F297" s="1">
        <f t="shared" ca="1" si="90"/>
        <v>1</v>
      </c>
      <c r="G297" s="1">
        <f t="shared" ca="1" si="91"/>
        <v>48401</v>
      </c>
      <c r="H297" s="1" t="str">
        <f t="shared" ca="1" si="92"/>
        <v>New Bruncwick</v>
      </c>
      <c r="I297" s="1">
        <f t="shared" ca="1" si="96"/>
        <v>145203</v>
      </c>
      <c r="J297" s="3">
        <f t="shared" ca="1" si="93"/>
        <v>80528.056732615689</v>
      </c>
      <c r="K297" s="3">
        <f t="shared" ca="1" si="97"/>
        <v>7551.2402169340485</v>
      </c>
      <c r="L297" s="3">
        <f t="shared" ca="1" si="84"/>
        <v>36683.44219257019</v>
      </c>
      <c r="M297" s="1">
        <f t="shared" ca="1" si="98"/>
        <v>76434.214351449104</v>
      </c>
      <c r="N297" s="3">
        <f t="shared" ca="1" si="99"/>
        <v>38669.025679125829</v>
      </c>
      <c r="O297" s="3">
        <f t="shared" ca="1" si="100"/>
        <v>191423.26589605986</v>
      </c>
      <c r="P297" s="3">
        <f t="shared" ca="1" si="101"/>
        <v>193645.71327663498</v>
      </c>
      <c r="Q297" s="3">
        <f t="shared" ca="1" si="102"/>
        <v>-2222.4473805751186</v>
      </c>
      <c r="Y297" s="1">
        <f ca="1">IF(Table3[[#This Row],[Gender]]="men",1,0)</f>
        <v>0</v>
      </c>
      <c r="Z297" s="1">
        <f ca="1">IF(Table3[[#This Row],[Gender]]="women",1,0)</f>
        <v>1</v>
      </c>
      <c r="AD297" s="1">
        <f ca="1"/>
        <v>0</v>
      </c>
      <c r="AE297" s="1">
        <f ca="1"/>
        <v>1</v>
      </c>
      <c r="AF297" s="1">
        <f ca="1"/>
        <v>0</v>
      </c>
      <c r="AG297" s="1">
        <f ca="1"/>
        <v>0</v>
      </c>
      <c r="AH297" s="1">
        <f ca="1"/>
        <v>0</v>
      </c>
      <c r="AI297" s="1">
        <f ca="1"/>
        <v>0</v>
      </c>
      <c r="AT297" s="6">
        <f t="shared" ca="1" si="94"/>
        <v>7551.24</v>
      </c>
      <c r="AW297" s="1">
        <f t="shared" ca="1" si="95"/>
        <v>55.46</v>
      </c>
    </row>
    <row r="298" spans="1:49" x14ac:dyDescent="0.25">
      <c r="A298" s="1" t="str">
        <f t="shared" ca="1" si="85"/>
        <v>men</v>
      </c>
      <c r="B298" s="1">
        <f t="shared" ca="1" si="86"/>
        <v>25</v>
      </c>
      <c r="C298" s="1" t="str">
        <f t="shared" ca="1" si="87"/>
        <v>Health</v>
      </c>
      <c r="D298" s="1" t="str">
        <f t="shared" ca="1" si="88"/>
        <v>High school</v>
      </c>
      <c r="E298" s="1">
        <f t="shared" ca="1" si="89"/>
        <v>1</v>
      </c>
      <c r="F298" s="1">
        <f t="shared" ca="1" si="90"/>
        <v>3</v>
      </c>
      <c r="G298" s="1">
        <f t="shared" ca="1" si="91"/>
        <v>55638</v>
      </c>
      <c r="H298" s="1" t="str">
        <f t="shared" ca="1" si="92"/>
        <v>Northwest Ter</v>
      </c>
      <c r="I298" s="1">
        <f t="shared" ca="1" si="96"/>
        <v>222552</v>
      </c>
      <c r="J298" s="3">
        <f t="shared" ca="1" si="93"/>
        <v>59729.808420162517</v>
      </c>
      <c r="K298" s="3">
        <f t="shared" ca="1" si="97"/>
        <v>31295.02654234468</v>
      </c>
      <c r="L298" s="3">
        <f t="shared" ca="1" si="84"/>
        <v>15094.542247940723</v>
      </c>
      <c r="M298" s="1">
        <f t="shared" ca="1" si="98"/>
        <v>44027.721571000598</v>
      </c>
      <c r="N298" s="3">
        <f t="shared" ca="1" si="99"/>
        <v>49232.665151997848</v>
      </c>
      <c r="O298" s="3">
        <f t="shared" ca="1" si="100"/>
        <v>303079.69169434253</v>
      </c>
      <c r="P298" s="3">
        <f t="shared" ca="1" si="101"/>
        <v>118852.07223910384</v>
      </c>
      <c r="Q298" s="3">
        <f t="shared" ca="1" si="102"/>
        <v>184227.61945523869</v>
      </c>
      <c r="Y298" s="1">
        <f ca="1">IF(Table3[[#This Row],[Gender]]="men",1,0)</f>
        <v>1</v>
      </c>
      <c r="Z298" s="1">
        <f ca="1">IF(Table3[[#This Row],[Gender]]="women",1,0)</f>
        <v>0</v>
      </c>
      <c r="AD298" s="1">
        <f ca="1"/>
        <v>0</v>
      </c>
      <c r="AE298" s="1">
        <f ca="1"/>
        <v>0</v>
      </c>
      <c r="AF298" s="1">
        <f ca="1"/>
        <v>0</v>
      </c>
      <c r="AG298" s="1">
        <f ca="1"/>
        <v>0</v>
      </c>
      <c r="AH298" s="1">
        <f ca="1"/>
        <v>0</v>
      </c>
      <c r="AI298" s="1">
        <f ca="1"/>
        <v>1</v>
      </c>
      <c r="AT298" s="6">
        <f t="shared" ca="1" si="94"/>
        <v>10431.68</v>
      </c>
      <c r="AW298" s="1">
        <f t="shared" ca="1" si="95"/>
        <v>26.84</v>
      </c>
    </row>
    <row r="299" spans="1:49" x14ac:dyDescent="0.25">
      <c r="A299" s="1" t="str">
        <f t="shared" ca="1" si="85"/>
        <v>men</v>
      </c>
      <c r="B299" s="1">
        <f t="shared" ca="1" si="86"/>
        <v>39</v>
      </c>
      <c r="C299" s="1" t="str">
        <f t="shared" ca="1" si="87"/>
        <v>General Work</v>
      </c>
      <c r="D299" s="1" t="str">
        <f t="shared" ca="1" si="88"/>
        <v>High school</v>
      </c>
      <c r="E299" s="1">
        <f t="shared" ca="1" si="89"/>
        <v>3</v>
      </c>
      <c r="F299" s="1">
        <f t="shared" ca="1" si="90"/>
        <v>2</v>
      </c>
      <c r="G299" s="1">
        <f t="shared" ca="1" si="91"/>
        <v>62854</v>
      </c>
      <c r="H299" s="1" t="str">
        <f t="shared" ca="1" si="92"/>
        <v>New Bruncwick</v>
      </c>
      <c r="I299" s="1">
        <f t="shared" ca="1" si="96"/>
        <v>251416</v>
      </c>
      <c r="J299" s="3">
        <f t="shared" ca="1" si="93"/>
        <v>85803.23060966187</v>
      </c>
      <c r="K299" s="3">
        <f t="shared" ca="1" si="97"/>
        <v>89066.543021605248</v>
      </c>
      <c r="L299" s="3">
        <f t="shared" ca="1" si="84"/>
        <v>125149.69087997326</v>
      </c>
      <c r="M299" s="1">
        <f t="shared" ca="1" si="98"/>
        <v>85645.655358659496</v>
      </c>
      <c r="N299" s="3">
        <f t="shared" ca="1" si="99"/>
        <v>52217.350525499176</v>
      </c>
      <c r="O299" s="3">
        <f t="shared" ca="1" si="100"/>
        <v>392699.89354710444</v>
      </c>
      <c r="P299" s="3">
        <f t="shared" ca="1" si="101"/>
        <v>296598.57684829464</v>
      </c>
      <c r="Q299" s="3">
        <f t="shared" ca="1" si="102"/>
        <v>96101.316698809795</v>
      </c>
      <c r="Y299" s="1">
        <f ca="1">IF(Table3[[#This Row],[Gender]]="men",1,0)</f>
        <v>1</v>
      </c>
      <c r="Z299" s="1">
        <f ca="1">IF(Table3[[#This Row],[Gender]]="women",1,0)</f>
        <v>0</v>
      </c>
      <c r="AD299" s="1">
        <f ca="1"/>
        <v>1</v>
      </c>
      <c r="AE299" s="1">
        <f ca="1"/>
        <v>0</v>
      </c>
      <c r="AF299" s="1">
        <f ca="1"/>
        <v>0</v>
      </c>
      <c r="AG299" s="1">
        <f ca="1"/>
        <v>0</v>
      </c>
      <c r="AH299" s="1">
        <f ca="1"/>
        <v>0</v>
      </c>
      <c r="AI299" s="1">
        <f ca="1"/>
        <v>0</v>
      </c>
      <c r="AT299" s="6">
        <f t="shared" ca="1" si="94"/>
        <v>44533.27</v>
      </c>
      <c r="AW299" s="1">
        <f t="shared" ca="1" si="95"/>
        <v>34.130000000000003</v>
      </c>
    </row>
    <row r="300" spans="1:49" x14ac:dyDescent="0.25">
      <c r="A300" s="1" t="str">
        <f t="shared" ca="1" si="85"/>
        <v>men</v>
      </c>
      <c r="B300" s="1">
        <f t="shared" ca="1" si="86"/>
        <v>42</v>
      </c>
      <c r="C300" s="1" t="str">
        <f t="shared" ca="1" si="87"/>
        <v>Teaching</v>
      </c>
      <c r="D300" s="1" t="str">
        <f t="shared" ca="1" si="88"/>
        <v>Technical</v>
      </c>
      <c r="E300" s="1">
        <f t="shared" ca="1" si="89"/>
        <v>3</v>
      </c>
      <c r="F300" s="1">
        <f t="shared" ca="1" si="90"/>
        <v>1</v>
      </c>
      <c r="G300" s="1">
        <f t="shared" ca="1" si="91"/>
        <v>85532</v>
      </c>
      <c r="H300" s="1" t="str">
        <f t="shared" ca="1" si="92"/>
        <v>BC</v>
      </c>
      <c r="I300" s="1">
        <f t="shared" ca="1" si="96"/>
        <v>256596</v>
      </c>
      <c r="J300" s="3">
        <f t="shared" ca="1" si="93"/>
        <v>168837.17577184754</v>
      </c>
      <c r="K300" s="3">
        <f t="shared" ca="1" si="97"/>
        <v>19073.837370009845</v>
      </c>
      <c r="L300" s="3">
        <f t="shared" ca="1" si="84"/>
        <v>44782.391530239518</v>
      </c>
      <c r="M300" s="1">
        <f t="shared" ca="1" si="98"/>
        <v>163994.42178451538</v>
      </c>
      <c r="N300" s="3">
        <f t="shared" ca="1" si="99"/>
        <v>118025.95514347669</v>
      </c>
      <c r="O300" s="3">
        <f t="shared" ca="1" si="100"/>
        <v>393695.79251348658</v>
      </c>
      <c r="P300" s="3">
        <f t="shared" ca="1" si="101"/>
        <v>377613.98908660247</v>
      </c>
      <c r="Q300" s="3">
        <f t="shared" ca="1" si="102"/>
        <v>16081.803426884115</v>
      </c>
      <c r="Y300" s="1">
        <f ca="1">IF(Table3[[#This Row],[Gender]]="men",1,0)</f>
        <v>1</v>
      </c>
      <c r="Z300" s="1">
        <f ca="1">IF(Table3[[#This Row],[Gender]]="women",1,0)</f>
        <v>0</v>
      </c>
      <c r="AD300" s="1">
        <f ca="1"/>
        <v>1</v>
      </c>
      <c r="AE300" s="1">
        <f ca="1"/>
        <v>0</v>
      </c>
      <c r="AF300" s="1">
        <f ca="1"/>
        <v>0</v>
      </c>
      <c r="AG300" s="1">
        <f ca="1"/>
        <v>0</v>
      </c>
      <c r="AH300" s="1">
        <f ca="1"/>
        <v>0</v>
      </c>
      <c r="AI300" s="1">
        <f ca="1"/>
        <v>0</v>
      </c>
      <c r="AT300" s="6">
        <f t="shared" ca="1" si="94"/>
        <v>19073.84</v>
      </c>
      <c r="AW300" s="1">
        <f t="shared" ca="1" si="95"/>
        <v>65.8</v>
      </c>
    </row>
    <row r="301" spans="1:49" x14ac:dyDescent="0.25">
      <c r="A301" s="1" t="str">
        <f t="shared" ca="1" si="85"/>
        <v>women</v>
      </c>
      <c r="B301" s="1">
        <f t="shared" ca="1" si="86"/>
        <v>29</v>
      </c>
      <c r="C301" s="1" t="str">
        <f t="shared" ca="1" si="87"/>
        <v>Teaching</v>
      </c>
      <c r="D301" s="1" t="str">
        <f t="shared" ca="1" si="88"/>
        <v>University</v>
      </c>
      <c r="E301" s="1">
        <f t="shared" ca="1" si="89"/>
        <v>3</v>
      </c>
      <c r="F301" s="1">
        <f t="shared" ca="1" si="90"/>
        <v>3</v>
      </c>
      <c r="G301" s="1">
        <f t="shared" ca="1" si="91"/>
        <v>44970</v>
      </c>
      <c r="H301" s="1" t="str">
        <f t="shared" ca="1" si="92"/>
        <v>Prince Edward Island</v>
      </c>
      <c r="I301" s="1">
        <f t="shared" ca="1" si="96"/>
        <v>224850</v>
      </c>
      <c r="J301" s="3">
        <f t="shared" ca="1" si="93"/>
        <v>114335.47904454506</v>
      </c>
      <c r="K301" s="3">
        <f t="shared" ca="1" si="97"/>
        <v>129805.92569013346</v>
      </c>
      <c r="L301" s="3">
        <f t="shared" ca="1" si="84"/>
        <v>116020.55617826422</v>
      </c>
      <c r="M301" s="1">
        <f t="shared" ca="1" si="98"/>
        <v>38727.778622113889</v>
      </c>
      <c r="N301" s="3">
        <f t="shared" ca="1" si="99"/>
        <v>48745.627630049596</v>
      </c>
      <c r="O301" s="3">
        <f t="shared" ca="1" si="100"/>
        <v>403401.55332018307</v>
      </c>
      <c r="P301" s="3">
        <f t="shared" ca="1" si="101"/>
        <v>269083.81384492316</v>
      </c>
      <c r="Q301" s="3">
        <f t="shared" ca="1" si="102"/>
        <v>134317.73947525991</v>
      </c>
      <c r="Y301" s="1">
        <f ca="1">IF(Table3[[#This Row],[Gender]]="men",1,0)</f>
        <v>0</v>
      </c>
      <c r="Z301" s="1">
        <f ca="1">IF(Table3[[#This Row],[Gender]]="women",1,0)</f>
        <v>1</v>
      </c>
      <c r="AD301" s="1">
        <f ca="1"/>
        <v>0</v>
      </c>
      <c r="AE301" s="1">
        <f ca="1"/>
        <v>1</v>
      </c>
      <c r="AF301" s="1">
        <f ca="1"/>
        <v>0</v>
      </c>
      <c r="AG301" s="1">
        <f ca="1"/>
        <v>0</v>
      </c>
      <c r="AH301" s="1">
        <f ca="1"/>
        <v>0</v>
      </c>
      <c r="AI301" s="1">
        <f ca="1"/>
        <v>0</v>
      </c>
      <c r="AT301" s="6">
        <f t="shared" ca="1" si="94"/>
        <v>43268.639999999999</v>
      </c>
      <c r="AW301" s="1">
        <f t="shared" ca="1" si="95"/>
        <v>50.85</v>
      </c>
    </row>
    <row r="302" spans="1:49" x14ac:dyDescent="0.25">
      <c r="A302" s="1" t="str">
        <f t="shared" ca="1" si="85"/>
        <v>men</v>
      </c>
      <c r="B302" s="1">
        <f t="shared" ca="1" si="86"/>
        <v>30</v>
      </c>
      <c r="C302" s="1" t="str">
        <f t="shared" ca="1" si="87"/>
        <v>Health</v>
      </c>
      <c r="D302" s="1" t="str">
        <f t="shared" ca="1" si="88"/>
        <v>University</v>
      </c>
      <c r="E302" s="1">
        <f t="shared" ca="1" si="89"/>
        <v>4</v>
      </c>
      <c r="F302" s="1">
        <f t="shared" ca="1" si="90"/>
        <v>1</v>
      </c>
      <c r="G302" s="1">
        <f t="shared" ca="1" si="91"/>
        <v>31586</v>
      </c>
      <c r="H302" s="1" t="str">
        <f t="shared" ca="1" si="92"/>
        <v>Quebec</v>
      </c>
      <c r="I302" s="1">
        <f t="shared" ca="1" si="96"/>
        <v>94758</v>
      </c>
      <c r="J302" s="3">
        <f t="shared" ca="1" si="93"/>
        <v>26940.588120420576</v>
      </c>
      <c r="K302" s="3">
        <f t="shared" ca="1" si="97"/>
        <v>24282.150589470762</v>
      </c>
      <c r="L302" s="3">
        <f t="shared" ca="1" si="84"/>
        <v>20421.745641495228</v>
      </c>
      <c r="M302" s="1">
        <f t="shared" ca="1" si="98"/>
        <v>6453.1149593474447</v>
      </c>
      <c r="N302" s="3">
        <f t="shared" ca="1" si="99"/>
        <v>27684.026792294491</v>
      </c>
      <c r="O302" s="3">
        <f t="shared" ca="1" si="100"/>
        <v>146724.17738176527</v>
      </c>
      <c r="P302" s="3">
        <f t="shared" ca="1" si="101"/>
        <v>53815.448721263252</v>
      </c>
      <c r="Q302" s="3">
        <f t="shared" ca="1" si="102"/>
        <v>92908.72866050202</v>
      </c>
      <c r="Y302" s="1">
        <f ca="1">IF(Table3[[#This Row],[Gender]]="men",1,0)</f>
        <v>1</v>
      </c>
      <c r="Z302" s="1">
        <f ca="1">IF(Table3[[#This Row],[Gender]]="women",1,0)</f>
        <v>0</v>
      </c>
      <c r="AD302" s="1">
        <f ca="1"/>
        <v>0</v>
      </c>
      <c r="AE302" s="1">
        <f ca="1"/>
        <v>0</v>
      </c>
      <c r="AF302" s="1">
        <f ca="1"/>
        <v>0</v>
      </c>
      <c r="AG302" s="1">
        <f ca="1"/>
        <v>1</v>
      </c>
      <c r="AH302" s="1">
        <f ca="1"/>
        <v>0</v>
      </c>
      <c r="AI302" s="1">
        <f ca="1"/>
        <v>0</v>
      </c>
      <c r="AT302" s="6">
        <f t="shared" ca="1" si="94"/>
        <v>24282.15</v>
      </c>
      <c r="AW302" s="1">
        <f t="shared" ca="1" si="95"/>
        <v>28.43</v>
      </c>
    </row>
    <row r="303" spans="1:49" x14ac:dyDescent="0.25">
      <c r="A303" s="1" t="str">
        <f t="shared" ca="1" si="85"/>
        <v>men</v>
      </c>
      <c r="B303" s="1">
        <f t="shared" ca="1" si="86"/>
        <v>40</v>
      </c>
      <c r="C303" s="1" t="str">
        <f t="shared" ca="1" si="87"/>
        <v>IT</v>
      </c>
      <c r="D303" s="1" t="str">
        <f t="shared" ca="1" si="88"/>
        <v>Other</v>
      </c>
      <c r="E303" s="1">
        <f t="shared" ca="1" si="89"/>
        <v>3</v>
      </c>
      <c r="F303" s="1">
        <f t="shared" ca="1" si="90"/>
        <v>1</v>
      </c>
      <c r="G303" s="1">
        <f t="shared" ca="1" si="91"/>
        <v>40285</v>
      </c>
      <c r="H303" s="1" t="str">
        <f t="shared" ca="1" si="92"/>
        <v>Manitoba</v>
      </c>
      <c r="I303" s="1">
        <f t="shared" ca="1" si="96"/>
        <v>201425</v>
      </c>
      <c r="J303" s="3">
        <f t="shared" ca="1" si="93"/>
        <v>133084.98269968605</v>
      </c>
      <c r="K303" s="3">
        <f t="shared" ca="1" si="97"/>
        <v>40239.520181320935</v>
      </c>
      <c r="L303" s="3">
        <f t="shared" ca="1" si="84"/>
        <v>36331.107339603172</v>
      </c>
      <c r="M303" s="1">
        <f t="shared" ca="1" si="98"/>
        <v>78521.630081872601</v>
      </c>
      <c r="N303" s="3">
        <f t="shared" ca="1" si="99"/>
        <v>17309.073690292353</v>
      </c>
      <c r="O303" s="3">
        <f t="shared" ca="1" si="100"/>
        <v>258973.59387161327</v>
      </c>
      <c r="P303" s="3">
        <f t="shared" ca="1" si="101"/>
        <v>247937.72012116181</v>
      </c>
      <c r="Q303" s="3">
        <f t="shared" ca="1" si="102"/>
        <v>11035.873750451457</v>
      </c>
      <c r="Y303" s="1">
        <f ca="1">IF(Table3[[#This Row],[Gender]]="men",1,0)</f>
        <v>1</v>
      </c>
      <c r="Z303" s="1">
        <f ca="1">IF(Table3[[#This Row],[Gender]]="women",1,0)</f>
        <v>0</v>
      </c>
      <c r="AD303" s="1">
        <f ca="1"/>
        <v>0</v>
      </c>
      <c r="AE303" s="1">
        <f ca="1"/>
        <v>1</v>
      </c>
      <c r="AF303" s="1">
        <f ca="1"/>
        <v>0</v>
      </c>
      <c r="AG303" s="1">
        <f ca="1"/>
        <v>0</v>
      </c>
      <c r="AH303" s="1">
        <f ca="1"/>
        <v>0</v>
      </c>
      <c r="AI303" s="1">
        <f ca="1"/>
        <v>0</v>
      </c>
      <c r="AT303" s="6">
        <f t="shared" ca="1" si="94"/>
        <v>40239.519999999997</v>
      </c>
      <c r="AW303" s="1">
        <f t="shared" ca="1" si="95"/>
        <v>66.069999999999993</v>
      </c>
    </row>
    <row r="304" spans="1:49" x14ac:dyDescent="0.25">
      <c r="A304" s="1" t="str">
        <f t="shared" ca="1" si="85"/>
        <v>men</v>
      </c>
      <c r="B304" s="1">
        <f t="shared" ca="1" si="86"/>
        <v>25</v>
      </c>
      <c r="C304" s="1" t="str">
        <f t="shared" ca="1" si="87"/>
        <v>Health</v>
      </c>
      <c r="D304" s="1" t="str">
        <f t="shared" ca="1" si="88"/>
        <v>High school</v>
      </c>
      <c r="E304" s="1">
        <f t="shared" ca="1" si="89"/>
        <v>2</v>
      </c>
      <c r="F304" s="1">
        <f t="shared" ca="1" si="90"/>
        <v>1</v>
      </c>
      <c r="G304" s="1">
        <f t="shared" ca="1" si="91"/>
        <v>55204</v>
      </c>
      <c r="H304" s="1" t="str">
        <f t="shared" ca="1" si="92"/>
        <v>Northwest Ter</v>
      </c>
      <c r="I304" s="1">
        <f t="shared" ca="1" si="96"/>
        <v>165612</v>
      </c>
      <c r="J304" s="3">
        <f t="shared" ca="1" si="93"/>
        <v>46024.45076964375</v>
      </c>
      <c r="K304" s="3">
        <f t="shared" ca="1" si="97"/>
        <v>17916.801522464059</v>
      </c>
      <c r="L304" s="3">
        <f t="shared" ca="1" si="84"/>
        <v>3762.060851269272</v>
      </c>
      <c r="M304" s="1">
        <f t="shared" ca="1" si="98"/>
        <v>96052.334629898585</v>
      </c>
      <c r="N304" s="3">
        <f t="shared" ca="1" si="99"/>
        <v>47960.473418790803</v>
      </c>
      <c r="O304" s="3">
        <f t="shared" ca="1" si="100"/>
        <v>231489.27494125487</v>
      </c>
      <c r="P304" s="3">
        <f t="shared" ca="1" si="101"/>
        <v>145838.84625081159</v>
      </c>
      <c r="Q304" s="3">
        <f t="shared" ca="1" si="102"/>
        <v>85650.428690443281</v>
      </c>
      <c r="Y304" s="1">
        <f ca="1">IF(Table3[[#This Row],[Gender]]="men",1,0)</f>
        <v>1</v>
      </c>
      <c r="Z304" s="1">
        <f ca="1">IF(Table3[[#This Row],[Gender]]="women",1,0)</f>
        <v>0</v>
      </c>
      <c r="AD304" s="1">
        <f ca="1"/>
        <v>0</v>
      </c>
      <c r="AE304" s="1">
        <f ca="1"/>
        <v>0</v>
      </c>
      <c r="AF304" s="1">
        <f ca="1"/>
        <v>1</v>
      </c>
      <c r="AG304" s="1">
        <f ca="1"/>
        <v>0</v>
      </c>
      <c r="AH304" s="1">
        <f ca="1"/>
        <v>0</v>
      </c>
      <c r="AI304" s="1">
        <f ca="1"/>
        <v>0</v>
      </c>
      <c r="AT304" s="6">
        <f t="shared" ca="1" si="94"/>
        <v>17916.8</v>
      </c>
      <c r="AW304" s="1">
        <f t="shared" ca="1" si="95"/>
        <v>27.79</v>
      </c>
    </row>
    <row r="305" spans="1:49" x14ac:dyDescent="0.25">
      <c r="A305" s="1" t="str">
        <f t="shared" ca="1" si="85"/>
        <v>women</v>
      </c>
      <c r="B305" s="1">
        <f t="shared" ca="1" si="86"/>
        <v>27</v>
      </c>
      <c r="C305" s="1" t="str">
        <f t="shared" ca="1" si="87"/>
        <v>Agriculture</v>
      </c>
      <c r="D305" s="1" t="str">
        <f t="shared" ca="1" si="88"/>
        <v>Other</v>
      </c>
      <c r="E305" s="1">
        <f t="shared" ca="1" si="89"/>
        <v>3</v>
      </c>
      <c r="F305" s="1">
        <f t="shared" ca="1" si="90"/>
        <v>1</v>
      </c>
      <c r="G305" s="1">
        <f t="shared" ca="1" si="91"/>
        <v>52751</v>
      </c>
      <c r="H305" s="1" t="str">
        <f t="shared" ca="1" si="92"/>
        <v>BC</v>
      </c>
      <c r="I305" s="1">
        <f t="shared" ca="1" si="96"/>
        <v>263755</v>
      </c>
      <c r="J305" s="3">
        <f t="shared" ca="1" si="93"/>
        <v>90481.922222924826</v>
      </c>
      <c r="K305" s="3">
        <f t="shared" ca="1" si="97"/>
        <v>4149.4996390711012</v>
      </c>
      <c r="L305" s="3">
        <f t="shared" ca="1" si="84"/>
        <v>12267.214226342894</v>
      </c>
      <c r="M305" s="1">
        <f t="shared" ca="1" si="98"/>
        <v>32393.311814501838</v>
      </c>
      <c r="N305" s="3">
        <f t="shared" ca="1" si="99"/>
        <v>60686.438154960313</v>
      </c>
      <c r="O305" s="3">
        <f t="shared" ca="1" si="100"/>
        <v>328590.93779403146</v>
      </c>
      <c r="P305" s="3">
        <f t="shared" ca="1" si="101"/>
        <v>135142.44826376956</v>
      </c>
      <c r="Q305" s="3">
        <f t="shared" ca="1" si="102"/>
        <v>193448.4895302619</v>
      </c>
      <c r="Y305" s="1">
        <f ca="1">IF(Table3[[#This Row],[Gender]]="men",1,0)</f>
        <v>0</v>
      </c>
      <c r="Z305" s="1">
        <f ca="1">IF(Table3[[#This Row],[Gender]]="women",1,0)</f>
        <v>1</v>
      </c>
      <c r="AD305" s="1">
        <f ca="1"/>
        <v>0</v>
      </c>
      <c r="AE305" s="1">
        <f ca="1"/>
        <v>0</v>
      </c>
      <c r="AF305" s="1">
        <f ca="1"/>
        <v>0</v>
      </c>
      <c r="AG305" s="1">
        <f ca="1"/>
        <v>0</v>
      </c>
      <c r="AH305" s="1">
        <f ca="1"/>
        <v>0</v>
      </c>
      <c r="AI305" s="1">
        <f ca="1"/>
        <v>1</v>
      </c>
      <c r="AT305" s="6">
        <f t="shared" ca="1" si="94"/>
        <v>4149.5</v>
      </c>
      <c r="AW305" s="1">
        <f t="shared" ca="1" si="95"/>
        <v>34.31</v>
      </c>
    </row>
    <row r="306" spans="1:49" x14ac:dyDescent="0.25">
      <c r="A306" s="1" t="str">
        <f t="shared" ca="1" si="85"/>
        <v>men</v>
      </c>
      <c r="B306" s="1">
        <f t="shared" ca="1" si="86"/>
        <v>45</v>
      </c>
      <c r="C306" s="1" t="str">
        <f t="shared" ca="1" si="87"/>
        <v>General Work</v>
      </c>
      <c r="D306" s="1" t="str">
        <f t="shared" ca="1" si="88"/>
        <v>University</v>
      </c>
      <c r="E306" s="1">
        <f t="shared" ca="1" si="89"/>
        <v>1</v>
      </c>
      <c r="F306" s="1">
        <f t="shared" ca="1" si="90"/>
        <v>2</v>
      </c>
      <c r="G306" s="1">
        <f t="shared" ca="1" si="91"/>
        <v>36778</v>
      </c>
      <c r="H306" s="1" t="str">
        <f t="shared" ca="1" si="92"/>
        <v>Yukon</v>
      </c>
      <c r="I306" s="1">
        <f t="shared" ca="1" si="96"/>
        <v>183890</v>
      </c>
      <c r="J306" s="3">
        <f t="shared" ca="1" si="93"/>
        <v>28664.822842221827</v>
      </c>
      <c r="K306" s="3">
        <f t="shared" ca="1" si="97"/>
        <v>19338.403910956895</v>
      </c>
      <c r="L306" s="3">
        <f t="shared" ca="1" si="84"/>
        <v>18235.094971427992</v>
      </c>
      <c r="M306" s="1">
        <f t="shared" ca="1" si="98"/>
        <v>3445.5857739002222</v>
      </c>
      <c r="N306" s="3">
        <f t="shared" ca="1" si="99"/>
        <v>901.44938953221754</v>
      </c>
      <c r="O306" s="3">
        <f t="shared" ca="1" si="100"/>
        <v>204129.85330048911</v>
      </c>
      <c r="P306" s="3">
        <f t="shared" ca="1" si="101"/>
        <v>50345.503587550047</v>
      </c>
      <c r="Q306" s="3">
        <f t="shared" ca="1" si="102"/>
        <v>153784.34971293906</v>
      </c>
      <c r="Y306" s="1">
        <f ca="1">IF(Table3[[#This Row],[Gender]]="men",1,0)</f>
        <v>1</v>
      </c>
      <c r="Z306" s="1">
        <f ca="1">IF(Table3[[#This Row],[Gender]]="women",1,0)</f>
        <v>0</v>
      </c>
      <c r="AD306" s="1">
        <f ca="1"/>
        <v>0</v>
      </c>
      <c r="AE306" s="1">
        <f ca="1"/>
        <v>0</v>
      </c>
      <c r="AF306" s="1">
        <f ca="1"/>
        <v>0</v>
      </c>
      <c r="AG306" s="1">
        <f ca="1"/>
        <v>0</v>
      </c>
      <c r="AH306" s="1">
        <f ca="1"/>
        <v>1</v>
      </c>
      <c r="AI306" s="1">
        <f ca="1"/>
        <v>0</v>
      </c>
      <c r="AT306" s="6">
        <f t="shared" ca="1" si="94"/>
        <v>9669.2000000000007</v>
      </c>
      <c r="AW306" s="1">
        <f t="shared" ca="1" si="95"/>
        <v>15.59</v>
      </c>
    </row>
    <row r="307" spans="1:49" x14ac:dyDescent="0.25">
      <c r="A307" s="1" t="str">
        <f t="shared" ca="1" si="85"/>
        <v>women</v>
      </c>
      <c r="B307" s="1">
        <f t="shared" ca="1" si="86"/>
        <v>29</v>
      </c>
      <c r="C307" s="1" t="str">
        <f t="shared" ca="1" si="87"/>
        <v>Construction</v>
      </c>
      <c r="D307" s="1" t="str">
        <f t="shared" ca="1" si="88"/>
        <v>Other</v>
      </c>
      <c r="E307" s="1">
        <f t="shared" ca="1" si="89"/>
        <v>3</v>
      </c>
      <c r="F307" s="1">
        <f t="shared" ca="1" si="90"/>
        <v>1</v>
      </c>
      <c r="G307" s="1">
        <f t="shared" ca="1" si="91"/>
        <v>84628</v>
      </c>
      <c r="H307" s="1" t="str">
        <f t="shared" ca="1" si="92"/>
        <v>Prince Edward Island</v>
      </c>
      <c r="I307" s="1">
        <f t="shared" ca="1" si="96"/>
        <v>423140</v>
      </c>
      <c r="J307" s="3">
        <f t="shared" ca="1" si="93"/>
        <v>53039.085439246242</v>
      </c>
      <c r="K307" s="3">
        <f t="shared" ca="1" si="97"/>
        <v>40587.491597467335</v>
      </c>
      <c r="L307" s="3">
        <f t="shared" ca="1" si="84"/>
        <v>24028.64383186448</v>
      </c>
      <c r="M307" s="1">
        <f t="shared" ca="1" si="98"/>
        <v>83061.882441918526</v>
      </c>
      <c r="N307" s="3">
        <f t="shared" ca="1" si="99"/>
        <v>105025.23759073927</v>
      </c>
      <c r="O307" s="3">
        <f t="shared" ca="1" si="100"/>
        <v>568752.72918820661</v>
      </c>
      <c r="P307" s="3">
        <f t="shared" ca="1" si="101"/>
        <v>160129.61171302927</v>
      </c>
      <c r="Q307" s="3">
        <f t="shared" ca="1" si="102"/>
        <v>408623.11747517734</v>
      </c>
      <c r="Y307" s="1">
        <f ca="1">IF(Table3[[#This Row],[Gender]]="men",1,0)</f>
        <v>0</v>
      </c>
      <c r="Z307" s="1">
        <f ca="1">IF(Table3[[#This Row],[Gender]]="women",1,0)</f>
        <v>1</v>
      </c>
      <c r="AD307" s="1">
        <f ca="1"/>
        <v>0</v>
      </c>
      <c r="AE307" s="1">
        <f ca="1"/>
        <v>0</v>
      </c>
      <c r="AF307" s="1">
        <f ca="1"/>
        <v>1</v>
      </c>
      <c r="AG307" s="1">
        <f ca="1"/>
        <v>0</v>
      </c>
      <c r="AH307" s="1">
        <f ca="1"/>
        <v>0</v>
      </c>
      <c r="AI307" s="1">
        <f ca="1"/>
        <v>0</v>
      </c>
      <c r="AT307" s="6">
        <f t="shared" ca="1" si="94"/>
        <v>40587.49</v>
      </c>
      <c r="AW307" s="1">
        <f t="shared" ca="1" si="95"/>
        <v>12.53</v>
      </c>
    </row>
    <row r="308" spans="1:49" x14ac:dyDescent="0.25">
      <c r="A308" s="1" t="str">
        <f t="shared" ca="1" si="85"/>
        <v>women</v>
      </c>
      <c r="B308" s="1">
        <f t="shared" ca="1" si="86"/>
        <v>38</v>
      </c>
      <c r="C308" s="1" t="str">
        <f t="shared" ca="1" si="87"/>
        <v>Agriculture</v>
      </c>
      <c r="D308" s="1" t="str">
        <f t="shared" ca="1" si="88"/>
        <v>High school</v>
      </c>
      <c r="E308" s="1">
        <f t="shared" ca="1" si="89"/>
        <v>1</v>
      </c>
      <c r="F308" s="1">
        <f t="shared" ca="1" si="90"/>
        <v>2</v>
      </c>
      <c r="G308" s="1">
        <f t="shared" ca="1" si="91"/>
        <v>52989</v>
      </c>
      <c r="H308" s="1" t="str">
        <f t="shared" ca="1" si="92"/>
        <v>Quebec</v>
      </c>
      <c r="I308" s="1">
        <f t="shared" ca="1" si="96"/>
        <v>317934</v>
      </c>
      <c r="J308" s="3">
        <f t="shared" ca="1" si="93"/>
        <v>276003.586677877</v>
      </c>
      <c r="K308" s="3">
        <f t="shared" ca="1" si="97"/>
        <v>90818.476629731129</v>
      </c>
      <c r="L308" s="3">
        <f t="shared" ca="1" si="84"/>
        <v>97635.44048004401</v>
      </c>
      <c r="M308" s="1">
        <f t="shared" ca="1" si="98"/>
        <v>21785.652815215784</v>
      </c>
      <c r="N308" s="3">
        <f t="shared" ca="1" si="99"/>
        <v>67055.884308477267</v>
      </c>
      <c r="O308" s="3">
        <f t="shared" ca="1" si="100"/>
        <v>475808.36093820841</v>
      </c>
      <c r="P308" s="3">
        <f t="shared" ca="1" si="101"/>
        <v>395424.67997313675</v>
      </c>
      <c r="Q308" s="3">
        <f t="shared" ca="1" si="102"/>
        <v>80383.68096507166</v>
      </c>
      <c r="Y308" s="1">
        <f ca="1">IF(Table3[[#This Row],[Gender]]="men",1,0)</f>
        <v>0</v>
      </c>
      <c r="Z308" s="1">
        <f ca="1">IF(Table3[[#This Row],[Gender]]="women",1,0)</f>
        <v>1</v>
      </c>
      <c r="AD308" s="1">
        <f ca="1"/>
        <v>0</v>
      </c>
      <c r="AE308" s="1">
        <f ca="1"/>
        <v>0</v>
      </c>
      <c r="AF308" s="1">
        <f ca="1"/>
        <v>1</v>
      </c>
      <c r="AG308" s="1">
        <f ca="1"/>
        <v>0</v>
      </c>
      <c r="AH308" s="1">
        <f ca="1"/>
        <v>0</v>
      </c>
      <c r="AI308" s="1">
        <f ca="1"/>
        <v>0</v>
      </c>
      <c r="AT308" s="6">
        <f t="shared" ca="1" si="94"/>
        <v>45409.24</v>
      </c>
      <c r="AW308" s="1">
        <f t="shared" ca="1" si="95"/>
        <v>86.81</v>
      </c>
    </row>
    <row r="309" spans="1:49" x14ac:dyDescent="0.25">
      <c r="A309" s="1" t="str">
        <f t="shared" ca="1" si="85"/>
        <v>men</v>
      </c>
      <c r="B309" s="1">
        <f t="shared" ca="1" si="86"/>
        <v>26</v>
      </c>
      <c r="C309" s="1" t="str">
        <f t="shared" ca="1" si="87"/>
        <v>Agriculture</v>
      </c>
      <c r="D309" s="1" t="str">
        <f t="shared" ca="1" si="88"/>
        <v>University</v>
      </c>
      <c r="E309" s="1">
        <f t="shared" ca="1" si="89"/>
        <v>4</v>
      </c>
      <c r="F309" s="1">
        <f t="shared" ca="1" si="90"/>
        <v>2</v>
      </c>
      <c r="G309" s="1">
        <f t="shared" ca="1" si="91"/>
        <v>68284</v>
      </c>
      <c r="H309" s="1" t="str">
        <f t="shared" ca="1" si="92"/>
        <v>Ontario</v>
      </c>
      <c r="I309" s="1">
        <f t="shared" ca="1" si="96"/>
        <v>341420</v>
      </c>
      <c r="J309" s="3">
        <f t="shared" ca="1" si="93"/>
        <v>321418.18554231839</v>
      </c>
      <c r="K309" s="3">
        <f t="shared" ca="1" si="97"/>
        <v>3111.379134906635</v>
      </c>
      <c r="L309" s="3">
        <f t="shared" ca="1" si="84"/>
        <v>6415.3360950332008</v>
      </c>
      <c r="M309" s="1">
        <f t="shared" ca="1" si="98"/>
        <v>135136.25597419401</v>
      </c>
      <c r="N309" s="3">
        <f t="shared" ca="1" si="99"/>
        <v>12864.668859015055</v>
      </c>
      <c r="O309" s="3">
        <f t="shared" ca="1" si="100"/>
        <v>357396.04799392167</v>
      </c>
      <c r="P309" s="3">
        <f t="shared" ca="1" si="101"/>
        <v>462969.77761154564</v>
      </c>
      <c r="Q309" s="3">
        <f t="shared" ca="1" si="102"/>
        <v>-105573.72961762396</v>
      </c>
      <c r="Y309" s="1">
        <f ca="1">IF(Table3[[#This Row],[Gender]]="men",1,0)</f>
        <v>1</v>
      </c>
      <c r="Z309" s="1">
        <f ca="1">IF(Table3[[#This Row],[Gender]]="women",1,0)</f>
        <v>0</v>
      </c>
      <c r="AD309" s="1">
        <f ca="1"/>
        <v>1</v>
      </c>
      <c r="AE309" s="1">
        <f ca="1"/>
        <v>0</v>
      </c>
      <c r="AF309" s="1">
        <f ca="1"/>
        <v>0</v>
      </c>
      <c r="AG309" s="1">
        <f ca="1"/>
        <v>0</v>
      </c>
      <c r="AH309" s="1">
        <f ca="1"/>
        <v>0</v>
      </c>
      <c r="AI309" s="1">
        <f ca="1"/>
        <v>0</v>
      </c>
      <c r="AT309" s="6">
        <f t="shared" ca="1" si="94"/>
        <v>1555.69</v>
      </c>
      <c r="AW309" s="1">
        <f t="shared" ca="1" si="95"/>
        <v>94.14</v>
      </c>
    </row>
    <row r="310" spans="1:49" x14ac:dyDescent="0.25">
      <c r="A310" s="1" t="str">
        <f t="shared" ca="1" si="85"/>
        <v>women</v>
      </c>
      <c r="B310" s="1">
        <f t="shared" ca="1" si="86"/>
        <v>37</v>
      </c>
      <c r="C310" s="1" t="str">
        <f t="shared" ca="1" si="87"/>
        <v>Teaching</v>
      </c>
      <c r="D310" s="1" t="str">
        <f t="shared" ca="1" si="88"/>
        <v>Technical</v>
      </c>
      <c r="E310" s="1">
        <f t="shared" ca="1" si="89"/>
        <v>3</v>
      </c>
      <c r="F310" s="1">
        <f t="shared" ca="1" si="90"/>
        <v>3</v>
      </c>
      <c r="G310" s="1">
        <f t="shared" ca="1" si="91"/>
        <v>32626</v>
      </c>
      <c r="H310" s="1" t="str">
        <f t="shared" ca="1" si="92"/>
        <v>Prince Edward Island</v>
      </c>
      <c r="I310" s="1">
        <f t="shared" ca="1" si="96"/>
        <v>163130</v>
      </c>
      <c r="J310" s="3">
        <f t="shared" ca="1" si="93"/>
        <v>20104.251453690824</v>
      </c>
      <c r="K310" s="3">
        <f t="shared" ca="1" si="97"/>
        <v>49689.489749182329</v>
      </c>
      <c r="L310" s="3">
        <f t="shared" ca="1" si="84"/>
        <v>12956.949570626266</v>
      </c>
      <c r="M310" s="1">
        <f t="shared" ca="1" si="98"/>
        <v>9148.3675495023326</v>
      </c>
      <c r="N310" s="3">
        <f t="shared" ca="1" si="99"/>
        <v>46835.9243918344</v>
      </c>
      <c r="O310" s="3">
        <f t="shared" ca="1" si="100"/>
        <v>259655.41414101672</v>
      </c>
      <c r="P310" s="3">
        <f t="shared" ca="1" si="101"/>
        <v>42209.568573819422</v>
      </c>
      <c r="Q310" s="3">
        <f t="shared" ca="1" si="102"/>
        <v>217445.84556719731</v>
      </c>
      <c r="Y310" s="1">
        <f ca="1">IF(Table3[[#This Row],[Gender]]="men",1,0)</f>
        <v>0</v>
      </c>
      <c r="Z310" s="1">
        <f ca="1">IF(Table3[[#This Row],[Gender]]="women",1,0)</f>
        <v>1</v>
      </c>
      <c r="AD310" s="1">
        <f ca="1"/>
        <v>0</v>
      </c>
      <c r="AE310" s="1">
        <f ca="1"/>
        <v>0</v>
      </c>
      <c r="AF310" s="1">
        <f ca="1"/>
        <v>0</v>
      </c>
      <c r="AG310" s="1">
        <f ca="1"/>
        <v>0</v>
      </c>
      <c r="AH310" s="1">
        <f ca="1"/>
        <v>1</v>
      </c>
      <c r="AI310" s="1">
        <f ca="1"/>
        <v>0</v>
      </c>
      <c r="AT310" s="6">
        <f t="shared" ca="1" si="94"/>
        <v>16563.16</v>
      </c>
      <c r="AW310" s="1">
        <f t="shared" ca="1" si="95"/>
        <v>12.32</v>
      </c>
    </row>
    <row r="311" spans="1:49" x14ac:dyDescent="0.25">
      <c r="A311" s="1" t="str">
        <f t="shared" ca="1" si="85"/>
        <v>women</v>
      </c>
      <c r="B311" s="1">
        <f t="shared" ca="1" si="86"/>
        <v>27</v>
      </c>
      <c r="C311" s="1" t="str">
        <f t="shared" ca="1" si="87"/>
        <v>Construction</v>
      </c>
      <c r="D311" s="1" t="str">
        <f t="shared" ca="1" si="88"/>
        <v>University</v>
      </c>
      <c r="E311" s="1">
        <f t="shared" ca="1" si="89"/>
        <v>3</v>
      </c>
      <c r="F311" s="1">
        <f t="shared" ca="1" si="90"/>
        <v>3</v>
      </c>
      <c r="G311" s="1">
        <f t="shared" ca="1" si="91"/>
        <v>25147</v>
      </c>
      <c r="H311" s="1" t="str">
        <f t="shared" ca="1" si="92"/>
        <v>Alberta</v>
      </c>
      <c r="I311" s="1">
        <f t="shared" ca="1" si="96"/>
        <v>100588</v>
      </c>
      <c r="J311" s="3">
        <f t="shared" ca="1" si="93"/>
        <v>64012.022603642508</v>
      </c>
      <c r="K311" s="3">
        <f t="shared" ca="1" si="97"/>
        <v>30494.506765501774</v>
      </c>
      <c r="L311" s="3">
        <f t="shared" ca="1" si="84"/>
        <v>70240.175759550999</v>
      </c>
      <c r="M311" s="1">
        <f t="shared" ca="1" si="98"/>
        <v>3177.191466153296</v>
      </c>
      <c r="N311" s="3">
        <f t="shared" ca="1" si="99"/>
        <v>27990.329772304081</v>
      </c>
      <c r="O311" s="3">
        <f t="shared" ca="1" si="100"/>
        <v>159072.83653780585</v>
      </c>
      <c r="P311" s="3">
        <f t="shared" ca="1" si="101"/>
        <v>137429.38982934682</v>
      </c>
      <c r="Q311" s="3">
        <f t="shared" ca="1" si="102"/>
        <v>21643.446708459029</v>
      </c>
      <c r="Y311" s="1">
        <f ca="1">IF(Table3[[#This Row],[Gender]]="men",1,0)</f>
        <v>0</v>
      </c>
      <c r="Z311" s="1">
        <f ca="1">IF(Table3[[#This Row],[Gender]]="women",1,0)</f>
        <v>1</v>
      </c>
      <c r="AD311" s="1">
        <f ca="1"/>
        <v>0</v>
      </c>
      <c r="AE311" s="1">
        <f ca="1"/>
        <v>0</v>
      </c>
      <c r="AF311" s="1">
        <f ca="1"/>
        <v>0</v>
      </c>
      <c r="AG311" s="1">
        <f ca="1"/>
        <v>1</v>
      </c>
      <c r="AH311" s="1">
        <f ca="1"/>
        <v>0</v>
      </c>
      <c r="AI311" s="1">
        <f ca="1"/>
        <v>0</v>
      </c>
      <c r="AT311" s="6">
        <f t="shared" ca="1" si="94"/>
        <v>10164.84</v>
      </c>
      <c r="AW311" s="1">
        <f t="shared" ca="1" si="95"/>
        <v>63.64</v>
      </c>
    </row>
    <row r="312" spans="1:49" x14ac:dyDescent="0.25">
      <c r="A312" s="1" t="str">
        <f t="shared" ca="1" si="85"/>
        <v>men</v>
      </c>
      <c r="B312" s="1">
        <f t="shared" ca="1" si="86"/>
        <v>25</v>
      </c>
      <c r="C312" s="1" t="str">
        <f t="shared" ca="1" si="87"/>
        <v>IT</v>
      </c>
      <c r="D312" s="1" t="str">
        <f t="shared" ca="1" si="88"/>
        <v>Technical</v>
      </c>
      <c r="E312" s="1">
        <f t="shared" ca="1" si="89"/>
        <v>2</v>
      </c>
      <c r="F312" s="1">
        <f t="shared" ca="1" si="90"/>
        <v>1</v>
      </c>
      <c r="G312" s="1">
        <f t="shared" ca="1" si="91"/>
        <v>40346</v>
      </c>
      <c r="H312" s="1" t="str">
        <f t="shared" ca="1" si="92"/>
        <v>Nova Scotia</v>
      </c>
      <c r="I312" s="1">
        <f t="shared" ca="1" si="96"/>
        <v>242076</v>
      </c>
      <c r="J312" s="3">
        <f t="shared" ca="1" si="93"/>
        <v>125459.05640788299</v>
      </c>
      <c r="K312" s="3">
        <f t="shared" ca="1" si="97"/>
        <v>16088.580884593957</v>
      </c>
      <c r="L312" s="3">
        <f t="shared" ca="1" si="84"/>
        <v>20650.004829305508</v>
      </c>
      <c r="M312" s="1">
        <f t="shared" ca="1" si="98"/>
        <v>31900.043930938486</v>
      </c>
      <c r="N312" s="3">
        <f t="shared" ca="1" si="99"/>
        <v>22115.179929846727</v>
      </c>
      <c r="O312" s="3">
        <f t="shared" ca="1" si="100"/>
        <v>280279.76081444067</v>
      </c>
      <c r="P312" s="3">
        <f t="shared" ca="1" si="101"/>
        <v>178009.10516812699</v>
      </c>
      <c r="Q312" s="3">
        <f t="shared" ca="1" si="102"/>
        <v>102270.65564631368</v>
      </c>
      <c r="Y312" s="1">
        <f ca="1">IF(Table3[[#This Row],[Gender]]="men",1,0)</f>
        <v>1</v>
      </c>
      <c r="Z312" s="1">
        <f ca="1">IF(Table3[[#This Row],[Gender]]="women",1,0)</f>
        <v>0</v>
      </c>
      <c r="AD312" s="1">
        <f ca="1"/>
        <v>0</v>
      </c>
      <c r="AE312" s="1">
        <f ca="1"/>
        <v>1</v>
      </c>
      <c r="AF312" s="1">
        <f ca="1"/>
        <v>0</v>
      </c>
      <c r="AG312" s="1">
        <f ca="1"/>
        <v>0</v>
      </c>
      <c r="AH312" s="1">
        <f ca="1"/>
        <v>0</v>
      </c>
      <c r="AI312" s="1">
        <f ca="1"/>
        <v>0</v>
      </c>
      <c r="AT312" s="6">
        <f t="shared" ca="1" si="94"/>
        <v>16088.58</v>
      </c>
      <c r="AW312" s="1">
        <f t="shared" ca="1" si="95"/>
        <v>51.83</v>
      </c>
    </row>
    <row r="313" spans="1:49" x14ac:dyDescent="0.25">
      <c r="A313" s="1" t="str">
        <f t="shared" ca="1" si="85"/>
        <v>women</v>
      </c>
      <c r="B313" s="1">
        <f t="shared" ca="1" si="86"/>
        <v>44</v>
      </c>
      <c r="C313" s="1" t="str">
        <f t="shared" ca="1" si="87"/>
        <v>Health</v>
      </c>
      <c r="D313" s="1" t="str">
        <f t="shared" ca="1" si="88"/>
        <v>Technical</v>
      </c>
      <c r="E313" s="1">
        <f t="shared" ca="1" si="89"/>
        <v>3</v>
      </c>
      <c r="F313" s="1">
        <f t="shared" ca="1" si="90"/>
        <v>1</v>
      </c>
      <c r="G313" s="1">
        <f t="shared" ca="1" si="91"/>
        <v>57420</v>
      </c>
      <c r="H313" s="1" t="str">
        <f t="shared" ca="1" si="92"/>
        <v>BC</v>
      </c>
      <c r="I313" s="1">
        <f t="shared" ca="1" si="96"/>
        <v>344520</v>
      </c>
      <c r="J313" s="3">
        <f t="shared" ca="1" si="93"/>
        <v>101187.64241685173</v>
      </c>
      <c r="K313" s="3">
        <f t="shared" ca="1" si="97"/>
        <v>29101.562652093413</v>
      </c>
      <c r="L313" s="3">
        <f t="shared" ca="1" si="84"/>
        <v>32213.609157416515</v>
      </c>
      <c r="M313" s="1">
        <f t="shared" ca="1" si="98"/>
        <v>113801.77931202085</v>
      </c>
      <c r="N313" s="3">
        <f t="shared" ca="1" si="99"/>
        <v>80519.040555250802</v>
      </c>
      <c r="O313" s="3">
        <f t="shared" ca="1" si="100"/>
        <v>454140.60320734419</v>
      </c>
      <c r="P313" s="3">
        <f t="shared" ca="1" si="101"/>
        <v>247203.03088628908</v>
      </c>
      <c r="Q313" s="3">
        <f t="shared" ca="1" si="102"/>
        <v>206937.57232105511</v>
      </c>
      <c r="Y313" s="1">
        <f ca="1">IF(Table3[[#This Row],[Gender]]="men",1,0)</f>
        <v>0</v>
      </c>
      <c r="Z313" s="1">
        <f ca="1">IF(Table3[[#This Row],[Gender]]="women",1,0)</f>
        <v>1</v>
      </c>
      <c r="AD313" s="1">
        <f ca="1"/>
        <v>0</v>
      </c>
      <c r="AE313" s="1">
        <f ca="1"/>
        <v>1</v>
      </c>
      <c r="AF313" s="1">
        <f ca="1"/>
        <v>0</v>
      </c>
      <c r="AG313" s="1">
        <f ca="1"/>
        <v>0</v>
      </c>
      <c r="AH313" s="1">
        <f ca="1"/>
        <v>0</v>
      </c>
      <c r="AI313" s="1">
        <f ca="1"/>
        <v>0</v>
      </c>
      <c r="AT313" s="6">
        <f t="shared" ca="1" si="94"/>
        <v>29101.56</v>
      </c>
      <c r="AW313" s="1">
        <f t="shared" ca="1" si="95"/>
        <v>29.37</v>
      </c>
    </row>
    <row r="314" spans="1:49" x14ac:dyDescent="0.25">
      <c r="A314" s="1" t="str">
        <f t="shared" ca="1" si="85"/>
        <v>women</v>
      </c>
      <c r="B314" s="1">
        <f t="shared" ca="1" si="86"/>
        <v>31</v>
      </c>
      <c r="C314" s="1" t="str">
        <f t="shared" ca="1" si="87"/>
        <v>Health</v>
      </c>
      <c r="D314" s="1" t="str">
        <f t="shared" ca="1" si="88"/>
        <v>Technical</v>
      </c>
      <c r="E314" s="1">
        <f t="shared" ca="1" si="89"/>
        <v>2</v>
      </c>
      <c r="F314" s="1">
        <f t="shared" ca="1" si="90"/>
        <v>1</v>
      </c>
      <c r="G314" s="1">
        <f t="shared" ca="1" si="91"/>
        <v>88765</v>
      </c>
      <c r="H314" s="1" t="str">
        <f t="shared" ca="1" si="92"/>
        <v>Saskatchewan</v>
      </c>
      <c r="I314" s="1">
        <f t="shared" ca="1" si="96"/>
        <v>443825</v>
      </c>
      <c r="J314" s="3">
        <f t="shared" ca="1" si="93"/>
        <v>378496.03486961173</v>
      </c>
      <c r="K314" s="3">
        <f t="shared" ca="1" si="97"/>
        <v>52981.14278641736</v>
      </c>
      <c r="L314" s="3">
        <f t="shared" ca="1" si="84"/>
        <v>24352.297985963032</v>
      </c>
      <c r="M314" s="1">
        <f t="shared" ca="1" si="98"/>
        <v>134114.24773193855</v>
      </c>
      <c r="N314" s="3">
        <f t="shared" ca="1" si="99"/>
        <v>29958.617745326417</v>
      </c>
      <c r="O314" s="3">
        <f t="shared" ca="1" si="100"/>
        <v>526764.76053174376</v>
      </c>
      <c r="P314" s="3">
        <f t="shared" ca="1" si="101"/>
        <v>536962.58058751328</v>
      </c>
      <c r="Q314" s="3">
        <f t="shared" ca="1" si="102"/>
        <v>-10197.820055769524</v>
      </c>
      <c r="Y314" s="1">
        <f ca="1">IF(Table3[[#This Row],[Gender]]="men",1,0)</f>
        <v>0</v>
      </c>
      <c r="Z314" s="1">
        <f ca="1">IF(Table3[[#This Row],[Gender]]="women",1,0)</f>
        <v>1</v>
      </c>
      <c r="AD314" s="1">
        <f ca="1"/>
        <v>0</v>
      </c>
      <c r="AE314" s="1">
        <f ca="1"/>
        <v>0</v>
      </c>
      <c r="AF314" s="1">
        <f ca="1"/>
        <v>0</v>
      </c>
      <c r="AG314" s="1">
        <f ca="1"/>
        <v>0</v>
      </c>
      <c r="AH314" s="1">
        <f ca="1"/>
        <v>0</v>
      </c>
      <c r="AI314" s="1">
        <f ca="1"/>
        <v>1</v>
      </c>
      <c r="AT314" s="6">
        <f t="shared" ca="1" si="94"/>
        <v>52981.14</v>
      </c>
      <c r="AW314" s="1">
        <f t="shared" ca="1" si="95"/>
        <v>85.28</v>
      </c>
    </row>
    <row r="315" spans="1:49" x14ac:dyDescent="0.25">
      <c r="A315" s="1" t="str">
        <f t="shared" ca="1" si="85"/>
        <v>women</v>
      </c>
      <c r="B315" s="1">
        <f t="shared" ca="1" si="86"/>
        <v>45</v>
      </c>
      <c r="C315" s="1" t="str">
        <f t="shared" ca="1" si="87"/>
        <v>General Work</v>
      </c>
      <c r="D315" s="1" t="str">
        <f t="shared" ca="1" si="88"/>
        <v>College</v>
      </c>
      <c r="E315" s="1">
        <f t="shared" ca="1" si="89"/>
        <v>2</v>
      </c>
      <c r="F315" s="1">
        <f t="shared" ca="1" si="90"/>
        <v>2</v>
      </c>
      <c r="G315" s="1">
        <f t="shared" ca="1" si="91"/>
        <v>78024</v>
      </c>
      <c r="H315" s="1" t="str">
        <f t="shared" ca="1" si="92"/>
        <v>Yukon</v>
      </c>
      <c r="I315" s="1">
        <f t="shared" ca="1" si="96"/>
        <v>390120</v>
      </c>
      <c r="J315" s="3">
        <f t="shared" ca="1" si="93"/>
        <v>65372.716698893586</v>
      </c>
      <c r="K315" s="3">
        <f t="shared" ca="1" si="97"/>
        <v>14029.7443173845</v>
      </c>
      <c r="L315" s="3">
        <f t="shared" ca="1" si="84"/>
        <v>40462.79372501222</v>
      </c>
      <c r="M315" s="1">
        <f t="shared" ca="1" si="98"/>
        <v>104115.73741569108</v>
      </c>
      <c r="N315" s="3">
        <f t="shared" ca="1" si="99"/>
        <v>17250.517450647378</v>
      </c>
      <c r="O315" s="3">
        <f t="shared" ca="1" si="100"/>
        <v>421400.26176803187</v>
      </c>
      <c r="P315" s="3">
        <f t="shared" ca="1" si="101"/>
        <v>209951.24783959688</v>
      </c>
      <c r="Q315" s="3">
        <f t="shared" ca="1" si="102"/>
        <v>211449.01392843499</v>
      </c>
      <c r="Y315" s="1">
        <f ca="1">IF(Table3[[#This Row],[Gender]]="men",1,0)</f>
        <v>0</v>
      </c>
      <c r="Z315" s="1">
        <f ca="1">IF(Table3[[#This Row],[Gender]]="women",1,0)</f>
        <v>1</v>
      </c>
      <c r="AD315" s="1">
        <f ca="1"/>
        <v>1</v>
      </c>
      <c r="AE315" s="1">
        <f ca="1"/>
        <v>0</v>
      </c>
      <c r="AF315" s="1">
        <f ca="1"/>
        <v>0</v>
      </c>
      <c r="AG315" s="1">
        <f ca="1"/>
        <v>0</v>
      </c>
      <c r="AH315" s="1">
        <f ca="1"/>
        <v>0</v>
      </c>
      <c r="AI315" s="1">
        <f ca="1"/>
        <v>0</v>
      </c>
      <c r="AT315" s="6">
        <f t="shared" ca="1" si="94"/>
        <v>7014.87</v>
      </c>
      <c r="AW315" s="1">
        <f t="shared" ca="1" si="95"/>
        <v>16.760000000000002</v>
      </c>
    </row>
    <row r="316" spans="1:49" x14ac:dyDescent="0.25">
      <c r="A316" s="1" t="str">
        <f t="shared" ca="1" si="85"/>
        <v>men</v>
      </c>
      <c r="B316" s="1">
        <f t="shared" ca="1" si="86"/>
        <v>30</v>
      </c>
      <c r="C316" s="1" t="str">
        <f t="shared" ca="1" si="87"/>
        <v>Teaching</v>
      </c>
      <c r="D316" s="1" t="str">
        <f t="shared" ca="1" si="88"/>
        <v>High school</v>
      </c>
      <c r="E316" s="1">
        <f t="shared" ca="1" si="89"/>
        <v>1</v>
      </c>
      <c r="F316" s="1">
        <f t="shared" ca="1" si="90"/>
        <v>2</v>
      </c>
      <c r="G316" s="1">
        <f t="shared" ca="1" si="91"/>
        <v>53725</v>
      </c>
      <c r="H316" s="1" t="str">
        <f t="shared" ca="1" si="92"/>
        <v>New Bruncwick</v>
      </c>
      <c r="I316" s="1">
        <f t="shared" ca="1" si="96"/>
        <v>161175</v>
      </c>
      <c r="J316" s="3">
        <f t="shared" ca="1" si="93"/>
        <v>94892.965814559968</v>
      </c>
      <c r="K316" s="3">
        <f t="shared" ca="1" si="97"/>
        <v>96134.492099149837</v>
      </c>
      <c r="L316" s="3">
        <f t="shared" ca="1" si="84"/>
        <v>104671.63367847842</v>
      </c>
      <c r="M316" s="1">
        <f t="shared" ca="1" si="98"/>
        <v>64209.975491817851</v>
      </c>
      <c r="N316" s="3">
        <f t="shared" ca="1" si="99"/>
        <v>78685.615366821759</v>
      </c>
      <c r="O316" s="3">
        <f t="shared" ca="1" si="100"/>
        <v>335995.10746597161</v>
      </c>
      <c r="P316" s="3">
        <f t="shared" ca="1" si="101"/>
        <v>263774.57498485624</v>
      </c>
      <c r="Q316" s="3">
        <f t="shared" ca="1" si="102"/>
        <v>72220.53248111537</v>
      </c>
      <c r="Y316" s="1">
        <f ca="1">IF(Table3[[#This Row],[Gender]]="men",1,0)</f>
        <v>1</v>
      </c>
      <c r="Z316" s="1">
        <f ca="1">IF(Table3[[#This Row],[Gender]]="women",1,0)</f>
        <v>0</v>
      </c>
      <c r="AD316" s="1">
        <f ca="1"/>
        <v>0</v>
      </c>
      <c r="AE316" s="1">
        <f ca="1"/>
        <v>0</v>
      </c>
      <c r="AF316" s="1">
        <f ca="1"/>
        <v>0</v>
      </c>
      <c r="AG316" s="1">
        <f ca="1"/>
        <v>0</v>
      </c>
      <c r="AH316" s="1">
        <f ca="1"/>
        <v>1</v>
      </c>
      <c r="AI316" s="1">
        <f ca="1"/>
        <v>0</v>
      </c>
      <c r="AT316" s="6">
        <f t="shared" ca="1" si="94"/>
        <v>48067.25</v>
      </c>
      <c r="AW316" s="1">
        <f t="shared" ca="1" si="95"/>
        <v>58.88</v>
      </c>
    </row>
    <row r="317" spans="1:49" x14ac:dyDescent="0.25">
      <c r="A317" s="1" t="str">
        <f t="shared" ca="1" si="85"/>
        <v>women</v>
      </c>
      <c r="B317" s="1">
        <f t="shared" ca="1" si="86"/>
        <v>34</v>
      </c>
      <c r="C317" s="1" t="str">
        <f t="shared" ca="1" si="87"/>
        <v>Construction</v>
      </c>
      <c r="D317" s="1" t="str">
        <f t="shared" ca="1" si="88"/>
        <v>College</v>
      </c>
      <c r="E317" s="1">
        <f t="shared" ca="1" si="89"/>
        <v>4</v>
      </c>
      <c r="F317" s="1">
        <f t="shared" ca="1" si="90"/>
        <v>3</v>
      </c>
      <c r="G317" s="1">
        <f t="shared" ca="1" si="91"/>
        <v>41159</v>
      </c>
      <c r="H317" s="1" t="str">
        <f t="shared" ca="1" si="92"/>
        <v>Yukon</v>
      </c>
      <c r="I317" s="1">
        <f t="shared" ca="1" si="96"/>
        <v>246954</v>
      </c>
      <c r="J317" s="3">
        <f t="shared" ca="1" si="93"/>
        <v>17292.586351411257</v>
      </c>
      <c r="K317" s="3">
        <f t="shared" ca="1" si="97"/>
        <v>54525.533959435255</v>
      </c>
      <c r="L317" s="3">
        <f t="shared" ca="1" si="84"/>
        <v>109102.98297543809</v>
      </c>
      <c r="M317" s="1">
        <f t="shared" ca="1" si="98"/>
        <v>18573.38031016113</v>
      </c>
      <c r="N317" s="3">
        <f t="shared" ca="1" si="99"/>
        <v>48143.994554716599</v>
      </c>
      <c r="O317" s="3">
        <f t="shared" ca="1" si="100"/>
        <v>349623.52851415181</v>
      </c>
      <c r="P317" s="3">
        <f t="shared" ca="1" si="101"/>
        <v>144968.94963701049</v>
      </c>
      <c r="Q317" s="3">
        <f t="shared" ca="1" si="102"/>
        <v>204654.57887714132</v>
      </c>
      <c r="Y317" s="1">
        <f ca="1">IF(Table3[[#This Row],[Gender]]="men",1,0)</f>
        <v>0</v>
      </c>
      <c r="Z317" s="1">
        <f ca="1">IF(Table3[[#This Row],[Gender]]="women",1,0)</f>
        <v>1</v>
      </c>
      <c r="AD317" s="1">
        <f ca="1"/>
        <v>0</v>
      </c>
      <c r="AE317" s="1">
        <f ca="1"/>
        <v>1</v>
      </c>
      <c r="AF317" s="1">
        <f ca="1"/>
        <v>0</v>
      </c>
      <c r="AG317" s="1">
        <f ca="1"/>
        <v>0</v>
      </c>
      <c r="AH317" s="1">
        <f ca="1"/>
        <v>0</v>
      </c>
      <c r="AI317" s="1">
        <f ca="1"/>
        <v>0</v>
      </c>
      <c r="AT317" s="6">
        <f t="shared" ca="1" si="94"/>
        <v>18175.18</v>
      </c>
      <c r="AW317" s="1">
        <f t="shared" ca="1" si="95"/>
        <v>7</v>
      </c>
    </row>
    <row r="318" spans="1:49" x14ac:dyDescent="0.25">
      <c r="A318" s="1" t="str">
        <f t="shared" ca="1" si="85"/>
        <v>men</v>
      </c>
      <c r="B318" s="1">
        <f t="shared" ca="1" si="86"/>
        <v>41</v>
      </c>
      <c r="C318" s="1" t="str">
        <f t="shared" ca="1" si="87"/>
        <v>Health</v>
      </c>
      <c r="D318" s="1" t="str">
        <f t="shared" ca="1" si="88"/>
        <v>University</v>
      </c>
      <c r="E318" s="1">
        <f t="shared" ca="1" si="89"/>
        <v>3</v>
      </c>
      <c r="F318" s="1">
        <f t="shared" ca="1" si="90"/>
        <v>3</v>
      </c>
      <c r="G318" s="1">
        <f t="shared" ca="1" si="91"/>
        <v>50359</v>
      </c>
      <c r="H318" s="1" t="str">
        <f t="shared" ca="1" si="92"/>
        <v>Yukon</v>
      </c>
      <c r="I318" s="1">
        <f t="shared" ca="1" si="96"/>
        <v>251795</v>
      </c>
      <c r="J318" s="3">
        <f t="shared" ca="1" si="93"/>
        <v>151525.79423553837</v>
      </c>
      <c r="K318" s="3">
        <f t="shared" ca="1" si="97"/>
        <v>125929.91489856798</v>
      </c>
      <c r="L318" s="3">
        <f t="shared" ca="1" si="84"/>
        <v>102844.15992782057</v>
      </c>
      <c r="M318" s="1">
        <f t="shared" ca="1" si="98"/>
        <v>93190.645736907099</v>
      </c>
      <c r="N318" s="3">
        <f t="shared" ca="1" si="99"/>
        <v>68520.940003297161</v>
      </c>
      <c r="O318" s="3">
        <f t="shared" ca="1" si="100"/>
        <v>446245.85490186512</v>
      </c>
      <c r="P318" s="3">
        <f t="shared" ca="1" si="101"/>
        <v>347560.59990026604</v>
      </c>
      <c r="Q318" s="3">
        <f t="shared" ca="1" si="102"/>
        <v>98685.255001599086</v>
      </c>
      <c r="Y318" s="1">
        <f ca="1">IF(Table3[[#This Row],[Gender]]="men",1,0)</f>
        <v>1</v>
      </c>
      <c r="Z318" s="1">
        <f ca="1">IF(Table3[[#This Row],[Gender]]="women",1,0)</f>
        <v>0</v>
      </c>
      <c r="AD318" s="1">
        <f ca="1"/>
        <v>0</v>
      </c>
      <c r="AE318" s="1">
        <f ca="1"/>
        <v>0</v>
      </c>
      <c r="AF318" s="1">
        <f ca="1"/>
        <v>1</v>
      </c>
      <c r="AG318" s="1">
        <f ca="1"/>
        <v>0</v>
      </c>
      <c r="AH318" s="1">
        <f ca="1"/>
        <v>0</v>
      </c>
      <c r="AI318" s="1">
        <f ca="1"/>
        <v>0</v>
      </c>
      <c r="AT318" s="6">
        <f t="shared" ca="1" si="94"/>
        <v>41976.639999999999</v>
      </c>
      <c r="AW318" s="1">
        <f t="shared" ca="1" si="95"/>
        <v>60.18</v>
      </c>
    </row>
    <row r="319" spans="1:49" x14ac:dyDescent="0.25">
      <c r="A319" s="1" t="str">
        <f t="shared" ca="1" si="85"/>
        <v>men</v>
      </c>
      <c r="B319" s="1">
        <f t="shared" ca="1" si="86"/>
        <v>39</v>
      </c>
      <c r="C319" s="1" t="str">
        <f t="shared" ca="1" si="87"/>
        <v>Agriculture</v>
      </c>
      <c r="D319" s="1" t="str">
        <f t="shared" ca="1" si="88"/>
        <v>University</v>
      </c>
      <c r="E319" s="1">
        <f t="shared" ca="1" si="89"/>
        <v>1</v>
      </c>
      <c r="F319" s="1">
        <f t="shared" ca="1" si="90"/>
        <v>3</v>
      </c>
      <c r="G319" s="1">
        <f t="shared" ca="1" si="91"/>
        <v>66376</v>
      </c>
      <c r="H319" s="1" t="str">
        <f t="shared" ca="1" si="92"/>
        <v>Saskatchewan</v>
      </c>
      <c r="I319" s="1">
        <f t="shared" ca="1" si="96"/>
        <v>265504</v>
      </c>
      <c r="J319" s="3">
        <f t="shared" ca="1" si="93"/>
        <v>255537.63332630371</v>
      </c>
      <c r="K319" s="3">
        <f t="shared" ca="1" si="97"/>
        <v>143137.90003212256</v>
      </c>
      <c r="L319" s="3">
        <f t="shared" ca="1" si="84"/>
        <v>196295.31120920883</v>
      </c>
      <c r="M319" s="1">
        <f t="shared" ca="1" si="98"/>
        <v>56033.318994742869</v>
      </c>
      <c r="N319" s="3">
        <f t="shared" ca="1" si="99"/>
        <v>43115.591383999068</v>
      </c>
      <c r="O319" s="3">
        <f t="shared" ca="1" si="100"/>
        <v>451757.4914161216</v>
      </c>
      <c r="P319" s="3">
        <f t="shared" ca="1" si="101"/>
        <v>507866.26353025541</v>
      </c>
      <c r="Q319" s="3">
        <f t="shared" ca="1" si="102"/>
        <v>-56108.772114133812</v>
      </c>
      <c r="Y319" s="1">
        <f ca="1">IF(Table3[[#This Row],[Gender]]="men",1,0)</f>
        <v>1</v>
      </c>
      <c r="Z319" s="1">
        <f ca="1">IF(Table3[[#This Row],[Gender]]="women",1,0)</f>
        <v>0</v>
      </c>
      <c r="AD319" s="1">
        <f ca="1"/>
        <v>0</v>
      </c>
      <c r="AE319" s="1">
        <f ca="1"/>
        <v>0</v>
      </c>
      <c r="AF319" s="1">
        <f ca="1"/>
        <v>0</v>
      </c>
      <c r="AG319" s="1">
        <f ca="1"/>
        <v>0</v>
      </c>
      <c r="AH319" s="1">
        <f ca="1"/>
        <v>0</v>
      </c>
      <c r="AI319" s="1">
        <f ca="1"/>
        <v>1</v>
      </c>
      <c r="AT319" s="6">
        <f t="shared" ca="1" si="94"/>
        <v>47712.63</v>
      </c>
      <c r="AW319" s="1">
        <f t="shared" ca="1" si="95"/>
        <v>96.25</v>
      </c>
    </row>
    <row r="320" spans="1:49" x14ac:dyDescent="0.25">
      <c r="A320" s="1" t="str">
        <f t="shared" ca="1" si="85"/>
        <v>women</v>
      </c>
      <c r="B320" s="1">
        <f t="shared" ca="1" si="86"/>
        <v>33</v>
      </c>
      <c r="C320" s="1" t="str">
        <f t="shared" ca="1" si="87"/>
        <v>General Work</v>
      </c>
      <c r="D320" s="1" t="str">
        <f t="shared" ca="1" si="88"/>
        <v>University</v>
      </c>
      <c r="E320" s="1">
        <f t="shared" ca="1" si="89"/>
        <v>3</v>
      </c>
      <c r="F320" s="1">
        <f t="shared" ca="1" si="90"/>
        <v>3</v>
      </c>
      <c r="G320" s="1">
        <f t="shared" ca="1" si="91"/>
        <v>38198</v>
      </c>
      <c r="H320" s="1" t="str">
        <f t="shared" ca="1" si="92"/>
        <v>Newfoundland</v>
      </c>
      <c r="I320" s="1">
        <f t="shared" ca="1" si="96"/>
        <v>229188</v>
      </c>
      <c r="J320" s="3">
        <f t="shared" ca="1" si="93"/>
        <v>201765.73148700205</v>
      </c>
      <c r="K320" s="3">
        <f t="shared" ca="1" si="97"/>
        <v>39281.343929821247</v>
      </c>
      <c r="L320" s="3">
        <f t="shared" ca="1" si="84"/>
        <v>7609.7512973775638</v>
      </c>
      <c r="M320" s="1">
        <f t="shared" ca="1" si="98"/>
        <v>18652.608458410676</v>
      </c>
      <c r="N320" s="3">
        <f t="shared" ca="1" si="99"/>
        <v>768.19394375772663</v>
      </c>
      <c r="O320" s="3">
        <f t="shared" ca="1" si="100"/>
        <v>269237.53787357901</v>
      </c>
      <c r="P320" s="3">
        <f t="shared" ca="1" si="101"/>
        <v>228028.09124279031</v>
      </c>
      <c r="Q320" s="3">
        <f t="shared" ca="1" si="102"/>
        <v>41209.446630788705</v>
      </c>
      <c r="Y320" s="1">
        <f ca="1">IF(Table3[[#This Row],[Gender]]="men",1,0)</f>
        <v>0</v>
      </c>
      <c r="Z320" s="1">
        <f ca="1">IF(Table3[[#This Row],[Gender]]="women",1,0)</f>
        <v>1</v>
      </c>
      <c r="AD320" s="1">
        <f ca="1"/>
        <v>0</v>
      </c>
      <c r="AE320" s="1">
        <f ca="1"/>
        <v>0</v>
      </c>
      <c r="AF320" s="1">
        <f ca="1"/>
        <v>0</v>
      </c>
      <c r="AG320" s="1">
        <f ca="1"/>
        <v>0</v>
      </c>
      <c r="AH320" s="1">
        <f ca="1"/>
        <v>0</v>
      </c>
      <c r="AI320" s="1">
        <f ca="1"/>
        <v>1</v>
      </c>
      <c r="AT320" s="6">
        <f t="shared" ca="1" si="94"/>
        <v>13093.78</v>
      </c>
      <c r="AW320" s="1">
        <f t="shared" ca="1" si="95"/>
        <v>88.04</v>
      </c>
    </row>
    <row r="321" spans="1:49" x14ac:dyDescent="0.25">
      <c r="A321" s="1" t="str">
        <f t="shared" ca="1" si="85"/>
        <v>men</v>
      </c>
      <c r="B321" s="1">
        <f t="shared" ca="1" si="86"/>
        <v>42</v>
      </c>
      <c r="C321" s="1" t="str">
        <f t="shared" ca="1" si="87"/>
        <v>General Work</v>
      </c>
      <c r="D321" s="1" t="str">
        <f t="shared" ca="1" si="88"/>
        <v>University</v>
      </c>
      <c r="E321" s="1">
        <f t="shared" ca="1" si="89"/>
        <v>4</v>
      </c>
      <c r="F321" s="1">
        <f t="shared" ca="1" si="90"/>
        <v>3</v>
      </c>
      <c r="G321" s="1">
        <f t="shared" ca="1" si="91"/>
        <v>39255</v>
      </c>
      <c r="H321" s="1" t="str">
        <f t="shared" ca="1" si="92"/>
        <v>Yukon</v>
      </c>
      <c r="I321" s="1">
        <f t="shared" ca="1" si="96"/>
        <v>117765</v>
      </c>
      <c r="J321" s="3">
        <f t="shared" ca="1" si="93"/>
        <v>79519.631758559859</v>
      </c>
      <c r="K321" s="3">
        <f t="shared" ca="1" si="97"/>
        <v>39853.466624193461</v>
      </c>
      <c r="L321" s="3">
        <f t="shared" ca="1" si="84"/>
        <v>61484.889555562135</v>
      </c>
      <c r="M321" s="1">
        <f t="shared" ca="1" si="98"/>
        <v>36779.093520765506</v>
      </c>
      <c r="N321" s="3">
        <f t="shared" ca="1" si="99"/>
        <v>46156.361450309669</v>
      </c>
      <c r="O321" s="3">
        <f t="shared" ca="1" si="100"/>
        <v>203774.82807450314</v>
      </c>
      <c r="P321" s="3">
        <f t="shared" ca="1" si="101"/>
        <v>177783.6148348875</v>
      </c>
      <c r="Q321" s="3">
        <f t="shared" ca="1" si="102"/>
        <v>25991.213239615638</v>
      </c>
      <c r="Y321" s="1">
        <f ca="1">IF(Table3[[#This Row],[Gender]]="men",1,0)</f>
        <v>1</v>
      </c>
      <c r="Z321" s="1">
        <f ca="1">IF(Table3[[#This Row],[Gender]]="women",1,0)</f>
        <v>0</v>
      </c>
      <c r="AD321" s="1">
        <f ca="1"/>
        <v>0</v>
      </c>
      <c r="AE321" s="1">
        <f ca="1"/>
        <v>0</v>
      </c>
      <c r="AF321" s="1">
        <f ca="1"/>
        <v>0</v>
      </c>
      <c r="AG321" s="1">
        <f ca="1"/>
        <v>1</v>
      </c>
      <c r="AH321" s="1">
        <f ca="1"/>
        <v>0</v>
      </c>
      <c r="AI321" s="1">
        <f ca="1"/>
        <v>0</v>
      </c>
      <c r="AT321" s="6">
        <f t="shared" ca="1" si="94"/>
        <v>13284.49</v>
      </c>
      <c r="AW321" s="1">
        <f t="shared" ca="1" si="95"/>
        <v>67.52</v>
      </c>
    </row>
    <row r="322" spans="1:49" x14ac:dyDescent="0.25">
      <c r="A322" s="1" t="str">
        <f t="shared" ca="1" si="85"/>
        <v>men</v>
      </c>
      <c r="B322" s="1">
        <f t="shared" ca="1" si="86"/>
        <v>30</v>
      </c>
      <c r="C322" s="1" t="str">
        <f t="shared" ca="1" si="87"/>
        <v>IT</v>
      </c>
      <c r="D322" s="1" t="str">
        <f t="shared" ca="1" si="88"/>
        <v>High school</v>
      </c>
      <c r="E322" s="1">
        <f t="shared" ca="1" si="89"/>
        <v>2</v>
      </c>
      <c r="F322" s="1">
        <f t="shared" ca="1" si="90"/>
        <v>2</v>
      </c>
      <c r="G322" s="1">
        <f t="shared" ca="1" si="91"/>
        <v>75473</v>
      </c>
      <c r="H322" s="1" t="str">
        <f t="shared" ca="1" si="92"/>
        <v>Quebec</v>
      </c>
      <c r="I322" s="1">
        <f t="shared" ca="1" si="96"/>
        <v>452838</v>
      </c>
      <c r="J322" s="3">
        <f t="shared" ca="1" si="93"/>
        <v>191675.52136214008</v>
      </c>
      <c r="K322" s="3">
        <f t="shared" ca="1" si="97"/>
        <v>116717.71654346553</v>
      </c>
      <c r="L322" s="3">
        <f t="shared" ca="1" si="84"/>
        <v>19997.638701181178</v>
      </c>
      <c r="M322" s="1">
        <f t="shared" ca="1" si="98"/>
        <v>593.46809809154422</v>
      </c>
      <c r="N322" s="3">
        <f t="shared" ca="1" si="99"/>
        <v>45609.782338740806</v>
      </c>
      <c r="O322" s="3">
        <f t="shared" ca="1" si="100"/>
        <v>615165.49888220627</v>
      </c>
      <c r="P322" s="3">
        <f t="shared" ca="1" si="101"/>
        <v>212266.62816141281</v>
      </c>
      <c r="Q322" s="3">
        <f t="shared" ca="1" si="102"/>
        <v>402898.87072079349</v>
      </c>
      <c r="Y322" s="1">
        <f ca="1">IF(Table3[[#This Row],[Gender]]="men",1,0)</f>
        <v>1</v>
      </c>
      <c r="Z322" s="1">
        <f ca="1">IF(Table3[[#This Row],[Gender]]="women",1,0)</f>
        <v>0</v>
      </c>
      <c r="AD322" s="1">
        <f ca="1"/>
        <v>0</v>
      </c>
      <c r="AE322" s="1">
        <f ca="1"/>
        <v>0</v>
      </c>
      <c r="AF322" s="1">
        <f ca="1"/>
        <v>1</v>
      </c>
      <c r="AG322" s="1">
        <f ca="1"/>
        <v>0</v>
      </c>
      <c r="AH322" s="1">
        <f ca="1"/>
        <v>0</v>
      </c>
      <c r="AI322" s="1">
        <f ca="1"/>
        <v>0</v>
      </c>
      <c r="AT322" s="6">
        <f t="shared" ca="1" si="94"/>
        <v>58358.86</v>
      </c>
      <c r="AW322" s="1">
        <f t="shared" ca="1" si="95"/>
        <v>42.33</v>
      </c>
    </row>
    <row r="323" spans="1:49" x14ac:dyDescent="0.25">
      <c r="A323" s="1" t="str">
        <f t="shared" ca="1" si="85"/>
        <v>women</v>
      </c>
      <c r="B323" s="1">
        <f t="shared" ca="1" si="86"/>
        <v>43</v>
      </c>
      <c r="C323" s="1" t="str">
        <f t="shared" ca="1" si="87"/>
        <v>Agriculture</v>
      </c>
      <c r="D323" s="1" t="str">
        <f t="shared" ca="1" si="88"/>
        <v>College</v>
      </c>
      <c r="E323" s="1">
        <f t="shared" ca="1" si="89"/>
        <v>4</v>
      </c>
      <c r="F323" s="1">
        <f t="shared" ca="1" si="90"/>
        <v>2</v>
      </c>
      <c r="G323" s="1">
        <f t="shared" ca="1" si="91"/>
        <v>42265</v>
      </c>
      <c r="H323" s="1" t="str">
        <f t="shared" ca="1" si="92"/>
        <v>Alberta</v>
      </c>
      <c r="I323" s="1">
        <f t="shared" ca="1" si="96"/>
        <v>126795</v>
      </c>
      <c r="J323" s="3">
        <f t="shared" ca="1" si="93"/>
        <v>121496.0606385592</v>
      </c>
      <c r="K323" s="3">
        <f t="shared" ca="1" si="97"/>
        <v>40880.375638583013</v>
      </c>
      <c r="L323" s="3">
        <f t="shared" ca="1" si="84"/>
        <v>68777.300562052973</v>
      </c>
      <c r="M323" s="1">
        <f t="shared" ca="1" si="98"/>
        <v>1811.3532581531174</v>
      </c>
      <c r="N323" s="3">
        <f t="shared" ca="1" si="99"/>
        <v>32717.001972917693</v>
      </c>
      <c r="O323" s="3">
        <f t="shared" ca="1" si="100"/>
        <v>200392.37761150071</v>
      </c>
      <c r="P323" s="3">
        <f t="shared" ca="1" si="101"/>
        <v>192084.71445876526</v>
      </c>
      <c r="Q323" s="3">
        <f t="shared" ca="1" si="102"/>
        <v>8307.6631527354475</v>
      </c>
      <c r="Y323" s="1">
        <f ca="1">IF(Table3[[#This Row],[Gender]]="men",1,0)</f>
        <v>0</v>
      </c>
      <c r="Z323" s="1">
        <f ca="1">IF(Table3[[#This Row],[Gender]]="women",1,0)</f>
        <v>1</v>
      </c>
      <c r="AD323" s="1">
        <f ca="1"/>
        <v>0</v>
      </c>
      <c r="AE323" s="1">
        <f ca="1"/>
        <v>1</v>
      </c>
      <c r="AF323" s="1">
        <f ca="1"/>
        <v>0</v>
      </c>
      <c r="AG323" s="1">
        <f ca="1"/>
        <v>0</v>
      </c>
      <c r="AH323" s="1">
        <f ca="1"/>
        <v>0</v>
      </c>
      <c r="AI323" s="1">
        <f ca="1"/>
        <v>0</v>
      </c>
      <c r="AT323" s="6">
        <f t="shared" ca="1" si="94"/>
        <v>20440.189999999999</v>
      </c>
      <c r="AW323" s="1">
        <f t="shared" ca="1" si="95"/>
        <v>95.82</v>
      </c>
    </row>
    <row r="324" spans="1:49" x14ac:dyDescent="0.25">
      <c r="A324" s="1" t="str">
        <f t="shared" ca="1" si="85"/>
        <v>women</v>
      </c>
      <c r="B324" s="1">
        <f t="shared" ca="1" si="86"/>
        <v>25</v>
      </c>
      <c r="C324" s="1" t="str">
        <f t="shared" ca="1" si="87"/>
        <v>Health</v>
      </c>
      <c r="D324" s="1" t="str">
        <f t="shared" ca="1" si="88"/>
        <v>University</v>
      </c>
      <c r="E324" s="1">
        <f t="shared" ca="1" si="89"/>
        <v>3</v>
      </c>
      <c r="F324" s="1">
        <f t="shared" ca="1" si="90"/>
        <v>2</v>
      </c>
      <c r="G324" s="1">
        <f t="shared" ca="1" si="91"/>
        <v>60661</v>
      </c>
      <c r="H324" s="1" t="str">
        <f t="shared" ca="1" si="92"/>
        <v>Prince Edward Island</v>
      </c>
      <c r="I324" s="1">
        <f t="shared" ca="1" si="96"/>
        <v>242644</v>
      </c>
      <c r="J324" s="3">
        <f t="shared" ca="1" si="93"/>
        <v>205940.77133710205</v>
      </c>
      <c r="K324" s="3">
        <f t="shared" ca="1" si="97"/>
        <v>16095.171960914475</v>
      </c>
      <c r="L324" s="3">
        <f t="shared" ca="1" si="84"/>
        <v>17462.570436946287</v>
      </c>
      <c r="M324" s="1">
        <f t="shared" ca="1" si="98"/>
        <v>76851.807661853323</v>
      </c>
      <c r="N324" s="3">
        <f t="shared" ca="1" si="99"/>
        <v>16441.698379013538</v>
      </c>
      <c r="O324" s="3">
        <f t="shared" ca="1" si="100"/>
        <v>275180.87033992802</v>
      </c>
      <c r="P324" s="3">
        <f t="shared" ca="1" si="101"/>
        <v>300255.14943590167</v>
      </c>
      <c r="Q324" s="3">
        <f t="shared" ca="1" si="102"/>
        <v>-25074.279095973645</v>
      </c>
      <c r="Y324" s="1">
        <f ca="1">IF(Table3[[#This Row],[Gender]]="men",1,0)</f>
        <v>0</v>
      </c>
      <c r="Z324" s="1">
        <f ca="1">IF(Table3[[#This Row],[Gender]]="women",1,0)</f>
        <v>1</v>
      </c>
      <c r="AD324" s="1">
        <f ca="1"/>
        <v>0</v>
      </c>
      <c r="AE324" s="1">
        <f ca="1"/>
        <v>1</v>
      </c>
      <c r="AF324" s="1">
        <f ca="1"/>
        <v>0</v>
      </c>
      <c r="AG324" s="1">
        <f ca="1"/>
        <v>0</v>
      </c>
      <c r="AH324" s="1">
        <f ca="1"/>
        <v>0</v>
      </c>
      <c r="AI324" s="1">
        <f ca="1"/>
        <v>0</v>
      </c>
      <c r="AT324" s="6">
        <f t="shared" ca="1" si="94"/>
        <v>8047.59</v>
      </c>
      <c r="AW324" s="1">
        <f t="shared" ca="1" si="95"/>
        <v>84.87</v>
      </c>
    </row>
    <row r="325" spans="1:49" x14ac:dyDescent="0.25">
      <c r="A325" s="1" t="str">
        <f t="shared" ca="1" si="85"/>
        <v>women</v>
      </c>
      <c r="B325" s="1">
        <f t="shared" ca="1" si="86"/>
        <v>40</v>
      </c>
      <c r="C325" s="1" t="str">
        <f t="shared" ca="1" si="87"/>
        <v>Health</v>
      </c>
      <c r="D325" s="1" t="str">
        <f t="shared" ca="1" si="88"/>
        <v>Technical</v>
      </c>
      <c r="E325" s="1">
        <f t="shared" ca="1" si="89"/>
        <v>1</v>
      </c>
      <c r="F325" s="1">
        <f t="shared" ca="1" si="90"/>
        <v>1</v>
      </c>
      <c r="G325" s="1">
        <f t="shared" ca="1" si="91"/>
        <v>86390</v>
      </c>
      <c r="H325" s="1" t="str">
        <f t="shared" ca="1" si="92"/>
        <v>Alberta</v>
      </c>
      <c r="I325" s="1">
        <f t="shared" ca="1" si="96"/>
        <v>345560</v>
      </c>
      <c r="J325" s="3">
        <f t="shared" ca="1" si="93"/>
        <v>254510.6115823414</v>
      </c>
      <c r="K325" s="3">
        <f t="shared" ca="1" si="97"/>
        <v>79185.966574655045</v>
      </c>
      <c r="L325" s="3">
        <f t="shared" ca="1" si="84"/>
        <v>74708.029574283952</v>
      </c>
      <c r="M325" s="1">
        <f t="shared" ca="1" si="98"/>
        <v>107458.84429769384</v>
      </c>
      <c r="N325" s="3">
        <f t="shared" ca="1" si="99"/>
        <v>112367.07545046817</v>
      </c>
      <c r="O325" s="3">
        <f t="shared" ca="1" si="100"/>
        <v>537113.04202512326</v>
      </c>
      <c r="P325" s="3">
        <f t="shared" ca="1" si="101"/>
        <v>436677.48545431916</v>
      </c>
      <c r="Q325" s="3">
        <f t="shared" ca="1" si="102"/>
        <v>100435.5565708041</v>
      </c>
      <c r="Y325" s="1">
        <f ca="1">IF(Table3[[#This Row],[Gender]]="men",1,0)</f>
        <v>0</v>
      </c>
      <c r="Z325" s="1">
        <f ca="1">IF(Table3[[#This Row],[Gender]]="women",1,0)</f>
        <v>1</v>
      </c>
      <c r="AD325" s="1">
        <f ca="1"/>
        <v>0</v>
      </c>
      <c r="AE325" s="1">
        <f ca="1"/>
        <v>0</v>
      </c>
      <c r="AF325" s="1">
        <f ca="1"/>
        <v>0</v>
      </c>
      <c r="AG325" s="1">
        <f ca="1"/>
        <v>0</v>
      </c>
      <c r="AH325" s="1">
        <f ca="1"/>
        <v>0</v>
      </c>
      <c r="AI325" s="1">
        <f ca="1"/>
        <v>1</v>
      </c>
      <c r="AT325" s="6">
        <f t="shared" ca="1" si="94"/>
        <v>79185.97</v>
      </c>
      <c r="AW325" s="1">
        <f t="shared" ca="1" si="95"/>
        <v>73.650000000000006</v>
      </c>
    </row>
    <row r="326" spans="1:49" x14ac:dyDescent="0.25">
      <c r="A326" s="1" t="str">
        <f t="shared" ca="1" si="85"/>
        <v>women</v>
      </c>
      <c r="B326" s="1">
        <f t="shared" ca="1" si="86"/>
        <v>44</v>
      </c>
      <c r="C326" s="1" t="str">
        <f t="shared" ca="1" si="87"/>
        <v>General Work</v>
      </c>
      <c r="D326" s="1" t="str">
        <f t="shared" ca="1" si="88"/>
        <v>Technical</v>
      </c>
      <c r="E326" s="1">
        <f t="shared" ca="1" si="89"/>
        <v>2</v>
      </c>
      <c r="F326" s="1">
        <f t="shared" ca="1" si="90"/>
        <v>1</v>
      </c>
      <c r="G326" s="1">
        <f t="shared" ca="1" si="91"/>
        <v>86135</v>
      </c>
      <c r="H326" s="1" t="str">
        <f t="shared" ca="1" si="92"/>
        <v>Nunavut</v>
      </c>
      <c r="I326" s="1">
        <f t="shared" ca="1" si="96"/>
        <v>344540</v>
      </c>
      <c r="J326" s="3">
        <f t="shared" ca="1" si="93"/>
        <v>55982.710509734985</v>
      </c>
      <c r="K326" s="3">
        <f t="shared" ca="1" si="97"/>
        <v>44315.13931770077</v>
      </c>
      <c r="L326" s="3">
        <f t="shared" ca="1" si="84"/>
        <v>32185.397797327325</v>
      </c>
      <c r="M326" s="1">
        <f t="shared" ca="1" si="98"/>
        <v>12624.477797979795</v>
      </c>
      <c r="N326" s="3">
        <f t="shared" ca="1" si="99"/>
        <v>107710.67954759151</v>
      </c>
      <c r="O326" s="3">
        <f t="shared" ca="1" si="100"/>
        <v>496565.81886529224</v>
      </c>
      <c r="P326" s="3">
        <f t="shared" ca="1" si="101"/>
        <v>100792.58610504211</v>
      </c>
      <c r="Q326" s="3">
        <f t="shared" ca="1" si="102"/>
        <v>395773.2327602501</v>
      </c>
      <c r="Y326" s="1">
        <f ca="1">IF(Table3[[#This Row],[Gender]]="men",1,0)</f>
        <v>0</v>
      </c>
      <c r="Z326" s="1">
        <f ca="1">IF(Table3[[#This Row],[Gender]]="women",1,0)</f>
        <v>1</v>
      </c>
      <c r="AD326" s="1">
        <f ca="1"/>
        <v>0</v>
      </c>
      <c r="AE326" s="1">
        <f ca="1"/>
        <v>0</v>
      </c>
      <c r="AF326" s="1">
        <f ca="1"/>
        <v>0</v>
      </c>
      <c r="AG326" s="1">
        <f ca="1"/>
        <v>1</v>
      </c>
      <c r="AH326" s="1">
        <f ca="1"/>
        <v>0</v>
      </c>
      <c r="AI326" s="1">
        <f ca="1"/>
        <v>0</v>
      </c>
      <c r="AT326" s="6">
        <f t="shared" ca="1" si="94"/>
        <v>44315.14</v>
      </c>
      <c r="AW326" s="1">
        <f t="shared" ca="1" si="95"/>
        <v>16.25</v>
      </c>
    </row>
    <row r="327" spans="1:49" x14ac:dyDescent="0.25">
      <c r="A327" s="1" t="str">
        <f t="shared" ca="1" si="85"/>
        <v>women</v>
      </c>
      <c r="B327" s="1">
        <f t="shared" ca="1" si="86"/>
        <v>36</v>
      </c>
      <c r="C327" s="1" t="str">
        <f t="shared" ca="1" si="87"/>
        <v>IT</v>
      </c>
      <c r="D327" s="1" t="str">
        <f t="shared" ca="1" si="88"/>
        <v>University</v>
      </c>
      <c r="E327" s="1">
        <f t="shared" ca="1" si="89"/>
        <v>1</v>
      </c>
      <c r="F327" s="1">
        <f t="shared" ca="1" si="90"/>
        <v>2</v>
      </c>
      <c r="G327" s="1">
        <f t="shared" ca="1" si="91"/>
        <v>76338</v>
      </c>
      <c r="H327" s="1" t="str">
        <f t="shared" ca="1" si="92"/>
        <v>Prince Edward Island</v>
      </c>
      <c r="I327" s="1">
        <f t="shared" ca="1" si="96"/>
        <v>305352</v>
      </c>
      <c r="J327" s="3">
        <f t="shared" ca="1" si="93"/>
        <v>92873.258841194984</v>
      </c>
      <c r="K327" s="3">
        <f t="shared" ca="1" si="97"/>
        <v>136827.53206906706</v>
      </c>
      <c r="L327" s="3">
        <f t="shared" ref="L327:L390" ca="1" si="103">F327*RAND()*G327</f>
        <v>5374.2018610591977</v>
      </c>
      <c r="M327" s="1">
        <f t="shared" ca="1" si="98"/>
        <v>74407.021966887813</v>
      </c>
      <c r="N327" s="3">
        <f t="shared" ca="1" si="99"/>
        <v>94466.66441095194</v>
      </c>
      <c r="O327" s="3">
        <f t="shared" ca="1" si="100"/>
        <v>536646.19648001902</v>
      </c>
      <c r="P327" s="3">
        <f t="shared" ca="1" si="101"/>
        <v>172654.48266914199</v>
      </c>
      <c r="Q327" s="3">
        <f t="shared" ca="1" si="102"/>
        <v>363991.71381087706</v>
      </c>
      <c r="Y327" s="1">
        <f ca="1">IF(Table3[[#This Row],[Gender]]="men",1,0)</f>
        <v>0</v>
      </c>
      <c r="Z327" s="1">
        <f ca="1">IF(Table3[[#This Row],[Gender]]="women",1,0)</f>
        <v>1</v>
      </c>
      <c r="AD327" s="1">
        <f ca="1"/>
        <v>0</v>
      </c>
      <c r="AE327" s="1">
        <f ca="1"/>
        <v>0</v>
      </c>
      <c r="AF327" s="1">
        <f ca="1"/>
        <v>1</v>
      </c>
      <c r="AG327" s="1">
        <f ca="1"/>
        <v>0</v>
      </c>
      <c r="AH327" s="1">
        <f ca="1"/>
        <v>0</v>
      </c>
      <c r="AI327" s="1">
        <f ca="1"/>
        <v>0</v>
      </c>
      <c r="AT327" s="6">
        <f t="shared" ca="1" si="94"/>
        <v>68413.77</v>
      </c>
      <c r="AW327" s="1">
        <f t="shared" ca="1" si="95"/>
        <v>30.42</v>
      </c>
    </row>
    <row r="328" spans="1:49" x14ac:dyDescent="0.25">
      <c r="A328" s="1" t="str">
        <f t="shared" ref="A328:A391" ca="1" si="104">IF(RANDBETWEEN(1,2)=1,"men","women")</f>
        <v>women</v>
      </c>
      <c r="B328" s="1">
        <f t="shared" ref="B328:B391" ca="1" si="105">RANDBETWEEN(25,45)</f>
        <v>25</v>
      </c>
      <c r="C328" s="1" t="str">
        <f t="shared" ref="C328:C391" ca="1" si="106">VLOOKUP(RANDBETWEEN(1,6),$R$6:$S$11,2)</f>
        <v>Agriculture</v>
      </c>
      <c r="D328" s="1" t="str">
        <f t="shared" ref="D328:D391" ca="1" si="107">VLOOKUP(RANDBETWEEN(1,5),$T$6:$U$10,2)</f>
        <v>University</v>
      </c>
      <c r="E328" s="1">
        <f t="shared" ref="E328:E391" ca="1" si="108">RANDBETWEEN(1,4)</f>
        <v>2</v>
      </c>
      <c r="F328" s="1">
        <f t="shared" ref="F328:F391" ca="1" si="109">RANDBETWEEN(1,3)</f>
        <v>1</v>
      </c>
      <c r="G328" s="1">
        <f t="shared" ref="G328:G391" ca="1" si="110">RANDBETWEEN(25000,90000)</f>
        <v>78148</v>
      </c>
      <c r="H328" s="1" t="str">
        <f t="shared" ref="H328:H391" ca="1" si="111">VLOOKUP(RANDBETWEEN(1,14),$V$6:$W$18,2)</f>
        <v>Yukon</v>
      </c>
      <c r="I328" s="1">
        <f t="shared" ca="1" si="96"/>
        <v>234444</v>
      </c>
      <c r="J328" s="3">
        <f t="shared" ref="J328:J391" ca="1" si="112">RAND()*I328</f>
        <v>168610.39105789308</v>
      </c>
      <c r="K328" s="3">
        <f t="shared" ca="1" si="97"/>
        <v>8813.4065076752613</v>
      </c>
      <c r="L328" s="3">
        <f t="shared" ca="1" si="103"/>
        <v>56705.822165553582</v>
      </c>
      <c r="M328" s="1">
        <f t="shared" ca="1" si="98"/>
        <v>95457.239426848988</v>
      </c>
      <c r="N328" s="3">
        <f t="shared" ca="1" si="99"/>
        <v>77259.118021322007</v>
      </c>
      <c r="O328" s="3">
        <f t="shared" ca="1" si="100"/>
        <v>320516.52452899725</v>
      </c>
      <c r="P328" s="3">
        <f t="shared" ca="1" si="101"/>
        <v>320773.45265029563</v>
      </c>
      <c r="Q328" s="3">
        <f t="shared" ca="1" si="102"/>
        <v>-256.92812129837694</v>
      </c>
      <c r="Y328" s="1">
        <f ca="1">IF(Table3[[#This Row],[Gender]]="men",1,0)</f>
        <v>0</v>
      </c>
      <c r="Z328" s="1">
        <f ca="1">IF(Table3[[#This Row],[Gender]]="women",1,0)</f>
        <v>1</v>
      </c>
      <c r="AD328" s="1">
        <f ca="1"/>
        <v>0</v>
      </c>
      <c r="AE328" s="1">
        <f ca="1"/>
        <v>0</v>
      </c>
      <c r="AF328" s="1">
        <f ca="1"/>
        <v>0</v>
      </c>
      <c r="AG328" s="1">
        <f ca="1"/>
        <v>0</v>
      </c>
      <c r="AH328" s="1">
        <f ca="1"/>
        <v>1</v>
      </c>
      <c r="AI328" s="1">
        <f ca="1"/>
        <v>0</v>
      </c>
      <c r="AT328" s="6">
        <f t="shared" ref="AT328:AT391" ca="1" si="113">ROUND(K328/F328,2)</f>
        <v>8813.41</v>
      </c>
      <c r="AW328" s="1">
        <f t="shared" ca="1" si="95"/>
        <v>71.92</v>
      </c>
    </row>
    <row r="329" spans="1:49" x14ac:dyDescent="0.25">
      <c r="A329" s="1" t="str">
        <f t="shared" ca="1" si="104"/>
        <v>women</v>
      </c>
      <c r="B329" s="1">
        <f t="shared" ca="1" si="105"/>
        <v>30</v>
      </c>
      <c r="C329" s="1" t="str">
        <f t="shared" ca="1" si="106"/>
        <v>Construction</v>
      </c>
      <c r="D329" s="1" t="str">
        <f t="shared" ca="1" si="107"/>
        <v>High school</v>
      </c>
      <c r="E329" s="1">
        <f t="shared" ca="1" si="108"/>
        <v>1</v>
      </c>
      <c r="F329" s="1">
        <f t="shared" ca="1" si="109"/>
        <v>3</v>
      </c>
      <c r="G329" s="1">
        <f t="shared" ca="1" si="110"/>
        <v>42590</v>
      </c>
      <c r="H329" s="1" t="str">
        <f t="shared" ca="1" si="111"/>
        <v>Prince Edward Island</v>
      </c>
      <c r="I329" s="1">
        <f t="shared" ca="1" si="96"/>
        <v>170360</v>
      </c>
      <c r="J329" s="3">
        <f t="shared" ca="1" si="112"/>
        <v>155178.68249628096</v>
      </c>
      <c r="K329" s="3">
        <f t="shared" ca="1" si="97"/>
        <v>99721.664473777186</v>
      </c>
      <c r="L329" s="3">
        <f t="shared" ca="1" si="103"/>
        <v>115906.26842279133</v>
      </c>
      <c r="M329" s="1">
        <f t="shared" ca="1" si="98"/>
        <v>43736.577040334138</v>
      </c>
      <c r="N329" s="3">
        <f t="shared" ca="1" si="99"/>
        <v>56171.449640957318</v>
      </c>
      <c r="O329" s="3">
        <f t="shared" ca="1" si="100"/>
        <v>326253.11411473446</v>
      </c>
      <c r="P329" s="3">
        <f t="shared" ca="1" si="101"/>
        <v>314821.52795940638</v>
      </c>
      <c r="Q329" s="3">
        <f t="shared" ca="1" si="102"/>
        <v>11431.586155328085</v>
      </c>
      <c r="Y329" s="1">
        <f ca="1">IF(Table3[[#This Row],[Gender]]="men",1,0)</f>
        <v>0</v>
      </c>
      <c r="Z329" s="1">
        <f ca="1">IF(Table3[[#This Row],[Gender]]="women",1,0)</f>
        <v>1</v>
      </c>
      <c r="AD329" s="1">
        <f ca="1"/>
        <v>0</v>
      </c>
      <c r="AE329" s="1">
        <f ca="1"/>
        <v>1</v>
      </c>
      <c r="AF329" s="1">
        <f ca="1"/>
        <v>0</v>
      </c>
      <c r="AG329" s="1">
        <f ca="1"/>
        <v>0</v>
      </c>
      <c r="AH329" s="1">
        <f ca="1"/>
        <v>0</v>
      </c>
      <c r="AI329" s="1">
        <f ca="1"/>
        <v>0</v>
      </c>
      <c r="AT329" s="6">
        <f t="shared" ca="1" si="113"/>
        <v>33240.550000000003</v>
      </c>
      <c r="AW329" s="1">
        <f t="shared" ref="AW329:AW392" ca="1" si="114">ROUND(J329/I329*100,2)</f>
        <v>91.09</v>
      </c>
    </row>
    <row r="330" spans="1:49" x14ac:dyDescent="0.25">
      <c r="A330" s="1" t="str">
        <f t="shared" ca="1" si="104"/>
        <v>women</v>
      </c>
      <c r="B330" s="1">
        <f t="shared" ca="1" si="105"/>
        <v>26</v>
      </c>
      <c r="C330" s="1" t="str">
        <f t="shared" ca="1" si="106"/>
        <v>Health</v>
      </c>
      <c r="D330" s="1" t="str">
        <f t="shared" ca="1" si="107"/>
        <v>High school</v>
      </c>
      <c r="E330" s="1">
        <f t="shared" ca="1" si="108"/>
        <v>3</v>
      </c>
      <c r="F330" s="1">
        <f t="shared" ca="1" si="109"/>
        <v>2</v>
      </c>
      <c r="G330" s="1">
        <f t="shared" ca="1" si="110"/>
        <v>65669</v>
      </c>
      <c r="H330" s="1" t="str">
        <f t="shared" ca="1" si="111"/>
        <v>Alberta</v>
      </c>
      <c r="I330" s="1">
        <f t="shared" ca="1" si="96"/>
        <v>262676</v>
      </c>
      <c r="J330" s="3">
        <f t="shared" ca="1" si="112"/>
        <v>147906.81189608123</v>
      </c>
      <c r="K330" s="3">
        <f t="shared" ca="1" si="97"/>
        <v>121251.18517473021</v>
      </c>
      <c r="L330" s="3">
        <f t="shared" ca="1" si="103"/>
        <v>66553.832547095386</v>
      </c>
      <c r="M330" s="1">
        <f t="shared" ca="1" si="98"/>
        <v>22622.660338064259</v>
      </c>
      <c r="N330" s="3">
        <f t="shared" ca="1" si="99"/>
        <v>18894.684502230077</v>
      </c>
      <c r="O330" s="3">
        <f t="shared" ca="1" si="100"/>
        <v>402821.86967696028</v>
      </c>
      <c r="P330" s="3">
        <f t="shared" ca="1" si="101"/>
        <v>237083.30478124088</v>
      </c>
      <c r="Q330" s="3">
        <f t="shared" ca="1" si="102"/>
        <v>165738.56489571941</v>
      </c>
      <c r="Y330" s="1">
        <f ca="1">IF(Table3[[#This Row],[Gender]]="men",1,0)</f>
        <v>0</v>
      </c>
      <c r="Z330" s="1">
        <f ca="1">IF(Table3[[#This Row],[Gender]]="women",1,0)</f>
        <v>1</v>
      </c>
      <c r="AD330" s="1">
        <f ca="1"/>
        <v>0</v>
      </c>
      <c r="AE330" s="1">
        <f ca="1"/>
        <v>0</v>
      </c>
      <c r="AF330" s="1">
        <f ca="1"/>
        <v>0</v>
      </c>
      <c r="AG330" s="1">
        <f ca="1"/>
        <v>1</v>
      </c>
      <c r="AH330" s="1">
        <f ca="1"/>
        <v>0</v>
      </c>
      <c r="AI330" s="1">
        <f ca="1"/>
        <v>0</v>
      </c>
      <c r="AT330" s="6">
        <f t="shared" ca="1" si="113"/>
        <v>60625.59</v>
      </c>
      <c r="AW330" s="1">
        <f t="shared" ca="1" si="114"/>
        <v>56.31</v>
      </c>
    </row>
    <row r="331" spans="1:49" x14ac:dyDescent="0.25">
      <c r="A331" s="1" t="str">
        <f t="shared" ca="1" si="104"/>
        <v>men</v>
      </c>
      <c r="B331" s="1">
        <f t="shared" ca="1" si="105"/>
        <v>43</v>
      </c>
      <c r="C331" s="1" t="str">
        <f t="shared" ca="1" si="106"/>
        <v>IT</v>
      </c>
      <c r="D331" s="1" t="str">
        <f t="shared" ca="1" si="107"/>
        <v>High school</v>
      </c>
      <c r="E331" s="1">
        <f t="shared" ca="1" si="108"/>
        <v>2</v>
      </c>
      <c r="F331" s="1">
        <f t="shared" ca="1" si="109"/>
        <v>1</v>
      </c>
      <c r="G331" s="1">
        <f t="shared" ca="1" si="110"/>
        <v>38715</v>
      </c>
      <c r="H331" s="1" t="str">
        <f t="shared" ca="1" si="111"/>
        <v>Northwest Ter</v>
      </c>
      <c r="I331" s="1">
        <f t="shared" ca="1" si="96"/>
        <v>193575</v>
      </c>
      <c r="J331" s="3">
        <f t="shared" ca="1" si="112"/>
        <v>16843.362172136047</v>
      </c>
      <c r="K331" s="3">
        <f t="shared" ca="1" si="97"/>
        <v>37283.415544988027</v>
      </c>
      <c r="L331" s="3">
        <f t="shared" ca="1" si="103"/>
        <v>26501.98194205543</v>
      </c>
      <c r="M331" s="1">
        <f t="shared" ca="1" si="98"/>
        <v>315.28428796228491</v>
      </c>
      <c r="N331" s="3">
        <f t="shared" ca="1" si="99"/>
        <v>26620.577683107404</v>
      </c>
      <c r="O331" s="3">
        <f t="shared" ca="1" si="100"/>
        <v>257478.99322809544</v>
      </c>
      <c r="P331" s="3">
        <f t="shared" ca="1" si="101"/>
        <v>43660.628402153765</v>
      </c>
      <c r="Q331" s="3">
        <f t="shared" ca="1" si="102"/>
        <v>213818.36482594168</v>
      </c>
      <c r="Y331" s="1">
        <f ca="1">IF(Table3[[#This Row],[Gender]]="men",1,0)</f>
        <v>1</v>
      </c>
      <c r="Z331" s="1">
        <f ca="1">IF(Table3[[#This Row],[Gender]]="women",1,0)</f>
        <v>0</v>
      </c>
      <c r="AD331" s="1">
        <f ca="1"/>
        <v>0</v>
      </c>
      <c r="AE331" s="1">
        <f ca="1"/>
        <v>1</v>
      </c>
      <c r="AF331" s="1">
        <f ca="1"/>
        <v>0</v>
      </c>
      <c r="AG331" s="1">
        <f ca="1"/>
        <v>0</v>
      </c>
      <c r="AH331" s="1">
        <f ca="1"/>
        <v>0</v>
      </c>
      <c r="AI331" s="1">
        <f ca="1"/>
        <v>0</v>
      </c>
      <c r="AT331" s="6">
        <f t="shared" ca="1" si="113"/>
        <v>37283.42</v>
      </c>
      <c r="AW331" s="1">
        <f t="shared" ca="1" si="114"/>
        <v>8.6999999999999993</v>
      </c>
    </row>
    <row r="332" spans="1:49" x14ac:dyDescent="0.25">
      <c r="A332" s="1" t="str">
        <f t="shared" ca="1" si="104"/>
        <v>men</v>
      </c>
      <c r="B332" s="1">
        <f t="shared" ca="1" si="105"/>
        <v>41</v>
      </c>
      <c r="C332" s="1" t="str">
        <f t="shared" ca="1" si="106"/>
        <v>Health</v>
      </c>
      <c r="D332" s="1" t="str">
        <f t="shared" ca="1" si="107"/>
        <v>Technical</v>
      </c>
      <c r="E332" s="1">
        <f t="shared" ca="1" si="108"/>
        <v>3</v>
      </c>
      <c r="F332" s="1">
        <f t="shared" ca="1" si="109"/>
        <v>3</v>
      </c>
      <c r="G332" s="1">
        <f t="shared" ca="1" si="110"/>
        <v>61046</v>
      </c>
      <c r="H332" s="1" t="str">
        <f t="shared" ca="1" si="111"/>
        <v>BC</v>
      </c>
      <c r="I332" s="1">
        <f t="shared" ca="1" si="96"/>
        <v>244184</v>
      </c>
      <c r="J332" s="3">
        <f t="shared" ca="1" si="112"/>
        <v>225632.3844922405</v>
      </c>
      <c r="K332" s="3">
        <f t="shared" ca="1" si="97"/>
        <v>106610.13868390687</v>
      </c>
      <c r="L332" s="3">
        <f t="shared" ca="1" si="103"/>
        <v>50958.874194005926</v>
      </c>
      <c r="M332" s="1">
        <f t="shared" ca="1" si="98"/>
        <v>963.34488605686738</v>
      </c>
      <c r="N332" s="3">
        <f t="shared" ca="1" si="99"/>
        <v>12012.74607025877</v>
      </c>
      <c r="O332" s="3">
        <f t="shared" ca="1" si="100"/>
        <v>362806.88475416566</v>
      </c>
      <c r="P332" s="3">
        <f t="shared" ca="1" si="101"/>
        <v>277554.60357230325</v>
      </c>
      <c r="Q332" s="3">
        <f t="shared" ca="1" si="102"/>
        <v>85252.281181862403</v>
      </c>
      <c r="Y332" s="1">
        <f ca="1">IF(Table3[[#This Row],[Gender]]="men",1,0)</f>
        <v>1</v>
      </c>
      <c r="Z332" s="1">
        <f ca="1">IF(Table3[[#This Row],[Gender]]="women",1,0)</f>
        <v>0</v>
      </c>
      <c r="AD332" s="1">
        <f ca="1"/>
        <v>0</v>
      </c>
      <c r="AE332" s="1">
        <f ca="1"/>
        <v>1</v>
      </c>
      <c r="AF332" s="1">
        <f ca="1"/>
        <v>0</v>
      </c>
      <c r="AG332" s="1">
        <f ca="1"/>
        <v>0</v>
      </c>
      <c r="AH332" s="1">
        <f ca="1"/>
        <v>0</v>
      </c>
      <c r="AI332" s="1">
        <f ca="1"/>
        <v>0</v>
      </c>
      <c r="AT332" s="6">
        <f t="shared" ca="1" si="113"/>
        <v>35536.71</v>
      </c>
      <c r="AW332" s="1">
        <f t="shared" ca="1" si="114"/>
        <v>92.4</v>
      </c>
    </row>
    <row r="333" spans="1:49" x14ac:dyDescent="0.25">
      <c r="A333" s="1" t="str">
        <f t="shared" ca="1" si="104"/>
        <v>men</v>
      </c>
      <c r="B333" s="1">
        <f t="shared" ca="1" si="105"/>
        <v>45</v>
      </c>
      <c r="C333" s="1" t="str">
        <f t="shared" ca="1" si="106"/>
        <v>Health</v>
      </c>
      <c r="D333" s="1" t="str">
        <f t="shared" ca="1" si="107"/>
        <v>Other</v>
      </c>
      <c r="E333" s="1">
        <f t="shared" ca="1" si="108"/>
        <v>3</v>
      </c>
      <c r="F333" s="1">
        <f t="shared" ca="1" si="109"/>
        <v>2</v>
      </c>
      <c r="G333" s="1">
        <f t="shared" ca="1" si="110"/>
        <v>72029</v>
      </c>
      <c r="H333" s="1" t="str">
        <f t="shared" ca="1" si="111"/>
        <v>Quebec</v>
      </c>
      <c r="I333" s="1">
        <f t="shared" ca="1" si="96"/>
        <v>288116</v>
      </c>
      <c r="J333" s="3">
        <f t="shared" ca="1" si="112"/>
        <v>45512.949584762639</v>
      </c>
      <c r="K333" s="3">
        <f t="shared" ca="1" si="97"/>
        <v>45099.286761915566</v>
      </c>
      <c r="L333" s="3">
        <f t="shared" ca="1" si="103"/>
        <v>1729.1860766525026</v>
      </c>
      <c r="M333" s="1">
        <f t="shared" ca="1" si="98"/>
        <v>25783.080099505412</v>
      </c>
      <c r="N333" s="3">
        <f t="shared" ca="1" si="99"/>
        <v>53144.776353169262</v>
      </c>
      <c r="O333" s="3">
        <f t="shared" ca="1" si="100"/>
        <v>386360.06311508478</v>
      </c>
      <c r="P333" s="3">
        <f t="shared" ca="1" si="101"/>
        <v>73025.215760920561</v>
      </c>
      <c r="Q333" s="3">
        <f t="shared" ca="1" si="102"/>
        <v>313334.84735416423</v>
      </c>
      <c r="Y333" s="1">
        <f ca="1">IF(Table3[[#This Row],[Gender]]="men",1,0)</f>
        <v>1</v>
      </c>
      <c r="Z333" s="1">
        <f ca="1">IF(Table3[[#This Row],[Gender]]="women",1,0)</f>
        <v>0</v>
      </c>
      <c r="AD333" s="1">
        <f ca="1"/>
        <v>0</v>
      </c>
      <c r="AE333" s="1">
        <f ca="1"/>
        <v>0</v>
      </c>
      <c r="AF333" s="1">
        <f ca="1"/>
        <v>1</v>
      </c>
      <c r="AG333" s="1">
        <f ca="1"/>
        <v>0</v>
      </c>
      <c r="AH333" s="1">
        <f ca="1"/>
        <v>0</v>
      </c>
      <c r="AI333" s="1">
        <f ca="1"/>
        <v>0</v>
      </c>
      <c r="AT333" s="6">
        <f t="shared" ca="1" si="113"/>
        <v>22549.64</v>
      </c>
      <c r="AW333" s="1">
        <f t="shared" ca="1" si="114"/>
        <v>15.8</v>
      </c>
    </row>
    <row r="334" spans="1:49" x14ac:dyDescent="0.25">
      <c r="A334" s="1" t="str">
        <f t="shared" ca="1" si="104"/>
        <v>men</v>
      </c>
      <c r="B334" s="1">
        <f t="shared" ca="1" si="105"/>
        <v>30</v>
      </c>
      <c r="C334" s="1" t="str">
        <f t="shared" ca="1" si="106"/>
        <v>Agriculture</v>
      </c>
      <c r="D334" s="1" t="str">
        <f t="shared" ca="1" si="107"/>
        <v>College</v>
      </c>
      <c r="E334" s="1">
        <f t="shared" ca="1" si="108"/>
        <v>4</v>
      </c>
      <c r="F334" s="1">
        <f t="shared" ca="1" si="109"/>
        <v>1</v>
      </c>
      <c r="G334" s="1">
        <f t="shared" ca="1" si="110"/>
        <v>41521</v>
      </c>
      <c r="H334" s="1" t="str">
        <f t="shared" ca="1" si="111"/>
        <v>BC</v>
      </c>
      <c r="I334" s="1">
        <f t="shared" ca="1" si="96"/>
        <v>124563</v>
      </c>
      <c r="J334" s="3">
        <f t="shared" ca="1" si="112"/>
        <v>16830.743597166482</v>
      </c>
      <c r="K334" s="3">
        <f t="shared" ca="1" si="97"/>
        <v>14322.314515788554</v>
      </c>
      <c r="L334" s="3">
        <f t="shared" ca="1" si="103"/>
        <v>9528.9215365840773</v>
      </c>
      <c r="M334" s="1">
        <f t="shared" ca="1" si="98"/>
        <v>25336.195399565036</v>
      </c>
      <c r="N334" s="3">
        <f t="shared" ca="1" si="99"/>
        <v>39257.686687937785</v>
      </c>
      <c r="O334" s="3">
        <f t="shared" ca="1" si="100"/>
        <v>178143.00120372634</v>
      </c>
      <c r="P334" s="3">
        <f t="shared" ca="1" si="101"/>
        <v>51695.860533315601</v>
      </c>
      <c r="Q334" s="3">
        <f t="shared" ca="1" si="102"/>
        <v>126447.14067041074</v>
      </c>
      <c r="Y334" s="1">
        <f ca="1">IF(Table3[[#This Row],[Gender]]="men",1,0)</f>
        <v>1</v>
      </c>
      <c r="Z334" s="1">
        <f ca="1">IF(Table3[[#This Row],[Gender]]="women",1,0)</f>
        <v>0</v>
      </c>
      <c r="AD334" s="1">
        <f ca="1"/>
        <v>0</v>
      </c>
      <c r="AE334" s="1">
        <f ca="1"/>
        <v>1</v>
      </c>
      <c r="AF334" s="1">
        <f ca="1"/>
        <v>0</v>
      </c>
      <c r="AG334" s="1">
        <f ca="1"/>
        <v>0</v>
      </c>
      <c r="AH334" s="1">
        <f ca="1"/>
        <v>0</v>
      </c>
      <c r="AI334" s="1">
        <f ca="1"/>
        <v>0</v>
      </c>
      <c r="AT334" s="6">
        <f t="shared" ca="1" si="113"/>
        <v>14322.31</v>
      </c>
      <c r="AW334" s="1">
        <f t="shared" ca="1" si="114"/>
        <v>13.51</v>
      </c>
    </row>
    <row r="335" spans="1:49" x14ac:dyDescent="0.25">
      <c r="A335" s="1" t="str">
        <f t="shared" ca="1" si="104"/>
        <v>men</v>
      </c>
      <c r="B335" s="1">
        <f t="shared" ca="1" si="105"/>
        <v>41</v>
      </c>
      <c r="C335" s="1" t="str">
        <f t="shared" ca="1" si="106"/>
        <v>Health</v>
      </c>
      <c r="D335" s="1" t="str">
        <f t="shared" ca="1" si="107"/>
        <v>University</v>
      </c>
      <c r="E335" s="1">
        <f t="shared" ca="1" si="108"/>
        <v>1</v>
      </c>
      <c r="F335" s="1">
        <f t="shared" ca="1" si="109"/>
        <v>1</v>
      </c>
      <c r="G335" s="1">
        <f t="shared" ca="1" si="110"/>
        <v>33348</v>
      </c>
      <c r="H335" s="1" t="str">
        <f t="shared" ca="1" si="111"/>
        <v>Prince Edward Island</v>
      </c>
      <c r="I335" s="1">
        <f t="shared" ca="1" si="96"/>
        <v>100044</v>
      </c>
      <c r="J335" s="3">
        <f t="shared" ca="1" si="112"/>
        <v>97150.518454347111</v>
      </c>
      <c r="K335" s="3">
        <f t="shared" ca="1" si="97"/>
        <v>7078.5563581099686</v>
      </c>
      <c r="L335" s="3">
        <f t="shared" ca="1" si="103"/>
        <v>18806.114654553057</v>
      </c>
      <c r="M335" s="1">
        <f t="shared" ca="1" si="98"/>
        <v>30899.963111758985</v>
      </c>
      <c r="N335" s="3">
        <f t="shared" ca="1" si="99"/>
        <v>43845.468602765992</v>
      </c>
      <c r="O335" s="3">
        <f t="shared" ca="1" si="100"/>
        <v>150968.02496087598</v>
      </c>
      <c r="P335" s="3">
        <f t="shared" ca="1" si="101"/>
        <v>146856.59622065915</v>
      </c>
      <c r="Q335" s="3">
        <f t="shared" ca="1" si="102"/>
        <v>4111.4287402168266</v>
      </c>
      <c r="Y335" s="1">
        <f ca="1">IF(Table3[[#This Row],[Gender]]="men",1,0)</f>
        <v>1</v>
      </c>
      <c r="Z335" s="1">
        <f ca="1">IF(Table3[[#This Row],[Gender]]="women",1,0)</f>
        <v>0</v>
      </c>
      <c r="AD335" s="1">
        <f ca="1"/>
        <v>0</v>
      </c>
      <c r="AE335" s="1">
        <f ca="1"/>
        <v>0</v>
      </c>
      <c r="AF335" s="1">
        <f ca="1"/>
        <v>0</v>
      </c>
      <c r="AG335" s="1">
        <f ca="1"/>
        <v>0</v>
      </c>
      <c r="AH335" s="1">
        <f ca="1"/>
        <v>0</v>
      </c>
      <c r="AI335" s="1">
        <f ca="1"/>
        <v>1</v>
      </c>
      <c r="AT335" s="6">
        <f t="shared" ca="1" si="113"/>
        <v>7078.56</v>
      </c>
      <c r="AW335" s="1">
        <f t="shared" ca="1" si="114"/>
        <v>97.11</v>
      </c>
    </row>
    <row r="336" spans="1:49" x14ac:dyDescent="0.25">
      <c r="A336" s="1" t="str">
        <f t="shared" ca="1" si="104"/>
        <v>women</v>
      </c>
      <c r="B336" s="1">
        <f t="shared" ca="1" si="105"/>
        <v>43</v>
      </c>
      <c r="C336" s="1" t="str">
        <f t="shared" ca="1" si="106"/>
        <v>General Work</v>
      </c>
      <c r="D336" s="1" t="str">
        <f t="shared" ca="1" si="107"/>
        <v>College</v>
      </c>
      <c r="E336" s="1">
        <f t="shared" ca="1" si="108"/>
        <v>4</v>
      </c>
      <c r="F336" s="1">
        <f t="shared" ca="1" si="109"/>
        <v>1</v>
      </c>
      <c r="G336" s="1">
        <f t="shared" ca="1" si="110"/>
        <v>75749</v>
      </c>
      <c r="H336" s="1" t="str">
        <f t="shared" ca="1" si="111"/>
        <v>Nunavut</v>
      </c>
      <c r="I336" s="1">
        <f t="shared" ca="1" si="96"/>
        <v>227247</v>
      </c>
      <c r="J336" s="3">
        <f t="shared" ca="1" si="112"/>
        <v>156878.21012255937</v>
      </c>
      <c r="K336" s="3">
        <f t="shared" ca="1" si="97"/>
        <v>58985.333789226373</v>
      </c>
      <c r="L336" s="3">
        <f t="shared" ca="1" si="103"/>
        <v>12601.657661406411</v>
      </c>
      <c r="M336" s="1">
        <f t="shared" ca="1" si="98"/>
        <v>88978.091166471102</v>
      </c>
      <c r="N336" s="3">
        <f t="shared" ca="1" si="99"/>
        <v>49045.951244241005</v>
      </c>
      <c r="O336" s="3">
        <f t="shared" ca="1" si="100"/>
        <v>335278.28503346734</v>
      </c>
      <c r="P336" s="3">
        <f t="shared" ca="1" si="101"/>
        <v>258457.95895043688</v>
      </c>
      <c r="Q336" s="3">
        <f t="shared" ca="1" si="102"/>
        <v>76820.326083030464</v>
      </c>
      <c r="Y336" s="1">
        <f ca="1">IF(Table3[[#This Row],[Gender]]="men",1,0)</f>
        <v>0</v>
      </c>
      <c r="Z336" s="1">
        <f ca="1">IF(Table3[[#This Row],[Gender]]="women",1,0)</f>
        <v>1</v>
      </c>
      <c r="AD336" s="1">
        <f ca="1"/>
        <v>0</v>
      </c>
      <c r="AE336" s="1">
        <f ca="1"/>
        <v>1</v>
      </c>
      <c r="AF336" s="1">
        <f ca="1"/>
        <v>0</v>
      </c>
      <c r="AG336" s="1">
        <f ca="1"/>
        <v>0</v>
      </c>
      <c r="AH336" s="1">
        <f ca="1"/>
        <v>0</v>
      </c>
      <c r="AI336" s="1">
        <f ca="1"/>
        <v>0</v>
      </c>
      <c r="AT336" s="6">
        <f t="shared" ca="1" si="113"/>
        <v>58985.33</v>
      </c>
      <c r="AW336" s="1">
        <f t="shared" ca="1" si="114"/>
        <v>69.03</v>
      </c>
    </row>
    <row r="337" spans="1:49" x14ac:dyDescent="0.25">
      <c r="A337" s="1" t="str">
        <f t="shared" ca="1" si="104"/>
        <v>women</v>
      </c>
      <c r="B337" s="1">
        <f t="shared" ca="1" si="105"/>
        <v>43</v>
      </c>
      <c r="C337" s="1" t="str">
        <f t="shared" ca="1" si="106"/>
        <v>Health</v>
      </c>
      <c r="D337" s="1" t="str">
        <f t="shared" ca="1" si="107"/>
        <v>University</v>
      </c>
      <c r="E337" s="1">
        <f t="shared" ca="1" si="108"/>
        <v>1</v>
      </c>
      <c r="F337" s="1">
        <f t="shared" ca="1" si="109"/>
        <v>3</v>
      </c>
      <c r="G337" s="1">
        <f t="shared" ca="1" si="110"/>
        <v>70519</v>
      </c>
      <c r="H337" s="1" t="str">
        <f t="shared" ca="1" si="111"/>
        <v>Newfoundland</v>
      </c>
      <c r="I337" s="1">
        <f t="shared" ca="1" si="96"/>
        <v>282076</v>
      </c>
      <c r="J337" s="3">
        <f t="shared" ca="1" si="112"/>
        <v>272421.96423344145</v>
      </c>
      <c r="K337" s="3">
        <f t="shared" ca="1" si="97"/>
        <v>53585.155086749757</v>
      </c>
      <c r="L337" s="3">
        <f t="shared" ca="1" si="103"/>
        <v>58010.970174005553</v>
      </c>
      <c r="M337" s="1">
        <f t="shared" ca="1" si="98"/>
        <v>19814.423754346481</v>
      </c>
      <c r="N337" s="3">
        <f t="shared" ca="1" si="99"/>
        <v>23027.3907932455</v>
      </c>
      <c r="O337" s="3">
        <f t="shared" ca="1" si="100"/>
        <v>358688.54587999528</v>
      </c>
      <c r="P337" s="3">
        <f t="shared" ca="1" si="101"/>
        <v>350247.3581617935</v>
      </c>
      <c r="Q337" s="3">
        <f t="shared" ca="1" si="102"/>
        <v>8441.1877182017779</v>
      </c>
      <c r="Y337" s="1">
        <f ca="1">IF(Table3[[#This Row],[Gender]]="men",1,0)</f>
        <v>0</v>
      </c>
      <c r="Z337" s="1">
        <f ca="1">IF(Table3[[#This Row],[Gender]]="women",1,0)</f>
        <v>1</v>
      </c>
      <c r="AD337" s="1">
        <f ca="1"/>
        <v>0</v>
      </c>
      <c r="AE337" s="1">
        <f ca="1"/>
        <v>0</v>
      </c>
      <c r="AF337" s="1">
        <f ca="1"/>
        <v>0</v>
      </c>
      <c r="AG337" s="1">
        <f ca="1"/>
        <v>1</v>
      </c>
      <c r="AH337" s="1">
        <f ca="1"/>
        <v>0</v>
      </c>
      <c r="AI337" s="1">
        <f ca="1"/>
        <v>0</v>
      </c>
      <c r="AT337" s="6">
        <f t="shared" ca="1" si="113"/>
        <v>17861.72</v>
      </c>
      <c r="AW337" s="1">
        <f t="shared" ca="1" si="114"/>
        <v>96.58</v>
      </c>
    </row>
    <row r="338" spans="1:49" x14ac:dyDescent="0.25">
      <c r="A338" s="1" t="str">
        <f t="shared" ca="1" si="104"/>
        <v>women</v>
      </c>
      <c r="B338" s="1">
        <f t="shared" ca="1" si="105"/>
        <v>33</v>
      </c>
      <c r="C338" s="1" t="str">
        <f t="shared" ca="1" si="106"/>
        <v>IT</v>
      </c>
      <c r="D338" s="1" t="str">
        <f t="shared" ca="1" si="107"/>
        <v>High school</v>
      </c>
      <c r="E338" s="1">
        <f t="shared" ca="1" si="108"/>
        <v>4</v>
      </c>
      <c r="F338" s="1">
        <f t="shared" ca="1" si="109"/>
        <v>1</v>
      </c>
      <c r="G338" s="1">
        <f t="shared" ca="1" si="110"/>
        <v>31626</v>
      </c>
      <c r="H338" s="1" t="str">
        <f t="shared" ca="1" si="111"/>
        <v>Nunavut</v>
      </c>
      <c r="I338" s="1">
        <f t="shared" ca="1" si="96"/>
        <v>158130</v>
      </c>
      <c r="J338" s="3">
        <f t="shared" ca="1" si="112"/>
        <v>63987.186040613306</v>
      </c>
      <c r="K338" s="3">
        <f t="shared" ca="1" si="97"/>
        <v>26180.898562611081</v>
      </c>
      <c r="L338" s="3">
        <f t="shared" ca="1" si="103"/>
        <v>22106.908095500676</v>
      </c>
      <c r="M338" s="1">
        <f t="shared" ca="1" si="98"/>
        <v>58810.113898025178</v>
      </c>
      <c r="N338" s="3">
        <f t="shared" ca="1" si="99"/>
        <v>20677.072416405848</v>
      </c>
      <c r="O338" s="3">
        <f t="shared" ca="1" si="100"/>
        <v>204987.97097901691</v>
      </c>
      <c r="P338" s="3">
        <f t="shared" ca="1" si="101"/>
        <v>144904.20803413916</v>
      </c>
      <c r="Q338" s="3">
        <f t="shared" ca="1" si="102"/>
        <v>60083.762944877759</v>
      </c>
      <c r="Y338" s="1">
        <f ca="1">IF(Table3[[#This Row],[Gender]]="men",1,0)</f>
        <v>0</v>
      </c>
      <c r="Z338" s="1">
        <f ca="1">IF(Table3[[#This Row],[Gender]]="women",1,0)</f>
        <v>1</v>
      </c>
      <c r="AD338" s="1">
        <f ca="1"/>
        <v>0</v>
      </c>
      <c r="AE338" s="1">
        <f ca="1"/>
        <v>0</v>
      </c>
      <c r="AF338" s="1">
        <f ca="1"/>
        <v>1</v>
      </c>
      <c r="AG338" s="1">
        <f ca="1"/>
        <v>0</v>
      </c>
      <c r="AH338" s="1">
        <f ca="1"/>
        <v>0</v>
      </c>
      <c r="AI338" s="1">
        <f ca="1"/>
        <v>0</v>
      </c>
      <c r="AT338" s="6">
        <f t="shared" ca="1" si="113"/>
        <v>26180.9</v>
      </c>
      <c r="AW338" s="1">
        <f t="shared" ca="1" si="114"/>
        <v>40.46</v>
      </c>
    </row>
    <row r="339" spans="1:49" x14ac:dyDescent="0.25">
      <c r="A339" s="1" t="str">
        <f t="shared" ca="1" si="104"/>
        <v>women</v>
      </c>
      <c r="B339" s="1">
        <f t="shared" ca="1" si="105"/>
        <v>39</v>
      </c>
      <c r="C339" s="1" t="str">
        <f t="shared" ca="1" si="106"/>
        <v>Agriculture</v>
      </c>
      <c r="D339" s="1" t="str">
        <f t="shared" ca="1" si="107"/>
        <v>Other</v>
      </c>
      <c r="E339" s="1">
        <f t="shared" ca="1" si="108"/>
        <v>2</v>
      </c>
      <c r="F339" s="1">
        <f t="shared" ca="1" si="109"/>
        <v>1</v>
      </c>
      <c r="G339" s="1">
        <f t="shared" ca="1" si="110"/>
        <v>63372</v>
      </c>
      <c r="H339" s="1" t="str">
        <f t="shared" ca="1" si="111"/>
        <v>Prince Edward Island</v>
      </c>
      <c r="I339" s="1">
        <f t="shared" ca="1" si="96"/>
        <v>380232</v>
      </c>
      <c r="J339" s="3">
        <f t="shared" ca="1" si="112"/>
        <v>328063.6680147014</v>
      </c>
      <c r="K339" s="3">
        <f t="shared" ca="1" si="97"/>
        <v>19437.045598813322</v>
      </c>
      <c r="L339" s="3">
        <f t="shared" ca="1" si="103"/>
        <v>8906.6762998300201</v>
      </c>
      <c r="M339" s="1">
        <f t="shared" ca="1" si="98"/>
        <v>122540.13829483076</v>
      </c>
      <c r="N339" s="3">
        <f t="shared" ca="1" si="99"/>
        <v>55660.642820811147</v>
      </c>
      <c r="O339" s="3">
        <f t="shared" ca="1" si="100"/>
        <v>455329.68841962446</v>
      </c>
      <c r="P339" s="3">
        <f t="shared" ca="1" si="101"/>
        <v>459510.48260936217</v>
      </c>
      <c r="Q339" s="3">
        <f t="shared" ca="1" si="102"/>
        <v>-4180.7941897377023</v>
      </c>
      <c r="Y339" s="1">
        <f ca="1">IF(Table3[[#This Row],[Gender]]="men",1,0)</f>
        <v>0</v>
      </c>
      <c r="Z339" s="1">
        <f ca="1">IF(Table3[[#This Row],[Gender]]="women",1,0)</f>
        <v>1</v>
      </c>
      <c r="AD339" s="1">
        <f ca="1"/>
        <v>0</v>
      </c>
      <c r="AE339" s="1">
        <f ca="1"/>
        <v>1</v>
      </c>
      <c r="AF339" s="1">
        <f ca="1"/>
        <v>0</v>
      </c>
      <c r="AG339" s="1">
        <f ca="1"/>
        <v>0</v>
      </c>
      <c r="AH339" s="1">
        <f ca="1"/>
        <v>0</v>
      </c>
      <c r="AI339" s="1">
        <f ca="1"/>
        <v>0</v>
      </c>
      <c r="AT339" s="6">
        <f t="shared" ca="1" si="113"/>
        <v>19437.05</v>
      </c>
      <c r="AW339" s="1">
        <f t="shared" ca="1" si="114"/>
        <v>86.28</v>
      </c>
    </row>
    <row r="340" spans="1:49" x14ac:dyDescent="0.25">
      <c r="A340" s="1" t="str">
        <f t="shared" ca="1" si="104"/>
        <v>women</v>
      </c>
      <c r="B340" s="1">
        <f t="shared" ca="1" si="105"/>
        <v>45</v>
      </c>
      <c r="C340" s="1" t="str">
        <f t="shared" ca="1" si="106"/>
        <v>Health</v>
      </c>
      <c r="D340" s="1" t="str">
        <f t="shared" ca="1" si="107"/>
        <v>High school</v>
      </c>
      <c r="E340" s="1">
        <f t="shared" ca="1" si="108"/>
        <v>2</v>
      </c>
      <c r="F340" s="1">
        <f t="shared" ca="1" si="109"/>
        <v>1</v>
      </c>
      <c r="G340" s="1">
        <f t="shared" ca="1" si="110"/>
        <v>28056</v>
      </c>
      <c r="H340" s="1" t="str">
        <f t="shared" ca="1" si="111"/>
        <v>Yukon</v>
      </c>
      <c r="I340" s="1">
        <f t="shared" ref="I340:I403" ca="1" si="115">G340*RANDBETWEEN(3,6)</f>
        <v>112224</v>
      </c>
      <c r="J340" s="3">
        <f t="shared" ca="1" si="112"/>
        <v>19024.028804925121</v>
      </c>
      <c r="K340" s="3">
        <f t="shared" ref="K340:K403" ca="1" si="116">F340*RAND()*G340</f>
        <v>24813.204676163277</v>
      </c>
      <c r="L340" s="3">
        <f t="shared" ca="1" si="103"/>
        <v>15033.165528609279</v>
      </c>
      <c r="M340" s="1">
        <f t="shared" ref="M340:M403" ca="1" si="117">RAND()*G340*2</f>
        <v>11495.517540920384</v>
      </c>
      <c r="N340" s="3">
        <f t="shared" ref="N340:N403" ca="1" si="118">RAND()*G340*1.5</f>
        <v>14777.434601338871</v>
      </c>
      <c r="O340" s="3">
        <f t="shared" ref="O340:O403" ca="1" si="119">I340+K340+N340</f>
        <v>151814.63927750214</v>
      </c>
      <c r="P340" s="3">
        <f t="shared" ref="P340:P403" ca="1" si="120">J340+L340+M340</f>
        <v>45552.711874454777</v>
      </c>
      <c r="Q340" s="3">
        <f t="shared" ref="Q340:Q403" ca="1" si="121">O340-P340</f>
        <v>106261.92740304736</v>
      </c>
      <c r="Y340" s="1">
        <f ca="1">IF(Table3[[#This Row],[Gender]]="men",1,0)</f>
        <v>0</v>
      </c>
      <c r="Z340" s="1">
        <f ca="1">IF(Table3[[#This Row],[Gender]]="women",1,0)</f>
        <v>1</v>
      </c>
      <c r="AD340" s="1">
        <f ca="1"/>
        <v>0</v>
      </c>
      <c r="AE340" s="1">
        <f ca="1"/>
        <v>0</v>
      </c>
      <c r="AF340" s="1">
        <f ca="1"/>
        <v>1</v>
      </c>
      <c r="AG340" s="1">
        <f ca="1"/>
        <v>0</v>
      </c>
      <c r="AH340" s="1">
        <f ca="1"/>
        <v>0</v>
      </c>
      <c r="AI340" s="1">
        <f ca="1"/>
        <v>0</v>
      </c>
      <c r="AT340" s="6">
        <f t="shared" ca="1" si="113"/>
        <v>24813.200000000001</v>
      </c>
      <c r="AW340" s="1">
        <f t="shared" ca="1" si="114"/>
        <v>16.95</v>
      </c>
    </row>
    <row r="341" spans="1:49" x14ac:dyDescent="0.25">
      <c r="A341" s="1" t="str">
        <f t="shared" ca="1" si="104"/>
        <v>women</v>
      </c>
      <c r="B341" s="1">
        <f t="shared" ca="1" si="105"/>
        <v>41</v>
      </c>
      <c r="C341" s="1" t="str">
        <f t="shared" ca="1" si="106"/>
        <v>Agriculture</v>
      </c>
      <c r="D341" s="1" t="str">
        <f t="shared" ca="1" si="107"/>
        <v>Other</v>
      </c>
      <c r="E341" s="1">
        <f t="shared" ca="1" si="108"/>
        <v>4</v>
      </c>
      <c r="F341" s="1">
        <f t="shared" ca="1" si="109"/>
        <v>1</v>
      </c>
      <c r="G341" s="1">
        <f t="shared" ca="1" si="110"/>
        <v>75265</v>
      </c>
      <c r="H341" s="1" t="str">
        <f t="shared" ca="1" si="111"/>
        <v>Northwest Ter</v>
      </c>
      <c r="I341" s="1">
        <f t="shared" ca="1" si="115"/>
        <v>225795</v>
      </c>
      <c r="J341" s="3">
        <f t="shared" ca="1" si="112"/>
        <v>64154.820573604309</v>
      </c>
      <c r="K341" s="3">
        <f t="shared" ca="1" si="116"/>
        <v>20046.163223362055</v>
      </c>
      <c r="L341" s="3">
        <f t="shared" ca="1" si="103"/>
        <v>38881.909877051716</v>
      </c>
      <c r="M341" s="1">
        <f t="shared" ca="1" si="117"/>
        <v>116119.49125412856</v>
      </c>
      <c r="N341" s="3">
        <f t="shared" ca="1" si="118"/>
        <v>41836.47547779524</v>
      </c>
      <c r="O341" s="3">
        <f t="shared" ca="1" si="119"/>
        <v>287677.6387011573</v>
      </c>
      <c r="P341" s="3">
        <f t="shared" ca="1" si="120"/>
        <v>219156.22170478461</v>
      </c>
      <c r="Q341" s="3">
        <f t="shared" ca="1" si="121"/>
        <v>68521.416996372689</v>
      </c>
      <c r="Y341" s="1">
        <f ca="1">IF(Table3[[#This Row],[Gender]]="men",1,0)</f>
        <v>0</v>
      </c>
      <c r="Z341" s="1">
        <f ca="1">IF(Table3[[#This Row],[Gender]]="women",1,0)</f>
        <v>1</v>
      </c>
      <c r="AD341" s="1">
        <f ca="1"/>
        <v>0</v>
      </c>
      <c r="AE341" s="1">
        <f ca="1"/>
        <v>0</v>
      </c>
      <c r="AF341" s="1">
        <f ca="1"/>
        <v>0</v>
      </c>
      <c r="AG341" s="1">
        <f ca="1"/>
        <v>1</v>
      </c>
      <c r="AH341" s="1">
        <f ca="1"/>
        <v>0</v>
      </c>
      <c r="AI341" s="1">
        <f ca="1"/>
        <v>0</v>
      </c>
      <c r="AT341" s="6">
        <f t="shared" ca="1" si="113"/>
        <v>20046.16</v>
      </c>
      <c r="AW341" s="1">
        <f t="shared" ca="1" si="114"/>
        <v>28.41</v>
      </c>
    </row>
    <row r="342" spans="1:49" x14ac:dyDescent="0.25">
      <c r="A342" s="1" t="str">
        <f t="shared" ca="1" si="104"/>
        <v>women</v>
      </c>
      <c r="B342" s="1">
        <f t="shared" ca="1" si="105"/>
        <v>32</v>
      </c>
      <c r="C342" s="1" t="str">
        <f t="shared" ca="1" si="106"/>
        <v>IT</v>
      </c>
      <c r="D342" s="1" t="str">
        <f t="shared" ca="1" si="107"/>
        <v>Technical</v>
      </c>
      <c r="E342" s="1">
        <f t="shared" ca="1" si="108"/>
        <v>2</v>
      </c>
      <c r="F342" s="1">
        <f t="shared" ca="1" si="109"/>
        <v>2</v>
      </c>
      <c r="G342" s="1">
        <f t="shared" ca="1" si="110"/>
        <v>51467</v>
      </c>
      <c r="H342" s="1" t="str">
        <f t="shared" ca="1" si="111"/>
        <v>Newfoundland</v>
      </c>
      <c r="I342" s="1">
        <f t="shared" ca="1" si="115"/>
        <v>308802</v>
      </c>
      <c r="J342" s="3">
        <f t="shared" ca="1" si="112"/>
        <v>145115.31761634126</v>
      </c>
      <c r="K342" s="3">
        <f t="shared" ca="1" si="116"/>
        <v>40023.962063726918</v>
      </c>
      <c r="L342" s="3">
        <f t="shared" ca="1" si="103"/>
        <v>67275.659052001065</v>
      </c>
      <c r="M342" s="1">
        <f t="shared" ca="1" si="117"/>
        <v>93534.619014846845</v>
      </c>
      <c r="N342" s="3">
        <f t="shared" ca="1" si="118"/>
        <v>77100.654406400572</v>
      </c>
      <c r="O342" s="3">
        <f t="shared" ca="1" si="119"/>
        <v>425926.61647012748</v>
      </c>
      <c r="P342" s="3">
        <f t="shared" ca="1" si="120"/>
        <v>305925.59568318917</v>
      </c>
      <c r="Q342" s="3">
        <f t="shared" ca="1" si="121"/>
        <v>120001.02078693832</v>
      </c>
      <c r="Y342" s="1">
        <f ca="1">IF(Table3[[#This Row],[Gender]]="men",1,0)</f>
        <v>0</v>
      </c>
      <c r="Z342" s="1">
        <f ca="1">IF(Table3[[#This Row],[Gender]]="women",1,0)</f>
        <v>1</v>
      </c>
      <c r="AD342" s="1">
        <f ca="1"/>
        <v>0</v>
      </c>
      <c r="AE342" s="1">
        <f ca="1"/>
        <v>0</v>
      </c>
      <c r="AF342" s="1">
        <f ca="1"/>
        <v>0</v>
      </c>
      <c r="AG342" s="1">
        <f ca="1"/>
        <v>0</v>
      </c>
      <c r="AH342" s="1">
        <f ca="1"/>
        <v>0</v>
      </c>
      <c r="AI342" s="1">
        <f ca="1"/>
        <v>1</v>
      </c>
      <c r="AT342" s="6">
        <f t="shared" ca="1" si="113"/>
        <v>20011.98</v>
      </c>
      <c r="AW342" s="1">
        <f t="shared" ca="1" si="114"/>
        <v>46.99</v>
      </c>
    </row>
    <row r="343" spans="1:49" x14ac:dyDescent="0.25">
      <c r="A343" s="1" t="str">
        <f t="shared" ca="1" si="104"/>
        <v>men</v>
      </c>
      <c r="B343" s="1">
        <f t="shared" ca="1" si="105"/>
        <v>42</v>
      </c>
      <c r="C343" s="1" t="str">
        <f t="shared" ca="1" si="106"/>
        <v>General Work</v>
      </c>
      <c r="D343" s="1" t="str">
        <f t="shared" ca="1" si="107"/>
        <v>Other</v>
      </c>
      <c r="E343" s="1">
        <f t="shared" ca="1" si="108"/>
        <v>1</v>
      </c>
      <c r="F343" s="1">
        <f t="shared" ca="1" si="109"/>
        <v>2</v>
      </c>
      <c r="G343" s="1">
        <f t="shared" ca="1" si="110"/>
        <v>79468</v>
      </c>
      <c r="H343" s="1" t="str">
        <f t="shared" ca="1" si="111"/>
        <v>Ontario</v>
      </c>
      <c r="I343" s="1">
        <f t="shared" ca="1" si="115"/>
        <v>476808</v>
      </c>
      <c r="J343" s="3">
        <f t="shared" ca="1" si="112"/>
        <v>87254.403399358169</v>
      </c>
      <c r="K343" s="3">
        <f t="shared" ca="1" si="116"/>
        <v>72215.99531669468</v>
      </c>
      <c r="L343" s="3">
        <f t="shared" ca="1" si="103"/>
        <v>78410.361412005208</v>
      </c>
      <c r="M343" s="1">
        <f t="shared" ca="1" si="117"/>
        <v>148759.21913697393</v>
      </c>
      <c r="N343" s="3">
        <f t="shared" ca="1" si="118"/>
        <v>110707.36190304341</v>
      </c>
      <c r="O343" s="3">
        <f t="shared" ca="1" si="119"/>
        <v>659731.35721973819</v>
      </c>
      <c r="P343" s="3">
        <f t="shared" ca="1" si="120"/>
        <v>314423.98394833726</v>
      </c>
      <c r="Q343" s="3">
        <f t="shared" ca="1" si="121"/>
        <v>345307.37327140092</v>
      </c>
      <c r="Y343" s="1">
        <f ca="1">IF(Table3[[#This Row],[Gender]]="men",1,0)</f>
        <v>1</v>
      </c>
      <c r="Z343" s="1">
        <f ca="1">IF(Table3[[#This Row],[Gender]]="women",1,0)</f>
        <v>0</v>
      </c>
      <c r="AD343" s="1">
        <f ca="1"/>
        <v>0</v>
      </c>
      <c r="AE343" s="1">
        <f ca="1"/>
        <v>0</v>
      </c>
      <c r="AF343" s="1">
        <f ca="1"/>
        <v>1</v>
      </c>
      <c r="AG343" s="1">
        <f ca="1"/>
        <v>0</v>
      </c>
      <c r="AH343" s="1">
        <f ca="1"/>
        <v>0</v>
      </c>
      <c r="AI343" s="1">
        <f ca="1"/>
        <v>0</v>
      </c>
      <c r="AT343" s="6">
        <f t="shared" ca="1" si="113"/>
        <v>36108</v>
      </c>
      <c r="AW343" s="1">
        <f t="shared" ca="1" si="114"/>
        <v>18.3</v>
      </c>
    </row>
    <row r="344" spans="1:49" x14ac:dyDescent="0.25">
      <c r="A344" s="1" t="str">
        <f t="shared" ca="1" si="104"/>
        <v>men</v>
      </c>
      <c r="B344" s="1">
        <f t="shared" ca="1" si="105"/>
        <v>37</v>
      </c>
      <c r="C344" s="1" t="str">
        <f t="shared" ca="1" si="106"/>
        <v>Agriculture</v>
      </c>
      <c r="D344" s="1" t="str">
        <f t="shared" ca="1" si="107"/>
        <v>College</v>
      </c>
      <c r="E344" s="1">
        <f t="shared" ca="1" si="108"/>
        <v>4</v>
      </c>
      <c r="F344" s="1">
        <f t="shared" ca="1" si="109"/>
        <v>3</v>
      </c>
      <c r="G344" s="1">
        <f t="shared" ca="1" si="110"/>
        <v>60240</v>
      </c>
      <c r="H344" s="1" t="str">
        <f t="shared" ca="1" si="111"/>
        <v>Newfoundland</v>
      </c>
      <c r="I344" s="1">
        <f t="shared" ca="1" si="115"/>
        <v>180720</v>
      </c>
      <c r="J344" s="3">
        <f t="shared" ca="1" si="112"/>
        <v>8876.5491396840571</v>
      </c>
      <c r="K344" s="3">
        <f t="shared" ca="1" si="116"/>
        <v>140621.12175435916</v>
      </c>
      <c r="L344" s="3">
        <f t="shared" ca="1" si="103"/>
        <v>108972.26982141436</v>
      </c>
      <c r="M344" s="1">
        <f t="shared" ca="1" si="117"/>
        <v>102721.31257749458</v>
      </c>
      <c r="N344" s="3">
        <f t="shared" ca="1" si="118"/>
        <v>4530.4014283378237</v>
      </c>
      <c r="O344" s="3">
        <f t="shared" ca="1" si="119"/>
        <v>325871.52318269701</v>
      </c>
      <c r="P344" s="3">
        <f t="shared" ca="1" si="120"/>
        <v>220570.13153859298</v>
      </c>
      <c r="Q344" s="3">
        <f t="shared" ca="1" si="121"/>
        <v>105301.39164410403</v>
      </c>
      <c r="Y344" s="1">
        <f ca="1">IF(Table3[[#This Row],[Gender]]="men",1,0)</f>
        <v>1</v>
      </c>
      <c r="Z344" s="1">
        <f ca="1">IF(Table3[[#This Row],[Gender]]="women",1,0)</f>
        <v>0</v>
      </c>
      <c r="AD344" s="1">
        <f ca="1"/>
        <v>0</v>
      </c>
      <c r="AE344" s="1">
        <f ca="1"/>
        <v>0</v>
      </c>
      <c r="AF344" s="1">
        <f ca="1"/>
        <v>1</v>
      </c>
      <c r="AG344" s="1">
        <f ca="1"/>
        <v>0</v>
      </c>
      <c r="AH344" s="1">
        <f ca="1"/>
        <v>0</v>
      </c>
      <c r="AI344" s="1">
        <f ca="1"/>
        <v>0</v>
      </c>
      <c r="AT344" s="6">
        <f t="shared" ca="1" si="113"/>
        <v>46873.71</v>
      </c>
      <c r="AW344" s="1">
        <f t="shared" ca="1" si="114"/>
        <v>4.91</v>
      </c>
    </row>
    <row r="345" spans="1:49" x14ac:dyDescent="0.25">
      <c r="A345" s="1" t="str">
        <f t="shared" ca="1" si="104"/>
        <v>women</v>
      </c>
      <c r="B345" s="1">
        <f t="shared" ca="1" si="105"/>
        <v>36</v>
      </c>
      <c r="C345" s="1" t="str">
        <f t="shared" ca="1" si="106"/>
        <v>Agriculture</v>
      </c>
      <c r="D345" s="1" t="str">
        <f t="shared" ca="1" si="107"/>
        <v>Technical</v>
      </c>
      <c r="E345" s="1">
        <f t="shared" ca="1" si="108"/>
        <v>2</v>
      </c>
      <c r="F345" s="1">
        <f t="shared" ca="1" si="109"/>
        <v>2</v>
      </c>
      <c r="G345" s="1">
        <f t="shared" ca="1" si="110"/>
        <v>82646</v>
      </c>
      <c r="H345" s="1" t="str">
        <f t="shared" ca="1" si="111"/>
        <v>Northwest Ter</v>
      </c>
      <c r="I345" s="1">
        <f t="shared" ca="1" si="115"/>
        <v>413230</v>
      </c>
      <c r="J345" s="3">
        <f t="shared" ca="1" si="112"/>
        <v>123341.65032156676</v>
      </c>
      <c r="K345" s="3">
        <f t="shared" ca="1" si="116"/>
        <v>154776.90795890885</v>
      </c>
      <c r="L345" s="3">
        <f t="shared" ca="1" si="103"/>
        <v>24435.532315853612</v>
      </c>
      <c r="M345" s="1">
        <f t="shared" ca="1" si="117"/>
        <v>154564.05793790441</v>
      </c>
      <c r="N345" s="3">
        <f t="shared" ca="1" si="118"/>
        <v>211.25008276933869</v>
      </c>
      <c r="O345" s="3">
        <f t="shared" ca="1" si="119"/>
        <v>568218.15804167814</v>
      </c>
      <c r="P345" s="3">
        <f t="shared" ca="1" si="120"/>
        <v>302341.24057532474</v>
      </c>
      <c r="Q345" s="3">
        <f t="shared" ca="1" si="121"/>
        <v>265876.91746635339</v>
      </c>
      <c r="Y345" s="1">
        <f ca="1">IF(Table3[[#This Row],[Gender]]="men",1,0)</f>
        <v>0</v>
      </c>
      <c r="Z345" s="1">
        <f ca="1">IF(Table3[[#This Row],[Gender]]="women",1,0)</f>
        <v>1</v>
      </c>
      <c r="AD345" s="1">
        <f ca="1"/>
        <v>1</v>
      </c>
      <c r="AE345" s="1">
        <f ca="1"/>
        <v>0</v>
      </c>
      <c r="AF345" s="1">
        <f ca="1"/>
        <v>0</v>
      </c>
      <c r="AG345" s="1">
        <f ca="1"/>
        <v>0</v>
      </c>
      <c r="AH345" s="1">
        <f ca="1"/>
        <v>0</v>
      </c>
      <c r="AI345" s="1">
        <f ca="1"/>
        <v>0</v>
      </c>
      <c r="AT345" s="6">
        <f t="shared" ca="1" si="113"/>
        <v>77388.45</v>
      </c>
      <c r="AW345" s="1">
        <f t="shared" ca="1" si="114"/>
        <v>29.85</v>
      </c>
    </row>
    <row r="346" spans="1:49" x14ac:dyDescent="0.25">
      <c r="A346" s="1" t="str">
        <f t="shared" ca="1" si="104"/>
        <v>women</v>
      </c>
      <c r="B346" s="1">
        <f t="shared" ca="1" si="105"/>
        <v>35</v>
      </c>
      <c r="C346" s="1" t="str">
        <f t="shared" ca="1" si="106"/>
        <v>Teaching</v>
      </c>
      <c r="D346" s="1" t="str">
        <f t="shared" ca="1" si="107"/>
        <v>High school</v>
      </c>
      <c r="E346" s="1">
        <f t="shared" ca="1" si="108"/>
        <v>1</v>
      </c>
      <c r="F346" s="1">
        <f t="shared" ca="1" si="109"/>
        <v>3</v>
      </c>
      <c r="G346" s="1">
        <f t="shared" ca="1" si="110"/>
        <v>85382</v>
      </c>
      <c r="H346" s="1" t="str">
        <f t="shared" ca="1" si="111"/>
        <v>Yukon</v>
      </c>
      <c r="I346" s="1">
        <f t="shared" ca="1" si="115"/>
        <v>341528</v>
      </c>
      <c r="J346" s="3">
        <f t="shared" ca="1" si="112"/>
        <v>170818.98830283192</v>
      </c>
      <c r="K346" s="3">
        <f t="shared" ca="1" si="116"/>
        <v>163376.78480440061</v>
      </c>
      <c r="L346" s="3">
        <f t="shared" ca="1" si="103"/>
        <v>4257.6098623814059</v>
      </c>
      <c r="M346" s="1">
        <f t="shared" ca="1" si="117"/>
        <v>126966.04763563885</v>
      </c>
      <c r="N346" s="3">
        <f t="shared" ca="1" si="118"/>
        <v>90274.012923300383</v>
      </c>
      <c r="O346" s="3">
        <f t="shared" ca="1" si="119"/>
        <v>595178.79772770102</v>
      </c>
      <c r="P346" s="3">
        <f t="shared" ca="1" si="120"/>
        <v>302042.64580085222</v>
      </c>
      <c r="Q346" s="3">
        <f t="shared" ca="1" si="121"/>
        <v>293136.1519268488</v>
      </c>
      <c r="Y346" s="1">
        <f ca="1">IF(Table3[[#This Row],[Gender]]="men",1,0)</f>
        <v>0</v>
      </c>
      <c r="Z346" s="1">
        <f ca="1">IF(Table3[[#This Row],[Gender]]="women",1,0)</f>
        <v>1</v>
      </c>
      <c r="AD346" s="1">
        <f ca="1"/>
        <v>0</v>
      </c>
      <c r="AE346" s="1">
        <f ca="1"/>
        <v>0</v>
      </c>
      <c r="AF346" s="1">
        <f ca="1"/>
        <v>1</v>
      </c>
      <c r="AG346" s="1">
        <f ca="1"/>
        <v>0</v>
      </c>
      <c r="AH346" s="1">
        <f ca="1"/>
        <v>0</v>
      </c>
      <c r="AI346" s="1">
        <f ca="1"/>
        <v>0</v>
      </c>
      <c r="AT346" s="6">
        <f t="shared" ca="1" si="113"/>
        <v>54458.93</v>
      </c>
      <c r="AW346" s="1">
        <f t="shared" ca="1" si="114"/>
        <v>50.02</v>
      </c>
    </row>
    <row r="347" spans="1:49" x14ac:dyDescent="0.25">
      <c r="A347" s="1" t="str">
        <f t="shared" ca="1" si="104"/>
        <v>women</v>
      </c>
      <c r="B347" s="1">
        <f t="shared" ca="1" si="105"/>
        <v>25</v>
      </c>
      <c r="C347" s="1" t="str">
        <f t="shared" ca="1" si="106"/>
        <v>Agriculture</v>
      </c>
      <c r="D347" s="1" t="str">
        <f t="shared" ca="1" si="107"/>
        <v>University</v>
      </c>
      <c r="E347" s="1">
        <f t="shared" ca="1" si="108"/>
        <v>4</v>
      </c>
      <c r="F347" s="1">
        <f t="shared" ca="1" si="109"/>
        <v>3</v>
      </c>
      <c r="G347" s="1">
        <f t="shared" ca="1" si="110"/>
        <v>76019</v>
      </c>
      <c r="H347" s="1" t="str">
        <f t="shared" ca="1" si="111"/>
        <v>Nunavut</v>
      </c>
      <c r="I347" s="1">
        <f t="shared" ca="1" si="115"/>
        <v>456114</v>
      </c>
      <c r="J347" s="3">
        <f t="shared" ca="1" si="112"/>
        <v>201973.67998325158</v>
      </c>
      <c r="K347" s="3">
        <f t="shared" ca="1" si="116"/>
        <v>4479.2894559467659</v>
      </c>
      <c r="L347" s="3">
        <f t="shared" ca="1" si="103"/>
        <v>209162.41729546696</v>
      </c>
      <c r="M347" s="1">
        <f t="shared" ca="1" si="117"/>
        <v>81469.043834332813</v>
      </c>
      <c r="N347" s="3">
        <f t="shared" ca="1" si="118"/>
        <v>109369.5287529816</v>
      </c>
      <c r="O347" s="3">
        <f t="shared" ca="1" si="119"/>
        <v>569962.81820892834</v>
      </c>
      <c r="P347" s="3">
        <f t="shared" ca="1" si="120"/>
        <v>492605.14111305133</v>
      </c>
      <c r="Q347" s="3">
        <f t="shared" ca="1" si="121"/>
        <v>77357.677095877007</v>
      </c>
      <c r="Y347" s="1">
        <f ca="1">IF(Table3[[#This Row],[Gender]]="men",1,0)</f>
        <v>0</v>
      </c>
      <c r="Z347" s="1">
        <f ca="1">IF(Table3[[#This Row],[Gender]]="women",1,0)</f>
        <v>1</v>
      </c>
      <c r="AD347" s="1">
        <f ca="1"/>
        <v>1</v>
      </c>
      <c r="AE347" s="1">
        <f ca="1"/>
        <v>0</v>
      </c>
      <c r="AF347" s="1">
        <f ca="1"/>
        <v>0</v>
      </c>
      <c r="AG347" s="1">
        <f ca="1"/>
        <v>0</v>
      </c>
      <c r="AH347" s="1">
        <f ca="1"/>
        <v>0</v>
      </c>
      <c r="AI347" s="1">
        <f ca="1"/>
        <v>0</v>
      </c>
      <c r="AT347" s="6">
        <f t="shared" ca="1" si="113"/>
        <v>1493.1</v>
      </c>
      <c r="AW347" s="1">
        <f t="shared" ca="1" si="114"/>
        <v>44.28</v>
      </c>
    </row>
    <row r="348" spans="1:49" x14ac:dyDescent="0.25">
      <c r="A348" s="1" t="str">
        <f t="shared" ca="1" si="104"/>
        <v>women</v>
      </c>
      <c r="B348" s="1">
        <f t="shared" ca="1" si="105"/>
        <v>29</v>
      </c>
      <c r="C348" s="1" t="str">
        <f t="shared" ca="1" si="106"/>
        <v>Teaching</v>
      </c>
      <c r="D348" s="1" t="str">
        <f t="shared" ca="1" si="107"/>
        <v>Other</v>
      </c>
      <c r="E348" s="1">
        <f t="shared" ca="1" si="108"/>
        <v>3</v>
      </c>
      <c r="F348" s="1">
        <f t="shared" ca="1" si="109"/>
        <v>2</v>
      </c>
      <c r="G348" s="1">
        <f t="shared" ca="1" si="110"/>
        <v>87529</v>
      </c>
      <c r="H348" s="1" t="str">
        <f t="shared" ca="1" si="111"/>
        <v>Ontario</v>
      </c>
      <c r="I348" s="1">
        <f t="shared" ca="1" si="115"/>
        <v>262587</v>
      </c>
      <c r="J348" s="3">
        <f t="shared" ca="1" si="112"/>
        <v>173044.10685801579</v>
      </c>
      <c r="K348" s="3">
        <f t="shared" ca="1" si="116"/>
        <v>47465.494656739553</v>
      </c>
      <c r="L348" s="3">
        <f t="shared" ca="1" si="103"/>
        <v>23157.067014558597</v>
      </c>
      <c r="M348" s="1">
        <f t="shared" ca="1" si="117"/>
        <v>141672.72323078694</v>
      </c>
      <c r="N348" s="3">
        <f t="shared" ca="1" si="118"/>
        <v>119728.47611882389</v>
      </c>
      <c r="O348" s="3">
        <f t="shared" ca="1" si="119"/>
        <v>429780.97077556339</v>
      </c>
      <c r="P348" s="3">
        <f t="shared" ca="1" si="120"/>
        <v>337873.89710336132</v>
      </c>
      <c r="Q348" s="3">
        <f t="shared" ca="1" si="121"/>
        <v>91907.073672202067</v>
      </c>
      <c r="Y348" s="1">
        <f ca="1">IF(Table3[[#This Row],[Gender]]="men",1,0)</f>
        <v>0</v>
      </c>
      <c r="Z348" s="1">
        <f ca="1">IF(Table3[[#This Row],[Gender]]="women",1,0)</f>
        <v>1</v>
      </c>
      <c r="AD348" s="1">
        <f ca="1"/>
        <v>1</v>
      </c>
      <c r="AE348" s="1">
        <f ca="1"/>
        <v>0</v>
      </c>
      <c r="AF348" s="1">
        <f ca="1"/>
        <v>0</v>
      </c>
      <c r="AG348" s="1">
        <f ca="1"/>
        <v>0</v>
      </c>
      <c r="AH348" s="1">
        <f ca="1"/>
        <v>0</v>
      </c>
      <c r="AI348" s="1">
        <f ca="1"/>
        <v>0</v>
      </c>
      <c r="AT348" s="6">
        <f t="shared" ca="1" si="113"/>
        <v>23732.75</v>
      </c>
      <c r="AW348" s="1">
        <f t="shared" ca="1" si="114"/>
        <v>65.900000000000006</v>
      </c>
    </row>
    <row r="349" spans="1:49" x14ac:dyDescent="0.25">
      <c r="A349" s="1" t="str">
        <f t="shared" ca="1" si="104"/>
        <v>women</v>
      </c>
      <c r="B349" s="1">
        <f t="shared" ca="1" si="105"/>
        <v>25</v>
      </c>
      <c r="C349" s="1" t="str">
        <f t="shared" ca="1" si="106"/>
        <v>Teaching</v>
      </c>
      <c r="D349" s="1" t="str">
        <f t="shared" ca="1" si="107"/>
        <v>College</v>
      </c>
      <c r="E349" s="1">
        <f t="shared" ca="1" si="108"/>
        <v>1</v>
      </c>
      <c r="F349" s="1">
        <f t="shared" ca="1" si="109"/>
        <v>1</v>
      </c>
      <c r="G349" s="1">
        <f t="shared" ca="1" si="110"/>
        <v>88754</v>
      </c>
      <c r="H349" s="1" t="str">
        <f t="shared" ca="1" si="111"/>
        <v>Nunavut</v>
      </c>
      <c r="I349" s="1">
        <f t="shared" ca="1" si="115"/>
        <v>266262</v>
      </c>
      <c r="J349" s="3">
        <f t="shared" ca="1" si="112"/>
        <v>57774.223985365592</v>
      </c>
      <c r="K349" s="3">
        <f t="shared" ca="1" si="116"/>
        <v>27289.007904944392</v>
      </c>
      <c r="L349" s="3">
        <f t="shared" ca="1" si="103"/>
        <v>86297.838078349552</v>
      </c>
      <c r="M349" s="1">
        <f t="shared" ca="1" si="117"/>
        <v>2348.9097863410766</v>
      </c>
      <c r="N349" s="3">
        <f t="shared" ca="1" si="118"/>
        <v>98550.855543490732</v>
      </c>
      <c r="O349" s="3">
        <f t="shared" ca="1" si="119"/>
        <v>392101.86344843515</v>
      </c>
      <c r="P349" s="3">
        <f t="shared" ca="1" si="120"/>
        <v>146420.9718500562</v>
      </c>
      <c r="Q349" s="3">
        <f t="shared" ca="1" si="121"/>
        <v>245680.89159837895</v>
      </c>
      <c r="Y349" s="1">
        <f ca="1">IF(Table3[[#This Row],[Gender]]="men",1,0)</f>
        <v>0</v>
      </c>
      <c r="Z349" s="1">
        <f ca="1">IF(Table3[[#This Row],[Gender]]="women",1,0)</f>
        <v>1</v>
      </c>
      <c r="AD349" s="1">
        <f ca="1"/>
        <v>0</v>
      </c>
      <c r="AE349" s="1">
        <f ca="1"/>
        <v>0</v>
      </c>
      <c r="AF349" s="1">
        <f ca="1"/>
        <v>0</v>
      </c>
      <c r="AG349" s="1">
        <f ca="1"/>
        <v>0</v>
      </c>
      <c r="AH349" s="1">
        <f ca="1"/>
        <v>0</v>
      </c>
      <c r="AI349" s="1">
        <f ca="1"/>
        <v>1</v>
      </c>
      <c r="AT349" s="6">
        <f t="shared" ca="1" si="113"/>
        <v>27289.01</v>
      </c>
      <c r="AW349" s="1">
        <f t="shared" ca="1" si="114"/>
        <v>21.7</v>
      </c>
    </row>
    <row r="350" spans="1:49" x14ac:dyDescent="0.25">
      <c r="A350" s="1" t="str">
        <f t="shared" ca="1" si="104"/>
        <v>men</v>
      </c>
      <c r="B350" s="1">
        <f t="shared" ca="1" si="105"/>
        <v>35</v>
      </c>
      <c r="C350" s="1" t="str">
        <f t="shared" ca="1" si="106"/>
        <v>General Work</v>
      </c>
      <c r="D350" s="1" t="str">
        <f t="shared" ca="1" si="107"/>
        <v>University</v>
      </c>
      <c r="E350" s="1">
        <f t="shared" ca="1" si="108"/>
        <v>3</v>
      </c>
      <c r="F350" s="1">
        <f t="shared" ca="1" si="109"/>
        <v>3</v>
      </c>
      <c r="G350" s="1">
        <f t="shared" ca="1" si="110"/>
        <v>63311</v>
      </c>
      <c r="H350" s="1" t="str">
        <f t="shared" ca="1" si="111"/>
        <v>Saskatchewan</v>
      </c>
      <c r="I350" s="1">
        <f t="shared" ca="1" si="115"/>
        <v>189933</v>
      </c>
      <c r="J350" s="3">
        <f t="shared" ca="1" si="112"/>
        <v>20522.856949707362</v>
      </c>
      <c r="K350" s="3">
        <f t="shared" ca="1" si="116"/>
        <v>8257.7839904605135</v>
      </c>
      <c r="L350" s="3">
        <f t="shared" ca="1" si="103"/>
        <v>101063.82801039191</v>
      </c>
      <c r="M350" s="1">
        <f t="shared" ca="1" si="117"/>
        <v>18145.971964613829</v>
      </c>
      <c r="N350" s="3">
        <f t="shared" ca="1" si="118"/>
        <v>10511.31076505399</v>
      </c>
      <c r="O350" s="3">
        <f t="shared" ca="1" si="119"/>
        <v>208702.0947555145</v>
      </c>
      <c r="P350" s="3">
        <f t="shared" ca="1" si="120"/>
        <v>139732.65692471311</v>
      </c>
      <c r="Q350" s="3">
        <f t="shared" ca="1" si="121"/>
        <v>68969.437830801384</v>
      </c>
      <c r="Y350" s="1">
        <f ca="1">IF(Table3[[#This Row],[Gender]]="men",1,0)</f>
        <v>1</v>
      </c>
      <c r="Z350" s="1">
        <f ca="1">IF(Table3[[#This Row],[Gender]]="women",1,0)</f>
        <v>0</v>
      </c>
      <c r="AD350" s="1">
        <f ca="1"/>
        <v>1</v>
      </c>
      <c r="AE350" s="1">
        <f ca="1"/>
        <v>0</v>
      </c>
      <c r="AF350" s="1">
        <f ca="1"/>
        <v>0</v>
      </c>
      <c r="AG350" s="1">
        <f ca="1"/>
        <v>0</v>
      </c>
      <c r="AH350" s="1">
        <f ca="1"/>
        <v>0</v>
      </c>
      <c r="AI350" s="1">
        <f ca="1"/>
        <v>0</v>
      </c>
      <c r="AT350" s="6">
        <f t="shared" ca="1" si="113"/>
        <v>2752.59</v>
      </c>
      <c r="AW350" s="1">
        <f t="shared" ca="1" si="114"/>
        <v>10.81</v>
      </c>
    </row>
    <row r="351" spans="1:49" x14ac:dyDescent="0.25">
      <c r="A351" s="1" t="str">
        <f t="shared" ca="1" si="104"/>
        <v>women</v>
      </c>
      <c r="B351" s="1">
        <f t="shared" ca="1" si="105"/>
        <v>32</v>
      </c>
      <c r="C351" s="1" t="str">
        <f t="shared" ca="1" si="106"/>
        <v>Teaching</v>
      </c>
      <c r="D351" s="1" t="str">
        <f t="shared" ca="1" si="107"/>
        <v>Other</v>
      </c>
      <c r="E351" s="1">
        <f t="shared" ca="1" si="108"/>
        <v>2</v>
      </c>
      <c r="F351" s="1">
        <f t="shared" ca="1" si="109"/>
        <v>3</v>
      </c>
      <c r="G351" s="1">
        <f t="shared" ca="1" si="110"/>
        <v>80846</v>
      </c>
      <c r="H351" s="1" t="str">
        <f t="shared" ca="1" si="111"/>
        <v>Manitoba</v>
      </c>
      <c r="I351" s="1">
        <f t="shared" ca="1" si="115"/>
        <v>242538</v>
      </c>
      <c r="J351" s="3">
        <f t="shared" ca="1" si="112"/>
        <v>151238.35233897367</v>
      </c>
      <c r="K351" s="3">
        <f t="shared" ca="1" si="116"/>
        <v>83468.054196599929</v>
      </c>
      <c r="L351" s="3">
        <f t="shared" ca="1" si="103"/>
        <v>228415.20360164013</v>
      </c>
      <c r="M351" s="1">
        <f t="shared" ca="1" si="117"/>
        <v>38368.809145358027</v>
      </c>
      <c r="N351" s="3">
        <f t="shared" ca="1" si="118"/>
        <v>97020.347696756333</v>
      </c>
      <c r="O351" s="3">
        <f t="shared" ca="1" si="119"/>
        <v>423026.40189335623</v>
      </c>
      <c r="P351" s="3">
        <f t="shared" ca="1" si="120"/>
        <v>418022.36508597183</v>
      </c>
      <c r="Q351" s="3">
        <f t="shared" ca="1" si="121"/>
        <v>5004.0368073844002</v>
      </c>
      <c r="Y351" s="1">
        <f ca="1">IF(Table3[[#This Row],[Gender]]="men",1,0)</f>
        <v>0</v>
      </c>
      <c r="Z351" s="1">
        <f ca="1">IF(Table3[[#This Row],[Gender]]="women",1,0)</f>
        <v>1</v>
      </c>
      <c r="AD351" s="1">
        <f ca="1"/>
        <v>0</v>
      </c>
      <c r="AE351" s="1">
        <f ca="1"/>
        <v>0</v>
      </c>
      <c r="AF351" s="1">
        <f ca="1"/>
        <v>0</v>
      </c>
      <c r="AG351" s="1">
        <f ca="1"/>
        <v>1</v>
      </c>
      <c r="AH351" s="1">
        <f ca="1"/>
        <v>0</v>
      </c>
      <c r="AI351" s="1">
        <f ca="1"/>
        <v>0</v>
      </c>
      <c r="AT351" s="6">
        <f t="shared" ca="1" si="113"/>
        <v>27822.68</v>
      </c>
      <c r="AW351" s="1">
        <f t="shared" ca="1" si="114"/>
        <v>62.36</v>
      </c>
    </row>
    <row r="352" spans="1:49" x14ac:dyDescent="0.25">
      <c r="A352" s="1" t="str">
        <f t="shared" ca="1" si="104"/>
        <v>women</v>
      </c>
      <c r="B352" s="1">
        <f t="shared" ca="1" si="105"/>
        <v>42</v>
      </c>
      <c r="C352" s="1" t="str">
        <f t="shared" ca="1" si="106"/>
        <v>IT</v>
      </c>
      <c r="D352" s="1" t="str">
        <f t="shared" ca="1" si="107"/>
        <v>College</v>
      </c>
      <c r="E352" s="1">
        <f t="shared" ca="1" si="108"/>
        <v>3</v>
      </c>
      <c r="F352" s="1">
        <f t="shared" ca="1" si="109"/>
        <v>1</v>
      </c>
      <c r="G352" s="1">
        <f t="shared" ca="1" si="110"/>
        <v>42219</v>
      </c>
      <c r="H352" s="1" t="str">
        <f t="shared" ca="1" si="111"/>
        <v>Newfoundland</v>
      </c>
      <c r="I352" s="1">
        <f t="shared" ca="1" si="115"/>
        <v>253314</v>
      </c>
      <c r="J352" s="3">
        <f t="shared" ca="1" si="112"/>
        <v>91631.95146706322</v>
      </c>
      <c r="K352" s="3">
        <f t="shared" ca="1" si="116"/>
        <v>37197.864234166998</v>
      </c>
      <c r="L352" s="3">
        <f t="shared" ca="1" si="103"/>
        <v>3261.018274908597</v>
      </c>
      <c r="M352" s="1">
        <f t="shared" ca="1" si="117"/>
        <v>20457.490308850895</v>
      </c>
      <c r="N352" s="3">
        <f t="shared" ca="1" si="118"/>
        <v>26775.768608392369</v>
      </c>
      <c r="O352" s="3">
        <f t="shared" ca="1" si="119"/>
        <v>317287.63284255937</v>
      </c>
      <c r="P352" s="3">
        <f t="shared" ca="1" si="120"/>
        <v>115350.4600508227</v>
      </c>
      <c r="Q352" s="3">
        <f t="shared" ca="1" si="121"/>
        <v>201937.17279173667</v>
      </c>
      <c r="Y352" s="1">
        <f ca="1">IF(Table3[[#This Row],[Gender]]="men",1,0)</f>
        <v>0</v>
      </c>
      <c r="Z352" s="1">
        <f ca="1">IF(Table3[[#This Row],[Gender]]="women",1,0)</f>
        <v>1</v>
      </c>
      <c r="AD352" s="1">
        <f ca="1"/>
        <v>1</v>
      </c>
      <c r="AE352" s="1">
        <f ca="1"/>
        <v>0</v>
      </c>
      <c r="AF352" s="1">
        <f ca="1"/>
        <v>0</v>
      </c>
      <c r="AG352" s="1">
        <f ca="1"/>
        <v>0</v>
      </c>
      <c r="AH352" s="1">
        <f ca="1"/>
        <v>0</v>
      </c>
      <c r="AI352" s="1">
        <f ca="1"/>
        <v>0</v>
      </c>
      <c r="AT352" s="6">
        <f t="shared" ca="1" si="113"/>
        <v>37197.86</v>
      </c>
      <c r="AW352" s="1">
        <f t="shared" ca="1" si="114"/>
        <v>36.17</v>
      </c>
    </row>
    <row r="353" spans="1:49" x14ac:dyDescent="0.25">
      <c r="A353" s="1" t="str">
        <f t="shared" ca="1" si="104"/>
        <v>women</v>
      </c>
      <c r="B353" s="1">
        <f t="shared" ca="1" si="105"/>
        <v>44</v>
      </c>
      <c r="C353" s="1" t="str">
        <f t="shared" ca="1" si="106"/>
        <v>Teaching</v>
      </c>
      <c r="D353" s="1" t="str">
        <f t="shared" ca="1" si="107"/>
        <v>College</v>
      </c>
      <c r="E353" s="1">
        <f t="shared" ca="1" si="108"/>
        <v>1</v>
      </c>
      <c r="F353" s="1">
        <f t="shared" ca="1" si="109"/>
        <v>3</v>
      </c>
      <c r="G353" s="1">
        <f t="shared" ca="1" si="110"/>
        <v>81881</v>
      </c>
      <c r="H353" s="1" t="str">
        <f t="shared" ca="1" si="111"/>
        <v>Ontario</v>
      </c>
      <c r="I353" s="1">
        <f t="shared" ca="1" si="115"/>
        <v>491286</v>
      </c>
      <c r="J353" s="3">
        <f t="shared" ca="1" si="112"/>
        <v>85820.084465505017</v>
      </c>
      <c r="K353" s="3">
        <f t="shared" ca="1" si="116"/>
        <v>201787.30688426178</v>
      </c>
      <c r="L353" s="3">
        <f t="shared" ca="1" si="103"/>
        <v>21989.496571910633</v>
      </c>
      <c r="M353" s="1">
        <f t="shared" ca="1" si="117"/>
        <v>90707.364880489346</v>
      </c>
      <c r="N353" s="3">
        <f t="shared" ca="1" si="118"/>
        <v>87172.111416584987</v>
      </c>
      <c r="O353" s="3">
        <f t="shared" ca="1" si="119"/>
        <v>780245.41830084682</v>
      </c>
      <c r="P353" s="3">
        <f t="shared" ca="1" si="120"/>
        <v>198516.94591790502</v>
      </c>
      <c r="Q353" s="3">
        <f t="shared" ca="1" si="121"/>
        <v>581728.47238294175</v>
      </c>
      <c r="Y353" s="1">
        <f ca="1">IF(Table3[[#This Row],[Gender]]="men",1,0)</f>
        <v>0</v>
      </c>
      <c r="Z353" s="1">
        <f ca="1">IF(Table3[[#This Row],[Gender]]="women",1,0)</f>
        <v>1</v>
      </c>
      <c r="AD353" s="1">
        <f ca="1"/>
        <v>0</v>
      </c>
      <c r="AE353" s="1">
        <f ca="1"/>
        <v>0</v>
      </c>
      <c r="AF353" s="1">
        <f ca="1"/>
        <v>1</v>
      </c>
      <c r="AG353" s="1">
        <f ca="1"/>
        <v>0</v>
      </c>
      <c r="AH353" s="1">
        <f ca="1"/>
        <v>0</v>
      </c>
      <c r="AI353" s="1">
        <f ca="1"/>
        <v>0</v>
      </c>
      <c r="AT353" s="6">
        <f t="shared" ca="1" si="113"/>
        <v>67262.44</v>
      </c>
      <c r="AW353" s="1">
        <f t="shared" ca="1" si="114"/>
        <v>17.47</v>
      </c>
    </row>
    <row r="354" spans="1:49" x14ac:dyDescent="0.25">
      <c r="A354" s="1" t="str">
        <f t="shared" ca="1" si="104"/>
        <v>women</v>
      </c>
      <c r="B354" s="1">
        <f t="shared" ca="1" si="105"/>
        <v>37</v>
      </c>
      <c r="C354" s="1" t="str">
        <f t="shared" ca="1" si="106"/>
        <v>Agriculture</v>
      </c>
      <c r="D354" s="1" t="str">
        <f t="shared" ca="1" si="107"/>
        <v>College</v>
      </c>
      <c r="E354" s="1">
        <f t="shared" ca="1" si="108"/>
        <v>4</v>
      </c>
      <c r="F354" s="1">
        <f t="shared" ca="1" si="109"/>
        <v>3</v>
      </c>
      <c r="G354" s="1">
        <f t="shared" ca="1" si="110"/>
        <v>27557</v>
      </c>
      <c r="H354" s="1" t="str">
        <f t="shared" ca="1" si="111"/>
        <v>Yukon</v>
      </c>
      <c r="I354" s="1">
        <f t="shared" ca="1" si="115"/>
        <v>137785</v>
      </c>
      <c r="J354" s="3">
        <f t="shared" ca="1" si="112"/>
        <v>67892.37571748803</v>
      </c>
      <c r="K354" s="3">
        <f t="shared" ca="1" si="116"/>
        <v>52661.746622570332</v>
      </c>
      <c r="L354" s="3">
        <f t="shared" ca="1" si="103"/>
        <v>39963.654119427905</v>
      </c>
      <c r="M354" s="1">
        <f t="shared" ca="1" si="117"/>
        <v>3405.1519382803399</v>
      </c>
      <c r="N354" s="3">
        <f t="shared" ca="1" si="118"/>
        <v>21286.50600095237</v>
      </c>
      <c r="O354" s="3">
        <f t="shared" ca="1" si="119"/>
        <v>211733.25262352268</v>
      </c>
      <c r="P354" s="3">
        <f t="shared" ca="1" si="120"/>
        <v>111261.18177519627</v>
      </c>
      <c r="Q354" s="3">
        <f t="shared" ca="1" si="121"/>
        <v>100472.07084832642</v>
      </c>
      <c r="Y354" s="1">
        <f ca="1">IF(Table3[[#This Row],[Gender]]="men",1,0)</f>
        <v>0</v>
      </c>
      <c r="Z354" s="1">
        <f ca="1">IF(Table3[[#This Row],[Gender]]="women",1,0)</f>
        <v>1</v>
      </c>
      <c r="AD354" s="1">
        <f ca="1"/>
        <v>0</v>
      </c>
      <c r="AE354" s="1">
        <f ca="1"/>
        <v>0</v>
      </c>
      <c r="AF354" s="1">
        <f ca="1"/>
        <v>0</v>
      </c>
      <c r="AG354" s="1">
        <f ca="1"/>
        <v>1</v>
      </c>
      <c r="AH354" s="1">
        <f ca="1"/>
        <v>0</v>
      </c>
      <c r="AI354" s="1">
        <f ca="1"/>
        <v>0</v>
      </c>
      <c r="AT354" s="6">
        <f t="shared" ca="1" si="113"/>
        <v>17553.919999999998</v>
      </c>
      <c r="AW354" s="1">
        <f t="shared" ca="1" si="114"/>
        <v>49.27</v>
      </c>
    </row>
    <row r="355" spans="1:49" x14ac:dyDescent="0.25">
      <c r="A355" s="1" t="str">
        <f t="shared" ca="1" si="104"/>
        <v>men</v>
      </c>
      <c r="B355" s="1">
        <f t="shared" ca="1" si="105"/>
        <v>35</v>
      </c>
      <c r="C355" s="1" t="str">
        <f t="shared" ca="1" si="106"/>
        <v>IT</v>
      </c>
      <c r="D355" s="1" t="str">
        <f t="shared" ca="1" si="107"/>
        <v>Technical</v>
      </c>
      <c r="E355" s="1">
        <f t="shared" ca="1" si="108"/>
        <v>1</v>
      </c>
      <c r="F355" s="1">
        <f t="shared" ca="1" si="109"/>
        <v>2</v>
      </c>
      <c r="G355" s="1">
        <f t="shared" ca="1" si="110"/>
        <v>64090</v>
      </c>
      <c r="H355" s="1" t="str">
        <f t="shared" ca="1" si="111"/>
        <v>Quebec</v>
      </c>
      <c r="I355" s="1">
        <f t="shared" ca="1" si="115"/>
        <v>320450</v>
      </c>
      <c r="J355" s="3">
        <f t="shared" ca="1" si="112"/>
        <v>179724.29449684211</v>
      </c>
      <c r="K355" s="3">
        <f t="shared" ca="1" si="116"/>
        <v>80414.018233079812</v>
      </c>
      <c r="L355" s="3">
        <f t="shared" ca="1" si="103"/>
        <v>52106.908310531311</v>
      </c>
      <c r="M355" s="1">
        <f t="shared" ca="1" si="117"/>
        <v>120007.25681354478</v>
      </c>
      <c r="N355" s="3">
        <f t="shared" ca="1" si="118"/>
        <v>47678.212424696663</v>
      </c>
      <c r="O355" s="3">
        <f t="shared" ca="1" si="119"/>
        <v>448542.23065777647</v>
      </c>
      <c r="P355" s="3">
        <f t="shared" ca="1" si="120"/>
        <v>351838.45962091821</v>
      </c>
      <c r="Q355" s="3">
        <f t="shared" ca="1" si="121"/>
        <v>96703.771036858263</v>
      </c>
      <c r="Y355" s="1">
        <f ca="1">IF(Table3[[#This Row],[Gender]]="men",1,0)</f>
        <v>1</v>
      </c>
      <c r="Z355" s="1">
        <f ca="1">IF(Table3[[#This Row],[Gender]]="women",1,0)</f>
        <v>0</v>
      </c>
      <c r="AD355" s="1">
        <f ca="1"/>
        <v>1</v>
      </c>
      <c r="AE355" s="1">
        <f ca="1"/>
        <v>0</v>
      </c>
      <c r="AF355" s="1">
        <f ca="1"/>
        <v>0</v>
      </c>
      <c r="AG355" s="1">
        <f ca="1"/>
        <v>0</v>
      </c>
      <c r="AH355" s="1">
        <f ca="1"/>
        <v>0</v>
      </c>
      <c r="AI355" s="1">
        <f ca="1"/>
        <v>0</v>
      </c>
      <c r="AT355" s="6">
        <f t="shared" ca="1" si="113"/>
        <v>40207.01</v>
      </c>
      <c r="AW355" s="1">
        <f t="shared" ca="1" si="114"/>
        <v>56.08</v>
      </c>
    </row>
    <row r="356" spans="1:49" x14ac:dyDescent="0.25">
      <c r="A356" s="1" t="str">
        <f t="shared" ca="1" si="104"/>
        <v>men</v>
      </c>
      <c r="B356" s="1">
        <f t="shared" ca="1" si="105"/>
        <v>29</v>
      </c>
      <c r="C356" s="1" t="str">
        <f t="shared" ca="1" si="106"/>
        <v>Teaching</v>
      </c>
      <c r="D356" s="1" t="str">
        <f t="shared" ca="1" si="107"/>
        <v>High school</v>
      </c>
      <c r="E356" s="1">
        <f t="shared" ca="1" si="108"/>
        <v>3</v>
      </c>
      <c r="F356" s="1">
        <f t="shared" ca="1" si="109"/>
        <v>2</v>
      </c>
      <c r="G356" s="1">
        <f t="shared" ca="1" si="110"/>
        <v>88423</v>
      </c>
      <c r="H356" s="1" t="str">
        <f t="shared" ca="1" si="111"/>
        <v>Yukon</v>
      </c>
      <c r="I356" s="1">
        <f t="shared" ca="1" si="115"/>
        <v>530538</v>
      </c>
      <c r="J356" s="3">
        <f t="shared" ca="1" si="112"/>
        <v>177237.05096747962</v>
      </c>
      <c r="K356" s="3">
        <f t="shared" ca="1" si="116"/>
        <v>52283.822807161552</v>
      </c>
      <c r="L356" s="3">
        <f t="shared" ca="1" si="103"/>
        <v>156905.66039108089</v>
      </c>
      <c r="M356" s="1">
        <f t="shared" ca="1" si="117"/>
        <v>24699.718971767859</v>
      </c>
      <c r="N356" s="3">
        <f t="shared" ca="1" si="118"/>
        <v>44265.5189638722</v>
      </c>
      <c r="O356" s="3">
        <f t="shared" ca="1" si="119"/>
        <v>627087.34177103383</v>
      </c>
      <c r="P356" s="3">
        <f t="shared" ca="1" si="120"/>
        <v>358842.43033032835</v>
      </c>
      <c r="Q356" s="3">
        <f t="shared" ca="1" si="121"/>
        <v>268244.91144070547</v>
      </c>
      <c r="Y356" s="1">
        <f ca="1">IF(Table3[[#This Row],[Gender]]="men",1,0)</f>
        <v>1</v>
      </c>
      <c r="Z356" s="1">
        <f ca="1">IF(Table3[[#This Row],[Gender]]="women",1,0)</f>
        <v>0</v>
      </c>
      <c r="AD356" s="1">
        <f ca="1"/>
        <v>0</v>
      </c>
      <c r="AE356" s="1">
        <f ca="1"/>
        <v>0</v>
      </c>
      <c r="AF356" s="1">
        <f ca="1"/>
        <v>0</v>
      </c>
      <c r="AG356" s="1">
        <f ca="1"/>
        <v>0</v>
      </c>
      <c r="AH356" s="1">
        <f ca="1"/>
        <v>0</v>
      </c>
      <c r="AI356" s="1">
        <f ca="1"/>
        <v>1</v>
      </c>
      <c r="AT356" s="6">
        <f t="shared" ca="1" si="113"/>
        <v>26141.91</v>
      </c>
      <c r="AW356" s="1">
        <f t="shared" ca="1" si="114"/>
        <v>33.409999999999997</v>
      </c>
    </row>
    <row r="357" spans="1:49" x14ac:dyDescent="0.25">
      <c r="A357" s="1" t="str">
        <f t="shared" ca="1" si="104"/>
        <v>women</v>
      </c>
      <c r="B357" s="1">
        <f t="shared" ca="1" si="105"/>
        <v>37</v>
      </c>
      <c r="C357" s="1" t="str">
        <f t="shared" ca="1" si="106"/>
        <v>General Work</v>
      </c>
      <c r="D357" s="1" t="str">
        <f t="shared" ca="1" si="107"/>
        <v>College</v>
      </c>
      <c r="E357" s="1">
        <f t="shared" ca="1" si="108"/>
        <v>1</v>
      </c>
      <c r="F357" s="1">
        <f t="shared" ca="1" si="109"/>
        <v>1</v>
      </c>
      <c r="G357" s="1">
        <f t="shared" ca="1" si="110"/>
        <v>53571</v>
      </c>
      <c r="H357" s="1" t="str">
        <f t="shared" ca="1" si="111"/>
        <v>Manitoba</v>
      </c>
      <c r="I357" s="1">
        <f t="shared" ca="1" si="115"/>
        <v>160713</v>
      </c>
      <c r="J357" s="3">
        <f t="shared" ca="1" si="112"/>
        <v>15623.884540319019</v>
      </c>
      <c r="K357" s="3">
        <f t="shared" ca="1" si="116"/>
        <v>52068.798207367276</v>
      </c>
      <c r="L357" s="3">
        <f t="shared" ca="1" si="103"/>
        <v>32710.617491204128</v>
      </c>
      <c r="M357" s="1">
        <f t="shared" ca="1" si="117"/>
        <v>54616.568175296408</v>
      </c>
      <c r="N357" s="3">
        <f t="shared" ca="1" si="118"/>
        <v>78744.270085484241</v>
      </c>
      <c r="O357" s="3">
        <f t="shared" ca="1" si="119"/>
        <v>291526.0682928515</v>
      </c>
      <c r="P357" s="3">
        <f t="shared" ca="1" si="120"/>
        <v>102951.07020681955</v>
      </c>
      <c r="Q357" s="3">
        <f t="shared" ca="1" si="121"/>
        <v>188574.99808603193</v>
      </c>
      <c r="Y357" s="1">
        <f ca="1">IF(Table3[[#This Row],[Gender]]="men",1,0)</f>
        <v>0</v>
      </c>
      <c r="Z357" s="1">
        <f ca="1">IF(Table3[[#This Row],[Gender]]="women",1,0)</f>
        <v>1</v>
      </c>
      <c r="AD357" s="1">
        <f ca="1"/>
        <v>1</v>
      </c>
      <c r="AE357" s="1">
        <f ca="1"/>
        <v>0</v>
      </c>
      <c r="AF357" s="1">
        <f ca="1"/>
        <v>0</v>
      </c>
      <c r="AG357" s="1">
        <f ca="1"/>
        <v>0</v>
      </c>
      <c r="AH357" s="1">
        <f ca="1"/>
        <v>0</v>
      </c>
      <c r="AI357" s="1">
        <f ca="1"/>
        <v>0</v>
      </c>
      <c r="AT357" s="6">
        <f t="shared" ca="1" si="113"/>
        <v>52068.800000000003</v>
      </c>
      <c r="AW357" s="1">
        <f t="shared" ca="1" si="114"/>
        <v>9.7200000000000006</v>
      </c>
    </row>
    <row r="358" spans="1:49" x14ac:dyDescent="0.25">
      <c r="A358" s="1" t="str">
        <f t="shared" ca="1" si="104"/>
        <v>men</v>
      </c>
      <c r="B358" s="1">
        <f t="shared" ca="1" si="105"/>
        <v>29</v>
      </c>
      <c r="C358" s="1" t="str">
        <f t="shared" ca="1" si="106"/>
        <v>Teaching</v>
      </c>
      <c r="D358" s="1" t="str">
        <f t="shared" ca="1" si="107"/>
        <v>Other</v>
      </c>
      <c r="E358" s="1">
        <f t="shared" ca="1" si="108"/>
        <v>1</v>
      </c>
      <c r="F358" s="1">
        <f t="shared" ca="1" si="109"/>
        <v>1</v>
      </c>
      <c r="G358" s="1">
        <f t="shared" ca="1" si="110"/>
        <v>45830</v>
      </c>
      <c r="H358" s="1" t="str">
        <f t="shared" ca="1" si="111"/>
        <v>Ontario</v>
      </c>
      <c r="I358" s="1">
        <f t="shared" ca="1" si="115"/>
        <v>183320</v>
      </c>
      <c r="J358" s="3">
        <f t="shared" ca="1" si="112"/>
        <v>27875.0549884592</v>
      </c>
      <c r="K358" s="3">
        <f t="shared" ca="1" si="116"/>
        <v>21634.676660787569</v>
      </c>
      <c r="L358" s="3">
        <f t="shared" ca="1" si="103"/>
        <v>16117.132511766182</v>
      </c>
      <c r="M358" s="1">
        <f t="shared" ca="1" si="117"/>
        <v>26127.53272897255</v>
      </c>
      <c r="N358" s="3">
        <f t="shared" ca="1" si="118"/>
        <v>14098.762060267465</v>
      </c>
      <c r="O358" s="3">
        <f t="shared" ca="1" si="119"/>
        <v>219053.43872105505</v>
      </c>
      <c r="P358" s="3">
        <f t="shared" ca="1" si="120"/>
        <v>70119.720229197934</v>
      </c>
      <c r="Q358" s="3">
        <f t="shared" ca="1" si="121"/>
        <v>148933.71849185711</v>
      </c>
      <c r="Y358" s="1">
        <f ca="1">IF(Table3[[#This Row],[Gender]]="men",1,0)</f>
        <v>1</v>
      </c>
      <c r="Z358" s="1">
        <f ca="1">IF(Table3[[#This Row],[Gender]]="women",1,0)</f>
        <v>0</v>
      </c>
      <c r="AD358" s="1">
        <f ca="1"/>
        <v>0</v>
      </c>
      <c r="AE358" s="1">
        <f ca="1"/>
        <v>0</v>
      </c>
      <c r="AF358" s="1">
        <f ca="1"/>
        <v>0</v>
      </c>
      <c r="AG358" s="1">
        <f ca="1"/>
        <v>1</v>
      </c>
      <c r="AH358" s="1">
        <f ca="1"/>
        <v>0</v>
      </c>
      <c r="AI358" s="1">
        <f ca="1"/>
        <v>0</v>
      </c>
      <c r="AT358" s="6">
        <f t="shared" ca="1" si="113"/>
        <v>21634.68</v>
      </c>
      <c r="AW358" s="1">
        <f t="shared" ca="1" si="114"/>
        <v>15.21</v>
      </c>
    </row>
    <row r="359" spans="1:49" x14ac:dyDescent="0.25">
      <c r="A359" s="1" t="str">
        <f t="shared" ca="1" si="104"/>
        <v>women</v>
      </c>
      <c r="B359" s="1">
        <f t="shared" ca="1" si="105"/>
        <v>33</v>
      </c>
      <c r="C359" s="1" t="str">
        <f t="shared" ca="1" si="106"/>
        <v>IT</v>
      </c>
      <c r="D359" s="1" t="str">
        <f t="shared" ca="1" si="107"/>
        <v>Other</v>
      </c>
      <c r="E359" s="1">
        <f t="shared" ca="1" si="108"/>
        <v>1</v>
      </c>
      <c r="F359" s="1">
        <f t="shared" ca="1" si="109"/>
        <v>3</v>
      </c>
      <c r="G359" s="1">
        <f t="shared" ca="1" si="110"/>
        <v>29029</v>
      </c>
      <c r="H359" s="1" t="str">
        <f t="shared" ca="1" si="111"/>
        <v>Newfoundland</v>
      </c>
      <c r="I359" s="1">
        <f t="shared" ca="1" si="115"/>
        <v>174174</v>
      </c>
      <c r="J359" s="3">
        <f t="shared" ca="1" si="112"/>
        <v>79209.748637958401</v>
      </c>
      <c r="K359" s="3">
        <f t="shared" ca="1" si="116"/>
        <v>48717.056539449666</v>
      </c>
      <c r="L359" s="3">
        <f t="shared" ca="1" si="103"/>
        <v>13096.319796606049</v>
      </c>
      <c r="M359" s="1">
        <f t="shared" ca="1" si="117"/>
        <v>35380.081776760431</v>
      </c>
      <c r="N359" s="3">
        <f t="shared" ca="1" si="118"/>
        <v>26784.888612866271</v>
      </c>
      <c r="O359" s="3">
        <f t="shared" ca="1" si="119"/>
        <v>249675.94515231595</v>
      </c>
      <c r="P359" s="3">
        <f t="shared" ca="1" si="120"/>
        <v>127686.15021132489</v>
      </c>
      <c r="Q359" s="3">
        <f t="shared" ca="1" si="121"/>
        <v>121989.79494099107</v>
      </c>
      <c r="Y359" s="1">
        <f ca="1">IF(Table3[[#This Row],[Gender]]="men",1,0)</f>
        <v>0</v>
      </c>
      <c r="Z359" s="1">
        <f ca="1">IF(Table3[[#This Row],[Gender]]="women",1,0)</f>
        <v>1</v>
      </c>
      <c r="AD359" s="1">
        <f ca="1"/>
        <v>0</v>
      </c>
      <c r="AE359" s="1">
        <f ca="1"/>
        <v>0</v>
      </c>
      <c r="AF359" s="1">
        <f ca="1"/>
        <v>0</v>
      </c>
      <c r="AG359" s="1">
        <f ca="1"/>
        <v>1</v>
      </c>
      <c r="AH359" s="1">
        <f ca="1"/>
        <v>0</v>
      </c>
      <c r="AI359" s="1">
        <f ca="1"/>
        <v>0</v>
      </c>
      <c r="AT359" s="6">
        <f t="shared" ca="1" si="113"/>
        <v>16239.02</v>
      </c>
      <c r="AW359" s="1">
        <f t="shared" ca="1" si="114"/>
        <v>45.48</v>
      </c>
    </row>
    <row r="360" spans="1:49" x14ac:dyDescent="0.25">
      <c r="A360" s="1" t="str">
        <f t="shared" ca="1" si="104"/>
        <v>men</v>
      </c>
      <c r="B360" s="1">
        <f t="shared" ca="1" si="105"/>
        <v>28</v>
      </c>
      <c r="C360" s="1" t="str">
        <f t="shared" ca="1" si="106"/>
        <v>IT</v>
      </c>
      <c r="D360" s="1" t="str">
        <f t="shared" ca="1" si="107"/>
        <v>Technical</v>
      </c>
      <c r="E360" s="1">
        <f t="shared" ca="1" si="108"/>
        <v>4</v>
      </c>
      <c r="F360" s="1">
        <f t="shared" ca="1" si="109"/>
        <v>1</v>
      </c>
      <c r="G360" s="1">
        <f t="shared" ca="1" si="110"/>
        <v>60023</v>
      </c>
      <c r="H360" s="1" t="str">
        <f t="shared" ca="1" si="111"/>
        <v>Prince Edward Island</v>
      </c>
      <c r="I360" s="1">
        <f t="shared" ca="1" si="115"/>
        <v>360138</v>
      </c>
      <c r="J360" s="3">
        <f t="shared" ca="1" si="112"/>
        <v>276734.41173312394</v>
      </c>
      <c r="K360" s="3">
        <f t="shared" ca="1" si="116"/>
        <v>5327.3365371874461</v>
      </c>
      <c r="L360" s="3">
        <f t="shared" ca="1" si="103"/>
        <v>19216.88026651381</v>
      </c>
      <c r="M360" s="1">
        <f t="shared" ca="1" si="117"/>
        <v>113267.75347111367</v>
      </c>
      <c r="N360" s="3">
        <f t="shared" ca="1" si="118"/>
        <v>16527.593799125694</v>
      </c>
      <c r="O360" s="3">
        <f t="shared" ca="1" si="119"/>
        <v>381992.93033631315</v>
      </c>
      <c r="P360" s="3">
        <f t="shared" ca="1" si="120"/>
        <v>409219.04547075141</v>
      </c>
      <c r="Q360" s="3">
        <f t="shared" ca="1" si="121"/>
        <v>-27226.115134438267</v>
      </c>
      <c r="Y360" s="1">
        <f ca="1">IF(Table3[[#This Row],[Gender]]="men",1,0)</f>
        <v>1</v>
      </c>
      <c r="Z360" s="1">
        <f ca="1">IF(Table3[[#This Row],[Gender]]="women",1,0)</f>
        <v>0</v>
      </c>
      <c r="AD360" s="1">
        <f ca="1"/>
        <v>0</v>
      </c>
      <c r="AE360" s="1">
        <f ca="1"/>
        <v>1</v>
      </c>
      <c r="AF360" s="1">
        <f ca="1"/>
        <v>0</v>
      </c>
      <c r="AG360" s="1">
        <f ca="1"/>
        <v>0</v>
      </c>
      <c r="AH360" s="1">
        <f ca="1"/>
        <v>0</v>
      </c>
      <c r="AI360" s="1">
        <f ca="1"/>
        <v>0</v>
      </c>
      <c r="AT360" s="6">
        <f t="shared" ca="1" si="113"/>
        <v>5327.34</v>
      </c>
      <c r="AW360" s="1">
        <f t="shared" ca="1" si="114"/>
        <v>76.84</v>
      </c>
    </row>
    <row r="361" spans="1:49" x14ac:dyDescent="0.25">
      <c r="A361" s="1" t="str">
        <f t="shared" ca="1" si="104"/>
        <v>men</v>
      </c>
      <c r="B361" s="1">
        <f t="shared" ca="1" si="105"/>
        <v>26</v>
      </c>
      <c r="C361" s="1" t="str">
        <f t="shared" ca="1" si="106"/>
        <v>Health</v>
      </c>
      <c r="D361" s="1" t="str">
        <f t="shared" ca="1" si="107"/>
        <v>University</v>
      </c>
      <c r="E361" s="1">
        <f t="shared" ca="1" si="108"/>
        <v>4</v>
      </c>
      <c r="F361" s="1">
        <f t="shared" ca="1" si="109"/>
        <v>1</v>
      </c>
      <c r="G361" s="1">
        <f t="shared" ca="1" si="110"/>
        <v>41643</v>
      </c>
      <c r="H361" s="1" t="str">
        <f t="shared" ca="1" si="111"/>
        <v>Alberta</v>
      </c>
      <c r="I361" s="1">
        <f t="shared" ca="1" si="115"/>
        <v>166572</v>
      </c>
      <c r="J361" s="3">
        <f t="shared" ca="1" si="112"/>
        <v>49415.412042031698</v>
      </c>
      <c r="K361" s="3">
        <f t="shared" ca="1" si="116"/>
        <v>8925.1193891428102</v>
      </c>
      <c r="L361" s="3">
        <f t="shared" ca="1" si="103"/>
        <v>39568.76985021431</v>
      </c>
      <c r="M361" s="1">
        <f t="shared" ca="1" si="117"/>
        <v>26425.857568489639</v>
      </c>
      <c r="N361" s="3">
        <f t="shared" ca="1" si="118"/>
        <v>58631.540382832216</v>
      </c>
      <c r="O361" s="3">
        <f t="shared" ca="1" si="119"/>
        <v>234128.65977197501</v>
      </c>
      <c r="P361" s="3">
        <f t="shared" ca="1" si="120"/>
        <v>115410.03946073564</v>
      </c>
      <c r="Q361" s="3">
        <f t="shared" ca="1" si="121"/>
        <v>118718.62031123937</v>
      </c>
      <c r="Y361" s="1">
        <f ca="1">IF(Table3[[#This Row],[Gender]]="men",1,0)</f>
        <v>1</v>
      </c>
      <c r="Z361" s="1">
        <f ca="1">IF(Table3[[#This Row],[Gender]]="women",1,0)</f>
        <v>0</v>
      </c>
      <c r="AD361" s="1">
        <f ca="1"/>
        <v>0</v>
      </c>
      <c r="AE361" s="1">
        <f ca="1"/>
        <v>0</v>
      </c>
      <c r="AF361" s="1">
        <f ca="1"/>
        <v>0</v>
      </c>
      <c r="AG361" s="1">
        <f ca="1"/>
        <v>1</v>
      </c>
      <c r="AH361" s="1">
        <f ca="1"/>
        <v>0</v>
      </c>
      <c r="AI361" s="1">
        <f ca="1"/>
        <v>0</v>
      </c>
      <c r="AT361" s="6">
        <f t="shared" ca="1" si="113"/>
        <v>8925.1200000000008</v>
      </c>
      <c r="AW361" s="1">
        <f t="shared" ca="1" si="114"/>
        <v>29.67</v>
      </c>
    </row>
    <row r="362" spans="1:49" x14ac:dyDescent="0.25">
      <c r="A362" s="1" t="str">
        <f t="shared" ca="1" si="104"/>
        <v>men</v>
      </c>
      <c r="B362" s="1">
        <f t="shared" ca="1" si="105"/>
        <v>35</v>
      </c>
      <c r="C362" s="1" t="str">
        <f t="shared" ca="1" si="106"/>
        <v>IT</v>
      </c>
      <c r="D362" s="1" t="str">
        <f t="shared" ca="1" si="107"/>
        <v>College</v>
      </c>
      <c r="E362" s="1">
        <f t="shared" ca="1" si="108"/>
        <v>2</v>
      </c>
      <c r="F362" s="1">
        <f t="shared" ca="1" si="109"/>
        <v>3</v>
      </c>
      <c r="G362" s="1">
        <f t="shared" ca="1" si="110"/>
        <v>25650</v>
      </c>
      <c r="H362" s="1" t="str">
        <f t="shared" ca="1" si="111"/>
        <v>New Bruncwick</v>
      </c>
      <c r="I362" s="1">
        <f t="shared" ca="1" si="115"/>
        <v>76950</v>
      </c>
      <c r="J362" s="3">
        <f t="shared" ca="1" si="112"/>
        <v>18767.741120169034</v>
      </c>
      <c r="K362" s="3">
        <f t="shared" ca="1" si="116"/>
        <v>52600.254389486756</v>
      </c>
      <c r="L362" s="3">
        <f t="shared" ca="1" si="103"/>
        <v>39284.465676761058</v>
      </c>
      <c r="M362" s="1">
        <f t="shared" ca="1" si="117"/>
        <v>3313.2240380398293</v>
      </c>
      <c r="N362" s="3">
        <f t="shared" ca="1" si="118"/>
        <v>1850.6779264528041</v>
      </c>
      <c r="O362" s="3">
        <f t="shared" ca="1" si="119"/>
        <v>131400.93231593957</v>
      </c>
      <c r="P362" s="3">
        <f t="shared" ca="1" si="120"/>
        <v>61365.43083496992</v>
      </c>
      <c r="Q362" s="3">
        <f t="shared" ca="1" si="121"/>
        <v>70035.501480969659</v>
      </c>
      <c r="Y362" s="1">
        <f ca="1">IF(Table3[[#This Row],[Gender]]="men",1,0)</f>
        <v>1</v>
      </c>
      <c r="Z362" s="1">
        <f ca="1">IF(Table3[[#This Row],[Gender]]="women",1,0)</f>
        <v>0</v>
      </c>
      <c r="AD362" s="1">
        <f ca="1"/>
        <v>0</v>
      </c>
      <c r="AE362" s="1">
        <f ca="1"/>
        <v>0</v>
      </c>
      <c r="AF362" s="1">
        <f ca="1"/>
        <v>0</v>
      </c>
      <c r="AG362" s="1">
        <f ca="1"/>
        <v>1</v>
      </c>
      <c r="AH362" s="1">
        <f ca="1"/>
        <v>0</v>
      </c>
      <c r="AI362" s="1">
        <f ca="1"/>
        <v>0</v>
      </c>
      <c r="AT362" s="6">
        <f t="shared" ca="1" si="113"/>
        <v>17533.419999999998</v>
      </c>
      <c r="AW362" s="1">
        <f t="shared" ca="1" si="114"/>
        <v>24.39</v>
      </c>
    </row>
    <row r="363" spans="1:49" x14ac:dyDescent="0.25">
      <c r="A363" s="1" t="str">
        <f t="shared" ca="1" si="104"/>
        <v>men</v>
      </c>
      <c r="B363" s="1">
        <f t="shared" ca="1" si="105"/>
        <v>26</v>
      </c>
      <c r="C363" s="1" t="str">
        <f t="shared" ca="1" si="106"/>
        <v>IT</v>
      </c>
      <c r="D363" s="1" t="str">
        <f t="shared" ca="1" si="107"/>
        <v>High school</v>
      </c>
      <c r="E363" s="1">
        <f t="shared" ca="1" si="108"/>
        <v>3</v>
      </c>
      <c r="F363" s="1">
        <f t="shared" ca="1" si="109"/>
        <v>3</v>
      </c>
      <c r="G363" s="1">
        <f t="shared" ca="1" si="110"/>
        <v>73552</v>
      </c>
      <c r="H363" s="1" t="str">
        <f t="shared" ca="1" si="111"/>
        <v>Northwest Ter</v>
      </c>
      <c r="I363" s="1">
        <f t="shared" ca="1" si="115"/>
        <v>367760</v>
      </c>
      <c r="J363" s="3">
        <f t="shared" ca="1" si="112"/>
        <v>107139.61535484168</v>
      </c>
      <c r="K363" s="3">
        <f t="shared" ca="1" si="116"/>
        <v>126092.61672232872</v>
      </c>
      <c r="L363" s="3">
        <f t="shared" ca="1" si="103"/>
        <v>27158.705276397559</v>
      </c>
      <c r="M363" s="1">
        <f t="shared" ca="1" si="117"/>
        <v>39042.419940050728</v>
      </c>
      <c r="N363" s="3">
        <f t="shared" ca="1" si="118"/>
        <v>74528.629073935226</v>
      </c>
      <c r="O363" s="3">
        <f t="shared" ca="1" si="119"/>
        <v>568381.24579626392</v>
      </c>
      <c r="P363" s="3">
        <f t="shared" ca="1" si="120"/>
        <v>173340.74057128996</v>
      </c>
      <c r="Q363" s="3">
        <f t="shared" ca="1" si="121"/>
        <v>395040.50522497395</v>
      </c>
      <c r="Y363" s="1">
        <f ca="1">IF(Table3[[#This Row],[Gender]]="men",1,0)</f>
        <v>1</v>
      </c>
      <c r="Z363" s="1">
        <f ca="1">IF(Table3[[#This Row],[Gender]]="women",1,0)</f>
        <v>0</v>
      </c>
      <c r="AD363" s="1">
        <f ca="1"/>
        <v>0</v>
      </c>
      <c r="AE363" s="1">
        <f ca="1"/>
        <v>0</v>
      </c>
      <c r="AF363" s="1">
        <f ca="1"/>
        <v>1</v>
      </c>
      <c r="AG363" s="1">
        <f ca="1"/>
        <v>0</v>
      </c>
      <c r="AH363" s="1">
        <f ca="1"/>
        <v>0</v>
      </c>
      <c r="AI363" s="1">
        <f ca="1"/>
        <v>0</v>
      </c>
      <c r="AT363" s="6">
        <f t="shared" ca="1" si="113"/>
        <v>42030.87</v>
      </c>
      <c r="AW363" s="1">
        <f t="shared" ca="1" si="114"/>
        <v>29.13</v>
      </c>
    </row>
    <row r="364" spans="1:49" x14ac:dyDescent="0.25">
      <c r="A364" s="1" t="str">
        <f t="shared" ca="1" si="104"/>
        <v>women</v>
      </c>
      <c r="B364" s="1">
        <f t="shared" ca="1" si="105"/>
        <v>31</v>
      </c>
      <c r="C364" s="1" t="str">
        <f t="shared" ca="1" si="106"/>
        <v>Agriculture</v>
      </c>
      <c r="D364" s="1" t="str">
        <f t="shared" ca="1" si="107"/>
        <v>University</v>
      </c>
      <c r="E364" s="1">
        <f t="shared" ca="1" si="108"/>
        <v>1</v>
      </c>
      <c r="F364" s="1">
        <f t="shared" ca="1" si="109"/>
        <v>3</v>
      </c>
      <c r="G364" s="1">
        <f t="shared" ca="1" si="110"/>
        <v>54689</v>
      </c>
      <c r="H364" s="1" t="str">
        <f t="shared" ca="1" si="111"/>
        <v>Yukon</v>
      </c>
      <c r="I364" s="1">
        <f t="shared" ca="1" si="115"/>
        <v>328134</v>
      </c>
      <c r="J364" s="3">
        <f t="shared" ca="1" si="112"/>
        <v>78056.809909753516</v>
      </c>
      <c r="K364" s="3">
        <f t="shared" ca="1" si="116"/>
        <v>137168.92819563241</v>
      </c>
      <c r="L364" s="3">
        <f t="shared" ca="1" si="103"/>
        <v>43539.398843128765</v>
      </c>
      <c r="M364" s="1">
        <f t="shared" ca="1" si="117"/>
        <v>54078.802127557283</v>
      </c>
      <c r="N364" s="3">
        <f t="shared" ca="1" si="118"/>
        <v>40217.258668764458</v>
      </c>
      <c r="O364" s="3">
        <f t="shared" ca="1" si="119"/>
        <v>505520.18686439685</v>
      </c>
      <c r="P364" s="3">
        <f t="shared" ca="1" si="120"/>
        <v>175675.01088043957</v>
      </c>
      <c r="Q364" s="3">
        <f t="shared" ca="1" si="121"/>
        <v>329845.17598395725</v>
      </c>
      <c r="Y364" s="1">
        <f ca="1">IF(Table3[[#This Row],[Gender]]="men",1,0)</f>
        <v>0</v>
      </c>
      <c r="Z364" s="1">
        <f ca="1">IF(Table3[[#This Row],[Gender]]="women",1,0)</f>
        <v>1</v>
      </c>
      <c r="AD364" s="1">
        <f ca="1"/>
        <v>0</v>
      </c>
      <c r="AE364" s="1">
        <f ca="1"/>
        <v>0</v>
      </c>
      <c r="AF364" s="1">
        <f ca="1"/>
        <v>0</v>
      </c>
      <c r="AG364" s="1">
        <f ca="1"/>
        <v>0</v>
      </c>
      <c r="AH364" s="1">
        <f ca="1"/>
        <v>1</v>
      </c>
      <c r="AI364" s="1">
        <f ca="1"/>
        <v>0</v>
      </c>
      <c r="AT364" s="6">
        <f t="shared" ca="1" si="113"/>
        <v>45722.98</v>
      </c>
      <c r="AW364" s="1">
        <f t="shared" ca="1" si="114"/>
        <v>23.79</v>
      </c>
    </row>
    <row r="365" spans="1:49" x14ac:dyDescent="0.25">
      <c r="A365" s="1" t="str">
        <f t="shared" ca="1" si="104"/>
        <v>men</v>
      </c>
      <c r="B365" s="1">
        <f t="shared" ca="1" si="105"/>
        <v>42</v>
      </c>
      <c r="C365" s="1" t="str">
        <f t="shared" ca="1" si="106"/>
        <v>Construction</v>
      </c>
      <c r="D365" s="1" t="str">
        <f t="shared" ca="1" si="107"/>
        <v>Technical</v>
      </c>
      <c r="E365" s="1">
        <f t="shared" ca="1" si="108"/>
        <v>2</v>
      </c>
      <c r="F365" s="1">
        <f t="shared" ca="1" si="109"/>
        <v>1</v>
      </c>
      <c r="G365" s="1">
        <f t="shared" ca="1" si="110"/>
        <v>69764</v>
      </c>
      <c r="H365" s="1" t="str">
        <f t="shared" ca="1" si="111"/>
        <v>Nunavut</v>
      </c>
      <c r="I365" s="1">
        <f t="shared" ca="1" si="115"/>
        <v>209292</v>
      </c>
      <c r="J365" s="3">
        <f t="shared" ca="1" si="112"/>
        <v>153233.46429007783</v>
      </c>
      <c r="K365" s="3">
        <f t="shared" ca="1" si="116"/>
        <v>37326.147828435373</v>
      </c>
      <c r="L365" s="3">
        <f t="shared" ca="1" si="103"/>
        <v>46925.88054088135</v>
      </c>
      <c r="M365" s="1">
        <f t="shared" ca="1" si="117"/>
        <v>81981.008809890554</v>
      </c>
      <c r="N365" s="3">
        <f t="shared" ca="1" si="118"/>
        <v>19636.8714290889</v>
      </c>
      <c r="O365" s="3">
        <f t="shared" ca="1" si="119"/>
        <v>266255.01925752428</v>
      </c>
      <c r="P365" s="3">
        <f t="shared" ca="1" si="120"/>
        <v>282140.3536408497</v>
      </c>
      <c r="Q365" s="3">
        <f t="shared" ca="1" si="121"/>
        <v>-15885.334383325418</v>
      </c>
      <c r="Y365" s="1">
        <f ca="1">IF(Table3[[#This Row],[Gender]]="men",1,0)</f>
        <v>1</v>
      </c>
      <c r="Z365" s="1">
        <f ca="1">IF(Table3[[#This Row],[Gender]]="women",1,0)</f>
        <v>0</v>
      </c>
      <c r="AD365" s="1">
        <f ca="1"/>
        <v>1</v>
      </c>
      <c r="AE365" s="1">
        <f ca="1"/>
        <v>0</v>
      </c>
      <c r="AF365" s="1">
        <f ca="1"/>
        <v>0</v>
      </c>
      <c r="AG365" s="1">
        <f ca="1"/>
        <v>0</v>
      </c>
      <c r="AH365" s="1">
        <f ca="1"/>
        <v>0</v>
      </c>
      <c r="AI365" s="1">
        <f ca="1"/>
        <v>0</v>
      </c>
      <c r="AT365" s="6">
        <f t="shared" ca="1" si="113"/>
        <v>37326.15</v>
      </c>
      <c r="AW365" s="1">
        <f t="shared" ca="1" si="114"/>
        <v>73.22</v>
      </c>
    </row>
    <row r="366" spans="1:49" x14ac:dyDescent="0.25">
      <c r="A366" s="1" t="str">
        <f t="shared" ca="1" si="104"/>
        <v>women</v>
      </c>
      <c r="B366" s="1">
        <f t="shared" ca="1" si="105"/>
        <v>34</v>
      </c>
      <c r="C366" s="1" t="str">
        <f t="shared" ca="1" si="106"/>
        <v>Teaching</v>
      </c>
      <c r="D366" s="1" t="str">
        <f t="shared" ca="1" si="107"/>
        <v>College</v>
      </c>
      <c r="E366" s="1">
        <f t="shared" ca="1" si="108"/>
        <v>3</v>
      </c>
      <c r="F366" s="1">
        <f t="shared" ca="1" si="109"/>
        <v>3</v>
      </c>
      <c r="G366" s="1">
        <f t="shared" ca="1" si="110"/>
        <v>83562</v>
      </c>
      <c r="H366" s="1" t="str">
        <f t="shared" ca="1" si="111"/>
        <v>Nunavut</v>
      </c>
      <c r="I366" s="1">
        <f t="shared" ca="1" si="115"/>
        <v>250686</v>
      </c>
      <c r="J366" s="3">
        <f t="shared" ca="1" si="112"/>
        <v>88202.943949610053</v>
      </c>
      <c r="K366" s="3">
        <f t="shared" ca="1" si="116"/>
        <v>152892.28763768877</v>
      </c>
      <c r="L366" s="3">
        <f t="shared" ca="1" si="103"/>
        <v>140508.11154081233</v>
      </c>
      <c r="M366" s="1">
        <f t="shared" ca="1" si="117"/>
        <v>78162.792216640082</v>
      </c>
      <c r="N366" s="3">
        <f t="shared" ca="1" si="118"/>
        <v>68481.898702760998</v>
      </c>
      <c r="O366" s="3">
        <f t="shared" ca="1" si="119"/>
        <v>472060.18634044979</v>
      </c>
      <c r="P366" s="3">
        <f t="shared" ca="1" si="120"/>
        <v>306873.84770706249</v>
      </c>
      <c r="Q366" s="3">
        <f t="shared" ca="1" si="121"/>
        <v>165186.33863338729</v>
      </c>
      <c r="Y366" s="1">
        <f ca="1">IF(Table3[[#This Row],[Gender]]="men",1,0)</f>
        <v>0</v>
      </c>
      <c r="Z366" s="1">
        <f ca="1">IF(Table3[[#This Row],[Gender]]="women",1,0)</f>
        <v>1</v>
      </c>
      <c r="AD366" s="1">
        <f ca="1"/>
        <v>0</v>
      </c>
      <c r="AE366" s="1">
        <f ca="1"/>
        <v>1</v>
      </c>
      <c r="AF366" s="1">
        <f ca="1"/>
        <v>0</v>
      </c>
      <c r="AG366" s="1">
        <f ca="1"/>
        <v>0</v>
      </c>
      <c r="AH366" s="1">
        <f ca="1"/>
        <v>0</v>
      </c>
      <c r="AI366" s="1">
        <f ca="1"/>
        <v>0</v>
      </c>
      <c r="AT366" s="6">
        <f t="shared" ca="1" si="113"/>
        <v>50964.1</v>
      </c>
      <c r="AW366" s="1">
        <f t="shared" ca="1" si="114"/>
        <v>35.18</v>
      </c>
    </row>
    <row r="367" spans="1:49" x14ac:dyDescent="0.25">
      <c r="A367" s="1" t="str">
        <f t="shared" ca="1" si="104"/>
        <v>women</v>
      </c>
      <c r="B367" s="1">
        <f t="shared" ca="1" si="105"/>
        <v>41</v>
      </c>
      <c r="C367" s="1" t="str">
        <f t="shared" ca="1" si="106"/>
        <v>Health</v>
      </c>
      <c r="D367" s="1" t="str">
        <f t="shared" ca="1" si="107"/>
        <v>Other</v>
      </c>
      <c r="E367" s="1">
        <f t="shared" ca="1" si="108"/>
        <v>2</v>
      </c>
      <c r="F367" s="1">
        <f t="shared" ca="1" si="109"/>
        <v>3</v>
      </c>
      <c r="G367" s="1">
        <f t="shared" ca="1" si="110"/>
        <v>56685</v>
      </c>
      <c r="H367" s="1" t="str">
        <f t="shared" ca="1" si="111"/>
        <v>Nova Scotia</v>
      </c>
      <c r="I367" s="1">
        <f t="shared" ca="1" si="115"/>
        <v>283425</v>
      </c>
      <c r="J367" s="3">
        <f t="shared" ca="1" si="112"/>
        <v>8284.5762123960867</v>
      </c>
      <c r="K367" s="3">
        <f t="shared" ca="1" si="116"/>
        <v>85927.741913532751</v>
      </c>
      <c r="L367" s="3">
        <f t="shared" ca="1" si="103"/>
        <v>8350.2985854005929</v>
      </c>
      <c r="M367" s="1">
        <f t="shared" ca="1" si="117"/>
        <v>39627.027521105359</v>
      </c>
      <c r="N367" s="3">
        <f t="shared" ca="1" si="118"/>
        <v>74110.042155810806</v>
      </c>
      <c r="O367" s="3">
        <f t="shared" ca="1" si="119"/>
        <v>443462.78406934353</v>
      </c>
      <c r="P367" s="3">
        <f t="shared" ca="1" si="120"/>
        <v>56261.902318902037</v>
      </c>
      <c r="Q367" s="3">
        <f t="shared" ca="1" si="121"/>
        <v>387200.88175044151</v>
      </c>
      <c r="Y367" s="1">
        <f ca="1">IF(Table3[[#This Row],[Gender]]="men",1,0)</f>
        <v>0</v>
      </c>
      <c r="Z367" s="1">
        <f ca="1">IF(Table3[[#This Row],[Gender]]="women",1,0)</f>
        <v>1</v>
      </c>
      <c r="AD367" s="1">
        <f ca="1"/>
        <v>0</v>
      </c>
      <c r="AE367" s="1">
        <f ca="1"/>
        <v>0</v>
      </c>
      <c r="AF367" s="1">
        <f ca="1"/>
        <v>1</v>
      </c>
      <c r="AG367" s="1">
        <f ca="1"/>
        <v>0</v>
      </c>
      <c r="AH367" s="1">
        <f ca="1"/>
        <v>0</v>
      </c>
      <c r="AI367" s="1">
        <f ca="1"/>
        <v>0</v>
      </c>
      <c r="AT367" s="6">
        <f t="shared" ca="1" si="113"/>
        <v>28642.58</v>
      </c>
      <c r="AW367" s="1">
        <f t="shared" ca="1" si="114"/>
        <v>2.92</v>
      </c>
    </row>
    <row r="368" spans="1:49" x14ac:dyDescent="0.25">
      <c r="A368" s="1" t="str">
        <f t="shared" ca="1" si="104"/>
        <v>men</v>
      </c>
      <c r="B368" s="1">
        <f t="shared" ca="1" si="105"/>
        <v>38</v>
      </c>
      <c r="C368" s="1" t="str">
        <f t="shared" ca="1" si="106"/>
        <v>Agriculture</v>
      </c>
      <c r="D368" s="1" t="str">
        <f t="shared" ca="1" si="107"/>
        <v>College</v>
      </c>
      <c r="E368" s="1">
        <f t="shared" ca="1" si="108"/>
        <v>1</v>
      </c>
      <c r="F368" s="1">
        <f t="shared" ca="1" si="109"/>
        <v>3</v>
      </c>
      <c r="G368" s="1">
        <f t="shared" ca="1" si="110"/>
        <v>38012</v>
      </c>
      <c r="H368" s="1" t="str">
        <f t="shared" ca="1" si="111"/>
        <v>New Bruncwick</v>
      </c>
      <c r="I368" s="1">
        <f t="shared" ca="1" si="115"/>
        <v>114036</v>
      </c>
      <c r="J368" s="3">
        <f t="shared" ca="1" si="112"/>
        <v>83531.923496440082</v>
      </c>
      <c r="K368" s="3">
        <f t="shared" ca="1" si="116"/>
        <v>54728.412787100882</v>
      </c>
      <c r="L368" s="3">
        <f t="shared" ca="1" si="103"/>
        <v>77796.711538124538</v>
      </c>
      <c r="M368" s="1">
        <f t="shared" ca="1" si="117"/>
        <v>52586.817550603162</v>
      </c>
      <c r="N368" s="3">
        <f t="shared" ca="1" si="118"/>
        <v>39185.644031573975</v>
      </c>
      <c r="O368" s="3">
        <f t="shared" ca="1" si="119"/>
        <v>207950.05681867484</v>
      </c>
      <c r="P368" s="3">
        <f t="shared" ca="1" si="120"/>
        <v>213915.45258516778</v>
      </c>
      <c r="Q368" s="3">
        <f t="shared" ca="1" si="121"/>
        <v>-5965.395766492933</v>
      </c>
      <c r="Y368" s="1">
        <f ca="1">IF(Table3[[#This Row],[Gender]]="men",1,0)</f>
        <v>1</v>
      </c>
      <c r="Z368" s="1">
        <f ca="1">IF(Table3[[#This Row],[Gender]]="women",1,0)</f>
        <v>0</v>
      </c>
      <c r="AD368" s="1">
        <f ca="1"/>
        <v>1</v>
      </c>
      <c r="AE368" s="1">
        <f ca="1"/>
        <v>0</v>
      </c>
      <c r="AF368" s="1">
        <f ca="1"/>
        <v>0</v>
      </c>
      <c r="AG368" s="1">
        <f ca="1"/>
        <v>0</v>
      </c>
      <c r="AH368" s="1">
        <f ca="1"/>
        <v>0</v>
      </c>
      <c r="AI368" s="1">
        <f ca="1"/>
        <v>0</v>
      </c>
      <c r="AT368" s="6">
        <f t="shared" ca="1" si="113"/>
        <v>18242.8</v>
      </c>
      <c r="AW368" s="1">
        <f t="shared" ca="1" si="114"/>
        <v>73.25</v>
      </c>
    </row>
    <row r="369" spans="1:49" x14ac:dyDescent="0.25">
      <c r="A369" s="1" t="str">
        <f t="shared" ca="1" si="104"/>
        <v>women</v>
      </c>
      <c r="B369" s="1">
        <f t="shared" ca="1" si="105"/>
        <v>27</v>
      </c>
      <c r="C369" s="1" t="str">
        <f t="shared" ca="1" si="106"/>
        <v>Teaching</v>
      </c>
      <c r="D369" s="1" t="str">
        <f t="shared" ca="1" si="107"/>
        <v>College</v>
      </c>
      <c r="E369" s="1">
        <f t="shared" ca="1" si="108"/>
        <v>4</v>
      </c>
      <c r="F369" s="1">
        <f t="shared" ca="1" si="109"/>
        <v>2</v>
      </c>
      <c r="G369" s="1">
        <f t="shared" ca="1" si="110"/>
        <v>35030</v>
      </c>
      <c r="H369" s="1" t="str">
        <f t="shared" ca="1" si="111"/>
        <v>Newfoundland</v>
      </c>
      <c r="I369" s="1">
        <f t="shared" ca="1" si="115"/>
        <v>175150</v>
      </c>
      <c r="J369" s="3">
        <f t="shared" ca="1" si="112"/>
        <v>21124.363073564342</v>
      </c>
      <c r="K369" s="3">
        <f t="shared" ca="1" si="116"/>
        <v>38650.956808375755</v>
      </c>
      <c r="L369" s="3">
        <f t="shared" ca="1" si="103"/>
        <v>35530.775750777597</v>
      </c>
      <c r="M369" s="1">
        <f t="shared" ca="1" si="117"/>
        <v>15838.180960974112</v>
      </c>
      <c r="N369" s="3">
        <f t="shared" ca="1" si="118"/>
        <v>15856.804636691959</v>
      </c>
      <c r="O369" s="3">
        <f t="shared" ca="1" si="119"/>
        <v>229657.76144506771</v>
      </c>
      <c r="P369" s="3">
        <f t="shared" ca="1" si="120"/>
        <v>72493.319785316053</v>
      </c>
      <c r="Q369" s="3">
        <f t="shared" ca="1" si="121"/>
        <v>157164.44165975164</v>
      </c>
      <c r="Y369" s="1">
        <f ca="1">IF(Table3[[#This Row],[Gender]]="men",1,0)</f>
        <v>0</v>
      </c>
      <c r="Z369" s="1">
        <f ca="1">IF(Table3[[#This Row],[Gender]]="women",1,0)</f>
        <v>1</v>
      </c>
      <c r="AD369" s="1">
        <f ca="1"/>
        <v>0</v>
      </c>
      <c r="AE369" s="1">
        <f ca="1"/>
        <v>0</v>
      </c>
      <c r="AF369" s="1">
        <f ca="1"/>
        <v>0</v>
      </c>
      <c r="AG369" s="1">
        <f ca="1"/>
        <v>0</v>
      </c>
      <c r="AH369" s="1">
        <f ca="1"/>
        <v>1</v>
      </c>
      <c r="AI369" s="1">
        <f ca="1"/>
        <v>0</v>
      </c>
      <c r="AT369" s="6">
        <f t="shared" ca="1" si="113"/>
        <v>19325.48</v>
      </c>
      <c r="AW369" s="1">
        <f t="shared" ca="1" si="114"/>
        <v>12.06</v>
      </c>
    </row>
    <row r="370" spans="1:49" x14ac:dyDescent="0.25">
      <c r="A370" s="1" t="str">
        <f t="shared" ca="1" si="104"/>
        <v>men</v>
      </c>
      <c r="B370" s="1">
        <f t="shared" ca="1" si="105"/>
        <v>44</v>
      </c>
      <c r="C370" s="1" t="str">
        <f t="shared" ca="1" si="106"/>
        <v>Construction</v>
      </c>
      <c r="D370" s="1" t="str">
        <f t="shared" ca="1" si="107"/>
        <v>University</v>
      </c>
      <c r="E370" s="1">
        <f t="shared" ca="1" si="108"/>
        <v>3</v>
      </c>
      <c r="F370" s="1">
        <f t="shared" ca="1" si="109"/>
        <v>1</v>
      </c>
      <c r="G370" s="1">
        <f t="shared" ca="1" si="110"/>
        <v>42283</v>
      </c>
      <c r="H370" s="1" t="str">
        <f t="shared" ca="1" si="111"/>
        <v>Manitoba</v>
      </c>
      <c r="I370" s="1">
        <f t="shared" ca="1" si="115"/>
        <v>253698</v>
      </c>
      <c r="J370" s="3">
        <f t="shared" ca="1" si="112"/>
        <v>103620.65149551767</v>
      </c>
      <c r="K370" s="3">
        <f t="shared" ca="1" si="116"/>
        <v>8009.5619807494932</v>
      </c>
      <c r="L370" s="3">
        <f t="shared" ca="1" si="103"/>
        <v>15680.040586152038</v>
      </c>
      <c r="M370" s="1">
        <f t="shared" ca="1" si="117"/>
        <v>5596.1400183810165</v>
      </c>
      <c r="N370" s="3">
        <f t="shared" ca="1" si="118"/>
        <v>48345.272895462585</v>
      </c>
      <c r="O370" s="3">
        <f t="shared" ca="1" si="119"/>
        <v>310052.83487621206</v>
      </c>
      <c r="P370" s="3">
        <f t="shared" ca="1" si="120"/>
        <v>124896.83210005073</v>
      </c>
      <c r="Q370" s="3">
        <f t="shared" ca="1" si="121"/>
        <v>185156.00277616133</v>
      </c>
      <c r="Y370" s="1">
        <f ca="1">IF(Table3[[#This Row],[Gender]]="men",1,0)</f>
        <v>1</v>
      </c>
      <c r="Z370" s="1">
        <f ca="1">IF(Table3[[#This Row],[Gender]]="women",1,0)</f>
        <v>0</v>
      </c>
      <c r="AD370" s="1">
        <f ca="1"/>
        <v>0</v>
      </c>
      <c r="AE370" s="1">
        <f ca="1"/>
        <v>0</v>
      </c>
      <c r="AF370" s="1">
        <f ca="1"/>
        <v>0</v>
      </c>
      <c r="AG370" s="1">
        <f ca="1"/>
        <v>1</v>
      </c>
      <c r="AH370" s="1">
        <f ca="1"/>
        <v>0</v>
      </c>
      <c r="AI370" s="1">
        <f ca="1"/>
        <v>0</v>
      </c>
      <c r="AT370" s="6">
        <f t="shared" ca="1" si="113"/>
        <v>8009.56</v>
      </c>
      <c r="AW370" s="1">
        <f t="shared" ca="1" si="114"/>
        <v>40.840000000000003</v>
      </c>
    </row>
    <row r="371" spans="1:49" x14ac:dyDescent="0.25">
      <c r="A371" s="1" t="str">
        <f t="shared" ca="1" si="104"/>
        <v>men</v>
      </c>
      <c r="B371" s="1">
        <f t="shared" ca="1" si="105"/>
        <v>28</v>
      </c>
      <c r="C371" s="1" t="str">
        <f t="shared" ca="1" si="106"/>
        <v>IT</v>
      </c>
      <c r="D371" s="1" t="str">
        <f t="shared" ca="1" si="107"/>
        <v>College</v>
      </c>
      <c r="E371" s="1">
        <f t="shared" ca="1" si="108"/>
        <v>4</v>
      </c>
      <c r="F371" s="1">
        <f t="shared" ca="1" si="109"/>
        <v>1</v>
      </c>
      <c r="G371" s="1">
        <f t="shared" ca="1" si="110"/>
        <v>89040</v>
      </c>
      <c r="H371" s="1" t="str">
        <f t="shared" ca="1" si="111"/>
        <v>Saskatchewan</v>
      </c>
      <c r="I371" s="1">
        <f t="shared" ca="1" si="115"/>
        <v>445200</v>
      </c>
      <c r="J371" s="3">
        <f t="shared" ca="1" si="112"/>
        <v>278897.6364728802</v>
      </c>
      <c r="K371" s="3">
        <f t="shared" ca="1" si="116"/>
        <v>77374.883538543407</v>
      </c>
      <c r="L371" s="3">
        <f t="shared" ca="1" si="103"/>
        <v>38090.579256605255</v>
      </c>
      <c r="M371" s="1">
        <f t="shared" ca="1" si="117"/>
        <v>164634.77290036713</v>
      </c>
      <c r="N371" s="3">
        <f t="shared" ca="1" si="118"/>
        <v>15291.637288375394</v>
      </c>
      <c r="O371" s="3">
        <f t="shared" ca="1" si="119"/>
        <v>537866.52082691877</v>
      </c>
      <c r="P371" s="3">
        <f t="shared" ca="1" si="120"/>
        <v>481622.98862985254</v>
      </c>
      <c r="Q371" s="3">
        <f t="shared" ca="1" si="121"/>
        <v>56243.532197066233</v>
      </c>
      <c r="Y371" s="1">
        <f ca="1">IF(Table3[[#This Row],[Gender]]="men",1,0)</f>
        <v>1</v>
      </c>
      <c r="Z371" s="1">
        <f ca="1">IF(Table3[[#This Row],[Gender]]="women",1,0)</f>
        <v>0</v>
      </c>
      <c r="AD371" s="1">
        <f ca="1"/>
        <v>0</v>
      </c>
      <c r="AE371" s="1">
        <f ca="1"/>
        <v>0</v>
      </c>
      <c r="AF371" s="1">
        <f ca="1"/>
        <v>0</v>
      </c>
      <c r="AG371" s="1">
        <f ca="1"/>
        <v>0</v>
      </c>
      <c r="AH371" s="1">
        <f ca="1"/>
        <v>1</v>
      </c>
      <c r="AI371" s="1">
        <f ca="1"/>
        <v>0</v>
      </c>
      <c r="AT371" s="6">
        <f t="shared" ca="1" si="113"/>
        <v>77374.880000000005</v>
      </c>
      <c r="AW371" s="1">
        <f t="shared" ca="1" si="114"/>
        <v>62.65</v>
      </c>
    </row>
    <row r="372" spans="1:49" x14ac:dyDescent="0.25">
      <c r="A372" s="1" t="str">
        <f t="shared" ca="1" si="104"/>
        <v>men</v>
      </c>
      <c r="B372" s="1">
        <f t="shared" ca="1" si="105"/>
        <v>33</v>
      </c>
      <c r="C372" s="1" t="str">
        <f t="shared" ca="1" si="106"/>
        <v>Construction</v>
      </c>
      <c r="D372" s="1" t="str">
        <f t="shared" ca="1" si="107"/>
        <v>Technical</v>
      </c>
      <c r="E372" s="1">
        <f t="shared" ca="1" si="108"/>
        <v>3</v>
      </c>
      <c r="F372" s="1">
        <f t="shared" ca="1" si="109"/>
        <v>3</v>
      </c>
      <c r="G372" s="1">
        <f t="shared" ca="1" si="110"/>
        <v>29150</v>
      </c>
      <c r="H372" s="1" t="str">
        <f t="shared" ca="1" si="111"/>
        <v>Yukon</v>
      </c>
      <c r="I372" s="1">
        <f t="shared" ca="1" si="115"/>
        <v>116600</v>
      </c>
      <c r="J372" s="3">
        <f t="shared" ca="1" si="112"/>
        <v>34333.729721878983</v>
      </c>
      <c r="K372" s="3">
        <f t="shared" ca="1" si="116"/>
        <v>38076.144975358671</v>
      </c>
      <c r="L372" s="3">
        <f t="shared" ca="1" si="103"/>
        <v>16782.244179817357</v>
      </c>
      <c r="M372" s="1">
        <f t="shared" ca="1" si="117"/>
        <v>52879.020891943808</v>
      </c>
      <c r="N372" s="3">
        <f t="shared" ca="1" si="118"/>
        <v>30979.084578375754</v>
      </c>
      <c r="O372" s="3">
        <f t="shared" ca="1" si="119"/>
        <v>185655.22955373442</v>
      </c>
      <c r="P372" s="3">
        <f t="shared" ca="1" si="120"/>
        <v>103994.99479364016</v>
      </c>
      <c r="Q372" s="3">
        <f t="shared" ca="1" si="121"/>
        <v>81660.234760094259</v>
      </c>
      <c r="Y372" s="1">
        <f ca="1">IF(Table3[[#This Row],[Gender]]="men",1,0)</f>
        <v>1</v>
      </c>
      <c r="Z372" s="1">
        <f ca="1">IF(Table3[[#This Row],[Gender]]="women",1,0)</f>
        <v>0</v>
      </c>
      <c r="AD372" s="1">
        <f ca="1"/>
        <v>0</v>
      </c>
      <c r="AE372" s="1">
        <f ca="1"/>
        <v>0</v>
      </c>
      <c r="AF372" s="1">
        <f ca="1"/>
        <v>0</v>
      </c>
      <c r="AG372" s="1">
        <f ca="1"/>
        <v>0</v>
      </c>
      <c r="AH372" s="1">
        <f ca="1"/>
        <v>0</v>
      </c>
      <c r="AI372" s="1">
        <f ca="1"/>
        <v>1</v>
      </c>
      <c r="AT372" s="6">
        <f t="shared" ca="1" si="113"/>
        <v>12692.05</v>
      </c>
      <c r="AW372" s="1">
        <f t="shared" ca="1" si="114"/>
        <v>29.45</v>
      </c>
    </row>
    <row r="373" spans="1:49" x14ac:dyDescent="0.25">
      <c r="A373" s="1" t="str">
        <f t="shared" ca="1" si="104"/>
        <v>men</v>
      </c>
      <c r="B373" s="1">
        <f t="shared" ca="1" si="105"/>
        <v>28</v>
      </c>
      <c r="C373" s="1" t="str">
        <f t="shared" ca="1" si="106"/>
        <v>General Work</v>
      </c>
      <c r="D373" s="1" t="str">
        <f t="shared" ca="1" si="107"/>
        <v>University</v>
      </c>
      <c r="E373" s="1">
        <f t="shared" ca="1" si="108"/>
        <v>2</v>
      </c>
      <c r="F373" s="1">
        <f t="shared" ca="1" si="109"/>
        <v>1</v>
      </c>
      <c r="G373" s="1">
        <f t="shared" ca="1" si="110"/>
        <v>55558</v>
      </c>
      <c r="H373" s="1" t="str">
        <f t="shared" ca="1" si="111"/>
        <v>New Bruncwick</v>
      </c>
      <c r="I373" s="1">
        <f t="shared" ca="1" si="115"/>
        <v>166674</v>
      </c>
      <c r="J373" s="3">
        <f t="shared" ca="1" si="112"/>
        <v>89552.050301087191</v>
      </c>
      <c r="K373" s="3">
        <f t="shared" ca="1" si="116"/>
        <v>544.76159788203177</v>
      </c>
      <c r="L373" s="3">
        <f t="shared" ca="1" si="103"/>
        <v>37507.549556519407</v>
      </c>
      <c r="M373" s="1">
        <f t="shared" ca="1" si="117"/>
        <v>4446.7349804849619</v>
      </c>
      <c r="N373" s="3">
        <f t="shared" ca="1" si="118"/>
        <v>536.64128765119608</v>
      </c>
      <c r="O373" s="3">
        <f t="shared" ca="1" si="119"/>
        <v>167755.40288553323</v>
      </c>
      <c r="P373" s="3">
        <f t="shared" ca="1" si="120"/>
        <v>131506.33483809157</v>
      </c>
      <c r="Q373" s="3">
        <f t="shared" ca="1" si="121"/>
        <v>36249.068047441659</v>
      </c>
      <c r="Y373" s="1">
        <f ca="1">IF(Table3[[#This Row],[Gender]]="men",1,0)</f>
        <v>1</v>
      </c>
      <c r="Z373" s="1">
        <f ca="1">IF(Table3[[#This Row],[Gender]]="women",1,0)</f>
        <v>0</v>
      </c>
      <c r="AD373" s="1">
        <f ca="1"/>
        <v>0</v>
      </c>
      <c r="AE373" s="1">
        <f ca="1"/>
        <v>0</v>
      </c>
      <c r="AF373" s="1">
        <f ca="1"/>
        <v>0</v>
      </c>
      <c r="AG373" s="1">
        <f ca="1"/>
        <v>0</v>
      </c>
      <c r="AH373" s="1">
        <f ca="1"/>
        <v>1</v>
      </c>
      <c r="AI373" s="1">
        <f ca="1"/>
        <v>0</v>
      </c>
      <c r="AT373" s="6">
        <f t="shared" ca="1" si="113"/>
        <v>544.76</v>
      </c>
      <c r="AW373" s="1">
        <f t="shared" ca="1" si="114"/>
        <v>53.73</v>
      </c>
    </row>
    <row r="374" spans="1:49" x14ac:dyDescent="0.25">
      <c r="A374" s="1" t="str">
        <f t="shared" ca="1" si="104"/>
        <v>men</v>
      </c>
      <c r="B374" s="1">
        <f t="shared" ca="1" si="105"/>
        <v>38</v>
      </c>
      <c r="C374" s="1" t="str">
        <f t="shared" ca="1" si="106"/>
        <v>Construction</v>
      </c>
      <c r="D374" s="1" t="str">
        <f t="shared" ca="1" si="107"/>
        <v>Technical</v>
      </c>
      <c r="E374" s="1">
        <f t="shared" ca="1" si="108"/>
        <v>2</v>
      </c>
      <c r="F374" s="1">
        <f t="shared" ca="1" si="109"/>
        <v>2</v>
      </c>
      <c r="G374" s="1">
        <f t="shared" ca="1" si="110"/>
        <v>63465</v>
      </c>
      <c r="H374" s="1" t="str">
        <f t="shared" ca="1" si="111"/>
        <v>Prince Edward Island</v>
      </c>
      <c r="I374" s="1">
        <f t="shared" ca="1" si="115"/>
        <v>190395</v>
      </c>
      <c r="J374" s="3">
        <f t="shared" ca="1" si="112"/>
        <v>133442.1578634663</v>
      </c>
      <c r="K374" s="3">
        <f t="shared" ca="1" si="116"/>
        <v>66244.392871284377</v>
      </c>
      <c r="L374" s="3">
        <f t="shared" ca="1" si="103"/>
        <v>643.42420091215263</v>
      </c>
      <c r="M374" s="1">
        <f t="shared" ca="1" si="117"/>
        <v>78715.34477856259</v>
      </c>
      <c r="N374" s="3">
        <f t="shared" ca="1" si="118"/>
        <v>93962.335744767552</v>
      </c>
      <c r="O374" s="3">
        <f t="shared" ca="1" si="119"/>
        <v>350601.72861605196</v>
      </c>
      <c r="P374" s="3">
        <f t="shared" ca="1" si="120"/>
        <v>212800.92684294103</v>
      </c>
      <c r="Q374" s="3">
        <f t="shared" ca="1" si="121"/>
        <v>137800.80177311093</v>
      </c>
      <c r="Y374" s="1">
        <f ca="1">IF(Table3[[#This Row],[Gender]]="men",1,0)</f>
        <v>1</v>
      </c>
      <c r="Z374" s="1">
        <f ca="1">IF(Table3[[#This Row],[Gender]]="women",1,0)</f>
        <v>0</v>
      </c>
      <c r="AD374" s="1">
        <f ca="1"/>
        <v>0</v>
      </c>
      <c r="AE374" s="1">
        <f ca="1"/>
        <v>1</v>
      </c>
      <c r="AF374" s="1">
        <f ca="1"/>
        <v>0</v>
      </c>
      <c r="AG374" s="1">
        <f ca="1"/>
        <v>0</v>
      </c>
      <c r="AH374" s="1">
        <f ca="1"/>
        <v>0</v>
      </c>
      <c r="AI374" s="1">
        <f ca="1"/>
        <v>0</v>
      </c>
      <c r="AT374" s="6">
        <f t="shared" ca="1" si="113"/>
        <v>33122.199999999997</v>
      </c>
      <c r="AW374" s="1">
        <f t="shared" ca="1" si="114"/>
        <v>70.09</v>
      </c>
    </row>
    <row r="375" spans="1:49" x14ac:dyDescent="0.25">
      <c r="A375" s="1" t="str">
        <f t="shared" ca="1" si="104"/>
        <v>men</v>
      </c>
      <c r="B375" s="1">
        <f t="shared" ca="1" si="105"/>
        <v>42</v>
      </c>
      <c r="C375" s="1" t="str">
        <f t="shared" ca="1" si="106"/>
        <v>Health</v>
      </c>
      <c r="D375" s="1" t="str">
        <f t="shared" ca="1" si="107"/>
        <v>High school</v>
      </c>
      <c r="E375" s="1">
        <f t="shared" ca="1" si="108"/>
        <v>3</v>
      </c>
      <c r="F375" s="1">
        <f t="shared" ca="1" si="109"/>
        <v>2</v>
      </c>
      <c r="G375" s="1">
        <f t="shared" ca="1" si="110"/>
        <v>65877</v>
      </c>
      <c r="H375" s="1" t="str">
        <f t="shared" ca="1" si="111"/>
        <v>Yukon</v>
      </c>
      <c r="I375" s="1">
        <f t="shared" ca="1" si="115"/>
        <v>329385</v>
      </c>
      <c r="J375" s="3">
        <f t="shared" ca="1" si="112"/>
        <v>181677.82035385308</v>
      </c>
      <c r="K375" s="3">
        <f t="shared" ca="1" si="116"/>
        <v>64156.963986519913</v>
      </c>
      <c r="L375" s="3">
        <f t="shared" ca="1" si="103"/>
        <v>114952.46745951282</v>
      </c>
      <c r="M375" s="1">
        <f t="shared" ca="1" si="117"/>
        <v>81406.354355909803</v>
      </c>
      <c r="N375" s="3">
        <f t="shared" ca="1" si="118"/>
        <v>61024.337494576495</v>
      </c>
      <c r="O375" s="3">
        <f t="shared" ca="1" si="119"/>
        <v>454566.30148109642</v>
      </c>
      <c r="P375" s="3">
        <f t="shared" ca="1" si="120"/>
        <v>378036.64216927573</v>
      </c>
      <c r="Q375" s="3">
        <f t="shared" ca="1" si="121"/>
        <v>76529.659311820695</v>
      </c>
      <c r="Y375" s="1">
        <f ca="1">IF(Table3[[#This Row],[Gender]]="men",1,0)</f>
        <v>1</v>
      </c>
      <c r="Z375" s="1">
        <f ca="1">IF(Table3[[#This Row],[Gender]]="women",1,0)</f>
        <v>0</v>
      </c>
      <c r="AD375" s="1">
        <f ca="1"/>
        <v>0</v>
      </c>
      <c r="AE375" s="1">
        <f ca="1"/>
        <v>0</v>
      </c>
      <c r="AF375" s="1">
        <f ca="1"/>
        <v>0</v>
      </c>
      <c r="AG375" s="1">
        <f ca="1"/>
        <v>1</v>
      </c>
      <c r="AH375" s="1">
        <f ca="1"/>
        <v>0</v>
      </c>
      <c r="AI375" s="1">
        <f ca="1"/>
        <v>0</v>
      </c>
      <c r="AT375" s="6">
        <f t="shared" ca="1" si="113"/>
        <v>32078.48</v>
      </c>
      <c r="AW375" s="1">
        <f t="shared" ca="1" si="114"/>
        <v>55.16</v>
      </c>
    </row>
    <row r="376" spans="1:49" x14ac:dyDescent="0.25">
      <c r="A376" s="1" t="str">
        <f t="shared" ca="1" si="104"/>
        <v>women</v>
      </c>
      <c r="B376" s="1">
        <f t="shared" ca="1" si="105"/>
        <v>32</v>
      </c>
      <c r="C376" s="1" t="str">
        <f t="shared" ca="1" si="106"/>
        <v>IT</v>
      </c>
      <c r="D376" s="1" t="str">
        <f t="shared" ca="1" si="107"/>
        <v>Technical</v>
      </c>
      <c r="E376" s="1">
        <f t="shared" ca="1" si="108"/>
        <v>4</v>
      </c>
      <c r="F376" s="1">
        <f t="shared" ca="1" si="109"/>
        <v>2</v>
      </c>
      <c r="G376" s="1">
        <f t="shared" ca="1" si="110"/>
        <v>86297</v>
      </c>
      <c r="H376" s="1" t="str">
        <f t="shared" ca="1" si="111"/>
        <v>Newfoundland</v>
      </c>
      <c r="I376" s="1">
        <f t="shared" ca="1" si="115"/>
        <v>258891</v>
      </c>
      <c r="J376" s="3">
        <f t="shared" ca="1" si="112"/>
        <v>72840.50351152214</v>
      </c>
      <c r="K376" s="3">
        <f t="shared" ca="1" si="116"/>
        <v>72174.822938538215</v>
      </c>
      <c r="L376" s="3">
        <f t="shared" ca="1" si="103"/>
        <v>111849.44554232653</v>
      </c>
      <c r="M376" s="1">
        <f t="shared" ca="1" si="117"/>
        <v>169612.21810558601</v>
      </c>
      <c r="N376" s="3">
        <f t="shared" ca="1" si="118"/>
        <v>22420.878609574494</v>
      </c>
      <c r="O376" s="3">
        <f t="shared" ca="1" si="119"/>
        <v>353486.70154811273</v>
      </c>
      <c r="P376" s="3">
        <f t="shared" ca="1" si="120"/>
        <v>354302.1671594347</v>
      </c>
      <c r="Q376" s="3">
        <f t="shared" ca="1" si="121"/>
        <v>-815.46561132196803</v>
      </c>
      <c r="Y376" s="1">
        <f ca="1">IF(Table3[[#This Row],[Gender]]="men",1,0)</f>
        <v>0</v>
      </c>
      <c r="Z376" s="1">
        <f ca="1">IF(Table3[[#This Row],[Gender]]="women",1,0)</f>
        <v>1</v>
      </c>
      <c r="AD376" s="1">
        <f ca="1"/>
        <v>0</v>
      </c>
      <c r="AE376" s="1">
        <f ca="1"/>
        <v>0</v>
      </c>
      <c r="AF376" s="1">
        <f ca="1"/>
        <v>0</v>
      </c>
      <c r="AG376" s="1">
        <f ca="1"/>
        <v>0</v>
      </c>
      <c r="AH376" s="1">
        <f ca="1"/>
        <v>1</v>
      </c>
      <c r="AI376" s="1">
        <f ca="1"/>
        <v>0</v>
      </c>
      <c r="AT376" s="6">
        <f t="shared" ca="1" si="113"/>
        <v>36087.410000000003</v>
      </c>
      <c r="AW376" s="1">
        <f t="shared" ca="1" si="114"/>
        <v>28.14</v>
      </c>
    </row>
    <row r="377" spans="1:49" x14ac:dyDescent="0.25">
      <c r="A377" s="1" t="str">
        <f t="shared" ca="1" si="104"/>
        <v>men</v>
      </c>
      <c r="B377" s="1">
        <f t="shared" ca="1" si="105"/>
        <v>26</v>
      </c>
      <c r="C377" s="1" t="str">
        <f t="shared" ca="1" si="106"/>
        <v>Construction</v>
      </c>
      <c r="D377" s="1" t="str">
        <f t="shared" ca="1" si="107"/>
        <v>University</v>
      </c>
      <c r="E377" s="1">
        <f t="shared" ca="1" si="108"/>
        <v>4</v>
      </c>
      <c r="F377" s="1">
        <f t="shared" ca="1" si="109"/>
        <v>3</v>
      </c>
      <c r="G377" s="1">
        <f t="shared" ca="1" si="110"/>
        <v>48655</v>
      </c>
      <c r="H377" s="1" t="str">
        <f t="shared" ca="1" si="111"/>
        <v>Nova Scotia</v>
      </c>
      <c r="I377" s="1">
        <f t="shared" ca="1" si="115"/>
        <v>145965</v>
      </c>
      <c r="J377" s="3">
        <f t="shared" ca="1" si="112"/>
        <v>28874.27267570277</v>
      </c>
      <c r="K377" s="3">
        <f t="shared" ca="1" si="116"/>
        <v>8087.9681750091177</v>
      </c>
      <c r="L377" s="3">
        <f t="shared" ca="1" si="103"/>
        <v>9360.9477351276473</v>
      </c>
      <c r="M377" s="1">
        <f t="shared" ca="1" si="117"/>
        <v>71038.149249875874</v>
      </c>
      <c r="N377" s="3">
        <f t="shared" ca="1" si="118"/>
        <v>72925.209747721237</v>
      </c>
      <c r="O377" s="3">
        <f t="shared" ca="1" si="119"/>
        <v>226978.17792273036</v>
      </c>
      <c r="P377" s="3">
        <f t="shared" ca="1" si="120"/>
        <v>109273.36966070629</v>
      </c>
      <c r="Q377" s="3">
        <f t="shared" ca="1" si="121"/>
        <v>117704.80826202407</v>
      </c>
      <c r="Y377" s="1">
        <f ca="1">IF(Table3[[#This Row],[Gender]]="men",1,0)</f>
        <v>1</v>
      </c>
      <c r="Z377" s="1">
        <f ca="1">IF(Table3[[#This Row],[Gender]]="women",1,0)</f>
        <v>0</v>
      </c>
      <c r="AD377" s="1">
        <f ca="1"/>
        <v>0</v>
      </c>
      <c r="AE377" s="1">
        <f ca="1"/>
        <v>0</v>
      </c>
      <c r="AF377" s="1">
        <f ca="1"/>
        <v>0</v>
      </c>
      <c r="AG377" s="1">
        <f ca="1"/>
        <v>0</v>
      </c>
      <c r="AH377" s="1">
        <f ca="1"/>
        <v>1</v>
      </c>
      <c r="AI377" s="1">
        <f ca="1"/>
        <v>0</v>
      </c>
      <c r="AT377" s="6">
        <f t="shared" ca="1" si="113"/>
        <v>2695.99</v>
      </c>
      <c r="AW377" s="1">
        <f t="shared" ca="1" si="114"/>
        <v>19.78</v>
      </c>
    </row>
    <row r="378" spans="1:49" x14ac:dyDescent="0.25">
      <c r="A378" s="1" t="str">
        <f t="shared" ca="1" si="104"/>
        <v>men</v>
      </c>
      <c r="B378" s="1">
        <f t="shared" ca="1" si="105"/>
        <v>41</v>
      </c>
      <c r="C378" s="1" t="str">
        <f t="shared" ca="1" si="106"/>
        <v>Construction</v>
      </c>
      <c r="D378" s="1" t="str">
        <f t="shared" ca="1" si="107"/>
        <v>Technical</v>
      </c>
      <c r="E378" s="1">
        <f t="shared" ca="1" si="108"/>
        <v>3</v>
      </c>
      <c r="F378" s="1">
        <f t="shared" ca="1" si="109"/>
        <v>1</v>
      </c>
      <c r="G378" s="1">
        <f t="shared" ca="1" si="110"/>
        <v>85561</v>
      </c>
      <c r="H378" s="1" t="str">
        <f t="shared" ca="1" si="111"/>
        <v>New Bruncwick</v>
      </c>
      <c r="I378" s="1">
        <f t="shared" ca="1" si="115"/>
        <v>427805</v>
      </c>
      <c r="J378" s="3">
        <f t="shared" ca="1" si="112"/>
        <v>284504.93546515575</v>
      </c>
      <c r="K378" s="3">
        <f t="shared" ca="1" si="116"/>
        <v>79893.691005424771</v>
      </c>
      <c r="L378" s="3">
        <f t="shared" ca="1" si="103"/>
        <v>56896.956488239499</v>
      </c>
      <c r="M378" s="1">
        <f t="shared" ca="1" si="117"/>
        <v>49269.159982961821</v>
      </c>
      <c r="N378" s="3">
        <f t="shared" ca="1" si="118"/>
        <v>54264.183123530856</v>
      </c>
      <c r="O378" s="3">
        <f t="shared" ca="1" si="119"/>
        <v>561962.87412895565</v>
      </c>
      <c r="P378" s="3">
        <f t="shared" ca="1" si="120"/>
        <v>390671.05193635711</v>
      </c>
      <c r="Q378" s="3">
        <f t="shared" ca="1" si="121"/>
        <v>171291.82219259854</v>
      </c>
      <c r="Y378" s="1">
        <f ca="1">IF(Table3[[#This Row],[Gender]]="men",1,0)</f>
        <v>1</v>
      </c>
      <c r="Z378" s="1">
        <f ca="1">IF(Table3[[#This Row],[Gender]]="women",1,0)</f>
        <v>0</v>
      </c>
      <c r="AD378" s="1">
        <f ca="1"/>
        <v>1</v>
      </c>
      <c r="AE378" s="1">
        <f ca="1"/>
        <v>0</v>
      </c>
      <c r="AF378" s="1">
        <f ca="1"/>
        <v>0</v>
      </c>
      <c r="AG378" s="1">
        <f ca="1"/>
        <v>0</v>
      </c>
      <c r="AH378" s="1">
        <f ca="1"/>
        <v>0</v>
      </c>
      <c r="AI378" s="1">
        <f ca="1"/>
        <v>0</v>
      </c>
      <c r="AT378" s="6">
        <f t="shared" ca="1" si="113"/>
        <v>79893.69</v>
      </c>
      <c r="AW378" s="1">
        <f t="shared" ca="1" si="114"/>
        <v>66.5</v>
      </c>
    </row>
    <row r="379" spans="1:49" x14ac:dyDescent="0.25">
      <c r="A379" s="1" t="str">
        <f t="shared" ca="1" si="104"/>
        <v>men</v>
      </c>
      <c r="B379" s="1">
        <f t="shared" ca="1" si="105"/>
        <v>31</v>
      </c>
      <c r="C379" s="1" t="str">
        <f t="shared" ca="1" si="106"/>
        <v>Teaching</v>
      </c>
      <c r="D379" s="1" t="str">
        <f t="shared" ca="1" si="107"/>
        <v>University</v>
      </c>
      <c r="E379" s="1">
        <f t="shared" ca="1" si="108"/>
        <v>1</v>
      </c>
      <c r="F379" s="1">
        <f t="shared" ca="1" si="109"/>
        <v>2</v>
      </c>
      <c r="G379" s="1">
        <f t="shared" ca="1" si="110"/>
        <v>67593</v>
      </c>
      <c r="H379" s="1" t="str">
        <f t="shared" ca="1" si="111"/>
        <v>Ontario</v>
      </c>
      <c r="I379" s="1">
        <f t="shared" ca="1" si="115"/>
        <v>405558</v>
      </c>
      <c r="J379" s="3">
        <f t="shared" ca="1" si="112"/>
        <v>98248.131649381015</v>
      </c>
      <c r="K379" s="3">
        <f t="shared" ca="1" si="116"/>
        <v>67181.879376795216</v>
      </c>
      <c r="L379" s="3">
        <f t="shared" ca="1" si="103"/>
        <v>35363.567356511063</v>
      </c>
      <c r="M379" s="1">
        <f t="shared" ca="1" si="117"/>
        <v>9077.7578427112658</v>
      </c>
      <c r="N379" s="3">
        <f t="shared" ca="1" si="118"/>
        <v>53797.136004284752</v>
      </c>
      <c r="O379" s="3">
        <f t="shared" ca="1" si="119"/>
        <v>526537.01538107998</v>
      </c>
      <c r="P379" s="3">
        <f t="shared" ca="1" si="120"/>
        <v>142689.45684860335</v>
      </c>
      <c r="Q379" s="3">
        <f t="shared" ca="1" si="121"/>
        <v>383847.55853247666</v>
      </c>
      <c r="Y379" s="1">
        <f ca="1">IF(Table3[[#This Row],[Gender]]="men",1,0)</f>
        <v>1</v>
      </c>
      <c r="Z379" s="1">
        <f ca="1">IF(Table3[[#This Row],[Gender]]="women",1,0)</f>
        <v>0</v>
      </c>
      <c r="AD379" s="1">
        <f ca="1"/>
        <v>0</v>
      </c>
      <c r="AE379" s="1">
        <f ca="1"/>
        <v>0</v>
      </c>
      <c r="AF379" s="1">
        <f ca="1"/>
        <v>0</v>
      </c>
      <c r="AG379" s="1">
        <f ca="1"/>
        <v>1</v>
      </c>
      <c r="AH379" s="1">
        <f ca="1"/>
        <v>0</v>
      </c>
      <c r="AI379" s="1">
        <f ca="1"/>
        <v>0</v>
      </c>
      <c r="AT379" s="6">
        <f t="shared" ca="1" si="113"/>
        <v>33590.94</v>
      </c>
      <c r="AW379" s="1">
        <f t="shared" ca="1" si="114"/>
        <v>24.23</v>
      </c>
    </row>
    <row r="380" spans="1:49" x14ac:dyDescent="0.25">
      <c r="A380" s="1" t="str">
        <f t="shared" ca="1" si="104"/>
        <v>men</v>
      </c>
      <c r="B380" s="1">
        <f t="shared" ca="1" si="105"/>
        <v>41</v>
      </c>
      <c r="C380" s="1" t="str">
        <f t="shared" ca="1" si="106"/>
        <v>IT</v>
      </c>
      <c r="D380" s="1" t="str">
        <f t="shared" ca="1" si="107"/>
        <v>College</v>
      </c>
      <c r="E380" s="1">
        <f t="shared" ca="1" si="108"/>
        <v>3</v>
      </c>
      <c r="F380" s="1">
        <f t="shared" ca="1" si="109"/>
        <v>2</v>
      </c>
      <c r="G380" s="1">
        <f t="shared" ca="1" si="110"/>
        <v>32122</v>
      </c>
      <c r="H380" s="1" t="str">
        <f t="shared" ca="1" si="111"/>
        <v>Prince Edward Island</v>
      </c>
      <c r="I380" s="1">
        <f t="shared" ca="1" si="115"/>
        <v>192732</v>
      </c>
      <c r="J380" s="3">
        <f t="shared" ca="1" si="112"/>
        <v>126726.62535602346</v>
      </c>
      <c r="K380" s="3">
        <f t="shared" ca="1" si="116"/>
        <v>2044.9790113860956</v>
      </c>
      <c r="L380" s="3">
        <f t="shared" ca="1" si="103"/>
        <v>30225.031231543333</v>
      </c>
      <c r="M380" s="1">
        <f t="shared" ca="1" si="117"/>
        <v>11365.90641144198</v>
      </c>
      <c r="N380" s="3">
        <f t="shared" ca="1" si="118"/>
        <v>13334.96831939507</v>
      </c>
      <c r="O380" s="3">
        <f t="shared" ca="1" si="119"/>
        <v>208111.94733078117</v>
      </c>
      <c r="P380" s="3">
        <f t="shared" ca="1" si="120"/>
        <v>168317.56299900878</v>
      </c>
      <c r="Q380" s="3">
        <f t="shared" ca="1" si="121"/>
        <v>39794.384331772395</v>
      </c>
      <c r="Y380" s="1">
        <f ca="1">IF(Table3[[#This Row],[Gender]]="men",1,0)</f>
        <v>1</v>
      </c>
      <c r="Z380" s="1">
        <f ca="1">IF(Table3[[#This Row],[Gender]]="women",1,0)</f>
        <v>0</v>
      </c>
      <c r="AD380" s="1">
        <f ca="1"/>
        <v>0</v>
      </c>
      <c r="AE380" s="1">
        <f ca="1"/>
        <v>0</v>
      </c>
      <c r="AF380" s="1">
        <f ca="1"/>
        <v>0</v>
      </c>
      <c r="AG380" s="1">
        <f ca="1"/>
        <v>1</v>
      </c>
      <c r="AH380" s="1">
        <f ca="1"/>
        <v>0</v>
      </c>
      <c r="AI380" s="1">
        <f ca="1"/>
        <v>0</v>
      </c>
      <c r="AT380" s="6">
        <f t="shared" ca="1" si="113"/>
        <v>1022.49</v>
      </c>
      <c r="AW380" s="1">
        <f t="shared" ca="1" si="114"/>
        <v>65.75</v>
      </c>
    </row>
    <row r="381" spans="1:49" x14ac:dyDescent="0.25">
      <c r="A381" s="1" t="str">
        <f t="shared" ca="1" si="104"/>
        <v>men</v>
      </c>
      <c r="B381" s="1">
        <f t="shared" ca="1" si="105"/>
        <v>28</v>
      </c>
      <c r="C381" s="1" t="str">
        <f t="shared" ca="1" si="106"/>
        <v>IT</v>
      </c>
      <c r="D381" s="1" t="str">
        <f t="shared" ca="1" si="107"/>
        <v>University</v>
      </c>
      <c r="E381" s="1">
        <f t="shared" ca="1" si="108"/>
        <v>3</v>
      </c>
      <c r="F381" s="1">
        <f t="shared" ca="1" si="109"/>
        <v>1</v>
      </c>
      <c r="G381" s="1">
        <f t="shared" ca="1" si="110"/>
        <v>39586</v>
      </c>
      <c r="H381" s="1" t="str">
        <f t="shared" ca="1" si="111"/>
        <v>Manitoba</v>
      </c>
      <c r="I381" s="1">
        <f t="shared" ca="1" si="115"/>
        <v>237516</v>
      </c>
      <c r="J381" s="3">
        <f t="shared" ca="1" si="112"/>
        <v>215820.07092967481</v>
      </c>
      <c r="K381" s="3">
        <f t="shared" ca="1" si="116"/>
        <v>15523.098700269196</v>
      </c>
      <c r="L381" s="3">
        <f t="shared" ca="1" si="103"/>
        <v>10748.304741462147</v>
      </c>
      <c r="M381" s="1">
        <f t="shared" ca="1" si="117"/>
        <v>75619.271598310821</v>
      </c>
      <c r="N381" s="3">
        <f t="shared" ca="1" si="118"/>
        <v>13272.490486800425</v>
      </c>
      <c r="O381" s="3">
        <f t="shared" ca="1" si="119"/>
        <v>266311.58918706962</v>
      </c>
      <c r="P381" s="3">
        <f t="shared" ca="1" si="120"/>
        <v>302187.6472694478</v>
      </c>
      <c r="Q381" s="3">
        <f t="shared" ca="1" si="121"/>
        <v>-35876.058082378178</v>
      </c>
      <c r="Y381" s="1">
        <f ca="1">IF(Table3[[#This Row],[Gender]]="men",1,0)</f>
        <v>1</v>
      </c>
      <c r="Z381" s="1">
        <f ca="1">IF(Table3[[#This Row],[Gender]]="women",1,0)</f>
        <v>0</v>
      </c>
      <c r="AD381" s="1">
        <f ca="1"/>
        <v>0</v>
      </c>
      <c r="AE381" s="1">
        <f ca="1"/>
        <v>0</v>
      </c>
      <c r="AF381" s="1">
        <f ca="1"/>
        <v>0</v>
      </c>
      <c r="AG381" s="1">
        <f ca="1"/>
        <v>0</v>
      </c>
      <c r="AH381" s="1">
        <f ca="1"/>
        <v>1</v>
      </c>
      <c r="AI381" s="1">
        <f ca="1"/>
        <v>0</v>
      </c>
      <c r="AT381" s="6">
        <f t="shared" ca="1" si="113"/>
        <v>15523.1</v>
      </c>
      <c r="AW381" s="1">
        <f t="shared" ca="1" si="114"/>
        <v>90.87</v>
      </c>
    </row>
    <row r="382" spans="1:49" x14ac:dyDescent="0.25">
      <c r="A382" s="1" t="str">
        <f t="shared" ca="1" si="104"/>
        <v>men</v>
      </c>
      <c r="B382" s="1">
        <f t="shared" ca="1" si="105"/>
        <v>25</v>
      </c>
      <c r="C382" s="1" t="str">
        <f t="shared" ca="1" si="106"/>
        <v>Construction</v>
      </c>
      <c r="D382" s="1" t="str">
        <f t="shared" ca="1" si="107"/>
        <v>University</v>
      </c>
      <c r="E382" s="1">
        <f t="shared" ca="1" si="108"/>
        <v>2</v>
      </c>
      <c r="F382" s="1">
        <f t="shared" ca="1" si="109"/>
        <v>2</v>
      </c>
      <c r="G382" s="1">
        <f t="shared" ca="1" si="110"/>
        <v>82276</v>
      </c>
      <c r="H382" s="1" t="str">
        <f t="shared" ca="1" si="111"/>
        <v>Quebec</v>
      </c>
      <c r="I382" s="1">
        <f t="shared" ca="1" si="115"/>
        <v>329104</v>
      </c>
      <c r="J382" s="3">
        <f t="shared" ca="1" si="112"/>
        <v>249160.65018950889</v>
      </c>
      <c r="K382" s="3">
        <f t="shared" ca="1" si="116"/>
        <v>10607.801127628312</v>
      </c>
      <c r="L382" s="3">
        <f t="shared" ca="1" si="103"/>
        <v>10995.021574097655</v>
      </c>
      <c r="M382" s="1">
        <f t="shared" ca="1" si="117"/>
        <v>41788.842756627077</v>
      </c>
      <c r="N382" s="3">
        <f t="shared" ca="1" si="118"/>
        <v>82333.144930462237</v>
      </c>
      <c r="O382" s="3">
        <f t="shared" ca="1" si="119"/>
        <v>422044.94605809054</v>
      </c>
      <c r="P382" s="3">
        <f t="shared" ca="1" si="120"/>
        <v>301944.51452023361</v>
      </c>
      <c r="Q382" s="3">
        <f t="shared" ca="1" si="121"/>
        <v>120100.43153785693</v>
      </c>
      <c r="Y382" s="1">
        <f ca="1">IF(Table3[[#This Row],[Gender]]="men",1,0)</f>
        <v>1</v>
      </c>
      <c r="Z382" s="1">
        <f ca="1">IF(Table3[[#This Row],[Gender]]="women",1,0)</f>
        <v>0</v>
      </c>
      <c r="AD382" s="1">
        <f ca="1"/>
        <v>0</v>
      </c>
      <c r="AE382" s="1">
        <f ca="1"/>
        <v>0</v>
      </c>
      <c r="AF382" s="1">
        <f ca="1"/>
        <v>0</v>
      </c>
      <c r="AG382" s="1">
        <f ca="1"/>
        <v>1</v>
      </c>
      <c r="AH382" s="1">
        <f ca="1"/>
        <v>0</v>
      </c>
      <c r="AI382" s="1">
        <f ca="1"/>
        <v>0</v>
      </c>
      <c r="AT382" s="6">
        <f t="shared" ca="1" si="113"/>
        <v>5303.9</v>
      </c>
      <c r="AW382" s="1">
        <f t="shared" ca="1" si="114"/>
        <v>75.709999999999994</v>
      </c>
    </row>
    <row r="383" spans="1:49" x14ac:dyDescent="0.25">
      <c r="A383" s="1" t="str">
        <f t="shared" ca="1" si="104"/>
        <v>men</v>
      </c>
      <c r="B383" s="1">
        <f t="shared" ca="1" si="105"/>
        <v>36</v>
      </c>
      <c r="C383" s="1" t="str">
        <f t="shared" ca="1" si="106"/>
        <v>IT</v>
      </c>
      <c r="D383" s="1" t="str">
        <f t="shared" ca="1" si="107"/>
        <v>College</v>
      </c>
      <c r="E383" s="1">
        <f t="shared" ca="1" si="108"/>
        <v>3</v>
      </c>
      <c r="F383" s="1">
        <f t="shared" ca="1" si="109"/>
        <v>3</v>
      </c>
      <c r="G383" s="1">
        <f t="shared" ca="1" si="110"/>
        <v>68501</v>
      </c>
      <c r="H383" s="1" t="str">
        <f t="shared" ca="1" si="111"/>
        <v>Alberta</v>
      </c>
      <c r="I383" s="1">
        <f t="shared" ca="1" si="115"/>
        <v>205503</v>
      </c>
      <c r="J383" s="3">
        <f t="shared" ca="1" si="112"/>
        <v>59347.679526918517</v>
      </c>
      <c r="K383" s="3">
        <f t="shared" ca="1" si="116"/>
        <v>196347.31805709715</v>
      </c>
      <c r="L383" s="3">
        <f t="shared" ca="1" si="103"/>
        <v>159820.62684659401</v>
      </c>
      <c r="M383" s="1">
        <f t="shared" ca="1" si="117"/>
        <v>117643.13949346027</v>
      </c>
      <c r="N383" s="3">
        <f t="shared" ca="1" si="118"/>
        <v>82599.772021783167</v>
      </c>
      <c r="O383" s="3">
        <f t="shared" ca="1" si="119"/>
        <v>484450.09007888031</v>
      </c>
      <c r="P383" s="3">
        <f t="shared" ca="1" si="120"/>
        <v>336811.44586697279</v>
      </c>
      <c r="Q383" s="3">
        <f t="shared" ca="1" si="121"/>
        <v>147638.64421190752</v>
      </c>
      <c r="Y383" s="1">
        <f ca="1">IF(Table3[[#This Row],[Gender]]="men",1,0)</f>
        <v>1</v>
      </c>
      <c r="Z383" s="1">
        <f ca="1">IF(Table3[[#This Row],[Gender]]="women",1,0)</f>
        <v>0</v>
      </c>
      <c r="AD383" s="1">
        <f ca="1"/>
        <v>0</v>
      </c>
      <c r="AE383" s="1">
        <f ca="1"/>
        <v>0</v>
      </c>
      <c r="AF383" s="1">
        <f ca="1"/>
        <v>0</v>
      </c>
      <c r="AG383" s="1">
        <f ca="1"/>
        <v>1</v>
      </c>
      <c r="AH383" s="1">
        <f ca="1"/>
        <v>0</v>
      </c>
      <c r="AI383" s="1">
        <f ca="1"/>
        <v>0</v>
      </c>
      <c r="AT383" s="6">
        <f t="shared" ca="1" si="113"/>
        <v>65449.11</v>
      </c>
      <c r="AW383" s="1">
        <f t="shared" ca="1" si="114"/>
        <v>28.88</v>
      </c>
    </row>
    <row r="384" spans="1:49" x14ac:dyDescent="0.25">
      <c r="A384" s="1" t="str">
        <f t="shared" ca="1" si="104"/>
        <v>women</v>
      </c>
      <c r="B384" s="1">
        <f t="shared" ca="1" si="105"/>
        <v>28</v>
      </c>
      <c r="C384" s="1" t="str">
        <f t="shared" ca="1" si="106"/>
        <v>IT</v>
      </c>
      <c r="D384" s="1" t="str">
        <f t="shared" ca="1" si="107"/>
        <v>College</v>
      </c>
      <c r="E384" s="1">
        <f t="shared" ca="1" si="108"/>
        <v>3</v>
      </c>
      <c r="F384" s="1">
        <f t="shared" ca="1" si="109"/>
        <v>3</v>
      </c>
      <c r="G384" s="1">
        <f t="shared" ca="1" si="110"/>
        <v>29223</v>
      </c>
      <c r="H384" s="1" t="str">
        <f t="shared" ca="1" si="111"/>
        <v>BC</v>
      </c>
      <c r="I384" s="1">
        <f t="shared" ca="1" si="115"/>
        <v>116892</v>
      </c>
      <c r="J384" s="3">
        <f t="shared" ca="1" si="112"/>
        <v>100272.04639860829</v>
      </c>
      <c r="K384" s="3">
        <f t="shared" ca="1" si="116"/>
        <v>44691.612906314047</v>
      </c>
      <c r="L384" s="3">
        <f t="shared" ca="1" si="103"/>
        <v>82405.433385509605</v>
      </c>
      <c r="M384" s="1">
        <f t="shared" ca="1" si="117"/>
        <v>11488.290542379949</v>
      </c>
      <c r="N384" s="3">
        <f t="shared" ca="1" si="118"/>
        <v>5666.3317853305571</v>
      </c>
      <c r="O384" s="3">
        <f t="shared" ca="1" si="119"/>
        <v>167249.9446916446</v>
      </c>
      <c r="P384" s="3">
        <f t="shared" ca="1" si="120"/>
        <v>194165.77032649785</v>
      </c>
      <c r="Q384" s="3">
        <f t="shared" ca="1" si="121"/>
        <v>-26915.825634853245</v>
      </c>
      <c r="Y384" s="1">
        <f ca="1">IF(Table3[[#This Row],[Gender]]="men",1,0)</f>
        <v>0</v>
      </c>
      <c r="Z384" s="1">
        <f ca="1">IF(Table3[[#This Row],[Gender]]="women",1,0)</f>
        <v>1</v>
      </c>
      <c r="AD384" s="1">
        <f ca="1"/>
        <v>0</v>
      </c>
      <c r="AE384" s="1">
        <f ca="1"/>
        <v>0</v>
      </c>
      <c r="AF384" s="1">
        <f ca="1"/>
        <v>1</v>
      </c>
      <c r="AG384" s="1">
        <f ca="1"/>
        <v>0</v>
      </c>
      <c r="AH384" s="1">
        <f ca="1"/>
        <v>0</v>
      </c>
      <c r="AI384" s="1">
        <f ca="1"/>
        <v>0</v>
      </c>
      <c r="AT384" s="6">
        <f t="shared" ca="1" si="113"/>
        <v>14897.2</v>
      </c>
      <c r="AW384" s="1">
        <f t="shared" ca="1" si="114"/>
        <v>85.78</v>
      </c>
    </row>
    <row r="385" spans="1:49" x14ac:dyDescent="0.25">
      <c r="A385" s="1" t="str">
        <f t="shared" ca="1" si="104"/>
        <v>women</v>
      </c>
      <c r="B385" s="1">
        <f t="shared" ca="1" si="105"/>
        <v>28</v>
      </c>
      <c r="C385" s="1" t="str">
        <f t="shared" ca="1" si="106"/>
        <v>Agriculture</v>
      </c>
      <c r="D385" s="1" t="str">
        <f t="shared" ca="1" si="107"/>
        <v>Other</v>
      </c>
      <c r="E385" s="1">
        <f t="shared" ca="1" si="108"/>
        <v>4</v>
      </c>
      <c r="F385" s="1">
        <f t="shared" ca="1" si="109"/>
        <v>3</v>
      </c>
      <c r="G385" s="1">
        <f t="shared" ca="1" si="110"/>
        <v>43742</v>
      </c>
      <c r="H385" s="1" t="str">
        <f t="shared" ca="1" si="111"/>
        <v>Quebec</v>
      </c>
      <c r="I385" s="1">
        <f t="shared" ca="1" si="115"/>
        <v>131226</v>
      </c>
      <c r="J385" s="3">
        <f t="shared" ca="1" si="112"/>
        <v>49801.713748922019</v>
      </c>
      <c r="K385" s="3">
        <f t="shared" ca="1" si="116"/>
        <v>123315.92205295862</v>
      </c>
      <c r="L385" s="3">
        <f t="shared" ca="1" si="103"/>
        <v>107499.33584073378</v>
      </c>
      <c r="M385" s="1">
        <f t="shared" ca="1" si="117"/>
        <v>22493.023038684663</v>
      </c>
      <c r="N385" s="3">
        <f t="shared" ca="1" si="118"/>
        <v>42523.635515442518</v>
      </c>
      <c r="O385" s="3">
        <f t="shared" ca="1" si="119"/>
        <v>297065.55756840116</v>
      </c>
      <c r="P385" s="3">
        <f t="shared" ca="1" si="120"/>
        <v>179794.07262834045</v>
      </c>
      <c r="Q385" s="3">
        <f t="shared" ca="1" si="121"/>
        <v>117271.48494006071</v>
      </c>
      <c r="Y385" s="1">
        <f ca="1">IF(Table3[[#This Row],[Gender]]="men",1,0)</f>
        <v>0</v>
      </c>
      <c r="Z385" s="1">
        <f ca="1">IF(Table3[[#This Row],[Gender]]="women",1,0)</f>
        <v>1</v>
      </c>
      <c r="AD385" s="1">
        <f ca="1"/>
        <v>0</v>
      </c>
      <c r="AE385" s="1">
        <f ca="1"/>
        <v>0</v>
      </c>
      <c r="AF385" s="1">
        <f ca="1"/>
        <v>0</v>
      </c>
      <c r="AG385" s="1">
        <f ca="1"/>
        <v>0</v>
      </c>
      <c r="AH385" s="1">
        <f ca="1"/>
        <v>1</v>
      </c>
      <c r="AI385" s="1">
        <f ca="1"/>
        <v>0</v>
      </c>
      <c r="AT385" s="6">
        <f t="shared" ca="1" si="113"/>
        <v>41105.31</v>
      </c>
      <c r="AW385" s="1">
        <f t="shared" ca="1" si="114"/>
        <v>37.950000000000003</v>
      </c>
    </row>
    <row r="386" spans="1:49" x14ac:dyDescent="0.25">
      <c r="A386" s="1" t="str">
        <f t="shared" ca="1" si="104"/>
        <v>men</v>
      </c>
      <c r="B386" s="1">
        <f t="shared" ca="1" si="105"/>
        <v>34</v>
      </c>
      <c r="C386" s="1" t="str">
        <f t="shared" ca="1" si="106"/>
        <v>Construction</v>
      </c>
      <c r="D386" s="1" t="str">
        <f t="shared" ca="1" si="107"/>
        <v>College</v>
      </c>
      <c r="E386" s="1">
        <f t="shared" ca="1" si="108"/>
        <v>3</v>
      </c>
      <c r="F386" s="1">
        <f t="shared" ca="1" si="109"/>
        <v>3</v>
      </c>
      <c r="G386" s="1">
        <f t="shared" ca="1" si="110"/>
        <v>74858</v>
      </c>
      <c r="H386" s="1" t="str">
        <f t="shared" ca="1" si="111"/>
        <v>Manitoba</v>
      </c>
      <c r="I386" s="1">
        <f t="shared" ca="1" si="115"/>
        <v>374290</v>
      </c>
      <c r="J386" s="3">
        <f t="shared" ca="1" si="112"/>
        <v>282129.10412199731</v>
      </c>
      <c r="K386" s="3">
        <f t="shared" ca="1" si="116"/>
        <v>190327.28302368586</v>
      </c>
      <c r="L386" s="3">
        <f t="shared" ca="1" si="103"/>
        <v>89053.794703936146</v>
      </c>
      <c r="M386" s="1">
        <f t="shared" ca="1" si="117"/>
        <v>129221.32731978333</v>
      </c>
      <c r="N386" s="3">
        <f t="shared" ca="1" si="118"/>
        <v>52891.001211482071</v>
      </c>
      <c r="O386" s="3">
        <f t="shared" ca="1" si="119"/>
        <v>617508.28423516802</v>
      </c>
      <c r="P386" s="3">
        <f t="shared" ca="1" si="120"/>
        <v>500404.22614571679</v>
      </c>
      <c r="Q386" s="3">
        <f t="shared" ca="1" si="121"/>
        <v>117104.05808945122</v>
      </c>
      <c r="Y386" s="1">
        <f ca="1">IF(Table3[[#This Row],[Gender]]="men",1,0)</f>
        <v>1</v>
      </c>
      <c r="Z386" s="1">
        <f ca="1">IF(Table3[[#This Row],[Gender]]="women",1,0)</f>
        <v>0</v>
      </c>
      <c r="AD386" s="1">
        <f ca="1"/>
        <v>0</v>
      </c>
      <c r="AE386" s="1">
        <f ca="1"/>
        <v>0</v>
      </c>
      <c r="AF386" s="1">
        <f ca="1"/>
        <v>0</v>
      </c>
      <c r="AG386" s="1">
        <f ca="1"/>
        <v>0</v>
      </c>
      <c r="AH386" s="1">
        <f ca="1"/>
        <v>0</v>
      </c>
      <c r="AI386" s="1">
        <f ca="1"/>
        <v>1</v>
      </c>
      <c r="AT386" s="6">
        <f t="shared" ca="1" si="113"/>
        <v>63442.43</v>
      </c>
      <c r="AW386" s="1">
        <f t="shared" ca="1" si="114"/>
        <v>75.38</v>
      </c>
    </row>
    <row r="387" spans="1:49" x14ac:dyDescent="0.25">
      <c r="A387" s="1" t="str">
        <f t="shared" ca="1" si="104"/>
        <v>men</v>
      </c>
      <c r="B387" s="1">
        <f t="shared" ca="1" si="105"/>
        <v>31</v>
      </c>
      <c r="C387" s="1" t="str">
        <f t="shared" ca="1" si="106"/>
        <v>General Work</v>
      </c>
      <c r="D387" s="1" t="str">
        <f t="shared" ca="1" si="107"/>
        <v>High school</v>
      </c>
      <c r="E387" s="1">
        <f t="shared" ca="1" si="108"/>
        <v>2</v>
      </c>
      <c r="F387" s="1">
        <f t="shared" ca="1" si="109"/>
        <v>2</v>
      </c>
      <c r="G387" s="1">
        <f t="shared" ca="1" si="110"/>
        <v>44248</v>
      </c>
      <c r="H387" s="1" t="str">
        <f t="shared" ca="1" si="111"/>
        <v>Nova Scotia</v>
      </c>
      <c r="I387" s="1">
        <f t="shared" ca="1" si="115"/>
        <v>132744</v>
      </c>
      <c r="J387" s="3">
        <f t="shared" ca="1" si="112"/>
        <v>109962.40231294111</v>
      </c>
      <c r="K387" s="3">
        <f t="shared" ca="1" si="116"/>
        <v>27371.702347391776</v>
      </c>
      <c r="L387" s="3">
        <f t="shared" ca="1" si="103"/>
        <v>15209.131850217393</v>
      </c>
      <c r="M387" s="1">
        <f t="shared" ca="1" si="117"/>
        <v>11744.712016504131</v>
      </c>
      <c r="N387" s="3">
        <f t="shared" ca="1" si="118"/>
        <v>35197.430859057451</v>
      </c>
      <c r="O387" s="3">
        <f t="shared" ca="1" si="119"/>
        <v>195313.13320644922</v>
      </c>
      <c r="P387" s="3">
        <f t="shared" ca="1" si="120"/>
        <v>136916.24617966264</v>
      </c>
      <c r="Q387" s="3">
        <f t="shared" ca="1" si="121"/>
        <v>58396.887026786571</v>
      </c>
      <c r="Y387" s="1">
        <f ca="1">IF(Table3[[#This Row],[Gender]]="men",1,0)</f>
        <v>1</v>
      </c>
      <c r="Z387" s="1">
        <f ca="1">IF(Table3[[#This Row],[Gender]]="women",1,0)</f>
        <v>0</v>
      </c>
      <c r="AD387" s="1">
        <f ca="1"/>
        <v>0</v>
      </c>
      <c r="AE387" s="1">
        <f ca="1"/>
        <v>0</v>
      </c>
      <c r="AF387" s="1">
        <f ca="1"/>
        <v>1</v>
      </c>
      <c r="AG387" s="1">
        <f ca="1"/>
        <v>0</v>
      </c>
      <c r="AH387" s="1">
        <f ca="1"/>
        <v>0</v>
      </c>
      <c r="AI387" s="1">
        <f ca="1"/>
        <v>0</v>
      </c>
      <c r="AT387" s="6">
        <f t="shared" ca="1" si="113"/>
        <v>13685.85</v>
      </c>
      <c r="AW387" s="1">
        <f t="shared" ca="1" si="114"/>
        <v>82.84</v>
      </c>
    </row>
    <row r="388" spans="1:49" x14ac:dyDescent="0.25">
      <c r="A388" s="1" t="str">
        <f t="shared" ca="1" si="104"/>
        <v>women</v>
      </c>
      <c r="B388" s="1">
        <f t="shared" ca="1" si="105"/>
        <v>25</v>
      </c>
      <c r="C388" s="1" t="str">
        <f t="shared" ca="1" si="106"/>
        <v>Agriculture</v>
      </c>
      <c r="D388" s="1" t="str">
        <f t="shared" ca="1" si="107"/>
        <v>Technical</v>
      </c>
      <c r="E388" s="1">
        <f t="shared" ca="1" si="108"/>
        <v>3</v>
      </c>
      <c r="F388" s="1">
        <f t="shared" ca="1" si="109"/>
        <v>3</v>
      </c>
      <c r="G388" s="1">
        <f t="shared" ca="1" si="110"/>
        <v>89964</v>
      </c>
      <c r="H388" s="1" t="str">
        <f t="shared" ca="1" si="111"/>
        <v>Saskatchewan</v>
      </c>
      <c r="I388" s="1">
        <f t="shared" ca="1" si="115"/>
        <v>539784</v>
      </c>
      <c r="J388" s="3">
        <f t="shared" ca="1" si="112"/>
        <v>218405.22529650113</v>
      </c>
      <c r="K388" s="3">
        <f t="shared" ca="1" si="116"/>
        <v>158650.51300642148</v>
      </c>
      <c r="L388" s="3">
        <f t="shared" ca="1" si="103"/>
        <v>218762.00800337043</v>
      </c>
      <c r="M388" s="1">
        <f t="shared" ca="1" si="117"/>
        <v>113129.30501376354</v>
      </c>
      <c r="N388" s="3">
        <f t="shared" ca="1" si="118"/>
        <v>86568.801108115731</v>
      </c>
      <c r="O388" s="3">
        <f t="shared" ca="1" si="119"/>
        <v>785003.31411453721</v>
      </c>
      <c r="P388" s="3">
        <f t="shared" ca="1" si="120"/>
        <v>550296.53831363516</v>
      </c>
      <c r="Q388" s="3">
        <f t="shared" ca="1" si="121"/>
        <v>234706.77580090205</v>
      </c>
      <c r="Y388" s="1">
        <f ca="1">IF(Table3[[#This Row],[Gender]]="men",1,0)</f>
        <v>0</v>
      </c>
      <c r="Z388" s="1">
        <f ca="1">IF(Table3[[#This Row],[Gender]]="women",1,0)</f>
        <v>1</v>
      </c>
      <c r="AD388" s="1">
        <f ca="1"/>
        <v>0</v>
      </c>
      <c r="AE388" s="1">
        <f ca="1"/>
        <v>1</v>
      </c>
      <c r="AF388" s="1">
        <f ca="1"/>
        <v>0</v>
      </c>
      <c r="AG388" s="1">
        <f ca="1"/>
        <v>0</v>
      </c>
      <c r="AH388" s="1">
        <f ca="1"/>
        <v>0</v>
      </c>
      <c r="AI388" s="1">
        <f ca="1"/>
        <v>0</v>
      </c>
      <c r="AT388" s="6">
        <f t="shared" ca="1" si="113"/>
        <v>52883.5</v>
      </c>
      <c r="AW388" s="1">
        <f t="shared" ca="1" si="114"/>
        <v>40.46</v>
      </c>
    </row>
    <row r="389" spans="1:49" x14ac:dyDescent="0.25">
      <c r="A389" s="1" t="str">
        <f t="shared" ca="1" si="104"/>
        <v>men</v>
      </c>
      <c r="B389" s="1">
        <f t="shared" ca="1" si="105"/>
        <v>25</v>
      </c>
      <c r="C389" s="1" t="str">
        <f t="shared" ca="1" si="106"/>
        <v>Health</v>
      </c>
      <c r="D389" s="1" t="str">
        <f t="shared" ca="1" si="107"/>
        <v>College</v>
      </c>
      <c r="E389" s="1">
        <f t="shared" ca="1" si="108"/>
        <v>3</v>
      </c>
      <c r="F389" s="1">
        <f t="shared" ca="1" si="109"/>
        <v>3</v>
      </c>
      <c r="G389" s="1">
        <f t="shared" ca="1" si="110"/>
        <v>83514</v>
      </c>
      <c r="H389" s="1" t="str">
        <f t="shared" ca="1" si="111"/>
        <v>Alberta</v>
      </c>
      <c r="I389" s="1">
        <f t="shared" ca="1" si="115"/>
        <v>250542</v>
      </c>
      <c r="J389" s="3">
        <f t="shared" ca="1" si="112"/>
        <v>128534.75824118998</v>
      </c>
      <c r="K389" s="3">
        <f t="shared" ca="1" si="116"/>
        <v>137492.08792094252</v>
      </c>
      <c r="L389" s="3">
        <f t="shared" ca="1" si="103"/>
        <v>121879.52983621428</v>
      </c>
      <c r="M389" s="1">
        <f t="shared" ca="1" si="117"/>
        <v>54795.791779271211</v>
      </c>
      <c r="N389" s="3">
        <f t="shared" ca="1" si="118"/>
        <v>32494.083043284918</v>
      </c>
      <c r="O389" s="3">
        <f t="shared" ca="1" si="119"/>
        <v>420528.17096422741</v>
      </c>
      <c r="P389" s="3">
        <f t="shared" ca="1" si="120"/>
        <v>305210.07985667547</v>
      </c>
      <c r="Q389" s="3">
        <f t="shared" ca="1" si="121"/>
        <v>115318.09110755194</v>
      </c>
      <c r="Y389" s="1">
        <f ca="1">IF(Table3[[#This Row],[Gender]]="men",1,0)</f>
        <v>1</v>
      </c>
      <c r="Z389" s="1">
        <f ca="1">IF(Table3[[#This Row],[Gender]]="women",1,0)</f>
        <v>0</v>
      </c>
      <c r="AD389" s="1">
        <f ca="1"/>
        <v>0</v>
      </c>
      <c r="AE389" s="1">
        <f ca="1"/>
        <v>1</v>
      </c>
      <c r="AF389" s="1">
        <f ca="1"/>
        <v>0</v>
      </c>
      <c r="AG389" s="1">
        <f ca="1"/>
        <v>0</v>
      </c>
      <c r="AH389" s="1">
        <f ca="1"/>
        <v>0</v>
      </c>
      <c r="AI389" s="1">
        <f ca="1"/>
        <v>0</v>
      </c>
      <c r="AT389" s="6">
        <f t="shared" ca="1" si="113"/>
        <v>45830.7</v>
      </c>
      <c r="AW389" s="1">
        <f t="shared" ca="1" si="114"/>
        <v>51.3</v>
      </c>
    </row>
    <row r="390" spans="1:49" x14ac:dyDescent="0.25">
      <c r="A390" s="1" t="str">
        <f t="shared" ca="1" si="104"/>
        <v>men</v>
      </c>
      <c r="B390" s="1">
        <f t="shared" ca="1" si="105"/>
        <v>27</v>
      </c>
      <c r="C390" s="1" t="str">
        <f t="shared" ca="1" si="106"/>
        <v>Health</v>
      </c>
      <c r="D390" s="1" t="str">
        <f t="shared" ca="1" si="107"/>
        <v>Other</v>
      </c>
      <c r="E390" s="1">
        <f t="shared" ca="1" si="108"/>
        <v>4</v>
      </c>
      <c r="F390" s="1">
        <f t="shared" ca="1" si="109"/>
        <v>3</v>
      </c>
      <c r="G390" s="1">
        <f t="shared" ca="1" si="110"/>
        <v>32051</v>
      </c>
      <c r="H390" s="1" t="str">
        <f t="shared" ca="1" si="111"/>
        <v>Newfoundland</v>
      </c>
      <c r="I390" s="1">
        <f t="shared" ca="1" si="115"/>
        <v>192306</v>
      </c>
      <c r="J390" s="3">
        <f t="shared" ca="1" si="112"/>
        <v>105055.50069996163</v>
      </c>
      <c r="K390" s="3">
        <f t="shared" ca="1" si="116"/>
        <v>31913.74718288943</v>
      </c>
      <c r="L390" s="3">
        <f t="shared" ca="1" si="103"/>
        <v>23435.18995896482</v>
      </c>
      <c r="M390" s="1">
        <f t="shared" ca="1" si="117"/>
        <v>8442.2131429283781</v>
      </c>
      <c r="N390" s="3">
        <f t="shared" ca="1" si="118"/>
        <v>1522.0379848905072</v>
      </c>
      <c r="O390" s="3">
        <f t="shared" ca="1" si="119"/>
        <v>225741.78516777995</v>
      </c>
      <c r="P390" s="3">
        <f t="shared" ca="1" si="120"/>
        <v>136932.90380185485</v>
      </c>
      <c r="Q390" s="3">
        <f t="shared" ca="1" si="121"/>
        <v>88808.881365925103</v>
      </c>
      <c r="Y390" s="1">
        <f ca="1">IF(Table3[[#This Row],[Gender]]="men",1,0)</f>
        <v>1</v>
      </c>
      <c r="Z390" s="1">
        <f ca="1">IF(Table3[[#This Row],[Gender]]="women",1,0)</f>
        <v>0</v>
      </c>
      <c r="AD390" s="1">
        <f ca="1"/>
        <v>0</v>
      </c>
      <c r="AE390" s="1">
        <f ca="1"/>
        <v>0</v>
      </c>
      <c r="AF390" s="1">
        <f ca="1"/>
        <v>1</v>
      </c>
      <c r="AG390" s="1">
        <f ca="1"/>
        <v>0</v>
      </c>
      <c r="AH390" s="1">
        <f ca="1"/>
        <v>0</v>
      </c>
      <c r="AI390" s="1">
        <f ca="1"/>
        <v>0</v>
      </c>
      <c r="AT390" s="6">
        <f t="shared" ca="1" si="113"/>
        <v>10637.92</v>
      </c>
      <c r="AW390" s="1">
        <f t="shared" ca="1" si="114"/>
        <v>54.63</v>
      </c>
    </row>
    <row r="391" spans="1:49" x14ac:dyDescent="0.25">
      <c r="A391" s="1" t="str">
        <f t="shared" ca="1" si="104"/>
        <v>men</v>
      </c>
      <c r="B391" s="1">
        <f t="shared" ca="1" si="105"/>
        <v>43</v>
      </c>
      <c r="C391" s="1" t="str">
        <f t="shared" ca="1" si="106"/>
        <v>Agriculture</v>
      </c>
      <c r="D391" s="1" t="str">
        <f t="shared" ca="1" si="107"/>
        <v>Other</v>
      </c>
      <c r="E391" s="1">
        <f t="shared" ca="1" si="108"/>
        <v>2</v>
      </c>
      <c r="F391" s="1">
        <f t="shared" ca="1" si="109"/>
        <v>2</v>
      </c>
      <c r="G391" s="1">
        <f t="shared" ca="1" si="110"/>
        <v>43115</v>
      </c>
      <c r="H391" s="1" t="str">
        <f t="shared" ca="1" si="111"/>
        <v>Ontario</v>
      </c>
      <c r="I391" s="1">
        <f t="shared" ca="1" si="115"/>
        <v>172460</v>
      </c>
      <c r="J391" s="3">
        <f t="shared" ca="1" si="112"/>
        <v>84698.343848638251</v>
      </c>
      <c r="K391" s="3">
        <f t="shared" ca="1" si="116"/>
        <v>18555.243794461567</v>
      </c>
      <c r="L391" s="3">
        <f t="shared" ref="L391:L454" ca="1" si="122">F391*RAND()*G391</f>
        <v>40665.340964250943</v>
      </c>
      <c r="M391" s="1">
        <f t="shared" ca="1" si="117"/>
        <v>31551.596717839824</v>
      </c>
      <c r="N391" s="3">
        <f t="shared" ca="1" si="118"/>
        <v>40856.307669421025</v>
      </c>
      <c r="O391" s="3">
        <f t="shared" ca="1" si="119"/>
        <v>231871.55146388258</v>
      </c>
      <c r="P391" s="3">
        <f t="shared" ca="1" si="120"/>
        <v>156915.28153072903</v>
      </c>
      <c r="Q391" s="3">
        <f t="shared" ca="1" si="121"/>
        <v>74956.269933153555</v>
      </c>
      <c r="Y391" s="1">
        <f ca="1">IF(Table3[[#This Row],[Gender]]="men",1,0)</f>
        <v>1</v>
      </c>
      <c r="Z391" s="1">
        <f ca="1">IF(Table3[[#This Row],[Gender]]="women",1,0)</f>
        <v>0</v>
      </c>
      <c r="AD391" s="1">
        <f ca="1"/>
        <v>0</v>
      </c>
      <c r="AE391" s="1">
        <f ca="1"/>
        <v>0</v>
      </c>
      <c r="AF391" s="1">
        <f ca="1"/>
        <v>0</v>
      </c>
      <c r="AG391" s="1">
        <f ca="1"/>
        <v>0</v>
      </c>
      <c r="AH391" s="1">
        <f ca="1"/>
        <v>1</v>
      </c>
      <c r="AI391" s="1">
        <f ca="1"/>
        <v>0</v>
      </c>
      <c r="AT391" s="6">
        <f t="shared" ca="1" si="113"/>
        <v>9277.6200000000008</v>
      </c>
      <c r="AW391" s="1">
        <f t="shared" ca="1" si="114"/>
        <v>49.11</v>
      </c>
    </row>
    <row r="392" spans="1:49" x14ac:dyDescent="0.25">
      <c r="A392" s="1" t="str">
        <f t="shared" ref="A392:A455" ca="1" si="123">IF(RANDBETWEEN(1,2)=1,"men","women")</f>
        <v>men</v>
      </c>
      <c r="B392" s="1">
        <f t="shared" ref="B392:B455" ca="1" si="124">RANDBETWEEN(25,45)</f>
        <v>41</v>
      </c>
      <c r="C392" s="1" t="str">
        <f t="shared" ref="C392:C455" ca="1" si="125">VLOOKUP(RANDBETWEEN(1,6),$R$6:$S$11,2)</f>
        <v>Construction</v>
      </c>
      <c r="D392" s="1" t="str">
        <f t="shared" ref="D392:D455" ca="1" si="126">VLOOKUP(RANDBETWEEN(1,5),$T$6:$U$10,2)</f>
        <v>College</v>
      </c>
      <c r="E392" s="1">
        <f t="shared" ref="E392:E455" ca="1" si="127">RANDBETWEEN(1,4)</f>
        <v>3</v>
      </c>
      <c r="F392" s="1">
        <f t="shared" ref="F392:F455" ca="1" si="128">RANDBETWEEN(1,3)</f>
        <v>3</v>
      </c>
      <c r="G392" s="1">
        <f t="shared" ref="G392:G455" ca="1" si="129">RANDBETWEEN(25000,90000)</f>
        <v>73673</v>
      </c>
      <c r="H392" s="1" t="str">
        <f t="shared" ref="H392:H455" ca="1" si="130">VLOOKUP(RANDBETWEEN(1,14),$V$6:$W$18,2)</f>
        <v>Nunavut</v>
      </c>
      <c r="I392" s="1">
        <f t="shared" ca="1" si="115"/>
        <v>294692</v>
      </c>
      <c r="J392" s="3">
        <f t="shared" ref="J392:J455" ca="1" si="131">RAND()*I392</f>
        <v>83509.901679638118</v>
      </c>
      <c r="K392" s="3">
        <f t="shared" ca="1" si="116"/>
        <v>159992.6701332943</v>
      </c>
      <c r="L392" s="3">
        <f t="shared" ca="1" si="122"/>
        <v>193622.37934904976</v>
      </c>
      <c r="M392" s="1">
        <f t="shared" ca="1" si="117"/>
        <v>73240.96411160416</v>
      </c>
      <c r="N392" s="3">
        <f t="shared" ca="1" si="118"/>
        <v>67254.640056794087</v>
      </c>
      <c r="O392" s="3">
        <f t="shared" ca="1" si="119"/>
        <v>521939.31019008841</v>
      </c>
      <c r="P392" s="3">
        <f t="shared" ca="1" si="120"/>
        <v>350373.24514029204</v>
      </c>
      <c r="Q392" s="3">
        <f t="shared" ca="1" si="121"/>
        <v>171566.06504979637</v>
      </c>
      <c r="Y392" s="1">
        <f ca="1">IF(Table3[[#This Row],[Gender]]="men",1,0)</f>
        <v>1</v>
      </c>
      <c r="Z392" s="1">
        <f ca="1">IF(Table3[[#This Row],[Gender]]="women",1,0)</f>
        <v>0</v>
      </c>
      <c r="AD392" s="1">
        <f ca="1"/>
        <v>0</v>
      </c>
      <c r="AE392" s="1">
        <f ca="1"/>
        <v>0</v>
      </c>
      <c r="AF392" s="1">
        <f ca="1"/>
        <v>1</v>
      </c>
      <c r="AG392" s="1">
        <f ca="1"/>
        <v>0</v>
      </c>
      <c r="AH392" s="1">
        <f ca="1"/>
        <v>0</v>
      </c>
      <c r="AI392" s="1">
        <f ca="1"/>
        <v>0</v>
      </c>
      <c r="AT392" s="6">
        <f t="shared" ref="AT392:AT455" ca="1" si="132">ROUND(K392/F392,2)</f>
        <v>53330.89</v>
      </c>
      <c r="AW392" s="1">
        <f t="shared" ca="1" si="114"/>
        <v>28.34</v>
      </c>
    </row>
    <row r="393" spans="1:49" x14ac:dyDescent="0.25">
      <c r="A393" s="1" t="str">
        <f t="shared" ca="1" si="123"/>
        <v>women</v>
      </c>
      <c r="B393" s="1">
        <f t="shared" ca="1" si="124"/>
        <v>35</v>
      </c>
      <c r="C393" s="1" t="str">
        <f t="shared" ca="1" si="125"/>
        <v>Agriculture</v>
      </c>
      <c r="D393" s="1" t="str">
        <f t="shared" ca="1" si="126"/>
        <v>High school</v>
      </c>
      <c r="E393" s="1">
        <f t="shared" ca="1" si="127"/>
        <v>4</v>
      </c>
      <c r="F393" s="1">
        <f t="shared" ca="1" si="128"/>
        <v>2</v>
      </c>
      <c r="G393" s="1">
        <f t="shared" ca="1" si="129"/>
        <v>29764</v>
      </c>
      <c r="H393" s="1" t="str">
        <f t="shared" ca="1" si="130"/>
        <v>Alberta</v>
      </c>
      <c r="I393" s="1">
        <f t="shared" ca="1" si="115"/>
        <v>148820</v>
      </c>
      <c r="J393" s="3">
        <f t="shared" ca="1" si="131"/>
        <v>87283.532538765023</v>
      </c>
      <c r="K393" s="3">
        <f t="shared" ca="1" si="116"/>
        <v>1018.5734019507109</v>
      </c>
      <c r="L393" s="3">
        <f t="shared" ca="1" si="122"/>
        <v>45967.574478279748</v>
      </c>
      <c r="M393" s="1">
        <f t="shared" ca="1" si="117"/>
        <v>41727.39799057621</v>
      </c>
      <c r="N393" s="3">
        <f t="shared" ca="1" si="118"/>
        <v>9913.7596745378469</v>
      </c>
      <c r="O393" s="3">
        <f t="shared" ca="1" si="119"/>
        <v>159752.33307648855</v>
      </c>
      <c r="P393" s="3">
        <f t="shared" ca="1" si="120"/>
        <v>174978.50500762096</v>
      </c>
      <c r="Q393" s="3">
        <f t="shared" ca="1" si="121"/>
        <v>-15226.171931132412</v>
      </c>
      <c r="Y393" s="1">
        <f ca="1">IF(Table3[[#This Row],[Gender]]="men",1,0)</f>
        <v>0</v>
      </c>
      <c r="Z393" s="1">
        <f ca="1">IF(Table3[[#This Row],[Gender]]="women",1,0)</f>
        <v>1</v>
      </c>
      <c r="AD393" s="1">
        <f ca="1"/>
        <v>0</v>
      </c>
      <c r="AE393" s="1">
        <f ca="1"/>
        <v>0</v>
      </c>
      <c r="AF393" s="1">
        <f ca="1"/>
        <v>0</v>
      </c>
      <c r="AG393" s="1">
        <f ca="1"/>
        <v>0</v>
      </c>
      <c r="AH393" s="1">
        <f ca="1"/>
        <v>1</v>
      </c>
      <c r="AI393" s="1">
        <f ca="1"/>
        <v>0</v>
      </c>
      <c r="AT393" s="6">
        <f t="shared" ca="1" si="132"/>
        <v>509.29</v>
      </c>
      <c r="AW393" s="1">
        <f t="shared" ref="AW393:AW456" ca="1" si="133">ROUND(J393/I393*100,2)</f>
        <v>58.65</v>
      </c>
    </row>
    <row r="394" spans="1:49" x14ac:dyDescent="0.25">
      <c r="A394" s="1" t="str">
        <f t="shared" ca="1" si="123"/>
        <v>women</v>
      </c>
      <c r="B394" s="1">
        <f t="shared" ca="1" si="124"/>
        <v>36</v>
      </c>
      <c r="C394" s="1" t="str">
        <f t="shared" ca="1" si="125"/>
        <v>Construction</v>
      </c>
      <c r="D394" s="1" t="str">
        <f t="shared" ca="1" si="126"/>
        <v>High school</v>
      </c>
      <c r="E394" s="1">
        <f t="shared" ca="1" si="127"/>
        <v>2</v>
      </c>
      <c r="F394" s="1">
        <f t="shared" ca="1" si="128"/>
        <v>2</v>
      </c>
      <c r="G394" s="1">
        <f t="shared" ca="1" si="129"/>
        <v>69804</v>
      </c>
      <c r="H394" s="1" t="str">
        <f t="shared" ca="1" si="130"/>
        <v>Prince Edward Island</v>
      </c>
      <c r="I394" s="1">
        <f t="shared" ca="1" si="115"/>
        <v>279216</v>
      </c>
      <c r="J394" s="3">
        <f t="shared" ca="1" si="131"/>
        <v>21652.914008626067</v>
      </c>
      <c r="K394" s="3">
        <f t="shared" ca="1" si="116"/>
        <v>58463.032228771379</v>
      </c>
      <c r="L394" s="3">
        <f t="shared" ca="1" si="122"/>
        <v>24019.292870294594</v>
      </c>
      <c r="M394" s="1">
        <f t="shared" ca="1" si="117"/>
        <v>52960.932556310734</v>
      </c>
      <c r="N394" s="3">
        <f t="shared" ca="1" si="118"/>
        <v>5223.9944430990363</v>
      </c>
      <c r="O394" s="3">
        <f t="shared" ca="1" si="119"/>
        <v>342903.02667187038</v>
      </c>
      <c r="P394" s="3">
        <f t="shared" ca="1" si="120"/>
        <v>98633.139435231395</v>
      </c>
      <c r="Q394" s="3">
        <f t="shared" ca="1" si="121"/>
        <v>244269.88723663898</v>
      </c>
      <c r="Y394" s="1">
        <f ca="1">IF(Table3[[#This Row],[Gender]]="men",1,0)</f>
        <v>0</v>
      </c>
      <c r="Z394" s="1">
        <f ca="1">IF(Table3[[#This Row],[Gender]]="women",1,0)</f>
        <v>1</v>
      </c>
      <c r="AD394" s="1">
        <f ca="1"/>
        <v>0</v>
      </c>
      <c r="AE394" s="1">
        <f ca="1"/>
        <v>0</v>
      </c>
      <c r="AF394" s="1">
        <f ca="1"/>
        <v>0</v>
      </c>
      <c r="AG394" s="1">
        <f ca="1"/>
        <v>0</v>
      </c>
      <c r="AH394" s="1">
        <f ca="1"/>
        <v>0</v>
      </c>
      <c r="AI394" s="1">
        <f ca="1"/>
        <v>1</v>
      </c>
      <c r="AT394" s="6">
        <f t="shared" ca="1" si="132"/>
        <v>29231.52</v>
      </c>
      <c r="AW394" s="1">
        <f t="shared" ca="1" si="133"/>
        <v>7.75</v>
      </c>
    </row>
    <row r="395" spans="1:49" x14ac:dyDescent="0.25">
      <c r="A395" s="1" t="str">
        <f t="shared" ca="1" si="123"/>
        <v>men</v>
      </c>
      <c r="B395" s="1">
        <f t="shared" ca="1" si="124"/>
        <v>32</v>
      </c>
      <c r="C395" s="1" t="str">
        <f t="shared" ca="1" si="125"/>
        <v>General Work</v>
      </c>
      <c r="D395" s="1" t="str">
        <f t="shared" ca="1" si="126"/>
        <v>High school</v>
      </c>
      <c r="E395" s="1">
        <f t="shared" ca="1" si="127"/>
        <v>4</v>
      </c>
      <c r="F395" s="1">
        <f t="shared" ca="1" si="128"/>
        <v>2</v>
      </c>
      <c r="G395" s="1">
        <f t="shared" ca="1" si="129"/>
        <v>26295</v>
      </c>
      <c r="H395" s="1" t="str">
        <f t="shared" ca="1" si="130"/>
        <v>Prince Edward Island</v>
      </c>
      <c r="I395" s="1">
        <f t="shared" ca="1" si="115"/>
        <v>157770</v>
      </c>
      <c r="J395" s="3">
        <f t="shared" ca="1" si="131"/>
        <v>48152.175405935748</v>
      </c>
      <c r="K395" s="3">
        <f t="shared" ca="1" si="116"/>
        <v>15002.651324428452</v>
      </c>
      <c r="L395" s="3">
        <f t="shared" ca="1" si="122"/>
        <v>11635.411156689759</v>
      </c>
      <c r="M395" s="1">
        <f t="shared" ca="1" si="117"/>
        <v>7545.7163930843071</v>
      </c>
      <c r="N395" s="3">
        <f t="shared" ca="1" si="118"/>
        <v>3122.9338205457025</v>
      </c>
      <c r="O395" s="3">
        <f t="shared" ca="1" si="119"/>
        <v>175895.58514497415</v>
      </c>
      <c r="P395" s="3">
        <f t="shared" ca="1" si="120"/>
        <v>67333.30295570982</v>
      </c>
      <c r="Q395" s="3">
        <f t="shared" ca="1" si="121"/>
        <v>108562.28218926433</v>
      </c>
      <c r="Y395" s="1">
        <f ca="1">IF(Table3[[#This Row],[Gender]]="men",1,0)</f>
        <v>1</v>
      </c>
      <c r="Z395" s="1">
        <f ca="1">IF(Table3[[#This Row],[Gender]]="women",1,0)</f>
        <v>0</v>
      </c>
      <c r="AD395" s="1">
        <f ca="1"/>
        <v>0</v>
      </c>
      <c r="AE395" s="1">
        <f ca="1"/>
        <v>0</v>
      </c>
      <c r="AF395" s="1">
        <f ca="1"/>
        <v>0</v>
      </c>
      <c r="AG395" s="1">
        <f ca="1"/>
        <v>1</v>
      </c>
      <c r="AH395" s="1">
        <f ca="1"/>
        <v>0</v>
      </c>
      <c r="AI395" s="1">
        <f ca="1"/>
        <v>0</v>
      </c>
      <c r="AT395" s="6">
        <f t="shared" ca="1" si="132"/>
        <v>7501.33</v>
      </c>
      <c r="AW395" s="1">
        <f t="shared" ca="1" si="133"/>
        <v>30.52</v>
      </c>
    </row>
    <row r="396" spans="1:49" x14ac:dyDescent="0.25">
      <c r="A396" s="1" t="str">
        <f t="shared" ca="1" si="123"/>
        <v>men</v>
      </c>
      <c r="B396" s="1">
        <f t="shared" ca="1" si="124"/>
        <v>27</v>
      </c>
      <c r="C396" s="1" t="str">
        <f t="shared" ca="1" si="125"/>
        <v>IT</v>
      </c>
      <c r="D396" s="1" t="str">
        <f t="shared" ca="1" si="126"/>
        <v>Other</v>
      </c>
      <c r="E396" s="1">
        <f t="shared" ca="1" si="127"/>
        <v>1</v>
      </c>
      <c r="F396" s="1">
        <f t="shared" ca="1" si="128"/>
        <v>1</v>
      </c>
      <c r="G396" s="1">
        <f t="shared" ca="1" si="129"/>
        <v>81718</v>
      </c>
      <c r="H396" s="1" t="str">
        <f t="shared" ca="1" si="130"/>
        <v>Prince Edward Island</v>
      </c>
      <c r="I396" s="1">
        <f t="shared" ca="1" si="115"/>
        <v>326872</v>
      </c>
      <c r="J396" s="3">
        <f t="shared" ca="1" si="131"/>
        <v>203836.766162238</v>
      </c>
      <c r="K396" s="3">
        <f t="shared" ca="1" si="116"/>
        <v>36711.02699722223</v>
      </c>
      <c r="L396" s="3">
        <f t="shared" ca="1" si="122"/>
        <v>52192.544848220008</v>
      </c>
      <c r="M396" s="1">
        <f t="shared" ca="1" si="117"/>
        <v>48451.811158002871</v>
      </c>
      <c r="N396" s="3">
        <f t="shared" ca="1" si="118"/>
        <v>70684.343876714454</v>
      </c>
      <c r="O396" s="3">
        <f t="shared" ca="1" si="119"/>
        <v>434267.37087393668</v>
      </c>
      <c r="P396" s="3">
        <f t="shared" ca="1" si="120"/>
        <v>304481.12216846086</v>
      </c>
      <c r="Q396" s="3">
        <f t="shared" ca="1" si="121"/>
        <v>129786.24870547582</v>
      </c>
      <c r="Y396" s="1">
        <f ca="1">IF(Table3[[#This Row],[Gender]]="men",1,0)</f>
        <v>1</v>
      </c>
      <c r="Z396" s="1">
        <f ca="1">IF(Table3[[#This Row],[Gender]]="women",1,0)</f>
        <v>0</v>
      </c>
      <c r="AD396" s="1">
        <f ca="1"/>
        <v>0</v>
      </c>
      <c r="AE396" s="1">
        <f ca="1"/>
        <v>0</v>
      </c>
      <c r="AF396" s="1">
        <f ca="1"/>
        <v>1</v>
      </c>
      <c r="AG396" s="1">
        <f ca="1"/>
        <v>0</v>
      </c>
      <c r="AH396" s="1">
        <f ca="1"/>
        <v>0</v>
      </c>
      <c r="AI396" s="1">
        <f ca="1"/>
        <v>0</v>
      </c>
      <c r="AT396" s="6">
        <f t="shared" ca="1" si="132"/>
        <v>36711.03</v>
      </c>
      <c r="AW396" s="1">
        <f t="shared" ca="1" si="133"/>
        <v>62.36</v>
      </c>
    </row>
    <row r="397" spans="1:49" x14ac:dyDescent="0.25">
      <c r="A397" s="1" t="str">
        <f t="shared" ca="1" si="123"/>
        <v>women</v>
      </c>
      <c r="B397" s="1">
        <f t="shared" ca="1" si="124"/>
        <v>26</v>
      </c>
      <c r="C397" s="1" t="str">
        <f t="shared" ca="1" si="125"/>
        <v>Agriculture</v>
      </c>
      <c r="D397" s="1" t="str">
        <f t="shared" ca="1" si="126"/>
        <v>Technical</v>
      </c>
      <c r="E397" s="1">
        <f t="shared" ca="1" si="127"/>
        <v>3</v>
      </c>
      <c r="F397" s="1">
        <f t="shared" ca="1" si="128"/>
        <v>1</v>
      </c>
      <c r="G397" s="1">
        <f t="shared" ca="1" si="129"/>
        <v>66903</v>
      </c>
      <c r="H397" s="1" t="str">
        <f t="shared" ca="1" si="130"/>
        <v>Newfoundland</v>
      </c>
      <c r="I397" s="1">
        <f t="shared" ca="1" si="115"/>
        <v>401418</v>
      </c>
      <c r="J397" s="3">
        <f t="shared" ca="1" si="131"/>
        <v>32987.049851639946</v>
      </c>
      <c r="K397" s="3">
        <f t="shared" ca="1" si="116"/>
        <v>66475.176117464463</v>
      </c>
      <c r="L397" s="3">
        <f t="shared" ca="1" si="122"/>
        <v>60406.481059084887</v>
      </c>
      <c r="M397" s="1">
        <f t="shared" ca="1" si="117"/>
        <v>34738.016662112001</v>
      </c>
      <c r="N397" s="3">
        <f t="shared" ca="1" si="118"/>
        <v>43221.149096424226</v>
      </c>
      <c r="O397" s="3">
        <f t="shared" ca="1" si="119"/>
        <v>511114.32521388866</v>
      </c>
      <c r="P397" s="3">
        <f t="shared" ca="1" si="120"/>
        <v>128131.54757283683</v>
      </c>
      <c r="Q397" s="3">
        <f t="shared" ca="1" si="121"/>
        <v>382982.7776410518</v>
      </c>
      <c r="Y397" s="1">
        <f ca="1">IF(Table3[[#This Row],[Gender]]="men",1,0)</f>
        <v>0</v>
      </c>
      <c r="Z397" s="1">
        <f ca="1">IF(Table3[[#This Row],[Gender]]="women",1,0)</f>
        <v>1</v>
      </c>
      <c r="AD397" s="1">
        <f ca="1"/>
        <v>0</v>
      </c>
      <c r="AE397" s="1">
        <f ca="1"/>
        <v>0</v>
      </c>
      <c r="AF397" s="1">
        <f ca="1"/>
        <v>0</v>
      </c>
      <c r="AG397" s="1">
        <f ca="1"/>
        <v>0</v>
      </c>
      <c r="AH397" s="1">
        <f ca="1"/>
        <v>0</v>
      </c>
      <c r="AI397" s="1">
        <f ca="1"/>
        <v>1</v>
      </c>
      <c r="AT397" s="6">
        <f t="shared" ca="1" si="132"/>
        <v>66475.179999999993</v>
      </c>
      <c r="AW397" s="1">
        <f t="shared" ca="1" si="133"/>
        <v>8.2200000000000006</v>
      </c>
    </row>
    <row r="398" spans="1:49" x14ac:dyDescent="0.25">
      <c r="A398" s="1" t="str">
        <f t="shared" ca="1" si="123"/>
        <v>women</v>
      </c>
      <c r="B398" s="1">
        <f t="shared" ca="1" si="124"/>
        <v>25</v>
      </c>
      <c r="C398" s="1" t="str">
        <f t="shared" ca="1" si="125"/>
        <v>General Work</v>
      </c>
      <c r="D398" s="1" t="str">
        <f t="shared" ca="1" si="126"/>
        <v>University</v>
      </c>
      <c r="E398" s="1">
        <f t="shared" ca="1" si="127"/>
        <v>1</v>
      </c>
      <c r="F398" s="1">
        <f t="shared" ca="1" si="128"/>
        <v>3</v>
      </c>
      <c r="G398" s="1">
        <f t="shared" ca="1" si="129"/>
        <v>61428</v>
      </c>
      <c r="H398" s="1" t="str">
        <f t="shared" ca="1" si="130"/>
        <v>Prince Edward Island</v>
      </c>
      <c r="I398" s="1">
        <f t="shared" ca="1" si="115"/>
        <v>368568</v>
      </c>
      <c r="J398" s="3">
        <f t="shared" ca="1" si="131"/>
        <v>253788.80399991685</v>
      </c>
      <c r="K398" s="3">
        <f t="shared" ca="1" si="116"/>
        <v>153244.30771025986</v>
      </c>
      <c r="L398" s="3">
        <f t="shared" ca="1" si="122"/>
        <v>6297.7282776797902</v>
      </c>
      <c r="M398" s="1">
        <f t="shared" ca="1" si="117"/>
        <v>54728.733242627859</v>
      </c>
      <c r="N398" s="3">
        <f t="shared" ca="1" si="118"/>
        <v>81475.263856352569</v>
      </c>
      <c r="O398" s="3">
        <f t="shared" ca="1" si="119"/>
        <v>603287.57156661246</v>
      </c>
      <c r="P398" s="3">
        <f t="shared" ca="1" si="120"/>
        <v>314815.26552022452</v>
      </c>
      <c r="Q398" s="3">
        <f t="shared" ca="1" si="121"/>
        <v>288472.30604638794</v>
      </c>
      <c r="Y398" s="1">
        <f ca="1">IF(Table3[[#This Row],[Gender]]="men",1,0)</f>
        <v>0</v>
      </c>
      <c r="Z398" s="1">
        <f ca="1">IF(Table3[[#This Row],[Gender]]="women",1,0)</f>
        <v>1</v>
      </c>
      <c r="AD398" s="1">
        <f ca="1"/>
        <v>0</v>
      </c>
      <c r="AE398" s="1">
        <f ca="1"/>
        <v>0</v>
      </c>
      <c r="AF398" s="1">
        <f ca="1"/>
        <v>1</v>
      </c>
      <c r="AG398" s="1">
        <f ca="1"/>
        <v>0</v>
      </c>
      <c r="AH398" s="1">
        <f ca="1"/>
        <v>0</v>
      </c>
      <c r="AI398" s="1">
        <f ca="1"/>
        <v>0</v>
      </c>
      <c r="AT398" s="6">
        <f t="shared" ca="1" si="132"/>
        <v>51081.440000000002</v>
      </c>
      <c r="AW398" s="1">
        <f t="shared" ca="1" si="133"/>
        <v>68.86</v>
      </c>
    </row>
    <row r="399" spans="1:49" x14ac:dyDescent="0.25">
      <c r="A399" s="1" t="str">
        <f t="shared" ca="1" si="123"/>
        <v>men</v>
      </c>
      <c r="B399" s="1">
        <f t="shared" ca="1" si="124"/>
        <v>29</v>
      </c>
      <c r="C399" s="1" t="str">
        <f t="shared" ca="1" si="125"/>
        <v>Agriculture</v>
      </c>
      <c r="D399" s="1" t="str">
        <f t="shared" ca="1" si="126"/>
        <v>University</v>
      </c>
      <c r="E399" s="1">
        <f t="shared" ca="1" si="127"/>
        <v>3</v>
      </c>
      <c r="F399" s="1">
        <f t="shared" ca="1" si="128"/>
        <v>2</v>
      </c>
      <c r="G399" s="1">
        <f t="shared" ca="1" si="129"/>
        <v>76452</v>
      </c>
      <c r="H399" s="1" t="str">
        <f t="shared" ca="1" si="130"/>
        <v>Ontario</v>
      </c>
      <c r="I399" s="1">
        <f t="shared" ca="1" si="115"/>
        <v>305808</v>
      </c>
      <c r="J399" s="3">
        <f t="shared" ca="1" si="131"/>
        <v>168828.33877681149</v>
      </c>
      <c r="K399" s="3">
        <f t="shared" ca="1" si="116"/>
        <v>43709.174438832837</v>
      </c>
      <c r="L399" s="3">
        <f t="shared" ca="1" si="122"/>
        <v>45545.773827294099</v>
      </c>
      <c r="M399" s="1">
        <f t="shared" ca="1" si="117"/>
        <v>75937.77210068774</v>
      </c>
      <c r="N399" s="3">
        <f t="shared" ca="1" si="118"/>
        <v>48917.046604581337</v>
      </c>
      <c r="O399" s="3">
        <f t="shared" ca="1" si="119"/>
        <v>398434.2210434142</v>
      </c>
      <c r="P399" s="3">
        <f t="shared" ca="1" si="120"/>
        <v>290311.88470479334</v>
      </c>
      <c r="Q399" s="3">
        <f t="shared" ca="1" si="121"/>
        <v>108122.33633862087</v>
      </c>
      <c r="Y399" s="1">
        <f ca="1">IF(Table3[[#This Row],[Gender]]="men",1,0)</f>
        <v>1</v>
      </c>
      <c r="Z399" s="1">
        <f ca="1">IF(Table3[[#This Row],[Gender]]="women",1,0)</f>
        <v>0</v>
      </c>
      <c r="AD399" s="1">
        <f ca="1"/>
        <v>1</v>
      </c>
      <c r="AE399" s="1">
        <f ca="1"/>
        <v>0</v>
      </c>
      <c r="AF399" s="1">
        <f ca="1"/>
        <v>0</v>
      </c>
      <c r="AG399" s="1">
        <f ca="1"/>
        <v>0</v>
      </c>
      <c r="AH399" s="1">
        <f ca="1"/>
        <v>0</v>
      </c>
      <c r="AI399" s="1">
        <f ca="1"/>
        <v>0</v>
      </c>
      <c r="AT399" s="6">
        <f t="shared" ca="1" si="132"/>
        <v>21854.59</v>
      </c>
      <c r="AW399" s="1">
        <f t="shared" ca="1" si="133"/>
        <v>55.21</v>
      </c>
    </row>
    <row r="400" spans="1:49" x14ac:dyDescent="0.25">
      <c r="A400" s="1" t="str">
        <f t="shared" ca="1" si="123"/>
        <v>men</v>
      </c>
      <c r="B400" s="1">
        <f t="shared" ca="1" si="124"/>
        <v>45</v>
      </c>
      <c r="C400" s="1" t="str">
        <f t="shared" ca="1" si="125"/>
        <v>Teaching</v>
      </c>
      <c r="D400" s="1" t="str">
        <f t="shared" ca="1" si="126"/>
        <v>University</v>
      </c>
      <c r="E400" s="1">
        <f t="shared" ca="1" si="127"/>
        <v>3</v>
      </c>
      <c r="F400" s="1">
        <f t="shared" ca="1" si="128"/>
        <v>3</v>
      </c>
      <c r="G400" s="1">
        <f t="shared" ca="1" si="129"/>
        <v>78849</v>
      </c>
      <c r="H400" s="1" t="str">
        <f t="shared" ca="1" si="130"/>
        <v>Newfoundland</v>
      </c>
      <c r="I400" s="1">
        <f t="shared" ca="1" si="115"/>
        <v>315396</v>
      </c>
      <c r="J400" s="3">
        <f t="shared" ca="1" si="131"/>
        <v>96707.88659563761</v>
      </c>
      <c r="K400" s="3">
        <f t="shared" ca="1" si="116"/>
        <v>218955.0450260716</v>
      </c>
      <c r="L400" s="3">
        <f t="shared" ca="1" si="122"/>
        <v>3701.8979498976287</v>
      </c>
      <c r="M400" s="1">
        <f t="shared" ca="1" si="117"/>
        <v>65664.995979532876</v>
      </c>
      <c r="N400" s="3">
        <f t="shared" ca="1" si="118"/>
        <v>77657.692837120601</v>
      </c>
      <c r="O400" s="3">
        <f t="shared" ca="1" si="119"/>
        <v>612008.73786319222</v>
      </c>
      <c r="P400" s="3">
        <f t="shared" ca="1" si="120"/>
        <v>166074.78052506811</v>
      </c>
      <c r="Q400" s="3">
        <f t="shared" ca="1" si="121"/>
        <v>445933.95733812411</v>
      </c>
      <c r="Y400" s="1">
        <f ca="1">IF(Table3[[#This Row],[Gender]]="men",1,0)</f>
        <v>1</v>
      </c>
      <c r="Z400" s="1">
        <f ca="1">IF(Table3[[#This Row],[Gender]]="women",1,0)</f>
        <v>0</v>
      </c>
      <c r="AD400" s="1">
        <f ca="1"/>
        <v>0</v>
      </c>
      <c r="AE400" s="1">
        <f ca="1"/>
        <v>1</v>
      </c>
      <c r="AF400" s="1">
        <f ca="1"/>
        <v>0</v>
      </c>
      <c r="AG400" s="1">
        <f ca="1"/>
        <v>0</v>
      </c>
      <c r="AH400" s="1">
        <f ca="1"/>
        <v>0</v>
      </c>
      <c r="AI400" s="1">
        <f ca="1"/>
        <v>0</v>
      </c>
      <c r="AT400" s="6">
        <f t="shared" ca="1" si="132"/>
        <v>72985.02</v>
      </c>
      <c r="AW400" s="1">
        <f t="shared" ca="1" si="133"/>
        <v>30.66</v>
      </c>
    </row>
    <row r="401" spans="1:49" x14ac:dyDescent="0.25">
      <c r="A401" s="1" t="str">
        <f t="shared" ca="1" si="123"/>
        <v>women</v>
      </c>
      <c r="B401" s="1">
        <f t="shared" ca="1" si="124"/>
        <v>42</v>
      </c>
      <c r="C401" s="1" t="str">
        <f t="shared" ca="1" si="125"/>
        <v>Health</v>
      </c>
      <c r="D401" s="1" t="str">
        <f t="shared" ca="1" si="126"/>
        <v>University</v>
      </c>
      <c r="E401" s="1">
        <f t="shared" ca="1" si="127"/>
        <v>4</v>
      </c>
      <c r="F401" s="1">
        <f t="shared" ca="1" si="128"/>
        <v>2</v>
      </c>
      <c r="G401" s="1">
        <f t="shared" ca="1" si="129"/>
        <v>50536</v>
      </c>
      <c r="H401" s="1" t="str">
        <f t="shared" ca="1" si="130"/>
        <v>Manitoba</v>
      </c>
      <c r="I401" s="1">
        <f t="shared" ca="1" si="115"/>
        <v>252680</v>
      </c>
      <c r="J401" s="3">
        <f t="shared" ca="1" si="131"/>
        <v>194542.13058279743</v>
      </c>
      <c r="K401" s="3">
        <f t="shared" ca="1" si="116"/>
        <v>26343.34419626023</v>
      </c>
      <c r="L401" s="3">
        <f t="shared" ca="1" si="122"/>
        <v>45117.896331523778</v>
      </c>
      <c r="M401" s="1">
        <f t="shared" ca="1" si="117"/>
        <v>55507.404984075991</v>
      </c>
      <c r="N401" s="3">
        <f t="shared" ca="1" si="118"/>
        <v>51677.622249023741</v>
      </c>
      <c r="O401" s="3">
        <f t="shared" ca="1" si="119"/>
        <v>330700.96644528396</v>
      </c>
      <c r="P401" s="3">
        <f t="shared" ca="1" si="120"/>
        <v>295167.43189839722</v>
      </c>
      <c r="Q401" s="3">
        <f t="shared" ca="1" si="121"/>
        <v>35533.534546886745</v>
      </c>
      <c r="Y401" s="1">
        <f ca="1">IF(Table3[[#This Row],[Gender]]="men",1,0)</f>
        <v>0</v>
      </c>
      <c r="Z401" s="1">
        <f ca="1">IF(Table3[[#This Row],[Gender]]="women",1,0)</f>
        <v>1</v>
      </c>
      <c r="AD401" s="1">
        <f ca="1"/>
        <v>0</v>
      </c>
      <c r="AE401" s="1">
        <f ca="1"/>
        <v>1</v>
      </c>
      <c r="AF401" s="1">
        <f ca="1"/>
        <v>0</v>
      </c>
      <c r="AG401" s="1">
        <f ca="1"/>
        <v>0</v>
      </c>
      <c r="AH401" s="1">
        <f ca="1"/>
        <v>0</v>
      </c>
      <c r="AI401" s="1">
        <f ca="1"/>
        <v>0</v>
      </c>
      <c r="AT401" s="6">
        <f t="shared" ca="1" si="132"/>
        <v>13171.67</v>
      </c>
      <c r="AW401" s="1">
        <f t="shared" ca="1" si="133"/>
        <v>76.989999999999995</v>
      </c>
    </row>
    <row r="402" spans="1:49" x14ac:dyDescent="0.25">
      <c r="A402" s="1" t="str">
        <f t="shared" ca="1" si="123"/>
        <v>men</v>
      </c>
      <c r="B402" s="1">
        <f t="shared" ca="1" si="124"/>
        <v>37</v>
      </c>
      <c r="C402" s="1" t="str">
        <f t="shared" ca="1" si="125"/>
        <v>Health</v>
      </c>
      <c r="D402" s="1" t="str">
        <f t="shared" ca="1" si="126"/>
        <v>Other</v>
      </c>
      <c r="E402" s="1">
        <f t="shared" ca="1" si="127"/>
        <v>3</v>
      </c>
      <c r="F402" s="1">
        <f t="shared" ca="1" si="128"/>
        <v>2</v>
      </c>
      <c r="G402" s="1">
        <f t="shared" ca="1" si="129"/>
        <v>81302</v>
      </c>
      <c r="H402" s="1" t="str">
        <f t="shared" ca="1" si="130"/>
        <v>Ontario</v>
      </c>
      <c r="I402" s="1">
        <f t="shared" ca="1" si="115"/>
        <v>406510</v>
      </c>
      <c r="J402" s="3">
        <f t="shared" ca="1" si="131"/>
        <v>348636.17615720746</v>
      </c>
      <c r="K402" s="3">
        <f t="shared" ca="1" si="116"/>
        <v>48364.461140217441</v>
      </c>
      <c r="L402" s="3">
        <f t="shared" ca="1" si="122"/>
        <v>153225.0670371897</v>
      </c>
      <c r="M402" s="1">
        <f t="shared" ca="1" si="117"/>
        <v>32271.726565511333</v>
      </c>
      <c r="N402" s="3">
        <f t="shared" ca="1" si="118"/>
        <v>22480.474098732477</v>
      </c>
      <c r="O402" s="3">
        <f t="shared" ca="1" si="119"/>
        <v>477354.9352389499</v>
      </c>
      <c r="P402" s="3">
        <f t="shared" ca="1" si="120"/>
        <v>534132.9697599085</v>
      </c>
      <c r="Q402" s="3">
        <f t="shared" ca="1" si="121"/>
        <v>-56778.034520958608</v>
      </c>
      <c r="Y402" s="1">
        <f ca="1">IF(Table3[[#This Row],[Gender]]="men",1,0)</f>
        <v>1</v>
      </c>
      <c r="Z402" s="1">
        <f ca="1">IF(Table3[[#This Row],[Gender]]="women",1,0)</f>
        <v>0</v>
      </c>
      <c r="AD402" s="1">
        <f ca="1"/>
        <v>0</v>
      </c>
      <c r="AE402" s="1">
        <f ca="1"/>
        <v>1</v>
      </c>
      <c r="AF402" s="1">
        <f ca="1"/>
        <v>0</v>
      </c>
      <c r="AG402" s="1">
        <f ca="1"/>
        <v>0</v>
      </c>
      <c r="AH402" s="1">
        <f ca="1"/>
        <v>0</v>
      </c>
      <c r="AI402" s="1">
        <f ca="1"/>
        <v>0</v>
      </c>
      <c r="AT402" s="6">
        <f t="shared" ca="1" si="132"/>
        <v>24182.23</v>
      </c>
      <c r="AW402" s="1">
        <f t="shared" ca="1" si="133"/>
        <v>85.76</v>
      </c>
    </row>
    <row r="403" spans="1:49" x14ac:dyDescent="0.25">
      <c r="A403" s="1" t="str">
        <f t="shared" ca="1" si="123"/>
        <v>men</v>
      </c>
      <c r="B403" s="1">
        <f t="shared" ca="1" si="124"/>
        <v>29</v>
      </c>
      <c r="C403" s="1" t="str">
        <f t="shared" ca="1" si="125"/>
        <v>Health</v>
      </c>
      <c r="D403" s="1" t="str">
        <f t="shared" ca="1" si="126"/>
        <v>Other</v>
      </c>
      <c r="E403" s="1">
        <f t="shared" ca="1" si="127"/>
        <v>3</v>
      </c>
      <c r="F403" s="1">
        <f t="shared" ca="1" si="128"/>
        <v>3</v>
      </c>
      <c r="G403" s="1">
        <f t="shared" ca="1" si="129"/>
        <v>41001</v>
      </c>
      <c r="H403" s="1" t="str">
        <f t="shared" ca="1" si="130"/>
        <v>Quebec</v>
      </c>
      <c r="I403" s="1">
        <f t="shared" ca="1" si="115"/>
        <v>205005</v>
      </c>
      <c r="J403" s="3">
        <f t="shared" ca="1" si="131"/>
        <v>47032.529562937227</v>
      </c>
      <c r="K403" s="3">
        <f t="shared" ca="1" si="116"/>
        <v>66860.631109808208</v>
      </c>
      <c r="L403" s="3">
        <f t="shared" ca="1" si="122"/>
        <v>906.34121768789328</v>
      </c>
      <c r="M403" s="1">
        <f t="shared" ca="1" si="117"/>
        <v>5047.741169980739</v>
      </c>
      <c r="N403" s="3">
        <f t="shared" ca="1" si="118"/>
        <v>35750.366140921549</v>
      </c>
      <c r="O403" s="3">
        <f t="shared" ca="1" si="119"/>
        <v>307615.99725072976</v>
      </c>
      <c r="P403" s="3">
        <f t="shared" ca="1" si="120"/>
        <v>52986.61195060586</v>
      </c>
      <c r="Q403" s="3">
        <f t="shared" ca="1" si="121"/>
        <v>254629.38530012389</v>
      </c>
      <c r="Y403" s="1">
        <f ca="1">IF(Table3[[#This Row],[Gender]]="men",1,0)</f>
        <v>1</v>
      </c>
      <c r="Z403" s="1">
        <f ca="1">IF(Table3[[#This Row],[Gender]]="women",1,0)</f>
        <v>0</v>
      </c>
      <c r="AD403" s="1">
        <f ca="1"/>
        <v>0</v>
      </c>
      <c r="AE403" s="1">
        <f ca="1"/>
        <v>1</v>
      </c>
      <c r="AF403" s="1">
        <f ca="1"/>
        <v>0</v>
      </c>
      <c r="AG403" s="1">
        <f ca="1"/>
        <v>0</v>
      </c>
      <c r="AH403" s="1">
        <f ca="1"/>
        <v>0</v>
      </c>
      <c r="AI403" s="1">
        <f ca="1"/>
        <v>0</v>
      </c>
      <c r="AT403" s="6">
        <f t="shared" ca="1" si="132"/>
        <v>22286.880000000001</v>
      </c>
      <c r="AW403" s="1">
        <f t="shared" ca="1" si="133"/>
        <v>22.94</v>
      </c>
    </row>
    <row r="404" spans="1:49" x14ac:dyDescent="0.25">
      <c r="A404" s="1" t="str">
        <f t="shared" ca="1" si="123"/>
        <v>men</v>
      </c>
      <c r="B404" s="1">
        <f t="shared" ca="1" si="124"/>
        <v>25</v>
      </c>
      <c r="C404" s="1" t="str">
        <f t="shared" ca="1" si="125"/>
        <v>Health</v>
      </c>
      <c r="D404" s="1" t="str">
        <f t="shared" ca="1" si="126"/>
        <v>University</v>
      </c>
      <c r="E404" s="1">
        <f t="shared" ca="1" si="127"/>
        <v>2</v>
      </c>
      <c r="F404" s="1">
        <f t="shared" ca="1" si="128"/>
        <v>1</v>
      </c>
      <c r="G404" s="1">
        <f t="shared" ca="1" si="129"/>
        <v>46793</v>
      </c>
      <c r="H404" s="1" t="str">
        <f t="shared" ca="1" si="130"/>
        <v>Saskatchewan</v>
      </c>
      <c r="I404" s="1">
        <f t="shared" ref="I404:I467" ca="1" si="134">G404*RANDBETWEEN(3,6)</f>
        <v>187172</v>
      </c>
      <c r="J404" s="3">
        <f t="shared" ca="1" si="131"/>
        <v>38610.507232069416</v>
      </c>
      <c r="K404" s="3">
        <f t="shared" ref="K404:K467" ca="1" si="135">F404*RAND()*G404</f>
        <v>27932.87506928873</v>
      </c>
      <c r="L404" s="3">
        <f t="shared" ca="1" si="122"/>
        <v>39276.140524632203</v>
      </c>
      <c r="M404" s="1">
        <f t="shared" ref="M404:M467" ca="1" si="136">RAND()*G404*2</f>
        <v>74892.892924473475</v>
      </c>
      <c r="N404" s="3">
        <f t="shared" ref="N404:N467" ca="1" si="137">RAND()*G404*1.5</f>
        <v>2858.0138821421801</v>
      </c>
      <c r="O404" s="3">
        <f t="shared" ref="O404:O467" ca="1" si="138">I404+K404+N404</f>
        <v>217962.88895143091</v>
      </c>
      <c r="P404" s="3">
        <f t="shared" ref="P404:P467" ca="1" si="139">J404+L404+M404</f>
        <v>152779.5406811751</v>
      </c>
      <c r="Q404" s="3">
        <f t="shared" ref="Q404:Q467" ca="1" si="140">O404-P404</f>
        <v>65183.34827025581</v>
      </c>
      <c r="Y404" s="1">
        <f ca="1">IF(Table3[[#This Row],[Gender]]="men",1,0)</f>
        <v>1</v>
      </c>
      <c r="Z404" s="1">
        <f ca="1">IF(Table3[[#This Row],[Gender]]="women",1,0)</f>
        <v>0</v>
      </c>
      <c r="AD404" s="1">
        <f ca="1"/>
        <v>0</v>
      </c>
      <c r="AE404" s="1">
        <f ca="1"/>
        <v>0</v>
      </c>
      <c r="AF404" s="1">
        <f ca="1"/>
        <v>0</v>
      </c>
      <c r="AG404" s="1">
        <f ca="1"/>
        <v>1</v>
      </c>
      <c r="AH404" s="1">
        <f ca="1"/>
        <v>0</v>
      </c>
      <c r="AI404" s="1">
        <f ca="1"/>
        <v>0</v>
      </c>
      <c r="AT404" s="6">
        <f t="shared" ca="1" si="132"/>
        <v>27932.880000000001</v>
      </c>
      <c r="AW404" s="1">
        <f t="shared" ca="1" si="133"/>
        <v>20.63</v>
      </c>
    </row>
    <row r="405" spans="1:49" x14ac:dyDescent="0.25">
      <c r="A405" s="1" t="str">
        <f t="shared" ca="1" si="123"/>
        <v>men</v>
      </c>
      <c r="B405" s="1">
        <f t="shared" ca="1" si="124"/>
        <v>36</v>
      </c>
      <c r="C405" s="1" t="str">
        <f t="shared" ca="1" si="125"/>
        <v>IT</v>
      </c>
      <c r="D405" s="1" t="str">
        <f t="shared" ca="1" si="126"/>
        <v>Technical</v>
      </c>
      <c r="E405" s="1">
        <f t="shared" ca="1" si="127"/>
        <v>3</v>
      </c>
      <c r="F405" s="1">
        <f t="shared" ca="1" si="128"/>
        <v>2</v>
      </c>
      <c r="G405" s="1">
        <f t="shared" ca="1" si="129"/>
        <v>53566</v>
      </c>
      <c r="H405" s="1" t="str">
        <f t="shared" ca="1" si="130"/>
        <v>Ontario</v>
      </c>
      <c r="I405" s="1">
        <f t="shared" ca="1" si="134"/>
        <v>267830</v>
      </c>
      <c r="J405" s="3">
        <f t="shared" ca="1" si="131"/>
        <v>200127.5646892261</v>
      </c>
      <c r="K405" s="3">
        <f t="shared" ca="1" si="135"/>
        <v>14488.378381162722</v>
      </c>
      <c r="L405" s="3">
        <f t="shared" ca="1" si="122"/>
        <v>51178.739155153766</v>
      </c>
      <c r="M405" s="1">
        <f t="shared" ca="1" si="136"/>
        <v>100220.94102897862</v>
      </c>
      <c r="N405" s="3">
        <f t="shared" ca="1" si="137"/>
        <v>10272.856559930538</v>
      </c>
      <c r="O405" s="3">
        <f t="shared" ca="1" si="138"/>
        <v>292591.23494109325</v>
      </c>
      <c r="P405" s="3">
        <f t="shared" ca="1" si="139"/>
        <v>351527.24487335852</v>
      </c>
      <c r="Q405" s="3">
        <f t="shared" ca="1" si="140"/>
        <v>-58936.009932265268</v>
      </c>
      <c r="Y405" s="1">
        <f ca="1">IF(Table3[[#This Row],[Gender]]="men",1,0)</f>
        <v>1</v>
      </c>
      <c r="Z405" s="1">
        <f ca="1">IF(Table3[[#This Row],[Gender]]="women",1,0)</f>
        <v>0</v>
      </c>
      <c r="AD405" s="1">
        <f ca="1"/>
        <v>0</v>
      </c>
      <c r="AE405" s="1">
        <f ca="1"/>
        <v>0</v>
      </c>
      <c r="AF405" s="1">
        <f ca="1"/>
        <v>0</v>
      </c>
      <c r="AG405" s="1">
        <f ca="1"/>
        <v>1</v>
      </c>
      <c r="AH405" s="1">
        <f ca="1"/>
        <v>0</v>
      </c>
      <c r="AI405" s="1">
        <f ca="1"/>
        <v>0</v>
      </c>
      <c r="AT405" s="6">
        <f t="shared" ca="1" si="132"/>
        <v>7244.19</v>
      </c>
      <c r="AW405" s="1">
        <f t="shared" ca="1" si="133"/>
        <v>74.72</v>
      </c>
    </row>
    <row r="406" spans="1:49" x14ac:dyDescent="0.25">
      <c r="A406" s="1" t="str">
        <f t="shared" ca="1" si="123"/>
        <v>men</v>
      </c>
      <c r="B406" s="1">
        <f t="shared" ca="1" si="124"/>
        <v>44</v>
      </c>
      <c r="C406" s="1" t="str">
        <f t="shared" ca="1" si="125"/>
        <v>IT</v>
      </c>
      <c r="D406" s="1" t="str">
        <f t="shared" ca="1" si="126"/>
        <v>University</v>
      </c>
      <c r="E406" s="1">
        <f t="shared" ca="1" si="127"/>
        <v>2</v>
      </c>
      <c r="F406" s="1">
        <f t="shared" ca="1" si="128"/>
        <v>2</v>
      </c>
      <c r="G406" s="1">
        <f t="shared" ca="1" si="129"/>
        <v>65445</v>
      </c>
      <c r="H406" s="1" t="str">
        <f t="shared" ca="1" si="130"/>
        <v>Prince Edward Island</v>
      </c>
      <c r="I406" s="1">
        <f t="shared" ca="1" si="134"/>
        <v>327225</v>
      </c>
      <c r="J406" s="3">
        <f t="shared" ca="1" si="131"/>
        <v>223929.83568464106</v>
      </c>
      <c r="K406" s="3">
        <f t="shared" ca="1" si="135"/>
        <v>108658.10069937879</v>
      </c>
      <c r="L406" s="3">
        <f t="shared" ca="1" si="122"/>
        <v>429.68923005956145</v>
      </c>
      <c r="M406" s="1">
        <f t="shared" ca="1" si="136"/>
        <v>119734.54122844241</v>
      </c>
      <c r="N406" s="3">
        <f t="shared" ca="1" si="137"/>
        <v>60517.105093937324</v>
      </c>
      <c r="O406" s="3">
        <f t="shared" ca="1" si="138"/>
        <v>496400.20579331607</v>
      </c>
      <c r="P406" s="3">
        <f t="shared" ca="1" si="139"/>
        <v>344094.06614314305</v>
      </c>
      <c r="Q406" s="3">
        <f t="shared" ca="1" si="140"/>
        <v>152306.13965017302</v>
      </c>
      <c r="Y406" s="1">
        <f ca="1">IF(Table3[[#This Row],[Gender]]="men",1,0)</f>
        <v>1</v>
      </c>
      <c r="Z406" s="1">
        <f ca="1">IF(Table3[[#This Row],[Gender]]="women",1,0)</f>
        <v>0</v>
      </c>
      <c r="AD406" s="1">
        <f ca="1"/>
        <v>1</v>
      </c>
      <c r="AE406" s="1">
        <f ca="1"/>
        <v>0</v>
      </c>
      <c r="AF406" s="1">
        <f ca="1"/>
        <v>0</v>
      </c>
      <c r="AG406" s="1">
        <f ca="1"/>
        <v>0</v>
      </c>
      <c r="AH406" s="1">
        <f ca="1"/>
        <v>0</v>
      </c>
      <c r="AI406" s="1">
        <f ca="1"/>
        <v>0</v>
      </c>
      <c r="AT406" s="6">
        <f t="shared" ca="1" si="132"/>
        <v>54329.05</v>
      </c>
      <c r="AW406" s="1">
        <f t="shared" ca="1" si="133"/>
        <v>68.430000000000007</v>
      </c>
    </row>
    <row r="407" spans="1:49" x14ac:dyDescent="0.25">
      <c r="A407" s="1" t="str">
        <f t="shared" ca="1" si="123"/>
        <v>men</v>
      </c>
      <c r="B407" s="1">
        <f t="shared" ca="1" si="124"/>
        <v>28</v>
      </c>
      <c r="C407" s="1" t="str">
        <f t="shared" ca="1" si="125"/>
        <v>Teaching</v>
      </c>
      <c r="D407" s="1" t="str">
        <f t="shared" ca="1" si="126"/>
        <v>Technical</v>
      </c>
      <c r="E407" s="1">
        <f t="shared" ca="1" si="127"/>
        <v>2</v>
      </c>
      <c r="F407" s="1">
        <f t="shared" ca="1" si="128"/>
        <v>3</v>
      </c>
      <c r="G407" s="1">
        <f t="shared" ca="1" si="129"/>
        <v>70312</v>
      </c>
      <c r="H407" s="1" t="str">
        <f t="shared" ca="1" si="130"/>
        <v>Yukon</v>
      </c>
      <c r="I407" s="1">
        <f t="shared" ca="1" si="134"/>
        <v>351560</v>
      </c>
      <c r="J407" s="3">
        <f t="shared" ca="1" si="131"/>
        <v>316230.18462888489</v>
      </c>
      <c r="K407" s="3">
        <f t="shared" ca="1" si="135"/>
        <v>131242.90602977012</v>
      </c>
      <c r="L407" s="3">
        <f t="shared" ca="1" si="122"/>
        <v>206483.72978475728</v>
      </c>
      <c r="M407" s="1">
        <f t="shared" ca="1" si="136"/>
        <v>52708.247534305912</v>
      </c>
      <c r="N407" s="3">
        <f t="shared" ca="1" si="137"/>
        <v>22044.404047726697</v>
      </c>
      <c r="O407" s="3">
        <f t="shared" ca="1" si="138"/>
        <v>504847.31007749686</v>
      </c>
      <c r="P407" s="3">
        <f t="shared" ca="1" si="139"/>
        <v>575422.16194794804</v>
      </c>
      <c r="Q407" s="3">
        <f t="shared" ca="1" si="140"/>
        <v>-70574.851870451181</v>
      </c>
      <c r="Y407" s="1">
        <f ca="1">IF(Table3[[#This Row],[Gender]]="men",1,0)</f>
        <v>1</v>
      </c>
      <c r="Z407" s="1">
        <f ca="1">IF(Table3[[#This Row],[Gender]]="women",1,0)</f>
        <v>0</v>
      </c>
      <c r="AD407" s="1">
        <f ca="1"/>
        <v>1</v>
      </c>
      <c r="AE407" s="1">
        <f ca="1"/>
        <v>0</v>
      </c>
      <c r="AF407" s="1">
        <f ca="1"/>
        <v>0</v>
      </c>
      <c r="AG407" s="1">
        <f ca="1"/>
        <v>0</v>
      </c>
      <c r="AH407" s="1">
        <f ca="1"/>
        <v>0</v>
      </c>
      <c r="AI407" s="1">
        <f ca="1"/>
        <v>0</v>
      </c>
      <c r="AT407" s="6">
        <f t="shared" ca="1" si="132"/>
        <v>43747.64</v>
      </c>
      <c r="AW407" s="1">
        <f t="shared" ca="1" si="133"/>
        <v>89.95</v>
      </c>
    </row>
    <row r="408" spans="1:49" x14ac:dyDescent="0.25">
      <c r="A408" s="1" t="str">
        <f t="shared" ca="1" si="123"/>
        <v>women</v>
      </c>
      <c r="B408" s="1">
        <f t="shared" ca="1" si="124"/>
        <v>40</v>
      </c>
      <c r="C408" s="1" t="str">
        <f t="shared" ca="1" si="125"/>
        <v>Teaching</v>
      </c>
      <c r="D408" s="1" t="str">
        <f t="shared" ca="1" si="126"/>
        <v>High school</v>
      </c>
      <c r="E408" s="1">
        <f t="shared" ca="1" si="127"/>
        <v>3</v>
      </c>
      <c r="F408" s="1">
        <f t="shared" ca="1" si="128"/>
        <v>1</v>
      </c>
      <c r="G408" s="1">
        <f t="shared" ca="1" si="129"/>
        <v>25592</v>
      </c>
      <c r="H408" s="1" t="str">
        <f t="shared" ca="1" si="130"/>
        <v>Prince Edward Island</v>
      </c>
      <c r="I408" s="1">
        <f t="shared" ca="1" si="134"/>
        <v>76776</v>
      </c>
      <c r="J408" s="3">
        <f t="shared" ca="1" si="131"/>
        <v>14052.325474124238</v>
      </c>
      <c r="K408" s="3">
        <f t="shared" ca="1" si="135"/>
        <v>7326.3778115263331</v>
      </c>
      <c r="L408" s="3">
        <f t="shared" ca="1" si="122"/>
        <v>12285.476891504923</v>
      </c>
      <c r="M408" s="1">
        <f t="shared" ca="1" si="136"/>
        <v>34820.032622078761</v>
      </c>
      <c r="N408" s="3">
        <f t="shared" ca="1" si="137"/>
        <v>32671.548870330418</v>
      </c>
      <c r="O408" s="3">
        <f t="shared" ca="1" si="138"/>
        <v>116773.92668185674</v>
      </c>
      <c r="P408" s="3">
        <f t="shared" ca="1" si="139"/>
        <v>61157.834987707924</v>
      </c>
      <c r="Q408" s="3">
        <f t="shared" ca="1" si="140"/>
        <v>55616.091694148818</v>
      </c>
      <c r="Y408" s="1">
        <f ca="1">IF(Table3[[#This Row],[Gender]]="men",1,0)</f>
        <v>0</v>
      </c>
      <c r="Z408" s="1">
        <f ca="1">IF(Table3[[#This Row],[Gender]]="women",1,0)</f>
        <v>1</v>
      </c>
      <c r="AD408" s="1">
        <f ca="1"/>
        <v>1</v>
      </c>
      <c r="AE408" s="1">
        <f ca="1"/>
        <v>0</v>
      </c>
      <c r="AF408" s="1">
        <f ca="1"/>
        <v>0</v>
      </c>
      <c r="AG408" s="1">
        <f ca="1"/>
        <v>0</v>
      </c>
      <c r="AH408" s="1">
        <f ca="1"/>
        <v>0</v>
      </c>
      <c r="AI408" s="1">
        <f ca="1"/>
        <v>0</v>
      </c>
      <c r="AT408" s="6">
        <f t="shared" ca="1" si="132"/>
        <v>7326.38</v>
      </c>
      <c r="AW408" s="1">
        <f t="shared" ca="1" si="133"/>
        <v>18.3</v>
      </c>
    </row>
    <row r="409" spans="1:49" x14ac:dyDescent="0.25">
      <c r="A409" s="1" t="str">
        <f t="shared" ca="1" si="123"/>
        <v>women</v>
      </c>
      <c r="B409" s="1">
        <f t="shared" ca="1" si="124"/>
        <v>40</v>
      </c>
      <c r="C409" s="1" t="str">
        <f t="shared" ca="1" si="125"/>
        <v>Teaching</v>
      </c>
      <c r="D409" s="1" t="str">
        <f t="shared" ca="1" si="126"/>
        <v>High school</v>
      </c>
      <c r="E409" s="1">
        <f t="shared" ca="1" si="127"/>
        <v>3</v>
      </c>
      <c r="F409" s="1">
        <f t="shared" ca="1" si="128"/>
        <v>2</v>
      </c>
      <c r="G409" s="1">
        <f t="shared" ca="1" si="129"/>
        <v>70789</v>
      </c>
      <c r="H409" s="1" t="str">
        <f t="shared" ca="1" si="130"/>
        <v>Prince Edward Island</v>
      </c>
      <c r="I409" s="1">
        <f t="shared" ca="1" si="134"/>
        <v>424734</v>
      </c>
      <c r="J409" s="3">
        <f t="shared" ca="1" si="131"/>
        <v>411091.89427395794</v>
      </c>
      <c r="K409" s="3">
        <f t="shared" ca="1" si="135"/>
        <v>57523.122156268095</v>
      </c>
      <c r="L409" s="3">
        <f t="shared" ca="1" si="122"/>
        <v>42217.703973807729</v>
      </c>
      <c r="M409" s="1">
        <f t="shared" ca="1" si="136"/>
        <v>120175.7002959528</v>
      </c>
      <c r="N409" s="3">
        <f t="shared" ca="1" si="137"/>
        <v>8951.0357470344061</v>
      </c>
      <c r="O409" s="3">
        <f t="shared" ca="1" si="138"/>
        <v>491208.15790330252</v>
      </c>
      <c r="P409" s="3">
        <f t="shared" ca="1" si="139"/>
        <v>573485.29854371853</v>
      </c>
      <c r="Q409" s="3">
        <f t="shared" ca="1" si="140"/>
        <v>-82277.140640416008</v>
      </c>
      <c r="Y409" s="1">
        <f ca="1">IF(Table3[[#This Row],[Gender]]="men",1,0)</f>
        <v>0</v>
      </c>
      <c r="Z409" s="1">
        <f ca="1">IF(Table3[[#This Row],[Gender]]="women",1,0)</f>
        <v>1</v>
      </c>
      <c r="AD409" s="1">
        <f ca="1"/>
        <v>0</v>
      </c>
      <c r="AE409" s="1">
        <f ca="1"/>
        <v>0</v>
      </c>
      <c r="AF409" s="1">
        <f ca="1"/>
        <v>1</v>
      </c>
      <c r="AG409" s="1">
        <f ca="1"/>
        <v>0</v>
      </c>
      <c r="AH409" s="1">
        <f ca="1"/>
        <v>0</v>
      </c>
      <c r="AI409" s="1">
        <f ca="1"/>
        <v>0</v>
      </c>
      <c r="AT409" s="6">
        <f t="shared" ca="1" si="132"/>
        <v>28761.56</v>
      </c>
      <c r="AW409" s="1">
        <f t="shared" ca="1" si="133"/>
        <v>96.79</v>
      </c>
    </row>
    <row r="410" spans="1:49" x14ac:dyDescent="0.25">
      <c r="A410" s="1" t="str">
        <f t="shared" ca="1" si="123"/>
        <v>women</v>
      </c>
      <c r="B410" s="1">
        <f t="shared" ca="1" si="124"/>
        <v>43</v>
      </c>
      <c r="C410" s="1" t="str">
        <f t="shared" ca="1" si="125"/>
        <v>Agriculture</v>
      </c>
      <c r="D410" s="1" t="str">
        <f t="shared" ca="1" si="126"/>
        <v>High school</v>
      </c>
      <c r="E410" s="1">
        <f t="shared" ca="1" si="127"/>
        <v>4</v>
      </c>
      <c r="F410" s="1">
        <f t="shared" ca="1" si="128"/>
        <v>3</v>
      </c>
      <c r="G410" s="1">
        <f t="shared" ca="1" si="129"/>
        <v>60583</v>
      </c>
      <c r="H410" s="1" t="str">
        <f t="shared" ca="1" si="130"/>
        <v>Manitoba</v>
      </c>
      <c r="I410" s="1">
        <f t="shared" ca="1" si="134"/>
        <v>181749</v>
      </c>
      <c r="J410" s="3">
        <f t="shared" ca="1" si="131"/>
        <v>11648.913991777958</v>
      </c>
      <c r="K410" s="3">
        <f t="shared" ca="1" si="135"/>
        <v>150052.91987020924</v>
      </c>
      <c r="L410" s="3">
        <f t="shared" ca="1" si="122"/>
        <v>5784.5779517487299</v>
      </c>
      <c r="M410" s="1">
        <f t="shared" ca="1" si="136"/>
        <v>43672.321517307377</v>
      </c>
      <c r="N410" s="3">
        <f t="shared" ca="1" si="137"/>
        <v>61800.997387072137</v>
      </c>
      <c r="O410" s="3">
        <f t="shared" ca="1" si="138"/>
        <v>393602.91725728137</v>
      </c>
      <c r="P410" s="3">
        <f t="shared" ca="1" si="139"/>
        <v>61105.813460834062</v>
      </c>
      <c r="Q410" s="3">
        <f t="shared" ca="1" si="140"/>
        <v>332497.10379644728</v>
      </c>
      <c r="Y410" s="1">
        <f ca="1">IF(Table3[[#This Row],[Gender]]="men",1,0)</f>
        <v>0</v>
      </c>
      <c r="Z410" s="1">
        <f ca="1">IF(Table3[[#This Row],[Gender]]="women",1,0)</f>
        <v>1</v>
      </c>
      <c r="AD410" s="1">
        <f ca="1"/>
        <v>0</v>
      </c>
      <c r="AE410" s="1">
        <f ca="1"/>
        <v>0</v>
      </c>
      <c r="AF410" s="1">
        <f ca="1"/>
        <v>0</v>
      </c>
      <c r="AG410" s="1">
        <f ca="1"/>
        <v>0</v>
      </c>
      <c r="AH410" s="1">
        <f ca="1"/>
        <v>1</v>
      </c>
      <c r="AI410" s="1">
        <f ca="1"/>
        <v>0</v>
      </c>
      <c r="AT410" s="6">
        <f t="shared" ca="1" si="132"/>
        <v>50017.64</v>
      </c>
      <c r="AW410" s="1">
        <f t="shared" ca="1" si="133"/>
        <v>6.41</v>
      </c>
    </row>
    <row r="411" spans="1:49" x14ac:dyDescent="0.25">
      <c r="A411" s="1" t="str">
        <f t="shared" ca="1" si="123"/>
        <v>women</v>
      </c>
      <c r="B411" s="1">
        <f t="shared" ca="1" si="124"/>
        <v>36</v>
      </c>
      <c r="C411" s="1" t="str">
        <f t="shared" ca="1" si="125"/>
        <v>Construction</v>
      </c>
      <c r="D411" s="1" t="str">
        <f t="shared" ca="1" si="126"/>
        <v>Technical</v>
      </c>
      <c r="E411" s="1">
        <f t="shared" ca="1" si="127"/>
        <v>2</v>
      </c>
      <c r="F411" s="1">
        <f t="shared" ca="1" si="128"/>
        <v>1</v>
      </c>
      <c r="G411" s="1">
        <f t="shared" ca="1" si="129"/>
        <v>83250</v>
      </c>
      <c r="H411" s="1" t="str">
        <f t="shared" ca="1" si="130"/>
        <v>BC</v>
      </c>
      <c r="I411" s="1">
        <f t="shared" ca="1" si="134"/>
        <v>416250</v>
      </c>
      <c r="J411" s="3">
        <f t="shared" ca="1" si="131"/>
        <v>45881.889792218673</v>
      </c>
      <c r="K411" s="3">
        <f t="shared" ca="1" si="135"/>
        <v>37579.940536115464</v>
      </c>
      <c r="L411" s="3">
        <f t="shared" ca="1" si="122"/>
        <v>82561.740964307915</v>
      </c>
      <c r="M411" s="1">
        <f t="shared" ca="1" si="136"/>
        <v>144923.6665902047</v>
      </c>
      <c r="N411" s="3">
        <f t="shared" ca="1" si="137"/>
        <v>45360.721394990411</v>
      </c>
      <c r="O411" s="3">
        <f t="shared" ca="1" si="138"/>
        <v>499190.66193110583</v>
      </c>
      <c r="P411" s="3">
        <f t="shared" ca="1" si="139"/>
        <v>273367.2973467313</v>
      </c>
      <c r="Q411" s="3">
        <f t="shared" ca="1" si="140"/>
        <v>225823.36458437453</v>
      </c>
      <c r="Y411" s="1">
        <f ca="1">IF(Table3[[#This Row],[Gender]]="men",1,0)</f>
        <v>0</v>
      </c>
      <c r="Z411" s="1">
        <f ca="1">IF(Table3[[#This Row],[Gender]]="women",1,0)</f>
        <v>1</v>
      </c>
      <c r="AD411" s="1">
        <f ca="1"/>
        <v>0</v>
      </c>
      <c r="AE411" s="1">
        <f ca="1"/>
        <v>0</v>
      </c>
      <c r="AF411" s="1">
        <f ca="1"/>
        <v>0</v>
      </c>
      <c r="AG411" s="1">
        <f ca="1"/>
        <v>0</v>
      </c>
      <c r="AH411" s="1">
        <f ca="1"/>
        <v>0</v>
      </c>
      <c r="AI411" s="1">
        <f ca="1"/>
        <v>1</v>
      </c>
      <c r="AT411" s="6">
        <f t="shared" ca="1" si="132"/>
        <v>37579.94</v>
      </c>
      <c r="AW411" s="1">
        <f t="shared" ca="1" si="133"/>
        <v>11.02</v>
      </c>
    </row>
    <row r="412" spans="1:49" x14ac:dyDescent="0.25">
      <c r="A412" s="1" t="str">
        <f t="shared" ca="1" si="123"/>
        <v>women</v>
      </c>
      <c r="B412" s="1">
        <f t="shared" ca="1" si="124"/>
        <v>28</v>
      </c>
      <c r="C412" s="1" t="str">
        <f t="shared" ca="1" si="125"/>
        <v>General Work</v>
      </c>
      <c r="D412" s="1" t="str">
        <f t="shared" ca="1" si="126"/>
        <v>Technical</v>
      </c>
      <c r="E412" s="1">
        <f t="shared" ca="1" si="127"/>
        <v>3</v>
      </c>
      <c r="F412" s="1">
        <f t="shared" ca="1" si="128"/>
        <v>2</v>
      </c>
      <c r="G412" s="1">
        <f t="shared" ca="1" si="129"/>
        <v>86411</v>
      </c>
      <c r="H412" s="1" t="str">
        <f t="shared" ca="1" si="130"/>
        <v>Northwest Ter</v>
      </c>
      <c r="I412" s="1">
        <f t="shared" ca="1" si="134"/>
        <v>345644</v>
      </c>
      <c r="J412" s="3">
        <f t="shared" ca="1" si="131"/>
        <v>86024.164454898084</v>
      </c>
      <c r="K412" s="3">
        <f t="shared" ca="1" si="135"/>
        <v>92324.999467062968</v>
      </c>
      <c r="L412" s="3">
        <f t="shared" ca="1" si="122"/>
        <v>157419.00922357047</v>
      </c>
      <c r="M412" s="1">
        <f t="shared" ca="1" si="136"/>
        <v>108775.45136797718</v>
      </c>
      <c r="N412" s="3">
        <f t="shared" ca="1" si="137"/>
        <v>11791.119202845888</v>
      </c>
      <c r="O412" s="3">
        <f t="shared" ca="1" si="138"/>
        <v>449760.1186699089</v>
      </c>
      <c r="P412" s="3">
        <f t="shared" ca="1" si="139"/>
        <v>352218.62504644576</v>
      </c>
      <c r="Q412" s="3">
        <f t="shared" ca="1" si="140"/>
        <v>97541.493623463146</v>
      </c>
      <c r="Y412" s="1">
        <f ca="1">IF(Table3[[#This Row],[Gender]]="men",1,0)</f>
        <v>0</v>
      </c>
      <c r="Z412" s="1">
        <f ca="1">IF(Table3[[#This Row],[Gender]]="women",1,0)</f>
        <v>1</v>
      </c>
      <c r="AD412" s="1">
        <f ca="1"/>
        <v>0</v>
      </c>
      <c r="AE412" s="1">
        <f ca="1"/>
        <v>0</v>
      </c>
      <c r="AF412" s="1">
        <f ca="1"/>
        <v>1</v>
      </c>
      <c r="AG412" s="1">
        <f ca="1"/>
        <v>0</v>
      </c>
      <c r="AH412" s="1">
        <f ca="1"/>
        <v>0</v>
      </c>
      <c r="AI412" s="1">
        <f ca="1"/>
        <v>0</v>
      </c>
      <c r="AT412" s="6">
        <f t="shared" ca="1" si="132"/>
        <v>46162.5</v>
      </c>
      <c r="AW412" s="1">
        <f t="shared" ca="1" si="133"/>
        <v>24.89</v>
      </c>
    </row>
    <row r="413" spans="1:49" x14ac:dyDescent="0.25">
      <c r="A413" s="1" t="str">
        <f t="shared" ca="1" si="123"/>
        <v>women</v>
      </c>
      <c r="B413" s="1">
        <f t="shared" ca="1" si="124"/>
        <v>29</v>
      </c>
      <c r="C413" s="1" t="str">
        <f t="shared" ca="1" si="125"/>
        <v>Agriculture</v>
      </c>
      <c r="D413" s="1" t="str">
        <f t="shared" ca="1" si="126"/>
        <v>High school</v>
      </c>
      <c r="E413" s="1">
        <f t="shared" ca="1" si="127"/>
        <v>4</v>
      </c>
      <c r="F413" s="1">
        <f t="shared" ca="1" si="128"/>
        <v>2</v>
      </c>
      <c r="G413" s="1">
        <f t="shared" ca="1" si="129"/>
        <v>75075</v>
      </c>
      <c r="H413" s="1" t="str">
        <f t="shared" ca="1" si="130"/>
        <v>Newfoundland</v>
      </c>
      <c r="I413" s="1">
        <f t="shared" ca="1" si="134"/>
        <v>450450</v>
      </c>
      <c r="J413" s="3">
        <f t="shared" ca="1" si="131"/>
        <v>188454.31261440637</v>
      </c>
      <c r="K413" s="3">
        <f t="shared" ca="1" si="135"/>
        <v>70614.038516431581</v>
      </c>
      <c r="L413" s="3">
        <f t="shared" ca="1" si="122"/>
        <v>95458.185268173562</v>
      </c>
      <c r="M413" s="1">
        <f t="shared" ca="1" si="136"/>
        <v>38153.458615504504</v>
      </c>
      <c r="N413" s="3">
        <f t="shared" ca="1" si="137"/>
        <v>91114.529092635697</v>
      </c>
      <c r="O413" s="3">
        <f t="shared" ca="1" si="138"/>
        <v>612178.56760906731</v>
      </c>
      <c r="P413" s="3">
        <f t="shared" ca="1" si="139"/>
        <v>322065.95649808442</v>
      </c>
      <c r="Q413" s="3">
        <f t="shared" ca="1" si="140"/>
        <v>290112.61111098289</v>
      </c>
      <c r="Y413" s="1">
        <f ca="1">IF(Table3[[#This Row],[Gender]]="men",1,0)</f>
        <v>0</v>
      </c>
      <c r="Z413" s="1">
        <f ca="1">IF(Table3[[#This Row],[Gender]]="women",1,0)</f>
        <v>1</v>
      </c>
      <c r="AD413" s="1">
        <f ca="1"/>
        <v>0</v>
      </c>
      <c r="AE413" s="1">
        <f ca="1"/>
        <v>1</v>
      </c>
      <c r="AF413" s="1">
        <f ca="1"/>
        <v>0</v>
      </c>
      <c r="AG413" s="1">
        <f ca="1"/>
        <v>0</v>
      </c>
      <c r="AH413" s="1">
        <f ca="1"/>
        <v>0</v>
      </c>
      <c r="AI413" s="1">
        <f ca="1"/>
        <v>0</v>
      </c>
      <c r="AT413" s="6">
        <f t="shared" ca="1" si="132"/>
        <v>35307.019999999997</v>
      </c>
      <c r="AW413" s="1">
        <f t="shared" ca="1" si="133"/>
        <v>41.84</v>
      </c>
    </row>
    <row r="414" spans="1:49" x14ac:dyDescent="0.25">
      <c r="A414" s="1" t="str">
        <f t="shared" ca="1" si="123"/>
        <v>men</v>
      </c>
      <c r="B414" s="1">
        <f t="shared" ca="1" si="124"/>
        <v>43</v>
      </c>
      <c r="C414" s="1" t="str">
        <f t="shared" ca="1" si="125"/>
        <v>Health</v>
      </c>
      <c r="D414" s="1" t="str">
        <f t="shared" ca="1" si="126"/>
        <v>College</v>
      </c>
      <c r="E414" s="1">
        <f t="shared" ca="1" si="127"/>
        <v>3</v>
      </c>
      <c r="F414" s="1">
        <f t="shared" ca="1" si="128"/>
        <v>3</v>
      </c>
      <c r="G414" s="1">
        <f t="shared" ca="1" si="129"/>
        <v>76527</v>
      </c>
      <c r="H414" s="1" t="str">
        <f t="shared" ca="1" si="130"/>
        <v>Yukon</v>
      </c>
      <c r="I414" s="1">
        <f t="shared" ca="1" si="134"/>
        <v>306108</v>
      </c>
      <c r="J414" s="3">
        <f t="shared" ca="1" si="131"/>
        <v>304678.86613230512</v>
      </c>
      <c r="K414" s="3">
        <f t="shared" ca="1" si="135"/>
        <v>224772.68910588007</v>
      </c>
      <c r="L414" s="3">
        <f t="shared" ca="1" si="122"/>
        <v>100498.0745996216</v>
      </c>
      <c r="M414" s="1">
        <f t="shared" ca="1" si="136"/>
        <v>82622.493899683468</v>
      </c>
      <c r="N414" s="3">
        <f t="shared" ca="1" si="137"/>
        <v>17335.014566546477</v>
      </c>
      <c r="O414" s="3">
        <f t="shared" ca="1" si="138"/>
        <v>548215.70367242652</v>
      </c>
      <c r="P414" s="3">
        <f t="shared" ca="1" si="139"/>
        <v>487799.43463161017</v>
      </c>
      <c r="Q414" s="3">
        <f t="shared" ca="1" si="140"/>
        <v>60416.269040816347</v>
      </c>
      <c r="Y414" s="1">
        <f ca="1">IF(Table3[[#This Row],[Gender]]="men",1,0)</f>
        <v>1</v>
      </c>
      <c r="Z414" s="1">
        <f ca="1">IF(Table3[[#This Row],[Gender]]="women",1,0)</f>
        <v>0</v>
      </c>
      <c r="AD414" s="1">
        <f ca="1"/>
        <v>0</v>
      </c>
      <c r="AE414" s="1">
        <f ca="1"/>
        <v>1</v>
      </c>
      <c r="AF414" s="1">
        <f ca="1"/>
        <v>0</v>
      </c>
      <c r="AG414" s="1">
        <f ca="1"/>
        <v>0</v>
      </c>
      <c r="AH414" s="1">
        <f ca="1"/>
        <v>0</v>
      </c>
      <c r="AI414" s="1">
        <f ca="1"/>
        <v>0</v>
      </c>
      <c r="AT414" s="6">
        <f t="shared" ca="1" si="132"/>
        <v>74924.23</v>
      </c>
      <c r="AW414" s="1">
        <f t="shared" ca="1" si="133"/>
        <v>99.53</v>
      </c>
    </row>
    <row r="415" spans="1:49" x14ac:dyDescent="0.25">
      <c r="A415" s="1" t="str">
        <f t="shared" ca="1" si="123"/>
        <v>women</v>
      </c>
      <c r="B415" s="1">
        <f t="shared" ca="1" si="124"/>
        <v>37</v>
      </c>
      <c r="C415" s="1" t="str">
        <f t="shared" ca="1" si="125"/>
        <v>Health</v>
      </c>
      <c r="D415" s="1" t="str">
        <f t="shared" ca="1" si="126"/>
        <v>Other</v>
      </c>
      <c r="E415" s="1">
        <f t="shared" ca="1" si="127"/>
        <v>3</v>
      </c>
      <c r="F415" s="1">
        <f t="shared" ca="1" si="128"/>
        <v>1</v>
      </c>
      <c r="G415" s="1">
        <f t="shared" ca="1" si="129"/>
        <v>46233</v>
      </c>
      <c r="H415" s="1" t="str">
        <f t="shared" ca="1" si="130"/>
        <v>Nova Scotia</v>
      </c>
      <c r="I415" s="1">
        <f t="shared" ca="1" si="134"/>
        <v>277398</v>
      </c>
      <c r="J415" s="3">
        <f t="shared" ca="1" si="131"/>
        <v>161361.96542137879</v>
      </c>
      <c r="K415" s="3">
        <f t="shared" ca="1" si="135"/>
        <v>27620.015618842732</v>
      </c>
      <c r="L415" s="3">
        <f t="shared" ca="1" si="122"/>
        <v>26161.373664749404</v>
      </c>
      <c r="M415" s="1">
        <f t="shared" ca="1" si="136"/>
        <v>5696.2347207288667</v>
      </c>
      <c r="N415" s="3">
        <f t="shared" ca="1" si="137"/>
        <v>5808.2175904633959</v>
      </c>
      <c r="O415" s="3">
        <f t="shared" ca="1" si="138"/>
        <v>310826.23320930614</v>
      </c>
      <c r="P415" s="3">
        <f t="shared" ca="1" si="139"/>
        <v>193219.57380685705</v>
      </c>
      <c r="Q415" s="3">
        <f t="shared" ca="1" si="140"/>
        <v>117606.65940244909</v>
      </c>
      <c r="Y415" s="1">
        <f ca="1">IF(Table3[[#This Row],[Gender]]="men",1,0)</f>
        <v>0</v>
      </c>
      <c r="Z415" s="1">
        <f ca="1">IF(Table3[[#This Row],[Gender]]="women",1,0)</f>
        <v>1</v>
      </c>
      <c r="AD415" s="1">
        <f ca="1"/>
        <v>0</v>
      </c>
      <c r="AE415" s="1">
        <f ca="1"/>
        <v>0</v>
      </c>
      <c r="AF415" s="1">
        <f ca="1"/>
        <v>0</v>
      </c>
      <c r="AG415" s="1">
        <f ca="1"/>
        <v>0</v>
      </c>
      <c r="AH415" s="1">
        <f ca="1"/>
        <v>0</v>
      </c>
      <c r="AI415" s="1">
        <f ca="1"/>
        <v>1</v>
      </c>
      <c r="AT415" s="6">
        <f t="shared" ca="1" si="132"/>
        <v>27620.02</v>
      </c>
      <c r="AW415" s="1">
        <f t="shared" ca="1" si="133"/>
        <v>58.17</v>
      </c>
    </row>
    <row r="416" spans="1:49" x14ac:dyDescent="0.25">
      <c r="A416" s="1" t="str">
        <f t="shared" ca="1" si="123"/>
        <v>women</v>
      </c>
      <c r="B416" s="1">
        <f t="shared" ca="1" si="124"/>
        <v>32</v>
      </c>
      <c r="C416" s="1" t="str">
        <f t="shared" ca="1" si="125"/>
        <v>General Work</v>
      </c>
      <c r="D416" s="1" t="str">
        <f t="shared" ca="1" si="126"/>
        <v>College</v>
      </c>
      <c r="E416" s="1">
        <f t="shared" ca="1" si="127"/>
        <v>2</v>
      </c>
      <c r="F416" s="1">
        <f t="shared" ca="1" si="128"/>
        <v>3</v>
      </c>
      <c r="G416" s="1">
        <f t="shared" ca="1" si="129"/>
        <v>86133</v>
      </c>
      <c r="H416" s="1" t="str">
        <f t="shared" ca="1" si="130"/>
        <v>Nova Scotia</v>
      </c>
      <c r="I416" s="1">
        <f t="shared" ca="1" si="134"/>
        <v>430665</v>
      </c>
      <c r="J416" s="3">
        <f t="shared" ca="1" si="131"/>
        <v>66498.007036083203</v>
      </c>
      <c r="K416" s="3">
        <f t="shared" ca="1" si="135"/>
        <v>133422.38704573043</v>
      </c>
      <c r="L416" s="3">
        <f t="shared" ca="1" si="122"/>
        <v>103886.61140240806</v>
      </c>
      <c r="M416" s="1">
        <f t="shared" ca="1" si="136"/>
        <v>18661.179384732379</v>
      </c>
      <c r="N416" s="3">
        <f t="shared" ca="1" si="137"/>
        <v>57137.115494524711</v>
      </c>
      <c r="O416" s="3">
        <f t="shared" ca="1" si="138"/>
        <v>621224.50254025508</v>
      </c>
      <c r="P416" s="3">
        <f t="shared" ca="1" si="139"/>
        <v>189045.79782322363</v>
      </c>
      <c r="Q416" s="3">
        <f t="shared" ca="1" si="140"/>
        <v>432178.70471703145</v>
      </c>
      <c r="Y416" s="1">
        <f ca="1">IF(Table3[[#This Row],[Gender]]="men",1,0)</f>
        <v>0</v>
      </c>
      <c r="Z416" s="1">
        <f ca="1">IF(Table3[[#This Row],[Gender]]="women",1,0)</f>
        <v>1</v>
      </c>
      <c r="AD416" s="1">
        <f ca="1"/>
        <v>0</v>
      </c>
      <c r="AE416" s="1">
        <f ca="1"/>
        <v>0</v>
      </c>
      <c r="AF416" s="1">
        <f ca="1"/>
        <v>1</v>
      </c>
      <c r="AG416" s="1">
        <f ca="1"/>
        <v>0</v>
      </c>
      <c r="AH416" s="1">
        <f ca="1"/>
        <v>0</v>
      </c>
      <c r="AI416" s="1">
        <f ca="1"/>
        <v>0</v>
      </c>
      <c r="AT416" s="6">
        <f t="shared" ca="1" si="132"/>
        <v>44474.13</v>
      </c>
      <c r="AW416" s="1">
        <f t="shared" ca="1" si="133"/>
        <v>15.44</v>
      </c>
    </row>
    <row r="417" spans="1:49" x14ac:dyDescent="0.25">
      <c r="A417" s="1" t="str">
        <f t="shared" ca="1" si="123"/>
        <v>men</v>
      </c>
      <c r="B417" s="1">
        <f t="shared" ca="1" si="124"/>
        <v>39</v>
      </c>
      <c r="C417" s="1" t="str">
        <f t="shared" ca="1" si="125"/>
        <v>Agriculture</v>
      </c>
      <c r="D417" s="1" t="str">
        <f t="shared" ca="1" si="126"/>
        <v>Other</v>
      </c>
      <c r="E417" s="1">
        <f t="shared" ca="1" si="127"/>
        <v>3</v>
      </c>
      <c r="F417" s="1">
        <f t="shared" ca="1" si="128"/>
        <v>1</v>
      </c>
      <c r="G417" s="1">
        <f t="shared" ca="1" si="129"/>
        <v>36061</v>
      </c>
      <c r="H417" s="1" t="str">
        <f t="shared" ca="1" si="130"/>
        <v>Nova Scotia</v>
      </c>
      <c r="I417" s="1">
        <f t="shared" ca="1" si="134"/>
        <v>108183</v>
      </c>
      <c r="J417" s="3">
        <f t="shared" ca="1" si="131"/>
        <v>42908.770153539394</v>
      </c>
      <c r="K417" s="3">
        <f t="shared" ca="1" si="135"/>
        <v>6633.948643674792</v>
      </c>
      <c r="L417" s="3">
        <f t="shared" ca="1" si="122"/>
        <v>14744.088609038787</v>
      </c>
      <c r="M417" s="1">
        <f t="shared" ca="1" si="136"/>
        <v>34694.244639347809</v>
      </c>
      <c r="N417" s="3">
        <f t="shared" ca="1" si="137"/>
        <v>10116.374260384628</v>
      </c>
      <c r="O417" s="3">
        <f t="shared" ca="1" si="138"/>
        <v>124933.32290405943</v>
      </c>
      <c r="P417" s="3">
        <f t="shared" ca="1" si="139"/>
        <v>92347.103401925997</v>
      </c>
      <c r="Q417" s="3">
        <f t="shared" ca="1" si="140"/>
        <v>32586.219502133434</v>
      </c>
      <c r="Y417" s="1">
        <f ca="1">IF(Table3[[#This Row],[Gender]]="men",1,0)</f>
        <v>1</v>
      </c>
      <c r="Z417" s="1">
        <f ca="1">IF(Table3[[#This Row],[Gender]]="women",1,0)</f>
        <v>0</v>
      </c>
      <c r="AD417" s="1">
        <f ca="1"/>
        <v>1</v>
      </c>
      <c r="AE417" s="1">
        <f ca="1"/>
        <v>0</v>
      </c>
      <c r="AF417" s="1">
        <f ca="1"/>
        <v>0</v>
      </c>
      <c r="AG417" s="1">
        <f ca="1"/>
        <v>0</v>
      </c>
      <c r="AH417" s="1">
        <f ca="1"/>
        <v>0</v>
      </c>
      <c r="AI417" s="1">
        <f ca="1"/>
        <v>0</v>
      </c>
      <c r="AT417" s="6">
        <f t="shared" ca="1" si="132"/>
        <v>6633.95</v>
      </c>
      <c r="AW417" s="1">
        <f t="shared" ca="1" si="133"/>
        <v>39.659999999999997</v>
      </c>
    </row>
    <row r="418" spans="1:49" x14ac:dyDescent="0.25">
      <c r="A418" s="1" t="str">
        <f t="shared" ca="1" si="123"/>
        <v>men</v>
      </c>
      <c r="B418" s="1">
        <f t="shared" ca="1" si="124"/>
        <v>34</v>
      </c>
      <c r="C418" s="1" t="str">
        <f t="shared" ca="1" si="125"/>
        <v>Teaching</v>
      </c>
      <c r="D418" s="1" t="str">
        <f t="shared" ca="1" si="126"/>
        <v>Other</v>
      </c>
      <c r="E418" s="1">
        <f t="shared" ca="1" si="127"/>
        <v>4</v>
      </c>
      <c r="F418" s="1">
        <f t="shared" ca="1" si="128"/>
        <v>1</v>
      </c>
      <c r="G418" s="1">
        <f t="shared" ca="1" si="129"/>
        <v>63138</v>
      </c>
      <c r="H418" s="1" t="str">
        <f t="shared" ca="1" si="130"/>
        <v>New Bruncwick</v>
      </c>
      <c r="I418" s="1">
        <f t="shared" ca="1" si="134"/>
        <v>252552</v>
      </c>
      <c r="J418" s="3">
        <f t="shared" ca="1" si="131"/>
        <v>183782.35801755459</v>
      </c>
      <c r="K418" s="3">
        <f t="shared" ca="1" si="135"/>
        <v>51985.951685686137</v>
      </c>
      <c r="L418" s="3">
        <f t="shared" ca="1" si="122"/>
        <v>55589.399377548252</v>
      </c>
      <c r="M418" s="1">
        <f t="shared" ca="1" si="136"/>
        <v>64690.897655468048</v>
      </c>
      <c r="N418" s="3">
        <f t="shared" ca="1" si="137"/>
        <v>81559.434346128823</v>
      </c>
      <c r="O418" s="3">
        <f t="shared" ca="1" si="138"/>
        <v>386097.38603181497</v>
      </c>
      <c r="P418" s="3">
        <f t="shared" ca="1" si="139"/>
        <v>304062.6550505709</v>
      </c>
      <c r="Q418" s="3">
        <f t="shared" ca="1" si="140"/>
        <v>82034.730981244065</v>
      </c>
      <c r="Y418" s="1">
        <f ca="1">IF(Table3[[#This Row],[Gender]]="men",1,0)</f>
        <v>1</v>
      </c>
      <c r="Z418" s="1">
        <f ca="1">IF(Table3[[#This Row],[Gender]]="women",1,0)</f>
        <v>0</v>
      </c>
      <c r="AD418" s="1">
        <f ca="1"/>
        <v>0</v>
      </c>
      <c r="AE418" s="1">
        <f ca="1"/>
        <v>0</v>
      </c>
      <c r="AF418" s="1">
        <f ca="1"/>
        <v>0</v>
      </c>
      <c r="AG418" s="1">
        <f ca="1"/>
        <v>0</v>
      </c>
      <c r="AH418" s="1">
        <f ca="1"/>
        <v>0</v>
      </c>
      <c r="AI418" s="1">
        <f ca="1"/>
        <v>1</v>
      </c>
      <c r="AT418" s="6">
        <f t="shared" ca="1" si="132"/>
        <v>51985.95</v>
      </c>
      <c r="AW418" s="1">
        <f t="shared" ca="1" si="133"/>
        <v>72.77</v>
      </c>
    </row>
    <row r="419" spans="1:49" x14ac:dyDescent="0.25">
      <c r="A419" s="1" t="str">
        <f t="shared" ca="1" si="123"/>
        <v>men</v>
      </c>
      <c r="B419" s="1">
        <f t="shared" ca="1" si="124"/>
        <v>30</v>
      </c>
      <c r="C419" s="1" t="str">
        <f t="shared" ca="1" si="125"/>
        <v>General Work</v>
      </c>
      <c r="D419" s="1" t="str">
        <f t="shared" ca="1" si="126"/>
        <v>Technical</v>
      </c>
      <c r="E419" s="1">
        <f t="shared" ca="1" si="127"/>
        <v>1</v>
      </c>
      <c r="F419" s="1">
        <f t="shared" ca="1" si="128"/>
        <v>1</v>
      </c>
      <c r="G419" s="1">
        <f t="shared" ca="1" si="129"/>
        <v>25697</v>
      </c>
      <c r="H419" s="1" t="str">
        <f t="shared" ca="1" si="130"/>
        <v>Newfoundland</v>
      </c>
      <c r="I419" s="1">
        <f t="shared" ca="1" si="134"/>
        <v>128485</v>
      </c>
      <c r="J419" s="3">
        <f t="shared" ca="1" si="131"/>
        <v>30343.985442620396</v>
      </c>
      <c r="K419" s="3">
        <f t="shared" ca="1" si="135"/>
        <v>16024.845719400646</v>
      </c>
      <c r="L419" s="3">
        <f t="shared" ca="1" si="122"/>
        <v>24476.922434519754</v>
      </c>
      <c r="M419" s="1">
        <f t="shared" ca="1" si="136"/>
        <v>33244.417326567447</v>
      </c>
      <c r="N419" s="3">
        <f t="shared" ca="1" si="137"/>
        <v>27397.521729677617</v>
      </c>
      <c r="O419" s="3">
        <f t="shared" ca="1" si="138"/>
        <v>171907.36744907827</v>
      </c>
      <c r="P419" s="3">
        <f t="shared" ca="1" si="139"/>
        <v>88065.325203707602</v>
      </c>
      <c r="Q419" s="3">
        <f t="shared" ca="1" si="140"/>
        <v>83842.042245370671</v>
      </c>
      <c r="Y419" s="1">
        <f ca="1">IF(Table3[[#This Row],[Gender]]="men",1,0)</f>
        <v>1</v>
      </c>
      <c r="Z419" s="1">
        <f ca="1">IF(Table3[[#This Row],[Gender]]="women",1,0)</f>
        <v>0</v>
      </c>
      <c r="AD419" s="1">
        <f ca="1"/>
        <v>0</v>
      </c>
      <c r="AE419" s="1">
        <f ca="1"/>
        <v>0</v>
      </c>
      <c r="AF419" s="1">
        <f ca="1"/>
        <v>1</v>
      </c>
      <c r="AG419" s="1">
        <f ca="1"/>
        <v>0</v>
      </c>
      <c r="AH419" s="1">
        <f ca="1"/>
        <v>0</v>
      </c>
      <c r="AI419" s="1">
        <f ca="1"/>
        <v>0</v>
      </c>
      <c r="AT419" s="6">
        <f t="shared" ca="1" si="132"/>
        <v>16024.85</v>
      </c>
      <c r="AW419" s="1">
        <f t="shared" ca="1" si="133"/>
        <v>23.62</v>
      </c>
    </row>
    <row r="420" spans="1:49" x14ac:dyDescent="0.25">
      <c r="A420" s="1" t="str">
        <f t="shared" ca="1" si="123"/>
        <v>women</v>
      </c>
      <c r="B420" s="1">
        <f t="shared" ca="1" si="124"/>
        <v>31</v>
      </c>
      <c r="C420" s="1" t="str">
        <f t="shared" ca="1" si="125"/>
        <v>Agriculture</v>
      </c>
      <c r="D420" s="1" t="str">
        <f t="shared" ca="1" si="126"/>
        <v>University</v>
      </c>
      <c r="E420" s="1">
        <f t="shared" ca="1" si="127"/>
        <v>3</v>
      </c>
      <c r="F420" s="1">
        <f t="shared" ca="1" si="128"/>
        <v>2</v>
      </c>
      <c r="G420" s="1">
        <f t="shared" ca="1" si="129"/>
        <v>74429</v>
      </c>
      <c r="H420" s="1" t="str">
        <f t="shared" ca="1" si="130"/>
        <v>Prince Edward Island</v>
      </c>
      <c r="I420" s="1">
        <f t="shared" ca="1" si="134"/>
        <v>297716</v>
      </c>
      <c r="J420" s="3">
        <f t="shared" ca="1" si="131"/>
        <v>117668.80727060488</v>
      </c>
      <c r="K420" s="3">
        <f t="shared" ca="1" si="135"/>
        <v>18721.324820196423</v>
      </c>
      <c r="L420" s="3">
        <f t="shared" ca="1" si="122"/>
        <v>34806.215380791749</v>
      </c>
      <c r="M420" s="1">
        <f t="shared" ca="1" si="136"/>
        <v>55518.453709392816</v>
      </c>
      <c r="N420" s="3">
        <f t="shared" ca="1" si="137"/>
        <v>40287.262055636333</v>
      </c>
      <c r="O420" s="3">
        <f t="shared" ca="1" si="138"/>
        <v>356724.58687583276</v>
      </c>
      <c r="P420" s="3">
        <f t="shared" ca="1" si="139"/>
        <v>207993.47636078944</v>
      </c>
      <c r="Q420" s="3">
        <f t="shared" ca="1" si="140"/>
        <v>148731.11051504331</v>
      </c>
      <c r="Y420" s="1">
        <f ca="1">IF(Table3[[#This Row],[Gender]]="men",1,0)</f>
        <v>0</v>
      </c>
      <c r="Z420" s="1">
        <f ca="1">IF(Table3[[#This Row],[Gender]]="women",1,0)</f>
        <v>1</v>
      </c>
      <c r="AD420" s="1">
        <f ca="1"/>
        <v>0</v>
      </c>
      <c r="AE420" s="1">
        <f ca="1"/>
        <v>0</v>
      </c>
      <c r="AF420" s="1">
        <f ca="1"/>
        <v>0</v>
      </c>
      <c r="AG420" s="1">
        <f ca="1"/>
        <v>1</v>
      </c>
      <c r="AH420" s="1">
        <f ca="1"/>
        <v>0</v>
      </c>
      <c r="AI420" s="1">
        <f ca="1"/>
        <v>0</v>
      </c>
      <c r="AT420" s="6">
        <f t="shared" ca="1" si="132"/>
        <v>9360.66</v>
      </c>
      <c r="AW420" s="1">
        <f t="shared" ca="1" si="133"/>
        <v>39.520000000000003</v>
      </c>
    </row>
    <row r="421" spans="1:49" x14ac:dyDescent="0.25">
      <c r="A421" s="1" t="str">
        <f t="shared" ca="1" si="123"/>
        <v>women</v>
      </c>
      <c r="B421" s="1">
        <f t="shared" ca="1" si="124"/>
        <v>31</v>
      </c>
      <c r="C421" s="1" t="str">
        <f t="shared" ca="1" si="125"/>
        <v>IT</v>
      </c>
      <c r="D421" s="1" t="str">
        <f t="shared" ca="1" si="126"/>
        <v>College</v>
      </c>
      <c r="E421" s="1">
        <f t="shared" ca="1" si="127"/>
        <v>1</v>
      </c>
      <c r="F421" s="1">
        <f t="shared" ca="1" si="128"/>
        <v>3</v>
      </c>
      <c r="G421" s="1">
        <f t="shared" ca="1" si="129"/>
        <v>84904</v>
      </c>
      <c r="H421" s="1" t="str">
        <f t="shared" ca="1" si="130"/>
        <v>Nunavut</v>
      </c>
      <c r="I421" s="1">
        <f t="shared" ca="1" si="134"/>
        <v>254712</v>
      </c>
      <c r="J421" s="3">
        <f t="shared" ca="1" si="131"/>
        <v>101006.38965294824</v>
      </c>
      <c r="K421" s="3">
        <f t="shared" ca="1" si="135"/>
        <v>112663.00390578555</v>
      </c>
      <c r="L421" s="3">
        <f t="shared" ca="1" si="122"/>
        <v>229666.8325828331</v>
      </c>
      <c r="M421" s="1">
        <f t="shared" ca="1" si="136"/>
        <v>62461.13618351928</v>
      </c>
      <c r="N421" s="3">
        <f t="shared" ca="1" si="137"/>
        <v>40464.796986488778</v>
      </c>
      <c r="O421" s="3">
        <f t="shared" ca="1" si="138"/>
        <v>407839.80089227436</v>
      </c>
      <c r="P421" s="3">
        <f t="shared" ca="1" si="139"/>
        <v>393134.35841930064</v>
      </c>
      <c r="Q421" s="3">
        <f t="shared" ca="1" si="140"/>
        <v>14705.442472973722</v>
      </c>
      <c r="Y421" s="1">
        <f ca="1">IF(Table3[[#This Row],[Gender]]="men",1,0)</f>
        <v>0</v>
      </c>
      <c r="Z421" s="1">
        <f ca="1">IF(Table3[[#This Row],[Gender]]="women",1,0)</f>
        <v>1</v>
      </c>
      <c r="AD421" s="1">
        <f ca="1"/>
        <v>0</v>
      </c>
      <c r="AE421" s="1">
        <f ca="1"/>
        <v>1</v>
      </c>
      <c r="AF421" s="1">
        <f ca="1"/>
        <v>0</v>
      </c>
      <c r="AG421" s="1">
        <f ca="1"/>
        <v>0</v>
      </c>
      <c r="AH421" s="1">
        <f ca="1"/>
        <v>0</v>
      </c>
      <c r="AI421" s="1">
        <f ca="1"/>
        <v>0</v>
      </c>
      <c r="AT421" s="6">
        <f t="shared" ca="1" si="132"/>
        <v>37554.33</v>
      </c>
      <c r="AW421" s="1">
        <f t="shared" ca="1" si="133"/>
        <v>39.659999999999997</v>
      </c>
    </row>
    <row r="422" spans="1:49" x14ac:dyDescent="0.25">
      <c r="A422" s="1" t="str">
        <f t="shared" ca="1" si="123"/>
        <v>women</v>
      </c>
      <c r="B422" s="1">
        <f t="shared" ca="1" si="124"/>
        <v>43</v>
      </c>
      <c r="C422" s="1" t="str">
        <f t="shared" ca="1" si="125"/>
        <v>Health</v>
      </c>
      <c r="D422" s="1" t="str">
        <f t="shared" ca="1" si="126"/>
        <v>College</v>
      </c>
      <c r="E422" s="1">
        <f t="shared" ca="1" si="127"/>
        <v>1</v>
      </c>
      <c r="F422" s="1">
        <f t="shared" ca="1" si="128"/>
        <v>1</v>
      </c>
      <c r="G422" s="1">
        <f t="shared" ca="1" si="129"/>
        <v>64735</v>
      </c>
      <c r="H422" s="1" t="str">
        <f t="shared" ca="1" si="130"/>
        <v>Saskatchewan</v>
      </c>
      <c r="I422" s="1">
        <f t="shared" ca="1" si="134"/>
        <v>194205</v>
      </c>
      <c r="J422" s="3">
        <f t="shared" ca="1" si="131"/>
        <v>132043.31635697393</v>
      </c>
      <c r="K422" s="3">
        <f t="shared" ca="1" si="135"/>
        <v>26459.545986821642</v>
      </c>
      <c r="L422" s="3">
        <f t="shared" ca="1" si="122"/>
        <v>45599.324676819568</v>
      </c>
      <c r="M422" s="1">
        <f t="shared" ca="1" si="136"/>
        <v>34021.726831709493</v>
      </c>
      <c r="N422" s="3">
        <f t="shared" ca="1" si="137"/>
        <v>84671.31664013202</v>
      </c>
      <c r="O422" s="3">
        <f t="shared" ca="1" si="138"/>
        <v>305335.86262695363</v>
      </c>
      <c r="P422" s="3">
        <f t="shared" ca="1" si="139"/>
        <v>211664.36786550301</v>
      </c>
      <c r="Q422" s="3">
        <f t="shared" ca="1" si="140"/>
        <v>93671.494761450624</v>
      </c>
      <c r="Y422" s="1">
        <f ca="1">IF(Table3[[#This Row],[Gender]]="men",1,0)</f>
        <v>0</v>
      </c>
      <c r="Z422" s="1">
        <f ca="1">IF(Table3[[#This Row],[Gender]]="women",1,0)</f>
        <v>1</v>
      </c>
      <c r="AD422" s="1">
        <f ca="1"/>
        <v>0</v>
      </c>
      <c r="AE422" s="1">
        <f ca="1"/>
        <v>0</v>
      </c>
      <c r="AF422" s="1">
        <f ca="1"/>
        <v>0</v>
      </c>
      <c r="AG422" s="1">
        <f ca="1"/>
        <v>0</v>
      </c>
      <c r="AH422" s="1">
        <f ca="1"/>
        <v>1</v>
      </c>
      <c r="AI422" s="1">
        <f ca="1"/>
        <v>0</v>
      </c>
      <c r="AT422" s="6">
        <f t="shared" ca="1" si="132"/>
        <v>26459.55</v>
      </c>
      <c r="AW422" s="1">
        <f t="shared" ca="1" si="133"/>
        <v>67.989999999999995</v>
      </c>
    </row>
    <row r="423" spans="1:49" x14ac:dyDescent="0.25">
      <c r="A423" s="1" t="str">
        <f t="shared" ca="1" si="123"/>
        <v>men</v>
      </c>
      <c r="B423" s="1">
        <f t="shared" ca="1" si="124"/>
        <v>36</v>
      </c>
      <c r="C423" s="1" t="str">
        <f t="shared" ca="1" si="125"/>
        <v>Construction</v>
      </c>
      <c r="D423" s="1" t="str">
        <f t="shared" ca="1" si="126"/>
        <v>College</v>
      </c>
      <c r="E423" s="1">
        <f t="shared" ca="1" si="127"/>
        <v>4</v>
      </c>
      <c r="F423" s="1">
        <f t="shared" ca="1" si="128"/>
        <v>1</v>
      </c>
      <c r="G423" s="1">
        <f t="shared" ca="1" si="129"/>
        <v>65442</v>
      </c>
      <c r="H423" s="1" t="str">
        <f t="shared" ca="1" si="130"/>
        <v>Ontario</v>
      </c>
      <c r="I423" s="1">
        <f t="shared" ca="1" si="134"/>
        <v>196326</v>
      </c>
      <c r="J423" s="3">
        <f t="shared" ca="1" si="131"/>
        <v>108758.17375317066</v>
      </c>
      <c r="K423" s="3">
        <f t="shared" ca="1" si="135"/>
        <v>30476.55802079169</v>
      </c>
      <c r="L423" s="3">
        <f t="shared" ca="1" si="122"/>
        <v>46268.342218422447</v>
      </c>
      <c r="M423" s="1">
        <f t="shared" ca="1" si="136"/>
        <v>58720.445872629476</v>
      </c>
      <c r="N423" s="3">
        <f t="shared" ca="1" si="137"/>
        <v>1040.8754482973202</v>
      </c>
      <c r="O423" s="3">
        <f t="shared" ca="1" si="138"/>
        <v>227843.43346908901</v>
      </c>
      <c r="P423" s="3">
        <f t="shared" ca="1" si="139"/>
        <v>213746.96184422256</v>
      </c>
      <c r="Q423" s="3">
        <f t="shared" ca="1" si="140"/>
        <v>14096.471624866448</v>
      </c>
      <c r="Y423" s="1">
        <f ca="1">IF(Table3[[#This Row],[Gender]]="men",1,0)</f>
        <v>1</v>
      </c>
      <c r="Z423" s="1">
        <f ca="1">IF(Table3[[#This Row],[Gender]]="women",1,0)</f>
        <v>0</v>
      </c>
      <c r="AD423" s="1">
        <f ca="1"/>
        <v>0</v>
      </c>
      <c r="AE423" s="1">
        <f ca="1"/>
        <v>1</v>
      </c>
      <c r="AF423" s="1">
        <f ca="1"/>
        <v>0</v>
      </c>
      <c r="AG423" s="1">
        <f ca="1"/>
        <v>0</v>
      </c>
      <c r="AH423" s="1">
        <f ca="1"/>
        <v>0</v>
      </c>
      <c r="AI423" s="1">
        <f ca="1"/>
        <v>0</v>
      </c>
      <c r="AT423" s="6">
        <f t="shared" ca="1" si="132"/>
        <v>30476.560000000001</v>
      </c>
      <c r="AW423" s="1">
        <f t="shared" ca="1" si="133"/>
        <v>55.4</v>
      </c>
    </row>
    <row r="424" spans="1:49" x14ac:dyDescent="0.25">
      <c r="A424" s="1" t="str">
        <f t="shared" ca="1" si="123"/>
        <v>women</v>
      </c>
      <c r="B424" s="1">
        <f t="shared" ca="1" si="124"/>
        <v>26</v>
      </c>
      <c r="C424" s="1" t="str">
        <f t="shared" ca="1" si="125"/>
        <v>Health</v>
      </c>
      <c r="D424" s="1" t="str">
        <f t="shared" ca="1" si="126"/>
        <v>Technical</v>
      </c>
      <c r="E424" s="1">
        <f t="shared" ca="1" si="127"/>
        <v>4</v>
      </c>
      <c r="F424" s="1">
        <f t="shared" ca="1" si="128"/>
        <v>1</v>
      </c>
      <c r="G424" s="1">
        <f t="shared" ca="1" si="129"/>
        <v>62093</v>
      </c>
      <c r="H424" s="1" t="str">
        <f t="shared" ca="1" si="130"/>
        <v>Yukon</v>
      </c>
      <c r="I424" s="1">
        <f t="shared" ca="1" si="134"/>
        <v>310465</v>
      </c>
      <c r="J424" s="3">
        <f t="shared" ca="1" si="131"/>
        <v>38904.283077548585</v>
      </c>
      <c r="K424" s="3">
        <f t="shared" ca="1" si="135"/>
        <v>19212.50598211856</v>
      </c>
      <c r="L424" s="3">
        <f t="shared" ca="1" si="122"/>
        <v>3049.0138894118818</v>
      </c>
      <c r="M424" s="1">
        <f t="shared" ca="1" si="136"/>
        <v>87887.00899108786</v>
      </c>
      <c r="N424" s="3">
        <f t="shared" ca="1" si="137"/>
        <v>45140.117761306261</v>
      </c>
      <c r="O424" s="3">
        <f t="shared" ca="1" si="138"/>
        <v>374817.62374342477</v>
      </c>
      <c r="P424" s="3">
        <f t="shared" ca="1" si="139"/>
        <v>129840.30595804832</v>
      </c>
      <c r="Q424" s="3">
        <f t="shared" ca="1" si="140"/>
        <v>244977.31778537645</v>
      </c>
      <c r="Y424" s="1">
        <f ca="1">IF(Table3[[#This Row],[Gender]]="men",1,0)</f>
        <v>0</v>
      </c>
      <c r="Z424" s="1">
        <f ca="1">IF(Table3[[#This Row],[Gender]]="women",1,0)</f>
        <v>1</v>
      </c>
      <c r="AD424" s="1">
        <f ca="1"/>
        <v>0</v>
      </c>
      <c r="AE424" s="1">
        <f ca="1"/>
        <v>0</v>
      </c>
      <c r="AF424" s="1">
        <f ca="1"/>
        <v>0</v>
      </c>
      <c r="AG424" s="1">
        <f ca="1"/>
        <v>1</v>
      </c>
      <c r="AH424" s="1">
        <f ca="1"/>
        <v>0</v>
      </c>
      <c r="AI424" s="1">
        <f ca="1"/>
        <v>0</v>
      </c>
      <c r="AT424" s="6">
        <f t="shared" ca="1" si="132"/>
        <v>19212.509999999998</v>
      </c>
      <c r="AW424" s="1">
        <f t="shared" ca="1" si="133"/>
        <v>12.53</v>
      </c>
    </row>
    <row r="425" spans="1:49" x14ac:dyDescent="0.25">
      <c r="A425" s="1" t="str">
        <f t="shared" ca="1" si="123"/>
        <v>women</v>
      </c>
      <c r="B425" s="1">
        <f t="shared" ca="1" si="124"/>
        <v>33</v>
      </c>
      <c r="C425" s="1" t="str">
        <f t="shared" ca="1" si="125"/>
        <v>IT</v>
      </c>
      <c r="D425" s="1" t="str">
        <f t="shared" ca="1" si="126"/>
        <v>Other</v>
      </c>
      <c r="E425" s="1">
        <f t="shared" ca="1" si="127"/>
        <v>1</v>
      </c>
      <c r="F425" s="1">
        <f t="shared" ca="1" si="128"/>
        <v>2</v>
      </c>
      <c r="G425" s="1">
        <f t="shared" ca="1" si="129"/>
        <v>62378</v>
      </c>
      <c r="H425" s="1" t="str">
        <f t="shared" ca="1" si="130"/>
        <v>Prince Edward Island</v>
      </c>
      <c r="I425" s="1">
        <f t="shared" ca="1" si="134"/>
        <v>249512</v>
      </c>
      <c r="J425" s="3">
        <f t="shared" ca="1" si="131"/>
        <v>35677.551711969267</v>
      </c>
      <c r="K425" s="3">
        <f t="shared" ca="1" si="135"/>
        <v>10742.719945923478</v>
      </c>
      <c r="L425" s="3">
        <f t="shared" ca="1" si="122"/>
        <v>107057.30452269477</v>
      </c>
      <c r="M425" s="1">
        <f t="shared" ca="1" si="136"/>
        <v>11714.200598113783</v>
      </c>
      <c r="N425" s="3">
        <f t="shared" ca="1" si="137"/>
        <v>80161.458895760356</v>
      </c>
      <c r="O425" s="3">
        <f t="shared" ca="1" si="138"/>
        <v>340416.17884168384</v>
      </c>
      <c r="P425" s="3">
        <f t="shared" ca="1" si="139"/>
        <v>154449.05683277783</v>
      </c>
      <c r="Q425" s="3">
        <f t="shared" ca="1" si="140"/>
        <v>185967.12200890601</v>
      </c>
      <c r="Y425" s="1">
        <f ca="1">IF(Table3[[#This Row],[Gender]]="men",1,0)</f>
        <v>0</v>
      </c>
      <c r="Z425" s="1">
        <f ca="1">IF(Table3[[#This Row],[Gender]]="women",1,0)</f>
        <v>1</v>
      </c>
      <c r="AD425" s="1">
        <f ca="1"/>
        <v>1</v>
      </c>
      <c r="AE425" s="1">
        <f ca="1"/>
        <v>0</v>
      </c>
      <c r="AF425" s="1">
        <f ca="1"/>
        <v>0</v>
      </c>
      <c r="AG425" s="1">
        <f ca="1"/>
        <v>0</v>
      </c>
      <c r="AH425" s="1">
        <f ca="1"/>
        <v>0</v>
      </c>
      <c r="AI425" s="1">
        <f ca="1"/>
        <v>0</v>
      </c>
      <c r="AT425" s="6">
        <f t="shared" ca="1" si="132"/>
        <v>5371.36</v>
      </c>
      <c r="AW425" s="1">
        <f t="shared" ca="1" si="133"/>
        <v>14.3</v>
      </c>
    </row>
    <row r="426" spans="1:49" x14ac:dyDescent="0.25">
      <c r="A426" s="1" t="str">
        <f t="shared" ca="1" si="123"/>
        <v>men</v>
      </c>
      <c r="B426" s="1">
        <f t="shared" ca="1" si="124"/>
        <v>39</v>
      </c>
      <c r="C426" s="1" t="str">
        <f t="shared" ca="1" si="125"/>
        <v>Teaching</v>
      </c>
      <c r="D426" s="1" t="str">
        <f t="shared" ca="1" si="126"/>
        <v>College</v>
      </c>
      <c r="E426" s="1">
        <f t="shared" ca="1" si="127"/>
        <v>3</v>
      </c>
      <c r="F426" s="1">
        <f t="shared" ca="1" si="128"/>
        <v>1</v>
      </c>
      <c r="G426" s="1">
        <f t="shared" ca="1" si="129"/>
        <v>26365</v>
      </c>
      <c r="H426" s="1" t="str">
        <f t="shared" ca="1" si="130"/>
        <v>Ontario</v>
      </c>
      <c r="I426" s="1">
        <f t="shared" ca="1" si="134"/>
        <v>79095</v>
      </c>
      <c r="J426" s="3">
        <f t="shared" ca="1" si="131"/>
        <v>45341.771044105626</v>
      </c>
      <c r="K426" s="3">
        <f t="shared" ca="1" si="135"/>
        <v>989.58116514678147</v>
      </c>
      <c r="L426" s="3">
        <f t="shared" ca="1" si="122"/>
        <v>3794.3393211503903</v>
      </c>
      <c r="M426" s="1">
        <f t="shared" ca="1" si="136"/>
        <v>34673.458126185738</v>
      </c>
      <c r="N426" s="3">
        <f t="shared" ca="1" si="137"/>
        <v>37194.437634680085</v>
      </c>
      <c r="O426" s="3">
        <f t="shared" ca="1" si="138"/>
        <v>117279.01879982687</v>
      </c>
      <c r="P426" s="3">
        <f t="shared" ca="1" si="139"/>
        <v>83809.568491441751</v>
      </c>
      <c r="Q426" s="3">
        <f t="shared" ca="1" si="140"/>
        <v>33469.450308385116</v>
      </c>
      <c r="Y426" s="1">
        <f ca="1">IF(Table3[[#This Row],[Gender]]="men",1,0)</f>
        <v>1</v>
      </c>
      <c r="Z426" s="1">
        <f ca="1">IF(Table3[[#This Row],[Gender]]="women",1,0)</f>
        <v>0</v>
      </c>
      <c r="AD426" s="1">
        <f ca="1"/>
        <v>1</v>
      </c>
      <c r="AE426" s="1">
        <f ca="1"/>
        <v>0</v>
      </c>
      <c r="AF426" s="1">
        <f ca="1"/>
        <v>0</v>
      </c>
      <c r="AG426" s="1">
        <f ca="1"/>
        <v>0</v>
      </c>
      <c r="AH426" s="1">
        <f ca="1"/>
        <v>0</v>
      </c>
      <c r="AI426" s="1">
        <f ca="1"/>
        <v>0</v>
      </c>
      <c r="AT426" s="6">
        <f t="shared" ca="1" si="132"/>
        <v>989.58</v>
      </c>
      <c r="AW426" s="1">
        <f t="shared" ca="1" si="133"/>
        <v>57.33</v>
      </c>
    </row>
    <row r="427" spans="1:49" x14ac:dyDescent="0.25">
      <c r="A427" s="1" t="str">
        <f t="shared" ca="1" si="123"/>
        <v>women</v>
      </c>
      <c r="B427" s="1">
        <f t="shared" ca="1" si="124"/>
        <v>36</v>
      </c>
      <c r="C427" s="1" t="str">
        <f t="shared" ca="1" si="125"/>
        <v>Teaching</v>
      </c>
      <c r="D427" s="1" t="str">
        <f t="shared" ca="1" si="126"/>
        <v>Technical</v>
      </c>
      <c r="E427" s="1">
        <f t="shared" ca="1" si="127"/>
        <v>1</v>
      </c>
      <c r="F427" s="1">
        <f t="shared" ca="1" si="128"/>
        <v>1</v>
      </c>
      <c r="G427" s="1">
        <f t="shared" ca="1" si="129"/>
        <v>53821</v>
      </c>
      <c r="H427" s="1" t="str">
        <f t="shared" ca="1" si="130"/>
        <v>Prince Edward Island</v>
      </c>
      <c r="I427" s="1">
        <f t="shared" ca="1" si="134"/>
        <v>269105</v>
      </c>
      <c r="J427" s="3">
        <f t="shared" ca="1" si="131"/>
        <v>79319.786862380803</v>
      </c>
      <c r="K427" s="3">
        <f t="shared" ca="1" si="135"/>
        <v>32771.950539552083</v>
      </c>
      <c r="L427" s="3">
        <f t="shared" ca="1" si="122"/>
        <v>5458.6056730718665</v>
      </c>
      <c r="M427" s="1">
        <f t="shared" ca="1" si="136"/>
        <v>85562.32418937076</v>
      </c>
      <c r="N427" s="3">
        <f t="shared" ca="1" si="137"/>
        <v>22624.327728827113</v>
      </c>
      <c r="O427" s="3">
        <f t="shared" ca="1" si="138"/>
        <v>324501.27826837922</v>
      </c>
      <c r="P427" s="3">
        <f t="shared" ca="1" si="139"/>
        <v>170340.71672482343</v>
      </c>
      <c r="Q427" s="3">
        <f t="shared" ca="1" si="140"/>
        <v>154160.56154355578</v>
      </c>
      <c r="Y427" s="1">
        <f ca="1">IF(Table3[[#This Row],[Gender]]="men",1,0)</f>
        <v>0</v>
      </c>
      <c r="Z427" s="1">
        <f ca="1">IF(Table3[[#This Row],[Gender]]="women",1,0)</f>
        <v>1</v>
      </c>
      <c r="AD427" s="1">
        <f ca="1"/>
        <v>0</v>
      </c>
      <c r="AE427" s="1">
        <f ca="1"/>
        <v>0</v>
      </c>
      <c r="AF427" s="1">
        <f ca="1"/>
        <v>1</v>
      </c>
      <c r="AG427" s="1">
        <f ca="1"/>
        <v>0</v>
      </c>
      <c r="AH427" s="1">
        <f ca="1"/>
        <v>0</v>
      </c>
      <c r="AI427" s="1">
        <f ca="1"/>
        <v>0</v>
      </c>
      <c r="AT427" s="6">
        <f t="shared" ca="1" si="132"/>
        <v>32771.949999999997</v>
      </c>
      <c r="AW427" s="1">
        <f t="shared" ca="1" si="133"/>
        <v>29.48</v>
      </c>
    </row>
    <row r="428" spans="1:49" x14ac:dyDescent="0.25">
      <c r="A428" s="1" t="str">
        <f t="shared" ca="1" si="123"/>
        <v>men</v>
      </c>
      <c r="B428" s="1">
        <f t="shared" ca="1" si="124"/>
        <v>26</v>
      </c>
      <c r="C428" s="1" t="str">
        <f t="shared" ca="1" si="125"/>
        <v>Agriculture</v>
      </c>
      <c r="D428" s="1" t="str">
        <f t="shared" ca="1" si="126"/>
        <v>Technical</v>
      </c>
      <c r="E428" s="1">
        <f t="shared" ca="1" si="127"/>
        <v>2</v>
      </c>
      <c r="F428" s="1">
        <f t="shared" ca="1" si="128"/>
        <v>3</v>
      </c>
      <c r="G428" s="1">
        <f t="shared" ca="1" si="129"/>
        <v>45369</v>
      </c>
      <c r="H428" s="1" t="str">
        <f t="shared" ca="1" si="130"/>
        <v>BC</v>
      </c>
      <c r="I428" s="1">
        <f t="shared" ca="1" si="134"/>
        <v>181476</v>
      </c>
      <c r="J428" s="3">
        <f t="shared" ca="1" si="131"/>
        <v>32900.851440247519</v>
      </c>
      <c r="K428" s="3">
        <f t="shared" ca="1" si="135"/>
        <v>104562.07014209282</v>
      </c>
      <c r="L428" s="3">
        <f t="shared" ca="1" si="122"/>
        <v>5136.1188379074301</v>
      </c>
      <c r="M428" s="1">
        <f t="shared" ca="1" si="136"/>
        <v>43045.138716075366</v>
      </c>
      <c r="N428" s="3">
        <f t="shared" ca="1" si="137"/>
        <v>92.744460312647618</v>
      </c>
      <c r="O428" s="3">
        <f t="shared" ca="1" si="138"/>
        <v>286130.81460240547</v>
      </c>
      <c r="P428" s="3">
        <f t="shared" ca="1" si="139"/>
        <v>81082.108994230308</v>
      </c>
      <c r="Q428" s="3">
        <f t="shared" ca="1" si="140"/>
        <v>205048.70560817517</v>
      </c>
      <c r="Y428" s="1">
        <f ca="1">IF(Table3[[#This Row],[Gender]]="men",1,0)</f>
        <v>1</v>
      </c>
      <c r="Z428" s="1">
        <f ca="1">IF(Table3[[#This Row],[Gender]]="women",1,0)</f>
        <v>0</v>
      </c>
      <c r="AD428" s="1">
        <f ca="1"/>
        <v>0</v>
      </c>
      <c r="AE428" s="1">
        <f ca="1"/>
        <v>0</v>
      </c>
      <c r="AF428" s="1">
        <f ca="1"/>
        <v>1</v>
      </c>
      <c r="AG428" s="1">
        <f ca="1"/>
        <v>0</v>
      </c>
      <c r="AH428" s="1">
        <f ca="1"/>
        <v>0</v>
      </c>
      <c r="AI428" s="1">
        <f ca="1"/>
        <v>0</v>
      </c>
      <c r="AT428" s="6">
        <f t="shared" ca="1" si="132"/>
        <v>34854.019999999997</v>
      </c>
      <c r="AW428" s="1">
        <f t="shared" ca="1" si="133"/>
        <v>18.13</v>
      </c>
    </row>
    <row r="429" spans="1:49" x14ac:dyDescent="0.25">
      <c r="A429" s="1" t="str">
        <f t="shared" ca="1" si="123"/>
        <v>women</v>
      </c>
      <c r="B429" s="1">
        <f t="shared" ca="1" si="124"/>
        <v>26</v>
      </c>
      <c r="C429" s="1" t="str">
        <f t="shared" ca="1" si="125"/>
        <v>Agriculture</v>
      </c>
      <c r="D429" s="1" t="str">
        <f t="shared" ca="1" si="126"/>
        <v>University</v>
      </c>
      <c r="E429" s="1">
        <f t="shared" ca="1" si="127"/>
        <v>2</v>
      </c>
      <c r="F429" s="1">
        <f t="shared" ca="1" si="128"/>
        <v>2</v>
      </c>
      <c r="G429" s="1">
        <f t="shared" ca="1" si="129"/>
        <v>82008</v>
      </c>
      <c r="H429" s="1" t="str">
        <f t="shared" ca="1" si="130"/>
        <v>Saskatchewan</v>
      </c>
      <c r="I429" s="1">
        <f t="shared" ca="1" si="134"/>
        <v>492048</v>
      </c>
      <c r="J429" s="3">
        <f t="shared" ca="1" si="131"/>
        <v>72641.358137351272</v>
      </c>
      <c r="K429" s="3">
        <f t="shared" ca="1" si="135"/>
        <v>58299.604000872052</v>
      </c>
      <c r="L429" s="3">
        <f t="shared" ca="1" si="122"/>
        <v>138851.77519281491</v>
      </c>
      <c r="M429" s="1">
        <f t="shared" ca="1" si="136"/>
        <v>152532.18470727393</v>
      </c>
      <c r="N429" s="3">
        <f t="shared" ca="1" si="137"/>
        <v>63366.415856654414</v>
      </c>
      <c r="O429" s="3">
        <f t="shared" ca="1" si="138"/>
        <v>613714.01985752641</v>
      </c>
      <c r="P429" s="3">
        <f t="shared" ca="1" si="139"/>
        <v>364025.31803744007</v>
      </c>
      <c r="Q429" s="3">
        <f t="shared" ca="1" si="140"/>
        <v>249688.70182008634</v>
      </c>
      <c r="Y429" s="1">
        <f ca="1">IF(Table3[[#This Row],[Gender]]="men",1,0)</f>
        <v>0</v>
      </c>
      <c r="Z429" s="1">
        <f ca="1">IF(Table3[[#This Row],[Gender]]="women",1,0)</f>
        <v>1</v>
      </c>
      <c r="AD429" s="1">
        <f ca="1"/>
        <v>0</v>
      </c>
      <c r="AE429" s="1">
        <f ca="1"/>
        <v>0</v>
      </c>
      <c r="AF429" s="1">
        <f ca="1"/>
        <v>1</v>
      </c>
      <c r="AG429" s="1">
        <f ca="1"/>
        <v>0</v>
      </c>
      <c r="AH429" s="1">
        <f ca="1"/>
        <v>0</v>
      </c>
      <c r="AI429" s="1">
        <f ca="1"/>
        <v>0</v>
      </c>
      <c r="AT429" s="6">
        <f t="shared" ca="1" si="132"/>
        <v>29149.8</v>
      </c>
      <c r="AW429" s="1">
        <f t="shared" ca="1" si="133"/>
        <v>14.76</v>
      </c>
    </row>
    <row r="430" spans="1:49" x14ac:dyDescent="0.25">
      <c r="A430" s="1" t="str">
        <f t="shared" ca="1" si="123"/>
        <v>women</v>
      </c>
      <c r="B430" s="1">
        <f t="shared" ca="1" si="124"/>
        <v>45</v>
      </c>
      <c r="C430" s="1" t="str">
        <f t="shared" ca="1" si="125"/>
        <v>Agriculture</v>
      </c>
      <c r="D430" s="1" t="str">
        <f t="shared" ca="1" si="126"/>
        <v>Technical</v>
      </c>
      <c r="E430" s="1">
        <f t="shared" ca="1" si="127"/>
        <v>3</v>
      </c>
      <c r="F430" s="1">
        <f t="shared" ca="1" si="128"/>
        <v>3</v>
      </c>
      <c r="G430" s="1">
        <f t="shared" ca="1" si="129"/>
        <v>78371</v>
      </c>
      <c r="H430" s="1" t="str">
        <f t="shared" ca="1" si="130"/>
        <v>Manitoba</v>
      </c>
      <c r="I430" s="1">
        <f t="shared" ca="1" si="134"/>
        <v>235113</v>
      </c>
      <c r="J430" s="3">
        <f t="shared" ca="1" si="131"/>
        <v>35359.065780854398</v>
      </c>
      <c r="K430" s="3">
        <f t="shared" ca="1" si="135"/>
        <v>216680.27831743399</v>
      </c>
      <c r="L430" s="3">
        <f t="shared" ca="1" si="122"/>
        <v>71000.803062720093</v>
      </c>
      <c r="M430" s="1">
        <f t="shared" ca="1" si="136"/>
        <v>115969.23750509361</v>
      </c>
      <c r="N430" s="3">
        <f t="shared" ca="1" si="137"/>
        <v>91777.199979511221</v>
      </c>
      <c r="O430" s="3">
        <f t="shared" ca="1" si="138"/>
        <v>543570.47829694522</v>
      </c>
      <c r="P430" s="3">
        <f t="shared" ca="1" si="139"/>
        <v>222329.10634866811</v>
      </c>
      <c r="Q430" s="3">
        <f t="shared" ca="1" si="140"/>
        <v>321241.37194827711</v>
      </c>
      <c r="Y430" s="1">
        <f ca="1">IF(Table3[[#This Row],[Gender]]="men",1,0)</f>
        <v>0</v>
      </c>
      <c r="Z430" s="1">
        <f ca="1">IF(Table3[[#This Row],[Gender]]="women",1,0)</f>
        <v>1</v>
      </c>
      <c r="AD430" s="1">
        <f ca="1"/>
        <v>0</v>
      </c>
      <c r="AE430" s="1">
        <f ca="1"/>
        <v>0</v>
      </c>
      <c r="AF430" s="1">
        <f ca="1"/>
        <v>1</v>
      </c>
      <c r="AG430" s="1">
        <f ca="1"/>
        <v>0</v>
      </c>
      <c r="AH430" s="1">
        <f ca="1"/>
        <v>0</v>
      </c>
      <c r="AI430" s="1">
        <f ca="1"/>
        <v>0</v>
      </c>
      <c r="AT430" s="6">
        <f t="shared" ca="1" si="132"/>
        <v>72226.759999999995</v>
      </c>
      <c r="AW430" s="1">
        <f t="shared" ca="1" si="133"/>
        <v>15.04</v>
      </c>
    </row>
    <row r="431" spans="1:49" x14ac:dyDescent="0.25">
      <c r="A431" s="1" t="str">
        <f t="shared" ca="1" si="123"/>
        <v>men</v>
      </c>
      <c r="B431" s="1">
        <f t="shared" ca="1" si="124"/>
        <v>28</v>
      </c>
      <c r="C431" s="1" t="str">
        <f t="shared" ca="1" si="125"/>
        <v>Agriculture</v>
      </c>
      <c r="D431" s="1" t="str">
        <f t="shared" ca="1" si="126"/>
        <v>High school</v>
      </c>
      <c r="E431" s="1">
        <f t="shared" ca="1" si="127"/>
        <v>1</v>
      </c>
      <c r="F431" s="1">
        <f t="shared" ca="1" si="128"/>
        <v>3</v>
      </c>
      <c r="G431" s="1">
        <f t="shared" ca="1" si="129"/>
        <v>56720</v>
      </c>
      <c r="H431" s="1" t="str">
        <f t="shared" ca="1" si="130"/>
        <v>New Bruncwick</v>
      </c>
      <c r="I431" s="1">
        <f t="shared" ca="1" si="134"/>
        <v>283600</v>
      </c>
      <c r="J431" s="3">
        <f t="shared" ca="1" si="131"/>
        <v>159623.97068185714</v>
      </c>
      <c r="K431" s="3">
        <f t="shared" ca="1" si="135"/>
        <v>39640.323114607039</v>
      </c>
      <c r="L431" s="3">
        <f t="shared" ca="1" si="122"/>
        <v>13758.834519829599</v>
      </c>
      <c r="M431" s="1">
        <f t="shared" ca="1" si="136"/>
        <v>52499.218082998857</v>
      </c>
      <c r="N431" s="3">
        <f t="shared" ca="1" si="137"/>
        <v>79543.016884050594</v>
      </c>
      <c r="O431" s="3">
        <f t="shared" ca="1" si="138"/>
        <v>402783.33999865758</v>
      </c>
      <c r="P431" s="3">
        <f t="shared" ca="1" si="139"/>
        <v>225882.02328468559</v>
      </c>
      <c r="Q431" s="3">
        <f t="shared" ca="1" si="140"/>
        <v>176901.31671397199</v>
      </c>
      <c r="Y431" s="1">
        <f ca="1">IF(Table3[[#This Row],[Gender]]="men",1,0)</f>
        <v>1</v>
      </c>
      <c r="Z431" s="1">
        <f ca="1">IF(Table3[[#This Row],[Gender]]="women",1,0)</f>
        <v>0</v>
      </c>
      <c r="AD431" s="1">
        <f ca="1"/>
        <v>0</v>
      </c>
      <c r="AE431" s="1">
        <f ca="1"/>
        <v>0</v>
      </c>
      <c r="AF431" s="1">
        <f ca="1"/>
        <v>0</v>
      </c>
      <c r="AG431" s="1">
        <f ca="1"/>
        <v>0</v>
      </c>
      <c r="AH431" s="1">
        <f ca="1"/>
        <v>0</v>
      </c>
      <c r="AI431" s="1">
        <f ca="1"/>
        <v>1</v>
      </c>
      <c r="AT431" s="6">
        <f t="shared" ca="1" si="132"/>
        <v>13213.44</v>
      </c>
      <c r="AW431" s="1">
        <f t="shared" ca="1" si="133"/>
        <v>56.28</v>
      </c>
    </row>
    <row r="432" spans="1:49" x14ac:dyDescent="0.25">
      <c r="A432" s="1" t="str">
        <f t="shared" ca="1" si="123"/>
        <v>women</v>
      </c>
      <c r="B432" s="1">
        <f t="shared" ca="1" si="124"/>
        <v>37</v>
      </c>
      <c r="C432" s="1" t="str">
        <f t="shared" ca="1" si="125"/>
        <v>General Work</v>
      </c>
      <c r="D432" s="1" t="str">
        <f t="shared" ca="1" si="126"/>
        <v>College</v>
      </c>
      <c r="E432" s="1">
        <f t="shared" ca="1" si="127"/>
        <v>1</v>
      </c>
      <c r="F432" s="1">
        <f t="shared" ca="1" si="128"/>
        <v>1</v>
      </c>
      <c r="G432" s="1">
        <f t="shared" ca="1" si="129"/>
        <v>31660</v>
      </c>
      <c r="H432" s="1" t="str">
        <f t="shared" ca="1" si="130"/>
        <v>New Bruncwick</v>
      </c>
      <c r="I432" s="1">
        <f t="shared" ca="1" si="134"/>
        <v>189960</v>
      </c>
      <c r="J432" s="3">
        <f t="shared" ca="1" si="131"/>
        <v>134759.42090473263</v>
      </c>
      <c r="K432" s="3">
        <f t="shared" ca="1" si="135"/>
        <v>12324.456052524312</v>
      </c>
      <c r="L432" s="3">
        <f t="shared" ca="1" si="122"/>
        <v>25170.356801294769</v>
      </c>
      <c r="M432" s="1">
        <f t="shared" ca="1" si="136"/>
        <v>48637.733602009459</v>
      </c>
      <c r="N432" s="3">
        <f t="shared" ca="1" si="137"/>
        <v>43226.014678700129</v>
      </c>
      <c r="O432" s="3">
        <f t="shared" ca="1" si="138"/>
        <v>245510.47073122443</v>
      </c>
      <c r="P432" s="3">
        <f t="shared" ca="1" si="139"/>
        <v>208567.51130803686</v>
      </c>
      <c r="Q432" s="3">
        <f t="shared" ca="1" si="140"/>
        <v>36942.959423187567</v>
      </c>
      <c r="Y432" s="1">
        <f ca="1">IF(Table3[[#This Row],[Gender]]="men",1,0)</f>
        <v>0</v>
      </c>
      <c r="Z432" s="1">
        <f ca="1">IF(Table3[[#This Row],[Gender]]="women",1,0)</f>
        <v>1</v>
      </c>
      <c r="AD432" s="1">
        <f ca="1"/>
        <v>1</v>
      </c>
      <c r="AE432" s="1">
        <f ca="1"/>
        <v>0</v>
      </c>
      <c r="AF432" s="1">
        <f ca="1"/>
        <v>0</v>
      </c>
      <c r="AG432" s="1">
        <f ca="1"/>
        <v>0</v>
      </c>
      <c r="AH432" s="1">
        <f ca="1"/>
        <v>0</v>
      </c>
      <c r="AI432" s="1">
        <f ca="1"/>
        <v>0</v>
      </c>
      <c r="AT432" s="6">
        <f t="shared" ca="1" si="132"/>
        <v>12324.46</v>
      </c>
      <c r="AW432" s="1">
        <f t="shared" ca="1" si="133"/>
        <v>70.94</v>
      </c>
    </row>
    <row r="433" spans="1:49" x14ac:dyDescent="0.25">
      <c r="A433" s="1" t="str">
        <f t="shared" ca="1" si="123"/>
        <v>men</v>
      </c>
      <c r="B433" s="1">
        <f t="shared" ca="1" si="124"/>
        <v>25</v>
      </c>
      <c r="C433" s="1" t="str">
        <f t="shared" ca="1" si="125"/>
        <v>Teaching</v>
      </c>
      <c r="D433" s="1" t="str">
        <f t="shared" ca="1" si="126"/>
        <v>Other</v>
      </c>
      <c r="E433" s="1">
        <f t="shared" ca="1" si="127"/>
        <v>4</v>
      </c>
      <c r="F433" s="1">
        <f t="shared" ca="1" si="128"/>
        <v>2</v>
      </c>
      <c r="G433" s="1">
        <f t="shared" ca="1" si="129"/>
        <v>33645</v>
      </c>
      <c r="H433" s="1" t="str">
        <f t="shared" ca="1" si="130"/>
        <v>Nunavut</v>
      </c>
      <c r="I433" s="1">
        <f t="shared" ca="1" si="134"/>
        <v>168225</v>
      </c>
      <c r="J433" s="3">
        <f t="shared" ca="1" si="131"/>
        <v>167723.6535263191</v>
      </c>
      <c r="K433" s="3">
        <f t="shared" ca="1" si="135"/>
        <v>59848.153444922231</v>
      </c>
      <c r="L433" s="3">
        <f t="shared" ca="1" si="122"/>
        <v>24210.176675967523</v>
      </c>
      <c r="M433" s="1">
        <f t="shared" ca="1" si="136"/>
        <v>55928.726885044773</v>
      </c>
      <c r="N433" s="3">
        <f t="shared" ca="1" si="137"/>
        <v>29647.495757108129</v>
      </c>
      <c r="O433" s="3">
        <f t="shared" ca="1" si="138"/>
        <v>257720.64920203036</v>
      </c>
      <c r="P433" s="3">
        <f t="shared" ca="1" si="139"/>
        <v>247862.5570873314</v>
      </c>
      <c r="Q433" s="3">
        <f t="shared" ca="1" si="140"/>
        <v>9858.0921146989567</v>
      </c>
      <c r="Y433" s="1">
        <f ca="1">IF(Table3[[#This Row],[Gender]]="men",1,0)</f>
        <v>1</v>
      </c>
      <c r="Z433" s="1">
        <f ca="1">IF(Table3[[#This Row],[Gender]]="women",1,0)</f>
        <v>0</v>
      </c>
      <c r="AD433" s="1">
        <f ca="1"/>
        <v>0</v>
      </c>
      <c r="AE433" s="1">
        <f ca="1"/>
        <v>0</v>
      </c>
      <c r="AF433" s="1">
        <f ca="1"/>
        <v>1</v>
      </c>
      <c r="AG433" s="1">
        <f ca="1"/>
        <v>0</v>
      </c>
      <c r="AH433" s="1">
        <f ca="1"/>
        <v>0</v>
      </c>
      <c r="AI433" s="1">
        <f ca="1"/>
        <v>0</v>
      </c>
      <c r="AT433" s="6">
        <f t="shared" ca="1" si="132"/>
        <v>29924.080000000002</v>
      </c>
      <c r="AW433" s="1">
        <f t="shared" ca="1" si="133"/>
        <v>99.7</v>
      </c>
    </row>
    <row r="434" spans="1:49" x14ac:dyDescent="0.25">
      <c r="A434" s="1" t="str">
        <f t="shared" ca="1" si="123"/>
        <v>men</v>
      </c>
      <c r="B434" s="1">
        <f t="shared" ca="1" si="124"/>
        <v>26</v>
      </c>
      <c r="C434" s="1" t="str">
        <f t="shared" ca="1" si="125"/>
        <v>Agriculture</v>
      </c>
      <c r="D434" s="1" t="str">
        <f t="shared" ca="1" si="126"/>
        <v>Technical</v>
      </c>
      <c r="E434" s="1">
        <f t="shared" ca="1" si="127"/>
        <v>2</v>
      </c>
      <c r="F434" s="1">
        <f t="shared" ca="1" si="128"/>
        <v>1</v>
      </c>
      <c r="G434" s="1">
        <f t="shared" ca="1" si="129"/>
        <v>68521</v>
      </c>
      <c r="H434" s="1" t="str">
        <f t="shared" ca="1" si="130"/>
        <v>Quebec</v>
      </c>
      <c r="I434" s="1">
        <f t="shared" ca="1" si="134"/>
        <v>274084</v>
      </c>
      <c r="J434" s="3">
        <f t="shared" ca="1" si="131"/>
        <v>222945.25880241609</v>
      </c>
      <c r="K434" s="3">
        <f t="shared" ca="1" si="135"/>
        <v>55836.364215891859</v>
      </c>
      <c r="L434" s="3">
        <f t="shared" ca="1" si="122"/>
        <v>12929.35754100038</v>
      </c>
      <c r="M434" s="1">
        <f t="shared" ca="1" si="136"/>
        <v>27595.741672640332</v>
      </c>
      <c r="N434" s="3">
        <f t="shared" ca="1" si="137"/>
        <v>38996.626379330119</v>
      </c>
      <c r="O434" s="3">
        <f t="shared" ca="1" si="138"/>
        <v>368916.99059522199</v>
      </c>
      <c r="P434" s="3">
        <f t="shared" ca="1" si="139"/>
        <v>263470.35801605682</v>
      </c>
      <c r="Q434" s="3">
        <f t="shared" ca="1" si="140"/>
        <v>105446.63257916516</v>
      </c>
      <c r="Y434" s="1">
        <f ca="1">IF(Table3[[#This Row],[Gender]]="men",1,0)</f>
        <v>1</v>
      </c>
      <c r="Z434" s="1">
        <f ca="1">IF(Table3[[#This Row],[Gender]]="women",1,0)</f>
        <v>0</v>
      </c>
      <c r="AD434" s="1">
        <f ca="1"/>
        <v>0</v>
      </c>
      <c r="AE434" s="1">
        <f ca="1"/>
        <v>1</v>
      </c>
      <c r="AF434" s="1">
        <f ca="1"/>
        <v>0</v>
      </c>
      <c r="AG434" s="1">
        <f ca="1"/>
        <v>0</v>
      </c>
      <c r="AH434" s="1">
        <f ca="1"/>
        <v>0</v>
      </c>
      <c r="AI434" s="1">
        <f ca="1"/>
        <v>0</v>
      </c>
      <c r="AT434" s="6">
        <f t="shared" ca="1" si="132"/>
        <v>55836.36</v>
      </c>
      <c r="AW434" s="1">
        <f t="shared" ca="1" si="133"/>
        <v>81.34</v>
      </c>
    </row>
    <row r="435" spans="1:49" x14ac:dyDescent="0.25">
      <c r="A435" s="1" t="str">
        <f t="shared" ca="1" si="123"/>
        <v>women</v>
      </c>
      <c r="B435" s="1">
        <f t="shared" ca="1" si="124"/>
        <v>40</v>
      </c>
      <c r="C435" s="1" t="str">
        <f t="shared" ca="1" si="125"/>
        <v>Health</v>
      </c>
      <c r="D435" s="1" t="str">
        <f t="shared" ca="1" si="126"/>
        <v>Other</v>
      </c>
      <c r="E435" s="1">
        <f t="shared" ca="1" si="127"/>
        <v>3</v>
      </c>
      <c r="F435" s="1">
        <f t="shared" ca="1" si="128"/>
        <v>3</v>
      </c>
      <c r="G435" s="1">
        <f t="shared" ca="1" si="129"/>
        <v>79476</v>
      </c>
      <c r="H435" s="1" t="str">
        <f t="shared" ca="1" si="130"/>
        <v>Saskatchewan</v>
      </c>
      <c r="I435" s="1">
        <f t="shared" ca="1" si="134"/>
        <v>476856</v>
      </c>
      <c r="J435" s="3">
        <f t="shared" ca="1" si="131"/>
        <v>49222.195776506356</v>
      </c>
      <c r="K435" s="3">
        <f t="shared" ca="1" si="135"/>
        <v>234873.513648889</v>
      </c>
      <c r="L435" s="3">
        <f t="shared" ca="1" si="122"/>
        <v>163879.18898429413</v>
      </c>
      <c r="M435" s="1">
        <f t="shared" ca="1" si="136"/>
        <v>54312.022512584474</v>
      </c>
      <c r="N435" s="3">
        <f t="shared" ca="1" si="137"/>
        <v>118555.96702689392</v>
      </c>
      <c r="O435" s="3">
        <f t="shared" ca="1" si="138"/>
        <v>830285.48067578301</v>
      </c>
      <c r="P435" s="3">
        <f t="shared" ca="1" si="139"/>
        <v>267413.40727338498</v>
      </c>
      <c r="Q435" s="3">
        <f t="shared" ca="1" si="140"/>
        <v>562872.07340239803</v>
      </c>
      <c r="Y435" s="1">
        <f ca="1">IF(Table3[[#This Row],[Gender]]="men",1,0)</f>
        <v>0</v>
      </c>
      <c r="Z435" s="1">
        <f ca="1">IF(Table3[[#This Row],[Gender]]="women",1,0)</f>
        <v>1</v>
      </c>
      <c r="AD435" s="1">
        <f ca="1"/>
        <v>1</v>
      </c>
      <c r="AE435" s="1">
        <f ca="1"/>
        <v>0</v>
      </c>
      <c r="AF435" s="1">
        <f ca="1"/>
        <v>0</v>
      </c>
      <c r="AG435" s="1">
        <f ca="1"/>
        <v>0</v>
      </c>
      <c r="AH435" s="1">
        <f ca="1"/>
        <v>0</v>
      </c>
      <c r="AI435" s="1">
        <f ca="1"/>
        <v>0</v>
      </c>
      <c r="AT435" s="6">
        <f t="shared" ca="1" si="132"/>
        <v>78291.17</v>
      </c>
      <c r="AW435" s="1">
        <f t="shared" ca="1" si="133"/>
        <v>10.32</v>
      </c>
    </row>
    <row r="436" spans="1:49" x14ac:dyDescent="0.25">
      <c r="A436" s="1" t="str">
        <f t="shared" ca="1" si="123"/>
        <v>men</v>
      </c>
      <c r="B436" s="1">
        <f t="shared" ca="1" si="124"/>
        <v>44</v>
      </c>
      <c r="C436" s="1" t="str">
        <f t="shared" ca="1" si="125"/>
        <v>Teaching</v>
      </c>
      <c r="D436" s="1" t="str">
        <f t="shared" ca="1" si="126"/>
        <v>College</v>
      </c>
      <c r="E436" s="1">
        <f t="shared" ca="1" si="127"/>
        <v>3</v>
      </c>
      <c r="F436" s="1">
        <f t="shared" ca="1" si="128"/>
        <v>3</v>
      </c>
      <c r="G436" s="1">
        <f t="shared" ca="1" si="129"/>
        <v>64023</v>
      </c>
      <c r="H436" s="1" t="str">
        <f t="shared" ca="1" si="130"/>
        <v>Manitoba</v>
      </c>
      <c r="I436" s="1">
        <f t="shared" ca="1" si="134"/>
        <v>320115</v>
      </c>
      <c r="J436" s="3">
        <f t="shared" ca="1" si="131"/>
        <v>263434.25764583657</v>
      </c>
      <c r="K436" s="3">
        <f t="shared" ca="1" si="135"/>
        <v>133398.30396250953</v>
      </c>
      <c r="L436" s="3">
        <f t="shared" ca="1" si="122"/>
        <v>175500.86446121629</v>
      </c>
      <c r="M436" s="1">
        <f t="shared" ca="1" si="136"/>
        <v>120832.50901513822</v>
      </c>
      <c r="N436" s="3">
        <f t="shared" ca="1" si="137"/>
        <v>61467.866733586954</v>
      </c>
      <c r="O436" s="3">
        <f t="shared" ca="1" si="138"/>
        <v>514981.17069609644</v>
      </c>
      <c r="P436" s="3">
        <f t="shared" ca="1" si="139"/>
        <v>559767.63112219109</v>
      </c>
      <c r="Q436" s="3">
        <f t="shared" ca="1" si="140"/>
        <v>-44786.460426094651</v>
      </c>
      <c r="Y436" s="1">
        <f ca="1">IF(Table3[[#This Row],[Gender]]="men",1,0)</f>
        <v>1</v>
      </c>
      <c r="Z436" s="1">
        <f ca="1">IF(Table3[[#This Row],[Gender]]="women",1,0)</f>
        <v>0</v>
      </c>
      <c r="AD436" s="1">
        <f ca="1"/>
        <v>0</v>
      </c>
      <c r="AE436" s="1">
        <f ca="1"/>
        <v>1</v>
      </c>
      <c r="AF436" s="1">
        <f ca="1"/>
        <v>0</v>
      </c>
      <c r="AG436" s="1">
        <f ca="1"/>
        <v>0</v>
      </c>
      <c r="AH436" s="1">
        <f ca="1"/>
        <v>0</v>
      </c>
      <c r="AI436" s="1">
        <f ca="1"/>
        <v>0</v>
      </c>
      <c r="AT436" s="6">
        <f t="shared" ca="1" si="132"/>
        <v>44466.1</v>
      </c>
      <c r="AW436" s="1">
        <f t="shared" ca="1" si="133"/>
        <v>82.29</v>
      </c>
    </row>
    <row r="437" spans="1:49" x14ac:dyDescent="0.25">
      <c r="A437" s="1" t="str">
        <f t="shared" ca="1" si="123"/>
        <v>women</v>
      </c>
      <c r="B437" s="1">
        <f t="shared" ca="1" si="124"/>
        <v>25</v>
      </c>
      <c r="C437" s="1" t="str">
        <f t="shared" ca="1" si="125"/>
        <v>Health</v>
      </c>
      <c r="D437" s="1" t="str">
        <f t="shared" ca="1" si="126"/>
        <v>Other</v>
      </c>
      <c r="E437" s="1">
        <f t="shared" ca="1" si="127"/>
        <v>4</v>
      </c>
      <c r="F437" s="1">
        <f t="shared" ca="1" si="128"/>
        <v>2</v>
      </c>
      <c r="G437" s="1">
        <f t="shared" ca="1" si="129"/>
        <v>46335</v>
      </c>
      <c r="H437" s="1" t="str">
        <f t="shared" ca="1" si="130"/>
        <v>New Bruncwick</v>
      </c>
      <c r="I437" s="1">
        <f t="shared" ca="1" si="134"/>
        <v>278010</v>
      </c>
      <c r="J437" s="3">
        <f t="shared" ca="1" si="131"/>
        <v>155081.27561725254</v>
      </c>
      <c r="K437" s="3">
        <f t="shared" ca="1" si="135"/>
        <v>76398.088547905863</v>
      </c>
      <c r="L437" s="3">
        <f t="shared" ca="1" si="122"/>
        <v>51938.434597285006</v>
      </c>
      <c r="M437" s="1">
        <f t="shared" ca="1" si="136"/>
        <v>28472.799899785881</v>
      </c>
      <c r="N437" s="3">
        <f t="shared" ca="1" si="137"/>
        <v>17909.18713973356</v>
      </c>
      <c r="O437" s="3">
        <f t="shared" ca="1" si="138"/>
        <v>372317.27568763943</v>
      </c>
      <c r="P437" s="3">
        <f t="shared" ca="1" si="139"/>
        <v>235492.51011432341</v>
      </c>
      <c r="Q437" s="3">
        <f t="shared" ca="1" si="140"/>
        <v>136824.76557331602</v>
      </c>
      <c r="Y437" s="1">
        <f ca="1">IF(Table3[[#This Row],[Gender]]="men",1,0)</f>
        <v>0</v>
      </c>
      <c r="Z437" s="1">
        <f ca="1">IF(Table3[[#This Row],[Gender]]="women",1,0)</f>
        <v>1</v>
      </c>
      <c r="AD437" s="1">
        <f ca="1"/>
        <v>0</v>
      </c>
      <c r="AE437" s="1">
        <f ca="1"/>
        <v>0</v>
      </c>
      <c r="AF437" s="1">
        <f ca="1"/>
        <v>0</v>
      </c>
      <c r="AG437" s="1">
        <f ca="1"/>
        <v>1</v>
      </c>
      <c r="AH437" s="1">
        <f ca="1"/>
        <v>0</v>
      </c>
      <c r="AI437" s="1">
        <f ca="1"/>
        <v>0</v>
      </c>
      <c r="AT437" s="6">
        <f t="shared" ca="1" si="132"/>
        <v>38199.040000000001</v>
      </c>
      <c r="AW437" s="1">
        <f t="shared" ca="1" si="133"/>
        <v>55.78</v>
      </c>
    </row>
    <row r="438" spans="1:49" x14ac:dyDescent="0.25">
      <c r="A438" s="1" t="str">
        <f t="shared" ca="1" si="123"/>
        <v>women</v>
      </c>
      <c r="B438" s="1">
        <f t="shared" ca="1" si="124"/>
        <v>38</v>
      </c>
      <c r="C438" s="1" t="str">
        <f t="shared" ca="1" si="125"/>
        <v>IT</v>
      </c>
      <c r="D438" s="1" t="str">
        <f t="shared" ca="1" si="126"/>
        <v>High school</v>
      </c>
      <c r="E438" s="1">
        <f t="shared" ca="1" si="127"/>
        <v>1</v>
      </c>
      <c r="F438" s="1">
        <f t="shared" ca="1" si="128"/>
        <v>3</v>
      </c>
      <c r="G438" s="1">
        <f t="shared" ca="1" si="129"/>
        <v>33665</v>
      </c>
      <c r="H438" s="1" t="str">
        <f t="shared" ca="1" si="130"/>
        <v>Yukon</v>
      </c>
      <c r="I438" s="1">
        <f t="shared" ca="1" si="134"/>
        <v>134660</v>
      </c>
      <c r="J438" s="3">
        <f t="shared" ca="1" si="131"/>
        <v>75551.875566615563</v>
      </c>
      <c r="K438" s="3">
        <f t="shared" ca="1" si="135"/>
        <v>73247.919664170826</v>
      </c>
      <c r="L438" s="3">
        <f t="shared" ca="1" si="122"/>
        <v>32324.894806235527</v>
      </c>
      <c r="M438" s="1">
        <f t="shared" ca="1" si="136"/>
        <v>45629.551953606424</v>
      </c>
      <c r="N438" s="3">
        <f t="shared" ca="1" si="137"/>
        <v>11448.742037793603</v>
      </c>
      <c r="O438" s="3">
        <f t="shared" ca="1" si="138"/>
        <v>219356.66170196442</v>
      </c>
      <c r="P438" s="3">
        <f t="shared" ca="1" si="139"/>
        <v>153506.32232645751</v>
      </c>
      <c r="Q438" s="3">
        <f t="shared" ca="1" si="140"/>
        <v>65850.339375506912</v>
      </c>
      <c r="Y438" s="1">
        <f ca="1">IF(Table3[[#This Row],[Gender]]="men",1,0)</f>
        <v>0</v>
      </c>
      <c r="Z438" s="1">
        <f ca="1">IF(Table3[[#This Row],[Gender]]="women",1,0)</f>
        <v>1</v>
      </c>
      <c r="AD438" s="1">
        <f ca="1"/>
        <v>0</v>
      </c>
      <c r="AE438" s="1">
        <f ca="1"/>
        <v>1</v>
      </c>
      <c r="AF438" s="1">
        <f ca="1"/>
        <v>0</v>
      </c>
      <c r="AG438" s="1">
        <f ca="1"/>
        <v>0</v>
      </c>
      <c r="AH438" s="1">
        <f ca="1"/>
        <v>0</v>
      </c>
      <c r="AI438" s="1">
        <f ca="1"/>
        <v>0</v>
      </c>
      <c r="AT438" s="6">
        <f t="shared" ca="1" si="132"/>
        <v>24415.97</v>
      </c>
      <c r="AW438" s="1">
        <f t="shared" ca="1" si="133"/>
        <v>56.11</v>
      </c>
    </row>
    <row r="439" spans="1:49" x14ac:dyDescent="0.25">
      <c r="A439" s="1" t="str">
        <f t="shared" ca="1" si="123"/>
        <v>men</v>
      </c>
      <c r="B439" s="1">
        <f t="shared" ca="1" si="124"/>
        <v>30</v>
      </c>
      <c r="C439" s="1" t="str">
        <f t="shared" ca="1" si="125"/>
        <v>Health</v>
      </c>
      <c r="D439" s="1" t="str">
        <f t="shared" ca="1" si="126"/>
        <v>High school</v>
      </c>
      <c r="E439" s="1">
        <f t="shared" ca="1" si="127"/>
        <v>2</v>
      </c>
      <c r="F439" s="1">
        <f t="shared" ca="1" si="128"/>
        <v>2</v>
      </c>
      <c r="G439" s="1">
        <f t="shared" ca="1" si="129"/>
        <v>58604</v>
      </c>
      <c r="H439" s="1" t="str">
        <f t="shared" ca="1" si="130"/>
        <v>Newfoundland</v>
      </c>
      <c r="I439" s="1">
        <f t="shared" ca="1" si="134"/>
        <v>351624</v>
      </c>
      <c r="J439" s="3">
        <f t="shared" ca="1" si="131"/>
        <v>287185.94126190688</v>
      </c>
      <c r="K439" s="3">
        <f t="shared" ca="1" si="135"/>
        <v>77903.647134593601</v>
      </c>
      <c r="L439" s="3">
        <f t="shared" ca="1" si="122"/>
        <v>35118.124060060327</v>
      </c>
      <c r="M439" s="1">
        <f t="shared" ca="1" si="136"/>
        <v>115956.14084351262</v>
      </c>
      <c r="N439" s="3">
        <f t="shared" ca="1" si="137"/>
        <v>23705.079996465189</v>
      </c>
      <c r="O439" s="3">
        <f t="shared" ca="1" si="138"/>
        <v>453232.72713105875</v>
      </c>
      <c r="P439" s="3">
        <f t="shared" ca="1" si="139"/>
        <v>438260.20616547979</v>
      </c>
      <c r="Q439" s="3">
        <f t="shared" ca="1" si="140"/>
        <v>14972.520965578966</v>
      </c>
      <c r="Y439" s="1">
        <f ca="1">IF(Table3[[#This Row],[Gender]]="men",1,0)</f>
        <v>1</v>
      </c>
      <c r="Z439" s="1">
        <f ca="1">IF(Table3[[#This Row],[Gender]]="women",1,0)</f>
        <v>0</v>
      </c>
      <c r="AD439" s="1">
        <f ca="1"/>
        <v>0</v>
      </c>
      <c r="AE439" s="1">
        <f ca="1"/>
        <v>1</v>
      </c>
      <c r="AF439" s="1">
        <f ca="1"/>
        <v>0</v>
      </c>
      <c r="AG439" s="1">
        <f ca="1"/>
        <v>0</v>
      </c>
      <c r="AH439" s="1">
        <f ca="1"/>
        <v>0</v>
      </c>
      <c r="AI439" s="1">
        <f ca="1"/>
        <v>0</v>
      </c>
      <c r="AT439" s="6">
        <f t="shared" ca="1" si="132"/>
        <v>38951.82</v>
      </c>
      <c r="AW439" s="1">
        <f t="shared" ca="1" si="133"/>
        <v>81.67</v>
      </c>
    </row>
    <row r="440" spans="1:49" x14ac:dyDescent="0.25">
      <c r="A440" s="1" t="str">
        <f t="shared" ca="1" si="123"/>
        <v>women</v>
      </c>
      <c r="B440" s="1">
        <f t="shared" ca="1" si="124"/>
        <v>32</v>
      </c>
      <c r="C440" s="1" t="str">
        <f t="shared" ca="1" si="125"/>
        <v>Health</v>
      </c>
      <c r="D440" s="1" t="str">
        <f t="shared" ca="1" si="126"/>
        <v>College</v>
      </c>
      <c r="E440" s="1">
        <f t="shared" ca="1" si="127"/>
        <v>4</v>
      </c>
      <c r="F440" s="1">
        <f t="shared" ca="1" si="128"/>
        <v>1</v>
      </c>
      <c r="G440" s="1">
        <f t="shared" ca="1" si="129"/>
        <v>49555</v>
      </c>
      <c r="H440" s="1" t="str">
        <f t="shared" ca="1" si="130"/>
        <v>Alberta</v>
      </c>
      <c r="I440" s="1">
        <f t="shared" ca="1" si="134"/>
        <v>247775</v>
      </c>
      <c r="J440" s="3">
        <f t="shared" ca="1" si="131"/>
        <v>209996.15164489101</v>
      </c>
      <c r="K440" s="3">
        <f t="shared" ca="1" si="135"/>
        <v>49396.324654836171</v>
      </c>
      <c r="L440" s="3">
        <f t="shared" ca="1" si="122"/>
        <v>26228.876369748363</v>
      </c>
      <c r="M440" s="1">
        <f t="shared" ca="1" si="136"/>
        <v>35961.217215481891</v>
      </c>
      <c r="N440" s="3">
        <f t="shared" ca="1" si="137"/>
        <v>18911.544223173958</v>
      </c>
      <c r="O440" s="3">
        <f t="shared" ca="1" si="138"/>
        <v>316082.86887801008</v>
      </c>
      <c r="P440" s="3">
        <f t="shared" ca="1" si="139"/>
        <v>272186.24523012125</v>
      </c>
      <c r="Q440" s="3">
        <f t="shared" ca="1" si="140"/>
        <v>43896.623647888831</v>
      </c>
      <c r="Y440" s="1">
        <f ca="1">IF(Table3[[#This Row],[Gender]]="men",1,0)</f>
        <v>0</v>
      </c>
      <c r="Z440" s="1">
        <f ca="1">IF(Table3[[#This Row],[Gender]]="women",1,0)</f>
        <v>1</v>
      </c>
      <c r="AD440" s="1">
        <f ca="1"/>
        <v>0</v>
      </c>
      <c r="AE440" s="1">
        <f ca="1"/>
        <v>1</v>
      </c>
      <c r="AF440" s="1">
        <f ca="1"/>
        <v>0</v>
      </c>
      <c r="AG440" s="1">
        <f ca="1"/>
        <v>0</v>
      </c>
      <c r="AH440" s="1">
        <f ca="1"/>
        <v>0</v>
      </c>
      <c r="AI440" s="1">
        <f ca="1"/>
        <v>0</v>
      </c>
      <c r="AT440" s="6">
        <f t="shared" ca="1" si="132"/>
        <v>49396.32</v>
      </c>
      <c r="AW440" s="1">
        <f t="shared" ca="1" si="133"/>
        <v>84.75</v>
      </c>
    </row>
    <row r="441" spans="1:49" x14ac:dyDescent="0.25">
      <c r="A441" s="1" t="str">
        <f t="shared" ca="1" si="123"/>
        <v>women</v>
      </c>
      <c r="B441" s="1">
        <f t="shared" ca="1" si="124"/>
        <v>37</v>
      </c>
      <c r="C441" s="1" t="str">
        <f t="shared" ca="1" si="125"/>
        <v>Health</v>
      </c>
      <c r="D441" s="1" t="str">
        <f t="shared" ca="1" si="126"/>
        <v>University</v>
      </c>
      <c r="E441" s="1">
        <f t="shared" ca="1" si="127"/>
        <v>4</v>
      </c>
      <c r="F441" s="1">
        <f t="shared" ca="1" si="128"/>
        <v>3</v>
      </c>
      <c r="G441" s="1">
        <f t="shared" ca="1" si="129"/>
        <v>82167</v>
      </c>
      <c r="H441" s="1" t="str">
        <f t="shared" ca="1" si="130"/>
        <v>Northwest Ter</v>
      </c>
      <c r="I441" s="1">
        <f t="shared" ca="1" si="134"/>
        <v>328668</v>
      </c>
      <c r="J441" s="3">
        <f t="shared" ca="1" si="131"/>
        <v>58161.371070813679</v>
      </c>
      <c r="K441" s="3">
        <f t="shared" ca="1" si="135"/>
        <v>56595.246873492426</v>
      </c>
      <c r="L441" s="3">
        <f t="shared" ca="1" si="122"/>
        <v>198451.6281188431</v>
      </c>
      <c r="M441" s="1">
        <f t="shared" ca="1" si="136"/>
        <v>132165.79797856914</v>
      </c>
      <c r="N441" s="3">
        <f t="shared" ca="1" si="137"/>
        <v>42826.129717605094</v>
      </c>
      <c r="O441" s="3">
        <f t="shared" ca="1" si="138"/>
        <v>428089.37659109751</v>
      </c>
      <c r="P441" s="3">
        <f t="shared" ca="1" si="139"/>
        <v>388778.79716822592</v>
      </c>
      <c r="Q441" s="3">
        <f t="shared" ca="1" si="140"/>
        <v>39310.579422871582</v>
      </c>
      <c r="Y441" s="1">
        <f ca="1">IF(Table3[[#This Row],[Gender]]="men",1,0)</f>
        <v>0</v>
      </c>
      <c r="Z441" s="1">
        <f ca="1">IF(Table3[[#This Row],[Gender]]="women",1,0)</f>
        <v>1</v>
      </c>
      <c r="AD441" s="1">
        <f ca="1"/>
        <v>1</v>
      </c>
      <c r="AE441" s="1">
        <f ca="1"/>
        <v>0</v>
      </c>
      <c r="AF441" s="1">
        <f ca="1"/>
        <v>0</v>
      </c>
      <c r="AG441" s="1">
        <f ca="1"/>
        <v>0</v>
      </c>
      <c r="AH441" s="1">
        <f ca="1"/>
        <v>0</v>
      </c>
      <c r="AI441" s="1">
        <f ca="1"/>
        <v>0</v>
      </c>
      <c r="AT441" s="6">
        <f t="shared" ca="1" si="132"/>
        <v>18865.080000000002</v>
      </c>
      <c r="AW441" s="1">
        <f t="shared" ca="1" si="133"/>
        <v>17.7</v>
      </c>
    </row>
    <row r="442" spans="1:49" x14ac:dyDescent="0.25">
      <c r="A442" s="1" t="str">
        <f t="shared" ca="1" si="123"/>
        <v>women</v>
      </c>
      <c r="B442" s="1">
        <f t="shared" ca="1" si="124"/>
        <v>43</v>
      </c>
      <c r="C442" s="1" t="str">
        <f t="shared" ca="1" si="125"/>
        <v>Teaching</v>
      </c>
      <c r="D442" s="1" t="str">
        <f t="shared" ca="1" si="126"/>
        <v>University</v>
      </c>
      <c r="E442" s="1">
        <f t="shared" ca="1" si="127"/>
        <v>1</v>
      </c>
      <c r="F442" s="1">
        <f t="shared" ca="1" si="128"/>
        <v>2</v>
      </c>
      <c r="G442" s="1">
        <f t="shared" ca="1" si="129"/>
        <v>25099</v>
      </c>
      <c r="H442" s="1" t="str">
        <f t="shared" ca="1" si="130"/>
        <v>Ontario</v>
      </c>
      <c r="I442" s="1">
        <f t="shared" ca="1" si="134"/>
        <v>100396</v>
      </c>
      <c r="J442" s="3">
        <f t="shared" ca="1" si="131"/>
        <v>62150.190182000755</v>
      </c>
      <c r="K442" s="3">
        <f t="shared" ca="1" si="135"/>
        <v>10024.414214738601</v>
      </c>
      <c r="L442" s="3">
        <f t="shared" ca="1" si="122"/>
        <v>3865.3598840257678</v>
      </c>
      <c r="M442" s="1">
        <f t="shared" ca="1" si="136"/>
        <v>3407.80012470376</v>
      </c>
      <c r="N442" s="3">
        <f t="shared" ca="1" si="137"/>
        <v>2878.7101690838654</v>
      </c>
      <c r="O442" s="3">
        <f t="shared" ca="1" si="138"/>
        <v>113299.12438382246</v>
      </c>
      <c r="P442" s="3">
        <f t="shared" ca="1" si="139"/>
        <v>69423.350190730285</v>
      </c>
      <c r="Q442" s="3">
        <f t="shared" ca="1" si="140"/>
        <v>43875.774193092177</v>
      </c>
      <c r="Y442" s="1">
        <f ca="1">IF(Table3[[#This Row],[Gender]]="men",1,0)</f>
        <v>0</v>
      </c>
      <c r="Z442" s="1">
        <f ca="1">IF(Table3[[#This Row],[Gender]]="women",1,0)</f>
        <v>1</v>
      </c>
      <c r="AD442" s="1">
        <f ca="1"/>
        <v>0</v>
      </c>
      <c r="AE442" s="1">
        <f ca="1"/>
        <v>0</v>
      </c>
      <c r="AF442" s="1">
        <f ca="1"/>
        <v>1</v>
      </c>
      <c r="AG442" s="1">
        <f ca="1"/>
        <v>0</v>
      </c>
      <c r="AH442" s="1">
        <f ca="1"/>
        <v>0</v>
      </c>
      <c r="AI442" s="1">
        <f ca="1"/>
        <v>0</v>
      </c>
      <c r="AT442" s="6">
        <f t="shared" ca="1" si="132"/>
        <v>5012.21</v>
      </c>
      <c r="AW442" s="1">
        <f t="shared" ca="1" si="133"/>
        <v>61.91</v>
      </c>
    </row>
    <row r="443" spans="1:49" x14ac:dyDescent="0.25">
      <c r="A443" s="1" t="str">
        <f t="shared" ca="1" si="123"/>
        <v>women</v>
      </c>
      <c r="B443" s="1">
        <f t="shared" ca="1" si="124"/>
        <v>38</v>
      </c>
      <c r="C443" s="1" t="str">
        <f t="shared" ca="1" si="125"/>
        <v>Agriculture</v>
      </c>
      <c r="D443" s="1" t="str">
        <f t="shared" ca="1" si="126"/>
        <v>High school</v>
      </c>
      <c r="E443" s="1">
        <f t="shared" ca="1" si="127"/>
        <v>3</v>
      </c>
      <c r="F443" s="1">
        <f t="shared" ca="1" si="128"/>
        <v>3</v>
      </c>
      <c r="G443" s="1">
        <f t="shared" ca="1" si="129"/>
        <v>58364</v>
      </c>
      <c r="H443" s="1" t="str">
        <f t="shared" ca="1" si="130"/>
        <v>Prince Edward Island</v>
      </c>
      <c r="I443" s="1">
        <f t="shared" ca="1" si="134"/>
        <v>175092</v>
      </c>
      <c r="J443" s="3">
        <f t="shared" ca="1" si="131"/>
        <v>142915.60732168957</v>
      </c>
      <c r="K443" s="3">
        <f t="shared" ca="1" si="135"/>
        <v>118163.79203380983</v>
      </c>
      <c r="L443" s="3">
        <f t="shared" ca="1" si="122"/>
        <v>18487.261635982431</v>
      </c>
      <c r="M443" s="1">
        <f t="shared" ca="1" si="136"/>
        <v>109557.26163950142</v>
      </c>
      <c r="N443" s="3">
        <f t="shared" ca="1" si="137"/>
        <v>65593.429939316586</v>
      </c>
      <c r="O443" s="3">
        <f t="shared" ca="1" si="138"/>
        <v>358849.2219731264</v>
      </c>
      <c r="P443" s="3">
        <f t="shared" ca="1" si="139"/>
        <v>270960.13059717341</v>
      </c>
      <c r="Q443" s="3">
        <f t="shared" ca="1" si="140"/>
        <v>87889.091375952994</v>
      </c>
      <c r="Y443" s="1">
        <f ca="1">IF(Table3[[#This Row],[Gender]]="men",1,0)</f>
        <v>0</v>
      </c>
      <c r="Z443" s="1">
        <f ca="1">IF(Table3[[#This Row],[Gender]]="women",1,0)</f>
        <v>1</v>
      </c>
      <c r="AD443" s="1">
        <f ca="1"/>
        <v>1</v>
      </c>
      <c r="AE443" s="1">
        <f ca="1"/>
        <v>0</v>
      </c>
      <c r="AF443" s="1">
        <f ca="1"/>
        <v>0</v>
      </c>
      <c r="AG443" s="1">
        <f ca="1"/>
        <v>0</v>
      </c>
      <c r="AH443" s="1">
        <f ca="1"/>
        <v>0</v>
      </c>
      <c r="AI443" s="1">
        <f ca="1"/>
        <v>0</v>
      </c>
      <c r="AT443" s="6">
        <f t="shared" ca="1" si="132"/>
        <v>39387.93</v>
      </c>
      <c r="AW443" s="1">
        <f t="shared" ca="1" si="133"/>
        <v>81.62</v>
      </c>
    </row>
    <row r="444" spans="1:49" x14ac:dyDescent="0.25">
      <c r="A444" s="1" t="str">
        <f t="shared" ca="1" si="123"/>
        <v>men</v>
      </c>
      <c r="B444" s="1">
        <f t="shared" ca="1" si="124"/>
        <v>44</v>
      </c>
      <c r="C444" s="1" t="str">
        <f t="shared" ca="1" si="125"/>
        <v>Teaching</v>
      </c>
      <c r="D444" s="1" t="str">
        <f t="shared" ca="1" si="126"/>
        <v>College</v>
      </c>
      <c r="E444" s="1">
        <f t="shared" ca="1" si="127"/>
        <v>3</v>
      </c>
      <c r="F444" s="1">
        <f t="shared" ca="1" si="128"/>
        <v>1</v>
      </c>
      <c r="G444" s="1">
        <f t="shared" ca="1" si="129"/>
        <v>42234</v>
      </c>
      <c r="H444" s="1" t="str">
        <f t="shared" ca="1" si="130"/>
        <v>BC</v>
      </c>
      <c r="I444" s="1">
        <f t="shared" ca="1" si="134"/>
        <v>126702</v>
      </c>
      <c r="J444" s="3">
        <f t="shared" ca="1" si="131"/>
        <v>31005.105373781858</v>
      </c>
      <c r="K444" s="3">
        <f t="shared" ca="1" si="135"/>
        <v>16384.780569645576</v>
      </c>
      <c r="L444" s="3">
        <f t="shared" ca="1" si="122"/>
        <v>1408.5914144704655</v>
      </c>
      <c r="M444" s="1">
        <f t="shared" ca="1" si="136"/>
        <v>81334.990430925551</v>
      </c>
      <c r="N444" s="3">
        <f t="shared" ca="1" si="137"/>
        <v>30021.316798636104</v>
      </c>
      <c r="O444" s="3">
        <f t="shared" ca="1" si="138"/>
        <v>173108.09736828168</v>
      </c>
      <c r="P444" s="3">
        <f t="shared" ca="1" si="139"/>
        <v>113748.68721917787</v>
      </c>
      <c r="Q444" s="3">
        <f t="shared" ca="1" si="140"/>
        <v>59359.410149103816</v>
      </c>
      <c r="Y444" s="1">
        <f ca="1">IF(Table3[[#This Row],[Gender]]="men",1,0)</f>
        <v>1</v>
      </c>
      <c r="Z444" s="1">
        <f ca="1">IF(Table3[[#This Row],[Gender]]="women",1,0)</f>
        <v>0</v>
      </c>
      <c r="AD444" s="1">
        <f ca="1"/>
        <v>0</v>
      </c>
      <c r="AE444" s="1">
        <f ca="1"/>
        <v>0</v>
      </c>
      <c r="AF444" s="1">
        <f ca="1"/>
        <v>0</v>
      </c>
      <c r="AG444" s="1">
        <f ca="1"/>
        <v>1</v>
      </c>
      <c r="AH444" s="1">
        <f ca="1"/>
        <v>0</v>
      </c>
      <c r="AI444" s="1">
        <f ca="1"/>
        <v>0</v>
      </c>
      <c r="AT444" s="6">
        <f t="shared" ca="1" si="132"/>
        <v>16384.78</v>
      </c>
      <c r="AW444" s="1">
        <f t="shared" ca="1" si="133"/>
        <v>24.47</v>
      </c>
    </row>
    <row r="445" spans="1:49" x14ac:dyDescent="0.25">
      <c r="A445" s="1" t="str">
        <f t="shared" ca="1" si="123"/>
        <v>men</v>
      </c>
      <c r="B445" s="1">
        <f t="shared" ca="1" si="124"/>
        <v>28</v>
      </c>
      <c r="C445" s="1" t="str">
        <f t="shared" ca="1" si="125"/>
        <v>IT</v>
      </c>
      <c r="D445" s="1" t="str">
        <f t="shared" ca="1" si="126"/>
        <v>College</v>
      </c>
      <c r="E445" s="1">
        <f t="shared" ca="1" si="127"/>
        <v>2</v>
      </c>
      <c r="F445" s="1">
        <f t="shared" ca="1" si="128"/>
        <v>3</v>
      </c>
      <c r="G445" s="1">
        <f t="shared" ca="1" si="129"/>
        <v>56194</v>
      </c>
      <c r="H445" s="1" t="str">
        <f t="shared" ca="1" si="130"/>
        <v>New Bruncwick</v>
      </c>
      <c r="I445" s="1">
        <f t="shared" ca="1" si="134"/>
        <v>224776</v>
      </c>
      <c r="J445" s="3">
        <f t="shared" ca="1" si="131"/>
        <v>76290.243273617249</v>
      </c>
      <c r="K445" s="3">
        <f t="shared" ca="1" si="135"/>
        <v>78273.107166510643</v>
      </c>
      <c r="L445" s="3">
        <f t="shared" ca="1" si="122"/>
        <v>160997.32052059751</v>
      </c>
      <c r="M445" s="1">
        <f t="shared" ca="1" si="136"/>
        <v>52978.716112394912</v>
      </c>
      <c r="N445" s="3">
        <f t="shared" ca="1" si="137"/>
        <v>65079.478346187054</v>
      </c>
      <c r="O445" s="3">
        <f t="shared" ca="1" si="138"/>
        <v>368128.5855126977</v>
      </c>
      <c r="P445" s="3">
        <f t="shared" ca="1" si="139"/>
        <v>290266.27990660968</v>
      </c>
      <c r="Q445" s="3">
        <f t="shared" ca="1" si="140"/>
        <v>77862.305606088019</v>
      </c>
      <c r="Y445" s="1">
        <f ca="1">IF(Table3[[#This Row],[Gender]]="men",1,0)</f>
        <v>1</v>
      </c>
      <c r="Z445" s="1">
        <f ca="1">IF(Table3[[#This Row],[Gender]]="women",1,0)</f>
        <v>0</v>
      </c>
      <c r="AD445" s="1">
        <f ca="1"/>
        <v>0</v>
      </c>
      <c r="AE445" s="1">
        <f ca="1"/>
        <v>1</v>
      </c>
      <c r="AF445" s="1">
        <f ca="1"/>
        <v>0</v>
      </c>
      <c r="AG445" s="1">
        <f ca="1"/>
        <v>0</v>
      </c>
      <c r="AH445" s="1">
        <f ca="1"/>
        <v>0</v>
      </c>
      <c r="AI445" s="1">
        <f ca="1"/>
        <v>0</v>
      </c>
      <c r="AT445" s="6">
        <f t="shared" ca="1" si="132"/>
        <v>26091.040000000001</v>
      </c>
      <c r="AW445" s="1">
        <f t="shared" ca="1" si="133"/>
        <v>33.94</v>
      </c>
    </row>
    <row r="446" spans="1:49" x14ac:dyDescent="0.25">
      <c r="A446" s="1" t="str">
        <f t="shared" ca="1" si="123"/>
        <v>women</v>
      </c>
      <c r="B446" s="1">
        <f t="shared" ca="1" si="124"/>
        <v>42</v>
      </c>
      <c r="C446" s="1" t="str">
        <f t="shared" ca="1" si="125"/>
        <v>Health</v>
      </c>
      <c r="D446" s="1" t="str">
        <f t="shared" ca="1" si="126"/>
        <v>High school</v>
      </c>
      <c r="E446" s="1">
        <f t="shared" ca="1" si="127"/>
        <v>1</v>
      </c>
      <c r="F446" s="1">
        <f t="shared" ca="1" si="128"/>
        <v>1</v>
      </c>
      <c r="G446" s="1">
        <f t="shared" ca="1" si="129"/>
        <v>47257</v>
      </c>
      <c r="H446" s="1" t="str">
        <f t="shared" ca="1" si="130"/>
        <v>Yukon</v>
      </c>
      <c r="I446" s="1">
        <f t="shared" ca="1" si="134"/>
        <v>236285</v>
      </c>
      <c r="J446" s="3">
        <f t="shared" ca="1" si="131"/>
        <v>49476.681061718518</v>
      </c>
      <c r="K446" s="3">
        <f t="shared" ca="1" si="135"/>
        <v>44663.127854278195</v>
      </c>
      <c r="L446" s="3">
        <f t="shared" ca="1" si="122"/>
        <v>31001.629730441535</v>
      </c>
      <c r="M446" s="1">
        <f t="shared" ca="1" si="136"/>
        <v>60017.436739381599</v>
      </c>
      <c r="N446" s="3">
        <f t="shared" ca="1" si="137"/>
        <v>30098.19654682542</v>
      </c>
      <c r="O446" s="3">
        <f t="shared" ca="1" si="138"/>
        <v>311046.3244011036</v>
      </c>
      <c r="P446" s="3">
        <f t="shared" ca="1" si="139"/>
        <v>140495.74753154165</v>
      </c>
      <c r="Q446" s="3">
        <f t="shared" ca="1" si="140"/>
        <v>170550.57686956195</v>
      </c>
      <c r="Y446" s="1">
        <f ca="1">IF(Table3[[#This Row],[Gender]]="men",1,0)</f>
        <v>0</v>
      </c>
      <c r="Z446" s="1">
        <f ca="1">IF(Table3[[#This Row],[Gender]]="women",1,0)</f>
        <v>1</v>
      </c>
      <c r="AD446" s="1">
        <f ca="1"/>
        <v>1</v>
      </c>
      <c r="AE446" s="1">
        <f ca="1"/>
        <v>0</v>
      </c>
      <c r="AF446" s="1">
        <f ca="1"/>
        <v>0</v>
      </c>
      <c r="AG446" s="1">
        <f ca="1"/>
        <v>0</v>
      </c>
      <c r="AH446" s="1">
        <f ca="1"/>
        <v>0</v>
      </c>
      <c r="AI446" s="1">
        <f ca="1"/>
        <v>0</v>
      </c>
      <c r="AT446" s="6">
        <f t="shared" ca="1" si="132"/>
        <v>44663.13</v>
      </c>
      <c r="AW446" s="1">
        <f t="shared" ca="1" si="133"/>
        <v>20.94</v>
      </c>
    </row>
    <row r="447" spans="1:49" x14ac:dyDescent="0.25">
      <c r="A447" s="1" t="str">
        <f t="shared" ca="1" si="123"/>
        <v>men</v>
      </c>
      <c r="B447" s="1">
        <f t="shared" ca="1" si="124"/>
        <v>27</v>
      </c>
      <c r="C447" s="1" t="str">
        <f t="shared" ca="1" si="125"/>
        <v>Teaching</v>
      </c>
      <c r="D447" s="1" t="str">
        <f t="shared" ca="1" si="126"/>
        <v>High school</v>
      </c>
      <c r="E447" s="1">
        <f t="shared" ca="1" si="127"/>
        <v>3</v>
      </c>
      <c r="F447" s="1">
        <f t="shared" ca="1" si="128"/>
        <v>3</v>
      </c>
      <c r="G447" s="1">
        <f t="shared" ca="1" si="129"/>
        <v>43685</v>
      </c>
      <c r="H447" s="1" t="str">
        <f t="shared" ca="1" si="130"/>
        <v>BC</v>
      </c>
      <c r="I447" s="1">
        <f t="shared" ca="1" si="134"/>
        <v>131055</v>
      </c>
      <c r="J447" s="3">
        <f t="shared" ca="1" si="131"/>
        <v>32170.038198665341</v>
      </c>
      <c r="K447" s="3">
        <f t="shared" ca="1" si="135"/>
        <v>93505.155045145482</v>
      </c>
      <c r="L447" s="3">
        <f t="shared" ca="1" si="122"/>
        <v>87473.75402610976</v>
      </c>
      <c r="M447" s="1">
        <f t="shared" ca="1" si="136"/>
        <v>25850.013438918384</v>
      </c>
      <c r="N447" s="3">
        <f t="shared" ca="1" si="137"/>
        <v>17199.924507709642</v>
      </c>
      <c r="O447" s="3">
        <f t="shared" ca="1" si="138"/>
        <v>241760.07955285511</v>
      </c>
      <c r="P447" s="3">
        <f t="shared" ca="1" si="139"/>
        <v>145493.80566369349</v>
      </c>
      <c r="Q447" s="3">
        <f t="shared" ca="1" si="140"/>
        <v>96266.273889161617</v>
      </c>
      <c r="Y447" s="1">
        <f ca="1">IF(Table3[[#This Row],[Gender]]="men",1,0)</f>
        <v>1</v>
      </c>
      <c r="Z447" s="1">
        <f ca="1">IF(Table3[[#This Row],[Gender]]="women",1,0)</f>
        <v>0</v>
      </c>
      <c r="AD447" s="1">
        <f ca="1"/>
        <v>0</v>
      </c>
      <c r="AE447" s="1">
        <f ca="1"/>
        <v>0</v>
      </c>
      <c r="AF447" s="1">
        <f ca="1"/>
        <v>1</v>
      </c>
      <c r="AG447" s="1">
        <f ca="1"/>
        <v>0</v>
      </c>
      <c r="AH447" s="1">
        <f ca="1"/>
        <v>0</v>
      </c>
      <c r="AI447" s="1">
        <f ca="1"/>
        <v>0</v>
      </c>
      <c r="AT447" s="6">
        <f t="shared" ca="1" si="132"/>
        <v>31168.39</v>
      </c>
      <c r="AW447" s="1">
        <f t="shared" ca="1" si="133"/>
        <v>24.55</v>
      </c>
    </row>
    <row r="448" spans="1:49" x14ac:dyDescent="0.25">
      <c r="A448" s="1" t="str">
        <f t="shared" ca="1" si="123"/>
        <v>women</v>
      </c>
      <c r="B448" s="1">
        <f t="shared" ca="1" si="124"/>
        <v>40</v>
      </c>
      <c r="C448" s="1" t="str">
        <f t="shared" ca="1" si="125"/>
        <v>Agriculture</v>
      </c>
      <c r="D448" s="1" t="str">
        <f t="shared" ca="1" si="126"/>
        <v>College</v>
      </c>
      <c r="E448" s="1">
        <f t="shared" ca="1" si="127"/>
        <v>4</v>
      </c>
      <c r="F448" s="1">
        <f t="shared" ca="1" si="128"/>
        <v>3</v>
      </c>
      <c r="G448" s="1">
        <f t="shared" ca="1" si="129"/>
        <v>31272</v>
      </c>
      <c r="H448" s="1" t="str">
        <f t="shared" ca="1" si="130"/>
        <v>Saskatchewan</v>
      </c>
      <c r="I448" s="1">
        <f t="shared" ca="1" si="134"/>
        <v>93816</v>
      </c>
      <c r="J448" s="3">
        <f t="shared" ca="1" si="131"/>
        <v>6902.4346162323563</v>
      </c>
      <c r="K448" s="3">
        <f t="shared" ca="1" si="135"/>
        <v>88489.146251355458</v>
      </c>
      <c r="L448" s="3">
        <f t="shared" ca="1" si="122"/>
        <v>46238.481668333457</v>
      </c>
      <c r="M448" s="1">
        <f t="shared" ca="1" si="136"/>
        <v>43118.494277737656</v>
      </c>
      <c r="N448" s="3">
        <f t="shared" ca="1" si="137"/>
        <v>37457.944868524166</v>
      </c>
      <c r="O448" s="3">
        <f t="shared" ca="1" si="138"/>
        <v>219763.09111987962</v>
      </c>
      <c r="P448" s="3">
        <f t="shared" ca="1" si="139"/>
        <v>96259.41056230347</v>
      </c>
      <c r="Q448" s="3">
        <f t="shared" ca="1" si="140"/>
        <v>123503.68055757615</v>
      </c>
      <c r="Y448" s="1">
        <f ca="1">IF(Table3[[#This Row],[Gender]]="men",1,0)</f>
        <v>0</v>
      </c>
      <c r="Z448" s="1">
        <f ca="1">IF(Table3[[#This Row],[Gender]]="women",1,0)</f>
        <v>1</v>
      </c>
      <c r="AD448" s="1">
        <f ca="1"/>
        <v>0</v>
      </c>
      <c r="AE448" s="1">
        <f ca="1"/>
        <v>0</v>
      </c>
      <c r="AF448" s="1">
        <f ca="1"/>
        <v>0</v>
      </c>
      <c r="AG448" s="1">
        <f ca="1"/>
        <v>1</v>
      </c>
      <c r="AH448" s="1">
        <f ca="1"/>
        <v>0</v>
      </c>
      <c r="AI448" s="1">
        <f ca="1"/>
        <v>0</v>
      </c>
      <c r="AT448" s="6">
        <f t="shared" ca="1" si="132"/>
        <v>29496.38</v>
      </c>
      <c r="AW448" s="1">
        <f t="shared" ca="1" si="133"/>
        <v>7.36</v>
      </c>
    </row>
    <row r="449" spans="1:49" x14ac:dyDescent="0.25">
      <c r="A449" s="1" t="str">
        <f t="shared" ca="1" si="123"/>
        <v>men</v>
      </c>
      <c r="B449" s="1">
        <f t="shared" ca="1" si="124"/>
        <v>37</v>
      </c>
      <c r="C449" s="1" t="str">
        <f t="shared" ca="1" si="125"/>
        <v>IT</v>
      </c>
      <c r="D449" s="1" t="str">
        <f t="shared" ca="1" si="126"/>
        <v>College</v>
      </c>
      <c r="E449" s="1">
        <f t="shared" ca="1" si="127"/>
        <v>3</v>
      </c>
      <c r="F449" s="1">
        <f t="shared" ca="1" si="128"/>
        <v>3</v>
      </c>
      <c r="G449" s="1">
        <f t="shared" ca="1" si="129"/>
        <v>86092</v>
      </c>
      <c r="H449" s="1" t="str">
        <f t="shared" ca="1" si="130"/>
        <v>Alberta</v>
      </c>
      <c r="I449" s="1">
        <f t="shared" ca="1" si="134"/>
        <v>430460</v>
      </c>
      <c r="J449" s="3">
        <f t="shared" ca="1" si="131"/>
        <v>71948.677663305134</v>
      </c>
      <c r="K449" s="3">
        <f t="shared" ca="1" si="135"/>
        <v>147933.40094228959</v>
      </c>
      <c r="L449" s="3">
        <f t="shared" ca="1" si="122"/>
        <v>176693.07880204057</v>
      </c>
      <c r="M449" s="1">
        <f t="shared" ca="1" si="136"/>
        <v>11234.823935487359</v>
      </c>
      <c r="N449" s="3">
        <f t="shared" ca="1" si="137"/>
        <v>107405.9544272894</v>
      </c>
      <c r="O449" s="3">
        <f t="shared" ca="1" si="138"/>
        <v>685799.35536957905</v>
      </c>
      <c r="P449" s="3">
        <f t="shared" ca="1" si="139"/>
        <v>259876.58040083307</v>
      </c>
      <c r="Q449" s="3">
        <f t="shared" ca="1" si="140"/>
        <v>425922.774968746</v>
      </c>
      <c r="Y449" s="1">
        <f ca="1">IF(Table3[[#This Row],[Gender]]="men",1,0)</f>
        <v>1</v>
      </c>
      <c r="Z449" s="1">
        <f ca="1">IF(Table3[[#This Row],[Gender]]="women",1,0)</f>
        <v>0</v>
      </c>
      <c r="AD449" s="1">
        <f ca="1"/>
        <v>1</v>
      </c>
      <c r="AE449" s="1">
        <f ca="1"/>
        <v>0</v>
      </c>
      <c r="AF449" s="1">
        <f ca="1"/>
        <v>0</v>
      </c>
      <c r="AG449" s="1">
        <f ca="1"/>
        <v>0</v>
      </c>
      <c r="AH449" s="1">
        <f ca="1"/>
        <v>0</v>
      </c>
      <c r="AI449" s="1">
        <f ca="1"/>
        <v>0</v>
      </c>
      <c r="AT449" s="6">
        <f t="shared" ca="1" si="132"/>
        <v>49311.13</v>
      </c>
      <c r="AW449" s="1">
        <f t="shared" ca="1" si="133"/>
        <v>16.71</v>
      </c>
    </row>
    <row r="450" spans="1:49" x14ac:dyDescent="0.25">
      <c r="A450" s="1" t="str">
        <f t="shared" ca="1" si="123"/>
        <v>men</v>
      </c>
      <c r="B450" s="1">
        <f t="shared" ca="1" si="124"/>
        <v>33</v>
      </c>
      <c r="C450" s="1" t="str">
        <f t="shared" ca="1" si="125"/>
        <v>Teaching</v>
      </c>
      <c r="D450" s="1" t="str">
        <f t="shared" ca="1" si="126"/>
        <v>Other</v>
      </c>
      <c r="E450" s="1">
        <f t="shared" ca="1" si="127"/>
        <v>2</v>
      </c>
      <c r="F450" s="1">
        <f t="shared" ca="1" si="128"/>
        <v>3</v>
      </c>
      <c r="G450" s="1">
        <f t="shared" ca="1" si="129"/>
        <v>62337</v>
      </c>
      <c r="H450" s="1" t="str">
        <f t="shared" ca="1" si="130"/>
        <v>Saskatchewan</v>
      </c>
      <c r="I450" s="1">
        <f t="shared" ca="1" si="134"/>
        <v>187011</v>
      </c>
      <c r="J450" s="3">
        <f t="shared" ca="1" si="131"/>
        <v>45554.72545477526</v>
      </c>
      <c r="K450" s="3">
        <f t="shared" ca="1" si="135"/>
        <v>179085.12115667091</v>
      </c>
      <c r="L450" s="3">
        <f t="shared" ca="1" si="122"/>
        <v>8583.9722419217123</v>
      </c>
      <c r="M450" s="1">
        <f t="shared" ca="1" si="136"/>
        <v>60641.717429172022</v>
      </c>
      <c r="N450" s="3">
        <f t="shared" ca="1" si="137"/>
        <v>36419.004598482177</v>
      </c>
      <c r="O450" s="3">
        <f t="shared" ca="1" si="138"/>
        <v>402515.12575515307</v>
      </c>
      <c r="P450" s="3">
        <f t="shared" ca="1" si="139"/>
        <v>114780.415125869</v>
      </c>
      <c r="Q450" s="3">
        <f t="shared" ca="1" si="140"/>
        <v>287734.71062928409</v>
      </c>
      <c r="Y450" s="1">
        <f ca="1">IF(Table3[[#This Row],[Gender]]="men",1,0)</f>
        <v>1</v>
      </c>
      <c r="Z450" s="1">
        <f ca="1">IF(Table3[[#This Row],[Gender]]="women",1,0)</f>
        <v>0</v>
      </c>
      <c r="AD450" s="1">
        <f ca="1"/>
        <v>0</v>
      </c>
      <c r="AE450" s="1">
        <f ca="1"/>
        <v>0</v>
      </c>
      <c r="AF450" s="1">
        <f ca="1"/>
        <v>1</v>
      </c>
      <c r="AG450" s="1">
        <f ca="1"/>
        <v>0</v>
      </c>
      <c r="AH450" s="1">
        <f ca="1"/>
        <v>0</v>
      </c>
      <c r="AI450" s="1">
        <f ca="1"/>
        <v>0</v>
      </c>
      <c r="AT450" s="6">
        <f t="shared" ca="1" si="132"/>
        <v>59695.040000000001</v>
      </c>
      <c r="AW450" s="1">
        <f t="shared" ca="1" si="133"/>
        <v>24.36</v>
      </c>
    </row>
    <row r="451" spans="1:49" x14ac:dyDescent="0.25">
      <c r="A451" s="1" t="str">
        <f t="shared" ca="1" si="123"/>
        <v>men</v>
      </c>
      <c r="B451" s="1">
        <f t="shared" ca="1" si="124"/>
        <v>27</v>
      </c>
      <c r="C451" s="1" t="str">
        <f t="shared" ca="1" si="125"/>
        <v>Agriculture</v>
      </c>
      <c r="D451" s="1" t="str">
        <f t="shared" ca="1" si="126"/>
        <v>High school</v>
      </c>
      <c r="E451" s="1">
        <f t="shared" ca="1" si="127"/>
        <v>3</v>
      </c>
      <c r="F451" s="1">
        <f t="shared" ca="1" si="128"/>
        <v>2</v>
      </c>
      <c r="G451" s="1">
        <f t="shared" ca="1" si="129"/>
        <v>66453</v>
      </c>
      <c r="H451" s="1" t="str">
        <f t="shared" ca="1" si="130"/>
        <v>Saskatchewan</v>
      </c>
      <c r="I451" s="1">
        <f t="shared" ca="1" si="134"/>
        <v>332265</v>
      </c>
      <c r="J451" s="3">
        <f t="shared" ca="1" si="131"/>
        <v>93771.639736138401</v>
      </c>
      <c r="K451" s="3">
        <f t="shared" ca="1" si="135"/>
        <v>100419.66517404867</v>
      </c>
      <c r="L451" s="3">
        <f t="shared" ca="1" si="122"/>
        <v>108904.20579248048</v>
      </c>
      <c r="M451" s="1">
        <f t="shared" ca="1" si="136"/>
        <v>108229.42177211912</v>
      </c>
      <c r="N451" s="3">
        <f t="shared" ca="1" si="137"/>
        <v>71934.272010943983</v>
      </c>
      <c r="O451" s="3">
        <f t="shared" ca="1" si="138"/>
        <v>504618.93718499265</v>
      </c>
      <c r="P451" s="3">
        <f t="shared" ca="1" si="139"/>
        <v>310905.26730073802</v>
      </c>
      <c r="Q451" s="3">
        <f t="shared" ca="1" si="140"/>
        <v>193713.66988425463</v>
      </c>
      <c r="Y451" s="1">
        <f ca="1">IF(Table3[[#This Row],[Gender]]="men",1,0)</f>
        <v>1</v>
      </c>
      <c r="Z451" s="1">
        <f ca="1">IF(Table3[[#This Row],[Gender]]="women",1,0)</f>
        <v>0</v>
      </c>
      <c r="AD451" s="1">
        <f ca="1"/>
        <v>0</v>
      </c>
      <c r="AE451" s="1">
        <f ca="1"/>
        <v>1</v>
      </c>
      <c r="AF451" s="1">
        <f ca="1"/>
        <v>0</v>
      </c>
      <c r="AG451" s="1">
        <f ca="1"/>
        <v>0</v>
      </c>
      <c r="AH451" s="1">
        <f ca="1"/>
        <v>0</v>
      </c>
      <c r="AI451" s="1">
        <f ca="1"/>
        <v>0</v>
      </c>
      <c r="AT451" s="6">
        <f t="shared" ca="1" si="132"/>
        <v>50209.83</v>
      </c>
      <c r="AW451" s="1">
        <f t="shared" ca="1" si="133"/>
        <v>28.22</v>
      </c>
    </row>
    <row r="452" spans="1:49" x14ac:dyDescent="0.25">
      <c r="A452" s="1" t="str">
        <f t="shared" ca="1" si="123"/>
        <v>women</v>
      </c>
      <c r="B452" s="1">
        <f t="shared" ca="1" si="124"/>
        <v>39</v>
      </c>
      <c r="C452" s="1" t="str">
        <f t="shared" ca="1" si="125"/>
        <v>Health</v>
      </c>
      <c r="D452" s="1" t="str">
        <f t="shared" ca="1" si="126"/>
        <v>High school</v>
      </c>
      <c r="E452" s="1">
        <f t="shared" ca="1" si="127"/>
        <v>2</v>
      </c>
      <c r="F452" s="1">
        <f t="shared" ca="1" si="128"/>
        <v>1</v>
      </c>
      <c r="G452" s="1">
        <f t="shared" ca="1" si="129"/>
        <v>57635</v>
      </c>
      <c r="H452" s="1" t="str">
        <f t="shared" ca="1" si="130"/>
        <v>Alberta</v>
      </c>
      <c r="I452" s="1">
        <f t="shared" ca="1" si="134"/>
        <v>172905</v>
      </c>
      <c r="J452" s="3">
        <f t="shared" ca="1" si="131"/>
        <v>39094.430020685737</v>
      </c>
      <c r="K452" s="3">
        <f t="shared" ca="1" si="135"/>
        <v>47178.15180427298</v>
      </c>
      <c r="L452" s="3">
        <f t="shared" ca="1" si="122"/>
        <v>56879.054123501366</v>
      </c>
      <c r="M452" s="1">
        <f t="shared" ca="1" si="136"/>
        <v>16443.333682483848</v>
      </c>
      <c r="N452" s="3">
        <f t="shared" ca="1" si="137"/>
        <v>4548.9995841152877</v>
      </c>
      <c r="O452" s="3">
        <f t="shared" ca="1" si="138"/>
        <v>224632.15138838827</v>
      </c>
      <c r="P452" s="3">
        <f t="shared" ca="1" si="139"/>
        <v>112416.81782667094</v>
      </c>
      <c r="Q452" s="3">
        <f t="shared" ca="1" si="140"/>
        <v>112215.33356171733</v>
      </c>
      <c r="Y452" s="1">
        <f ca="1">IF(Table3[[#This Row],[Gender]]="men",1,0)</f>
        <v>0</v>
      </c>
      <c r="Z452" s="1">
        <f ca="1">IF(Table3[[#This Row],[Gender]]="women",1,0)</f>
        <v>1</v>
      </c>
      <c r="AD452" s="1">
        <f ca="1"/>
        <v>0</v>
      </c>
      <c r="AE452" s="1">
        <f ca="1"/>
        <v>0</v>
      </c>
      <c r="AF452" s="1">
        <f ca="1"/>
        <v>1</v>
      </c>
      <c r="AG452" s="1">
        <f ca="1"/>
        <v>0</v>
      </c>
      <c r="AH452" s="1">
        <f ca="1"/>
        <v>0</v>
      </c>
      <c r="AI452" s="1">
        <f ca="1"/>
        <v>0</v>
      </c>
      <c r="AT452" s="6">
        <f t="shared" ca="1" si="132"/>
        <v>47178.15</v>
      </c>
      <c r="AW452" s="1">
        <f t="shared" ca="1" si="133"/>
        <v>22.61</v>
      </c>
    </row>
    <row r="453" spans="1:49" x14ac:dyDescent="0.25">
      <c r="A453" s="1" t="str">
        <f t="shared" ca="1" si="123"/>
        <v>men</v>
      </c>
      <c r="B453" s="1">
        <f t="shared" ca="1" si="124"/>
        <v>45</v>
      </c>
      <c r="C453" s="1" t="str">
        <f t="shared" ca="1" si="125"/>
        <v>Agriculture</v>
      </c>
      <c r="D453" s="1" t="str">
        <f t="shared" ca="1" si="126"/>
        <v>High school</v>
      </c>
      <c r="E453" s="1">
        <f t="shared" ca="1" si="127"/>
        <v>2</v>
      </c>
      <c r="F453" s="1">
        <f t="shared" ca="1" si="128"/>
        <v>3</v>
      </c>
      <c r="G453" s="1">
        <f t="shared" ca="1" si="129"/>
        <v>88160</v>
      </c>
      <c r="H453" s="1" t="str">
        <f t="shared" ca="1" si="130"/>
        <v>Saskatchewan</v>
      </c>
      <c r="I453" s="1">
        <f t="shared" ca="1" si="134"/>
        <v>264480</v>
      </c>
      <c r="J453" s="3">
        <f t="shared" ca="1" si="131"/>
        <v>29034.407482909977</v>
      </c>
      <c r="K453" s="3">
        <f t="shared" ca="1" si="135"/>
        <v>168933.6316201289</v>
      </c>
      <c r="L453" s="3">
        <f t="shared" ca="1" si="122"/>
        <v>191475.95864627059</v>
      </c>
      <c r="M453" s="1">
        <f t="shared" ca="1" si="136"/>
        <v>156099.31892935358</v>
      </c>
      <c r="N453" s="3">
        <f t="shared" ca="1" si="137"/>
        <v>20020.253412055383</v>
      </c>
      <c r="O453" s="3">
        <f t="shared" ca="1" si="138"/>
        <v>453433.88503218425</v>
      </c>
      <c r="P453" s="3">
        <f t="shared" ca="1" si="139"/>
        <v>376609.68505853415</v>
      </c>
      <c r="Q453" s="3">
        <f t="shared" ca="1" si="140"/>
        <v>76824.199973650102</v>
      </c>
      <c r="Y453" s="1">
        <f ca="1">IF(Table3[[#This Row],[Gender]]="men",1,0)</f>
        <v>1</v>
      </c>
      <c r="Z453" s="1">
        <f ca="1">IF(Table3[[#This Row],[Gender]]="women",1,0)</f>
        <v>0</v>
      </c>
      <c r="AD453" s="1">
        <f ca="1"/>
        <v>0</v>
      </c>
      <c r="AE453" s="1">
        <f ca="1"/>
        <v>0</v>
      </c>
      <c r="AF453" s="1">
        <f ca="1"/>
        <v>0</v>
      </c>
      <c r="AG453" s="1">
        <f ca="1"/>
        <v>0</v>
      </c>
      <c r="AH453" s="1">
        <f ca="1"/>
        <v>1</v>
      </c>
      <c r="AI453" s="1">
        <f ca="1"/>
        <v>0</v>
      </c>
      <c r="AT453" s="6">
        <f t="shared" ca="1" si="132"/>
        <v>56311.21</v>
      </c>
      <c r="AW453" s="1">
        <f t="shared" ca="1" si="133"/>
        <v>10.98</v>
      </c>
    </row>
    <row r="454" spans="1:49" x14ac:dyDescent="0.25">
      <c r="A454" s="1" t="str">
        <f t="shared" ca="1" si="123"/>
        <v>women</v>
      </c>
      <c r="B454" s="1">
        <f t="shared" ca="1" si="124"/>
        <v>45</v>
      </c>
      <c r="C454" s="1" t="str">
        <f t="shared" ca="1" si="125"/>
        <v>Construction</v>
      </c>
      <c r="D454" s="1" t="str">
        <f t="shared" ca="1" si="126"/>
        <v>University</v>
      </c>
      <c r="E454" s="1">
        <f t="shared" ca="1" si="127"/>
        <v>3</v>
      </c>
      <c r="F454" s="1">
        <f t="shared" ca="1" si="128"/>
        <v>3</v>
      </c>
      <c r="G454" s="1">
        <f t="shared" ca="1" si="129"/>
        <v>35576</v>
      </c>
      <c r="H454" s="1" t="str">
        <f t="shared" ca="1" si="130"/>
        <v>Prince Edward Island</v>
      </c>
      <c r="I454" s="1">
        <f t="shared" ca="1" si="134"/>
        <v>177880</v>
      </c>
      <c r="J454" s="3">
        <f t="shared" ca="1" si="131"/>
        <v>108862.9759434741</v>
      </c>
      <c r="K454" s="3">
        <f t="shared" ca="1" si="135"/>
        <v>97559.884656474707</v>
      </c>
      <c r="L454" s="3">
        <f t="shared" ca="1" si="122"/>
        <v>26527.070178361744</v>
      </c>
      <c r="M454" s="1">
        <f t="shared" ca="1" si="136"/>
        <v>46995.741003037823</v>
      </c>
      <c r="N454" s="3">
        <f t="shared" ca="1" si="137"/>
        <v>44469.663015328821</v>
      </c>
      <c r="O454" s="3">
        <f t="shared" ca="1" si="138"/>
        <v>319909.54767180351</v>
      </c>
      <c r="P454" s="3">
        <f t="shared" ca="1" si="139"/>
        <v>182385.78712487366</v>
      </c>
      <c r="Q454" s="3">
        <f t="shared" ca="1" si="140"/>
        <v>137523.76054692984</v>
      </c>
      <c r="Y454" s="1">
        <f ca="1">IF(Table3[[#This Row],[Gender]]="men",1,0)</f>
        <v>0</v>
      </c>
      <c r="Z454" s="1">
        <f ca="1">IF(Table3[[#This Row],[Gender]]="women",1,0)</f>
        <v>1</v>
      </c>
      <c r="AD454" s="1">
        <f ca="1"/>
        <v>0</v>
      </c>
      <c r="AE454" s="1">
        <f ca="1"/>
        <v>0</v>
      </c>
      <c r="AF454" s="1">
        <f ca="1"/>
        <v>0</v>
      </c>
      <c r="AG454" s="1">
        <f ca="1"/>
        <v>0</v>
      </c>
      <c r="AH454" s="1">
        <f ca="1"/>
        <v>0</v>
      </c>
      <c r="AI454" s="1">
        <f ca="1"/>
        <v>1</v>
      </c>
      <c r="AT454" s="6">
        <f t="shared" ca="1" si="132"/>
        <v>32519.96</v>
      </c>
      <c r="AW454" s="1">
        <f t="shared" ca="1" si="133"/>
        <v>61.2</v>
      </c>
    </row>
    <row r="455" spans="1:49" x14ac:dyDescent="0.25">
      <c r="A455" s="1" t="str">
        <f t="shared" ca="1" si="123"/>
        <v>women</v>
      </c>
      <c r="B455" s="1">
        <f t="shared" ca="1" si="124"/>
        <v>43</v>
      </c>
      <c r="C455" s="1" t="str">
        <f t="shared" ca="1" si="125"/>
        <v>General Work</v>
      </c>
      <c r="D455" s="1" t="str">
        <f t="shared" ca="1" si="126"/>
        <v>College</v>
      </c>
      <c r="E455" s="1">
        <f t="shared" ca="1" si="127"/>
        <v>4</v>
      </c>
      <c r="F455" s="1">
        <f t="shared" ca="1" si="128"/>
        <v>1</v>
      </c>
      <c r="G455" s="1">
        <f t="shared" ca="1" si="129"/>
        <v>26796</v>
      </c>
      <c r="H455" s="1" t="str">
        <f t="shared" ca="1" si="130"/>
        <v>Alberta</v>
      </c>
      <c r="I455" s="1">
        <f t="shared" ca="1" si="134"/>
        <v>133980</v>
      </c>
      <c r="J455" s="3">
        <f t="shared" ca="1" si="131"/>
        <v>37778.259489575299</v>
      </c>
      <c r="K455" s="3">
        <f t="shared" ca="1" si="135"/>
        <v>11200.63391434906</v>
      </c>
      <c r="L455" s="3">
        <f t="shared" ref="L455:L506" ca="1" si="141">F455*RAND()*G455</f>
        <v>9213.4505379853581</v>
      </c>
      <c r="M455" s="1">
        <f t="shared" ca="1" si="136"/>
        <v>28833.308909603638</v>
      </c>
      <c r="N455" s="3">
        <f t="shared" ca="1" si="137"/>
        <v>31052.178229478886</v>
      </c>
      <c r="O455" s="3">
        <f t="shared" ca="1" si="138"/>
        <v>176232.81214382793</v>
      </c>
      <c r="P455" s="3">
        <f t="shared" ca="1" si="139"/>
        <v>75825.018937164292</v>
      </c>
      <c r="Q455" s="3">
        <f t="shared" ca="1" si="140"/>
        <v>100407.79320666364</v>
      </c>
      <c r="Y455" s="1">
        <f ca="1">IF(Table3[[#This Row],[Gender]]="men",1,0)</f>
        <v>0</v>
      </c>
      <c r="Z455" s="1">
        <f ca="1">IF(Table3[[#This Row],[Gender]]="women",1,0)</f>
        <v>1</v>
      </c>
      <c r="AD455" s="1">
        <f ca="1"/>
        <v>0</v>
      </c>
      <c r="AE455" s="1">
        <f ca="1"/>
        <v>0</v>
      </c>
      <c r="AF455" s="1">
        <f ca="1"/>
        <v>1</v>
      </c>
      <c r="AG455" s="1">
        <f ca="1"/>
        <v>0</v>
      </c>
      <c r="AH455" s="1">
        <f ca="1"/>
        <v>0</v>
      </c>
      <c r="AI455" s="1">
        <f ca="1"/>
        <v>0</v>
      </c>
      <c r="AT455" s="6">
        <f t="shared" ca="1" si="132"/>
        <v>11200.63</v>
      </c>
      <c r="AW455" s="1">
        <f t="shared" ca="1" si="133"/>
        <v>28.2</v>
      </c>
    </row>
    <row r="456" spans="1:49" x14ac:dyDescent="0.25">
      <c r="A456" s="1" t="str">
        <f t="shared" ref="A456:A506" ca="1" si="142">IF(RANDBETWEEN(1,2)=1,"men","women")</f>
        <v>men</v>
      </c>
      <c r="B456" s="1">
        <f t="shared" ref="B456:B506" ca="1" si="143">RANDBETWEEN(25,45)</f>
        <v>34</v>
      </c>
      <c r="C456" s="1" t="str">
        <f t="shared" ref="C456:C506" ca="1" si="144">VLOOKUP(RANDBETWEEN(1,6),$R$6:$S$11,2)</f>
        <v>Agriculture</v>
      </c>
      <c r="D456" s="1" t="str">
        <f t="shared" ref="D456:D506" ca="1" si="145">VLOOKUP(RANDBETWEEN(1,5),$T$6:$U$10,2)</f>
        <v>High school</v>
      </c>
      <c r="E456" s="1">
        <f t="shared" ref="E456:E506" ca="1" si="146">RANDBETWEEN(1,4)</f>
        <v>3</v>
      </c>
      <c r="F456" s="1">
        <f t="shared" ref="F456:F506" ca="1" si="147">RANDBETWEEN(1,3)</f>
        <v>1</v>
      </c>
      <c r="G456" s="1">
        <f t="shared" ref="G456:G506" ca="1" si="148">RANDBETWEEN(25000,90000)</f>
        <v>89099</v>
      </c>
      <c r="H456" s="1" t="str">
        <f t="shared" ref="H456:H506" ca="1" si="149">VLOOKUP(RANDBETWEEN(1,14),$V$6:$W$18,2)</f>
        <v>Northwest Ter</v>
      </c>
      <c r="I456" s="1">
        <f t="shared" ca="1" si="134"/>
        <v>267297</v>
      </c>
      <c r="J456" s="3">
        <f t="shared" ref="J456:J506" ca="1" si="150">RAND()*I456</f>
        <v>97239.708276155565</v>
      </c>
      <c r="K456" s="3">
        <f t="shared" ca="1" si="135"/>
        <v>45054.72350162873</v>
      </c>
      <c r="L456" s="3">
        <f t="shared" ca="1" si="141"/>
        <v>80535.404522061974</v>
      </c>
      <c r="M456" s="1">
        <f t="shared" ca="1" si="136"/>
        <v>44524.504681098493</v>
      </c>
      <c r="N456" s="3">
        <f t="shared" ca="1" si="137"/>
        <v>128422.215106248</v>
      </c>
      <c r="O456" s="3">
        <f t="shared" ca="1" si="138"/>
        <v>440773.93860787671</v>
      </c>
      <c r="P456" s="3">
        <f t="shared" ca="1" si="139"/>
        <v>222299.61747931602</v>
      </c>
      <c r="Q456" s="3">
        <f t="shared" ca="1" si="140"/>
        <v>218474.3211285607</v>
      </c>
      <c r="Y456" s="1">
        <f ca="1">IF(Table3[[#This Row],[Gender]]="men",1,0)</f>
        <v>1</v>
      </c>
      <c r="Z456" s="1">
        <f ca="1">IF(Table3[[#This Row],[Gender]]="women",1,0)</f>
        <v>0</v>
      </c>
      <c r="AD456" s="1">
        <f ca="1"/>
        <v>0</v>
      </c>
      <c r="AE456" s="1">
        <f ca="1"/>
        <v>0</v>
      </c>
      <c r="AF456" s="1">
        <f ca="1"/>
        <v>1</v>
      </c>
      <c r="AG456" s="1">
        <f ca="1"/>
        <v>0</v>
      </c>
      <c r="AH456" s="1">
        <f ca="1"/>
        <v>0</v>
      </c>
      <c r="AI456" s="1">
        <f ca="1"/>
        <v>0</v>
      </c>
      <c r="AT456" s="6">
        <f t="shared" ref="AT456:AT506" ca="1" si="151">ROUND(K456/F456,2)</f>
        <v>45054.720000000001</v>
      </c>
      <c r="AW456" s="1">
        <f t="shared" ca="1" si="133"/>
        <v>36.380000000000003</v>
      </c>
    </row>
    <row r="457" spans="1:49" x14ac:dyDescent="0.25">
      <c r="A457" s="1" t="str">
        <f t="shared" ca="1" si="142"/>
        <v>men</v>
      </c>
      <c r="B457" s="1">
        <f t="shared" ca="1" si="143"/>
        <v>41</v>
      </c>
      <c r="C457" s="1" t="str">
        <f t="shared" ca="1" si="144"/>
        <v>Agriculture</v>
      </c>
      <c r="D457" s="1" t="str">
        <f t="shared" ca="1" si="145"/>
        <v>Technical</v>
      </c>
      <c r="E457" s="1">
        <f t="shared" ca="1" si="146"/>
        <v>1</v>
      </c>
      <c r="F457" s="1">
        <f t="shared" ca="1" si="147"/>
        <v>1</v>
      </c>
      <c r="G457" s="1">
        <f t="shared" ca="1" si="148"/>
        <v>38442</v>
      </c>
      <c r="H457" s="1" t="str">
        <f t="shared" ca="1" si="149"/>
        <v>Prince Edward Island</v>
      </c>
      <c r="I457" s="1">
        <f t="shared" ca="1" si="134"/>
        <v>153768</v>
      </c>
      <c r="J457" s="3">
        <f t="shared" ca="1" si="150"/>
        <v>16060.24592316806</v>
      </c>
      <c r="K457" s="3">
        <f t="shared" ca="1" si="135"/>
        <v>29969.783087275067</v>
      </c>
      <c r="L457" s="3">
        <f t="shared" ca="1" si="141"/>
        <v>12419.1788807599</v>
      </c>
      <c r="M457" s="1">
        <f t="shared" ca="1" si="136"/>
        <v>6237.5621221731881</v>
      </c>
      <c r="N457" s="3">
        <f t="shared" ca="1" si="137"/>
        <v>21497.723633415135</v>
      </c>
      <c r="O457" s="3">
        <f t="shared" ca="1" si="138"/>
        <v>205235.5067206902</v>
      </c>
      <c r="P457" s="3">
        <f t="shared" ca="1" si="139"/>
        <v>34716.986926101148</v>
      </c>
      <c r="Q457" s="3">
        <f t="shared" ca="1" si="140"/>
        <v>170518.51979458905</v>
      </c>
      <c r="Y457" s="1">
        <f ca="1">IF(Table3[[#This Row],[Gender]]="men",1,0)</f>
        <v>1</v>
      </c>
      <c r="Z457" s="1">
        <f ca="1">IF(Table3[[#This Row],[Gender]]="women",1,0)</f>
        <v>0</v>
      </c>
      <c r="AD457" s="1">
        <f ca="1"/>
        <v>0</v>
      </c>
      <c r="AE457" s="1">
        <f ca="1"/>
        <v>0</v>
      </c>
      <c r="AF457" s="1">
        <f ca="1"/>
        <v>0</v>
      </c>
      <c r="AG457" s="1">
        <f ca="1"/>
        <v>0</v>
      </c>
      <c r="AH457" s="1">
        <f ca="1"/>
        <v>0</v>
      </c>
      <c r="AI457" s="1">
        <f ca="1"/>
        <v>1</v>
      </c>
      <c r="AT457" s="6">
        <f t="shared" ca="1" si="151"/>
        <v>29969.78</v>
      </c>
      <c r="AW457" s="1">
        <f t="shared" ref="AW457:AW506" ca="1" si="152">ROUND(J457/I457*100,2)</f>
        <v>10.44</v>
      </c>
    </row>
    <row r="458" spans="1:49" x14ac:dyDescent="0.25">
      <c r="A458" s="1" t="str">
        <f t="shared" ca="1" si="142"/>
        <v>women</v>
      </c>
      <c r="B458" s="1">
        <f t="shared" ca="1" si="143"/>
        <v>36</v>
      </c>
      <c r="C458" s="1" t="str">
        <f t="shared" ca="1" si="144"/>
        <v>General Work</v>
      </c>
      <c r="D458" s="1" t="str">
        <f t="shared" ca="1" si="145"/>
        <v>Other</v>
      </c>
      <c r="E458" s="1">
        <f t="shared" ca="1" si="146"/>
        <v>4</v>
      </c>
      <c r="F458" s="1">
        <f t="shared" ca="1" si="147"/>
        <v>3</v>
      </c>
      <c r="G458" s="1">
        <f t="shared" ca="1" si="148"/>
        <v>81771</v>
      </c>
      <c r="H458" s="1" t="str">
        <f t="shared" ca="1" si="149"/>
        <v>Nunavut</v>
      </c>
      <c r="I458" s="1">
        <f t="shared" ca="1" si="134"/>
        <v>327084</v>
      </c>
      <c r="J458" s="3">
        <f t="shared" ca="1" si="150"/>
        <v>61267.533972656216</v>
      </c>
      <c r="K458" s="3">
        <f t="shared" ca="1" si="135"/>
        <v>36415.365062268567</v>
      </c>
      <c r="L458" s="3">
        <f t="shared" ca="1" si="141"/>
        <v>27883.847231900367</v>
      </c>
      <c r="M458" s="1">
        <f t="shared" ca="1" si="136"/>
        <v>27380.779661038527</v>
      </c>
      <c r="N458" s="3">
        <f t="shared" ca="1" si="137"/>
        <v>48939.357332259402</v>
      </c>
      <c r="O458" s="3">
        <f t="shared" ca="1" si="138"/>
        <v>412438.72239452798</v>
      </c>
      <c r="P458" s="3">
        <f t="shared" ca="1" si="139"/>
        <v>116532.16086559511</v>
      </c>
      <c r="Q458" s="3">
        <f t="shared" ca="1" si="140"/>
        <v>295906.56152893289</v>
      </c>
      <c r="Y458" s="1">
        <f ca="1">IF(Table3[[#This Row],[Gender]]="men",1,0)</f>
        <v>0</v>
      </c>
      <c r="Z458" s="1">
        <f ca="1">IF(Table3[[#This Row],[Gender]]="women",1,0)</f>
        <v>1</v>
      </c>
      <c r="AD458" s="1">
        <f ca="1"/>
        <v>0</v>
      </c>
      <c r="AE458" s="1">
        <f ca="1"/>
        <v>0</v>
      </c>
      <c r="AF458" s="1">
        <f ca="1"/>
        <v>0</v>
      </c>
      <c r="AG458" s="1">
        <f ca="1"/>
        <v>0</v>
      </c>
      <c r="AH458" s="1">
        <f ca="1"/>
        <v>0</v>
      </c>
      <c r="AI458" s="1">
        <f ca="1"/>
        <v>1</v>
      </c>
      <c r="AT458" s="6">
        <f t="shared" ca="1" si="151"/>
        <v>12138.46</v>
      </c>
      <c r="AW458" s="1">
        <f t="shared" ca="1" si="152"/>
        <v>18.73</v>
      </c>
    </row>
    <row r="459" spans="1:49" x14ac:dyDescent="0.25">
      <c r="A459" s="1" t="str">
        <f t="shared" ca="1" si="142"/>
        <v>women</v>
      </c>
      <c r="B459" s="1">
        <f t="shared" ca="1" si="143"/>
        <v>28</v>
      </c>
      <c r="C459" s="1" t="str">
        <f t="shared" ca="1" si="144"/>
        <v>General Work</v>
      </c>
      <c r="D459" s="1" t="str">
        <f t="shared" ca="1" si="145"/>
        <v>High school</v>
      </c>
      <c r="E459" s="1">
        <f t="shared" ca="1" si="146"/>
        <v>1</v>
      </c>
      <c r="F459" s="1">
        <f t="shared" ca="1" si="147"/>
        <v>3</v>
      </c>
      <c r="G459" s="1">
        <f t="shared" ca="1" si="148"/>
        <v>53868</v>
      </c>
      <c r="H459" s="1" t="str">
        <f t="shared" ca="1" si="149"/>
        <v>Nova Scotia</v>
      </c>
      <c r="I459" s="1">
        <f t="shared" ca="1" si="134"/>
        <v>215472</v>
      </c>
      <c r="J459" s="3">
        <f t="shared" ca="1" si="150"/>
        <v>157022.85105268823</v>
      </c>
      <c r="K459" s="3">
        <f t="shared" ca="1" si="135"/>
        <v>89630.803058788515</v>
      </c>
      <c r="L459" s="3">
        <f t="shared" ca="1" si="141"/>
        <v>57942.443378731943</v>
      </c>
      <c r="M459" s="1">
        <f t="shared" ca="1" si="136"/>
        <v>66249.78535358698</v>
      </c>
      <c r="N459" s="3">
        <f t="shared" ca="1" si="137"/>
        <v>9636.0771650679308</v>
      </c>
      <c r="O459" s="3">
        <f t="shared" ca="1" si="138"/>
        <v>314738.88022385648</v>
      </c>
      <c r="P459" s="3">
        <f t="shared" ca="1" si="139"/>
        <v>281215.07978500717</v>
      </c>
      <c r="Q459" s="3">
        <f t="shared" ca="1" si="140"/>
        <v>33523.800438849314</v>
      </c>
      <c r="Y459" s="1">
        <f ca="1">IF(Table3[[#This Row],[Gender]]="men",1,0)</f>
        <v>0</v>
      </c>
      <c r="Z459" s="1">
        <f ca="1">IF(Table3[[#This Row],[Gender]]="women",1,0)</f>
        <v>1</v>
      </c>
      <c r="AD459" s="1">
        <f ca="1"/>
        <v>0</v>
      </c>
      <c r="AE459" s="1">
        <f ca="1"/>
        <v>0</v>
      </c>
      <c r="AF459" s="1">
        <f ca="1"/>
        <v>0</v>
      </c>
      <c r="AG459" s="1">
        <f ca="1"/>
        <v>1</v>
      </c>
      <c r="AH459" s="1">
        <f ca="1"/>
        <v>0</v>
      </c>
      <c r="AI459" s="1">
        <f ca="1"/>
        <v>0</v>
      </c>
      <c r="AT459" s="6">
        <f t="shared" ca="1" si="151"/>
        <v>29876.93</v>
      </c>
      <c r="AW459" s="1">
        <f t="shared" ca="1" si="152"/>
        <v>72.87</v>
      </c>
    </row>
    <row r="460" spans="1:49" x14ac:dyDescent="0.25">
      <c r="A460" s="1" t="str">
        <f t="shared" ca="1" si="142"/>
        <v>men</v>
      </c>
      <c r="B460" s="1">
        <f t="shared" ca="1" si="143"/>
        <v>27</v>
      </c>
      <c r="C460" s="1" t="str">
        <f t="shared" ca="1" si="144"/>
        <v>IT</v>
      </c>
      <c r="D460" s="1" t="str">
        <f t="shared" ca="1" si="145"/>
        <v>Technical</v>
      </c>
      <c r="E460" s="1">
        <f t="shared" ca="1" si="146"/>
        <v>2</v>
      </c>
      <c r="F460" s="1">
        <f t="shared" ca="1" si="147"/>
        <v>1</v>
      </c>
      <c r="G460" s="1">
        <f t="shared" ca="1" si="148"/>
        <v>54370</v>
      </c>
      <c r="H460" s="1" t="str">
        <f t="shared" ca="1" si="149"/>
        <v>BC</v>
      </c>
      <c r="I460" s="1">
        <f t="shared" ca="1" si="134"/>
        <v>217480</v>
      </c>
      <c r="J460" s="3">
        <f t="shared" ca="1" si="150"/>
        <v>133514.45283199978</v>
      </c>
      <c r="K460" s="3">
        <f t="shared" ca="1" si="135"/>
        <v>28441.437004104904</v>
      </c>
      <c r="L460" s="3">
        <f t="shared" ca="1" si="141"/>
        <v>17014.530055628711</v>
      </c>
      <c r="M460" s="1">
        <f t="shared" ca="1" si="136"/>
        <v>95315.787619108989</v>
      </c>
      <c r="N460" s="3">
        <f t="shared" ca="1" si="137"/>
        <v>78254.770562804537</v>
      </c>
      <c r="O460" s="3">
        <f t="shared" ca="1" si="138"/>
        <v>324176.20756690943</v>
      </c>
      <c r="P460" s="3">
        <f t="shared" ca="1" si="139"/>
        <v>245844.77050673746</v>
      </c>
      <c r="Q460" s="3">
        <f t="shared" ca="1" si="140"/>
        <v>78331.437060171971</v>
      </c>
      <c r="Y460" s="1">
        <f ca="1">IF(Table3[[#This Row],[Gender]]="men",1,0)</f>
        <v>1</v>
      </c>
      <c r="Z460" s="1">
        <f ca="1">IF(Table3[[#This Row],[Gender]]="women",1,0)</f>
        <v>0</v>
      </c>
      <c r="AD460" s="1">
        <f ca="1"/>
        <v>0</v>
      </c>
      <c r="AE460" s="1">
        <f ca="1"/>
        <v>0</v>
      </c>
      <c r="AF460" s="1">
        <f ca="1"/>
        <v>0</v>
      </c>
      <c r="AG460" s="1">
        <f ca="1"/>
        <v>0</v>
      </c>
      <c r="AH460" s="1">
        <f ca="1"/>
        <v>1</v>
      </c>
      <c r="AI460" s="1">
        <f ca="1"/>
        <v>0</v>
      </c>
      <c r="AT460" s="6">
        <f t="shared" ca="1" si="151"/>
        <v>28441.439999999999</v>
      </c>
      <c r="AW460" s="1">
        <f t="shared" ca="1" si="152"/>
        <v>61.39</v>
      </c>
    </row>
    <row r="461" spans="1:49" x14ac:dyDescent="0.25">
      <c r="A461" s="1" t="str">
        <f t="shared" ca="1" si="142"/>
        <v>men</v>
      </c>
      <c r="B461" s="1">
        <f t="shared" ca="1" si="143"/>
        <v>31</v>
      </c>
      <c r="C461" s="1" t="str">
        <f t="shared" ca="1" si="144"/>
        <v>Construction</v>
      </c>
      <c r="D461" s="1" t="str">
        <f t="shared" ca="1" si="145"/>
        <v>High school</v>
      </c>
      <c r="E461" s="1">
        <f t="shared" ca="1" si="146"/>
        <v>1</v>
      </c>
      <c r="F461" s="1">
        <f t="shared" ca="1" si="147"/>
        <v>2</v>
      </c>
      <c r="G461" s="1">
        <f t="shared" ca="1" si="148"/>
        <v>31854</v>
      </c>
      <c r="H461" s="1" t="str">
        <f t="shared" ca="1" si="149"/>
        <v>BC</v>
      </c>
      <c r="I461" s="1">
        <f t="shared" ca="1" si="134"/>
        <v>191124</v>
      </c>
      <c r="J461" s="3">
        <f t="shared" ca="1" si="150"/>
        <v>186741.95213217504</v>
      </c>
      <c r="K461" s="3">
        <f t="shared" ca="1" si="135"/>
        <v>953.22596548273873</v>
      </c>
      <c r="L461" s="3">
        <f t="shared" ca="1" si="141"/>
        <v>8572.336342767625</v>
      </c>
      <c r="M461" s="1">
        <f t="shared" ca="1" si="136"/>
        <v>35749.58938887118</v>
      </c>
      <c r="N461" s="3">
        <f t="shared" ca="1" si="137"/>
        <v>34447.417192754678</v>
      </c>
      <c r="O461" s="3">
        <f t="shared" ca="1" si="138"/>
        <v>226524.64315823742</v>
      </c>
      <c r="P461" s="3">
        <f t="shared" ca="1" si="139"/>
        <v>231063.87786381386</v>
      </c>
      <c r="Q461" s="3">
        <f t="shared" ca="1" si="140"/>
        <v>-4539.2347055764403</v>
      </c>
      <c r="Y461" s="1">
        <f ca="1">IF(Table3[[#This Row],[Gender]]="men",1,0)</f>
        <v>1</v>
      </c>
      <c r="Z461" s="1">
        <f ca="1">IF(Table3[[#This Row],[Gender]]="women",1,0)</f>
        <v>0</v>
      </c>
      <c r="AD461" s="1">
        <f ca="1"/>
        <v>0</v>
      </c>
      <c r="AE461" s="1">
        <f ca="1"/>
        <v>0</v>
      </c>
      <c r="AF461" s="1">
        <f ca="1"/>
        <v>1</v>
      </c>
      <c r="AG461" s="1">
        <f ca="1"/>
        <v>0</v>
      </c>
      <c r="AH461" s="1">
        <f ca="1"/>
        <v>0</v>
      </c>
      <c r="AI461" s="1">
        <f ca="1"/>
        <v>0</v>
      </c>
      <c r="AT461" s="6">
        <f t="shared" ca="1" si="151"/>
        <v>476.61</v>
      </c>
      <c r="AW461" s="1">
        <f t="shared" ca="1" si="152"/>
        <v>97.71</v>
      </c>
    </row>
    <row r="462" spans="1:49" x14ac:dyDescent="0.25">
      <c r="A462" s="1" t="str">
        <f t="shared" ca="1" si="142"/>
        <v>men</v>
      </c>
      <c r="B462" s="1">
        <f t="shared" ca="1" si="143"/>
        <v>25</v>
      </c>
      <c r="C462" s="1" t="str">
        <f t="shared" ca="1" si="144"/>
        <v>Agriculture</v>
      </c>
      <c r="D462" s="1" t="str">
        <f t="shared" ca="1" si="145"/>
        <v>Other</v>
      </c>
      <c r="E462" s="1">
        <f t="shared" ca="1" si="146"/>
        <v>4</v>
      </c>
      <c r="F462" s="1">
        <f t="shared" ca="1" si="147"/>
        <v>2</v>
      </c>
      <c r="G462" s="1">
        <f t="shared" ca="1" si="148"/>
        <v>79440</v>
      </c>
      <c r="H462" s="1" t="str">
        <f t="shared" ca="1" si="149"/>
        <v>Manitoba</v>
      </c>
      <c r="I462" s="1">
        <f t="shared" ca="1" si="134"/>
        <v>317760</v>
      </c>
      <c r="J462" s="3">
        <f t="shared" ca="1" si="150"/>
        <v>73856.106250939745</v>
      </c>
      <c r="K462" s="3">
        <f t="shared" ca="1" si="135"/>
        <v>136914.52612782805</v>
      </c>
      <c r="L462" s="3">
        <f t="shared" ca="1" si="141"/>
        <v>72635.526964893375</v>
      </c>
      <c r="M462" s="1">
        <f t="shared" ca="1" si="136"/>
        <v>149217.39268181194</v>
      </c>
      <c r="N462" s="3">
        <f t="shared" ca="1" si="137"/>
        <v>6367.6122613563002</v>
      </c>
      <c r="O462" s="3">
        <f t="shared" ca="1" si="138"/>
        <v>461042.13838918437</v>
      </c>
      <c r="P462" s="3">
        <f t="shared" ca="1" si="139"/>
        <v>295709.02589764504</v>
      </c>
      <c r="Q462" s="3">
        <f t="shared" ca="1" si="140"/>
        <v>165333.11249153933</v>
      </c>
      <c r="Y462" s="1">
        <f ca="1">IF(Table3[[#This Row],[Gender]]="men",1,0)</f>
        <v>1</v>
      </c>
      <c r="Z462" s="1">
        <f ca="1">IF(Table3[[#This Row],[Gender]]="women",1,0)</f>
        <v>0</v>
      </c>
      <c r="AD462" s="1">
        <f ca="1"/>
        <v>0</v>
      </c>
      <c r="AE462" s="1">
        <f ca="1"/>
        <v>0</v>
      </c>
      <c r="AF462" s="1">
        <f ca="1"/>
        <v>1</v>
      </c>
      <c r="AG462" s="1">
        <f ca="1"/>
        <v>0</v>
      </c>
      <c r="AH462" s="1">
        <f ca="1"/>
        <v>0</v>
      </c>
      <c r="AI462" s="1">
        <f ca="1"/>
        <v>0</v>
      </c>
      <c r="AT462" s="6">
        <f t="shared" ca="1" si="151"/>
        <v>68457.259999999995</v>
      </c>
      <c r="AW462" s="1">
        <f t="shared" ca="1" si="152"/>
        <v>23.24</v>
      </c>
    </row>
    <row r="463" spans="1:49" x14ac:dyDescent="0.25">
      <c r="A463" s="1" t="str">
        <f t="shared" ca="1" si="142"/>
        <v>women</v>
      </c>
      <c r="B463" s="1">
        <f t="shared" ca="1" si="143"/>
        <v>37</v>
      </c>
      <c r="C463" s="1" t="str">
        <f t="shared" ca="1" si="144"/>
        <v>Agriculture</v>
      </c>
      <c r="D463" s="1" t="str">
        <f t="shared" ca="1" si="145"/>
        <v>University</v>
      </c>
      <c r="E463" s="1">
        <f t="shared" ca="1" si="146"/>
        <v>4</v>
      </c>
      <c r="F463" s="1">
        <f t="shared" ca="1" si="147"/>
        <v>1</v>
      </c>
      <c r="G463" s="1">
        <f t="shared" ca="1" si="148"/>
        <v>60989</v>
      </c>
      <c r="H463" s="1" t="str">
        <f t="shared" ca="1" si="149"/>
        <v>Quebec</v>
      </c>
      <c r="I463" s="1">
        <f t="shared" ca="1" si="134"/>
        <v>304945</v>
      </c>
      <c r="J463" s="3">
        <f t="shared" ca="1" si="150"/>
        <v>78683.78731318572</v>
      </c>
      <c r="K463" s="3">
        <f t="shared" ca="1" si="135"/>
        <v>27255.743331816535</v>
      </c>
      <c r="L463" s="3">
        <f t="shared" ca="1" si="141"/>
        <v>36514.391796594071</v>
      </c>
      <c r="M463" s="1">
        <f t="shared" ca="1" si="136"/>
        <v>78818.319123667578</v>
      </c>
      <c r="N463" s="3">
        <f t="shared" ca="1" si="137"/>
        <v>47619.572131170906</v>
      </c>
      <c r="O463" s="3">
        <f t="shared" ca="1" si="138"/>
        <v>379820.3154629874</v>
      </c>
      <c r="P463" s="3">
        <f t="shared" ca="1" si="139"/>
        <v>194016.49823344738</v>
      </c>
      <c r="Q463" s="3">
        <f t="shared" ca="1" si="140"/>
        <v>185803.81722954003</v>
      </c>
      <c r="Y463" s="1">
        <f ca="1">IF(Table3[[#This Row],[Gender]]="men",1,0)</f>
        <v>0</v>
      </c>
      <c r="Z463" s="1">
        <f ca="1">IF(Table3[[#This Row],[Gender]]="women",1,0)</f>
        <v>1</v>
      </c>
      <c r="AD463" s="1">
        <f ca="1"/>
        <v>0</v>
      </c>
      <c r="AE463" s="1">
        <f ca="1"/>
        <v>0</v>
      </c>
      <c r="AF463" s="1">
        <f ca="1"/>
        <v>0</v>
      </c>
      <c r="AG463" s="1">
        <f ca="1"/>
        <v>0</v>
      </c>
      <c r="AH463" s="1">
        <f ca="1"/>
        <v>1</v>
      </c>
      <c r="AI463" s="1">
        <f ca="1"/>
        <v>0</v>
      </c>
      <c r="AT463" s="6">
        <f t="shared" ca="1" si="151"/>
        <v>27255.74</v>
      </c>
      <c r="AW463" s="1">
        <f t="shared" ca="1" si="152"/>
        <v>25.8</v>
      </c>
    </row>
    <row r="464" spans="1:49" x14ac:dyDescent="0.25">
      <c r="A464" s="1" t="str">
        <f t="shared" ca="1" si="142"/>
        <v>women</v>
      </c>
      <c r="B464" s="1">
        <f t="shared" ca="1" si="143"/>
        <v>34</v>
      </c>
      <c r="C464" s="1" t="str">
        <f t="shared" ca="1" si="144"/>
        <v>Construction</v>
      </c>
      <c r="D464" s="1" t="str">
        <f t="shared" ca="1" si="145"/>
        <v>Technical</v>
      </c>
      <c r="E464" s="1">
        <f t="shared" ca="1" si="146"/>
        <v>1</v>
      </c>
      <c r="F464" s="1">
        <f t="shared" ca="1" si="147"/>
        <v>2</v>
      </c>
      <c r="G464" s="1">
        <f t="shared" ca="1" si="148"/>
        <v>82687</v>
      </c>
      <c r="H464" s="1" t="str">
        <f t="shared" ca="1" si="149"/>
        <v>Manitoba</v>
      </c>
      <c r="I464" s="1">
        <f t="shared" ca="1" si="134"/>
        <v>413435</v>
      </c>
      <c r="J464" s="3">
        <f t="shared" ca="1" si="150"/>
        <v>197880.33028657563</v>
      </c>
      <c r="K464" s="3">
        <f t="shared" ca="1" si="135"/>
        <v>14772.727049035826</v>
      </c>
      <c r="L464" s="3">
        <f t="shared" ca="1" si="141"/>
        <v>72328.34213190453</v>
      </c>
      <c r="M464" s="1">
        <f t="shared" ca="1" si="136"/>
        <v>8105.3636248545881</v>
      </c>
      <c r="N464" s="3">
        <f t="shared" ca="1" si="137"/>
        <v>10176.257066035949</v>
      </c>
      <c r="O464" s="3">
        <f t="shared" ca="1" si="138"/>
        <v>438383.98411507177</v>
      </c>
      <c r="P464" s="3">
        <f t="shared" ca="1" si="139"/>
        <v>278314.03604333475</v>
      </c>
      <c r="Q464" s="3">
        <f t="shared" ca="1" si="140"/>
        <v>160069.94807173702</v>
      </c>
      <c r="Y464" s="1">
        <f ca="1">IF(Table3[[#This Row],[Gender]]="men",1,0)</f>
        <v>0</v>
      </c>
      <c r="Z464" s="1">
        <f ca="1">IF(Table3[[#This Row],[Gender]]="women",1,0)</f>
        <v>1</v>
      </c>
      <c r="AD464" s="1">
        <f ca="1"/>
        <v>0</v>
      </c>
      <c r="AE464" s="1">
        <f ca="1"/>
        <v>0</v>
      </c>
      <c r="AF464" s="1">
        <f ca="1"/>
        <v>0</v>
      </c>
      <c r="AG464" s="1">
        <f ca="1"/>
        <v>0</v>
      </c>
      <c r="AH464" s="1">
        <f ca="1"/>
        <v>0</v>
      </c>
      <c r="AI464" s="1">
        <f ca="1"/>
        <v>1</v>
      </c>
      <c r="AT464" s="6">
        <f t="shared" ca="1" si="151"/>
        <v>7386.36</v>
      </c>
      <c r="AW464" s="1">
        <f t="shared" ca="1" si="152"/>
        <v>47.86</v>
      </c>
    </row>
    <row r="465" spans="1:49" x14ac:dyDescent="0.25">
      <c r="A465" s="1" t="str">
        <f t="shared" ca="1" si="142"/>
        <v>men</v>
      </c>
      <c r="B465" s="1">
        <f t="shared" ca="1" si="143"/>
        <v>34</v>
      </c>
      <c r="C465" s="1" t="str">
        <f t="shared" ca="1" si="144"/>
        <v>General Work</v>
      </c>
      <c r="D465" s="1" t="str">
        <f t="shared" ca="1" si="145"/>
        <v>Other</v>
      </c>
      <c r="E465" s="1">
        <f t="shared" ca="1" si="146"/>
        <v>4</v>
      </c>
      <c r="F465" s="1">
        <f t="shared" ca="1" si="147"/>
        <v>1</v>
      </c>
      <c r="G465" s="1">
        <f t="shared" ca="1" si="148"/>
        <v>40425</v>
      </c>
      <c r="H465" s="1" t="str">
        <f t="shared" ca="1" si="149"/>
        <v>Nova Scotia</v>
      </c>
      <c r="I465" s="1">
        <f t="shared" ca="1" si="134"/>
        <v>242550</v>
      </c>
      <c r="J465" s="3">
        <f t="shared" ca="1" si="150"/>
        <v>222937.01670007405</v>
      </c>
      <c r="K465" s="3">
        <f t="shared" ca="1" si="135"/>
        <v>24300.119331204696</v>
      </c>
      <c r="L465" s="3">
        <f t="shared" ca="1" si="141"/>
        <v>12342.260353869668</v>
      </c>
      <c r="M465" s="1">
        <f t="shared" ca="1" si="136"/>
        <v>47978.603368822063</v>
      </c>
      <c r="N465" s="3">
        <f t="shared" ca="1" si="137"/>
        <v>42859.916253931297</v>
      </c>
      <c r="O465" s="3">
        <f t="shared" ca="1" si="138"/>
        <v>309710.03558513598</v>
      </c>
      <c r="P465" s="3">
        <f t="shared" ca="1" si="139"/>
        <v>283257.8804227658</v>
      </c>
      <c r="Q465" s="3">
        <f t="shared" ca="1" si="140"/>
        <v>26452.155162370182</v>
      </c>
      <c r="Y465" s="1">
        <f ca="1">IF(Table3[[#This Row],[Gender]]="men",1,0)</f>
        <v>1</v>
      </c>
      <c r="Z465" s="1">
        <f ca="1">IF(Table3[[#This Row],[Gender]]="women",1,0)</f>
        <v>0</v>
      </c>
      <c r="AD465" s="1">
        <f ca="1"/>
        <v>0</v>
      </c>
      <c r="AE465" s="1">
        <f ca="1"/>
        <v>0</v>
      </c>
      <c r="AF465" s="1">
        <f ca="1"/>
        <v>0</v>
      </c>
      <c r="AG465" s="1">
        <f ca="1"/>
        <v>0</v>
      </c>
      <c r="AH465" s="1">
        <f ca="1"/>
        <v>1</v>
      </c>
      <c r="AI465" s="1">
        <f ca="1"/>
        <v>0</v>
      </c>
      <c r="AT465" s="6">
        <f t="shared" ca="1" si="151"/>
        <v>24300.12</v>
      </c>
      <c r="AW465" s="1">
        <f t="shared" ca="1" si="152"/>
        <v>91.91</v>
      </c>
    </row>
    <row r="466" spans="1:49" x14ac:dyDescent="0.25">
      <c r="A466" s="1" t="str">
        <f t="shared" ca="1" si="142"/>
        <v>women</v>
      </c>
      <c r="B466" s="1">
        <f t="shared" ca="1" si="143"/>
        <v>26</v>
      </c>
      <c r="C466" s="1" t="str">
        <f t="shared" ca="1" si="144"/>
        <v>Construction</v>
      </c>
      <c r="D466" s="1" t="str">
        <f t="shared" ca="1" si="145"/>
        <v>University</v>
      </c>
      <c r="E466" s="1">
        <f t="shared" ca="1" si="146"/>
        <v>4</v>
      </c>
      <c r="F466" s="1">
        <f t="shared" ca="1" si="147"/>
        <v>2</v>
      </c>
      <c r="G466" s="1">
        <f t="shared" ca="1" si="148"/>
        <v>47483</v>
      </c>
      <c r="H466" s="1" t="str">
        <f t="shared" ca="1" si="149"/>
        <v>Ontario</v>
      </c>
      <c r="I466" s="1">
        <f t="shared" ca="1" si="134"/>
        <v>284898</v>
      </c>
      <c r="J466" s="3">
        <f t="shared" ca="1" si="150"/>
        <v>71732.973847125846</v>
      </c>
      <c r="K466" s="3">
        <f t="shared" ca="1" si="135"/>
        <v>17662.207528889336</v>
      </c>
      <c r="L466" s="3">
        <f t="shared" ca="1" si="141"/>
        <v>69461.706230262091</v>
      </c>
      <c r="M466" s="1">
        <f t="shared" ca="1" si="136"/>
        <v>57577.591499481256</v>
      </c>
      <c r="N466" s="3">
        <f t="shared" ca="1" si="137"/>
        <v>49991.387715555909</v>
      </c>
      <c r="O466" s="3">
        <f t="shared" ca="1" si="138"/>
        <v>352551.59524444526</v>
      </c>
      <c r="P466" s="3">
        <f t="shared" ca="1" si="139"/>
        <v>198772.27157686921</v>
      </c>
      <c r="Q466" s="3">
        <f t="shared" ca="1" si="140"/>
        <v>153779.32366757604</v>
      </c>
      <c r="Y466" s="1">
        <f ca="1">IF(Table3[[#This Row],[Gender]]="men",1,0)</f>
        <v>0</v>
      </c>
      <c r="Z466" s="1">
        <f ca="1">IF(Table3[[#This Row],[Gender]]="women",1,0)</f>
        <v>1</v>
      </c>
      <c r="AD466" s="1">
        <f ca="1"/>
        <v>0</v>
      </c>
      <c r="AE466" s="1">
        <f ca="1"/>
        <v>1</v>
      </c>
      <c r="AF466" s="1">
        <f ca="1"/>
        <v>0</v>
      </c>
      <c r="AG466" s="1">
        <f ca="1"/>
        <v>0</v>
      </c>
      <c r="AH466" s="1">
        <f ca="1"/>
        <v>0</v>
      </c>
      <c r="AI466" s="1">
        <f ca="1"/>
        <v>0</v>
      </c>
      <c r="AT466" s="6">
        <f t="shared" ca="1" si="151"/>
        <v>8831.1</v>
      </c>
      <c r="AW466" s="1">
        <f t="shared" ca="1" si="152"/>
        <v>25.18</v>
      </c>
    </row>
    <row r="467" spans="1:49" x14ac:dyDescent="0.25">
      <c r="A467" s="1" t="str">
        <f t="shared" ca="1" si="142"/>
        <v>men</v>
      </c>
      <c r="B467" s="1">
        <f t="shared" ca="1" si="143"/>
        <v>39</v>
      </c>
      <c r="C467" s="1" t="str">
        <f t="shared" ca="1" si="144"/>
        <v>Health</v>
      </c>
      <c r="D467" s="1" t="str">
        <f t="shared" ca="1" si="145"/>
        <v>Technical</v>
      </c>
      <c r="E467" s="1">
        <f t="shared" ca="1" si="146"/>
        <v>4</v>
      </c>
      <c r="F467" s="1">
        <f t="shared" ca="1" si="147"/>
        <v>1</v>
      </c>
      <c r="G467" s="1">
        <f t="shared" ca="1" si="148"/>
        <v>53556</v>
      </c>
      <c r="H467" s="1" t="str">
        <f t="shared" ca="1" si="149"/>
        <v>Alberta</v>
      </c>
      <c r="I467" s="1">
        <f t="shared" ca="1" si="134"/>
        <v>267780</v>
      </c>
      <c r="J467" s="3">
        <f t="shared" ca="1" si="150"/>
        <v>58297.357482188301</v>
      </c>
      <c r="K467" s="3">
        <f t="shared" ca="1" si="135"/>
        <v>18828.354380139539</v>
      </c>
      <c r="L467" s="3">
        <f t="shared" ca="1" si="141"/>
        <v>25075.464928239991</v>
      </c>
      <c r="M467" s="1">
        <f t="shared" ca="1" si="136"/>
        <v>94185.43238650648</v>
      </c>
      <c r="N467" s="3">
        <f t="shared" ca="1" si="137"/>
        <v>13922.153231320601</v>
      </c>
      <c r="O467" s="3">
        <f t="shared" ca="1" si="138"/>
        <v>300530.50761146017</v>
      </c>
      <c r="P467" s="3">
        <f t="shared" ca="1" si="139"/>
        <v>177558.25479693478</v>
      </c>
      <c r="Q467" s="3">
        <f t="shared" ca="1" si="140"/>
        <v>122972.25281452539</v>
      </c>
      <c r="Y467" s="1">
        <f ca="1">IF(Table3[[#This Row],[Gender]]="men",1,0)</f>
        <v>1</v>
      </c>
      <c r="Z467" s="1">
        <f ca="1">IF(Table3[[#This Row],[Gender]]="women",1,0)</f>
        <v>0</v>
      </c>
      <c r="AD467" s="1">
        <f ca="1"/>
        <v>0</v>
      </c>
      <c r="AE467" s="1">
        <f ca="1"/>
        <v>0</v>
      </c>
      <c r="AF467" s="1">
        <f ca="1"/>
        <v>0</v>
      </c>
      <c r="AG467" s="1">
        <f ca="1"/>
        <v>0</v>
      </c>
      <c r="AH467" s="1">
        <f ca="1"/>
        <v>0</v>
      </c>
      <c r="AI467" s="1">
        <f ca="1"/>
        <v>1</v>
      </c>
      <c r="AT467" s="6">
        <f t="shared" ca="1" si="151"/>
        <v>18828.349999999999</v>
      </c>
      <c r="AW467" s="1">
        <f t="shared" ca="1" si="152"/>
        <v>21.77</v>
      </c>
    </row>
    <row r="468" spans="1:49" x14ac:dyDescent="0.25">
      <c r="A468" s="1" t="str">
        <f t="shared" ca="1" si="142"/>
        <v>men</v>
      </c>
      <c r="B468" s="1">
        <f t="shared" ca="1" si="143"/>
        <v>38</v>
      </c>
      <c r="C468" s="1" t="str">
        <f t="shared" ca="1" si="144"/>
        <v>General Work</v>
      </c>
      <c r="D468" s="1" t="str">
        <f t="shared" ca="1" si="145"/>
        <v>Other</v>
      </c>
      <c r="E468" s="1">
        <f t="shared" ca="1" si="146"/>
        <v>3</v>
      </c>
      <c r="F468" s="1">
        <f t="shared" ca="1" si="147"/>
        <v>2</v>
      </c>
      <c r="G468" s="1">
        <f t="shared" ca="1" si="148"/>
        <v>85909</v>
      </c>
      <c r="H468" s="1" t="str">
        <f t="shared" ca="1" si="149"/>
        <v>Newfoundland</v>
      </c>
      <c r="I468" s="1">
        <f t="shared" ref="I468:I500" ca="1" si="153">G468*RANDBETWEEN(3,6)</f>
        <v>343636</v>
      </c>
      <c r="J468" s="3">
        <f t="shared" ca="1" si="150"/>
        <v>335671.21473061288</v>
      </c>
      <c r="K468" s="3">
        <f t="shared" ref="K468:K500" ca="1" si="154">F468*RAND()*G468</f>
        <v>94150.862495135065</v>
      </c>
      <c r="L468" s="3">
        <f t="shared" ca="1" si="141"/>
        <v>151515.59825424736</v>
      </c>
      <c r="M468" s="1">
        <f t="shared" ref="M468:M500" ca="1" si="155">RAND()*G468*2</f>
        <v>63100.288942842577</v>
      </c>
      <c r="N468" s="3">
        <f t="shared" ref="N468:N500" ca="1" si="156">RAND()*G468*1.5</f>
        <v>20508.814423375978</v>
      </c>
      <c r="O468" s="3">
        <f t="shared" ref="O468:O500" ca="1" si="157">I468+K468+N468</f>
        <v>458295.67691851105</v>
      </c>
      <c r="P468" s="3">
        <f t="shared" ref="P468:P500" ca="1" si="158">J468+L468+M468</f>
        <v>550287.1019277029</v>
      </c>
      <c r="Q468" s="3">
        <f t="shared" ref="Q468:Q500" ca="1" si="159">O468-P468</f>
        <v>-91991.425009191851</v>
      </c>
      <c r="Y468" s="1">
        <f ca="1">IF(Table3[[#This Row],[Gender]]="men",1,0)</f>
        <v>1</v>
      </c>
      <c r="Z468" s="1">
        <f ca="1">IF(Table3[[#This Row],[Gender]]="women",1,0)</f>
        <v>0</v>
      </c>
      <c r="AD468" s="1">
        <f ca="1"/>
        <v>0</v>
      </c>
      <c r="AE468" s="1">
        <f ca="1"/>
        <v>0</v>
      </c>
      <c r="AF468" s="1">
        <f ca="1"/>
        <v>0</v>
      </c>
      <c r="AG468" s="1">
        <f ca="1"/>
        <v>1</v>
      </c>
      <c r="AH468" s="1">
        <f ca="1"/>
        <v>0</v>
      </c>
      <c r="AI468" s="1">
        <f ca="1"/>
        <v>0</v>
      </c>
      <c r="AT468" s="6">
        <f t="shared" ca="1" si="151"/>
        <v>47075.43</v>
      </c>
      <c r="AW468" s="1">
        <f t="shared" ca="1" si="152"/>
        <v>97.68</v>
      </c>
    </row>
    <row r="469" spans="1:49" x14ac:dyDescent="0.25">
      <c r="A469" s="1" t="str">
        <f t="shared" ca="1" si="142"/>
        <v>women</v>
      </c>
      <c r="B469" s="1">
        <f t="shared" ca="1" si="143"/>
        <v>28</v>
      </c>
      <c r="C469" s="1" t="str">
        <f t="shared" ca="1" si="144"/>
        <v>IT</v>
      </c>
      <c r="D469" s="1" t="str">
        <f t="shared" ca="1" si="145"/>
        <v>University</v>
      </c>
      <c r="E469" s="1">
        <f t="shared" ca="1" si="146"/>
        <v>3</v>
      </c>
      <c r="F469" s="1">
        <f t="shared" ca="1" si="147"/>
        <v>2</v>
      </c>
      <c r="G469" s="1">
        <f t="shared" ca="1" si="148"/>
        <v>78258</v>
      </c>
      <c r="H469" s="1" t="str">
        <f t="shared" ca="1" si="149"/>
        <v>Quebec</v>
      </c>
      <c r="I469" s="1">
        <f t="shared" ca="1" si="153"/>
        <v>391290</v>
      </c>
      <c r="J469" s="3">
        <f t="shared" ca="1" si="150"/>
        <v>369635.30714219488</v>
      </c>
      <c r="K469" s="3">
        <f t="shared" ca="1" si="154"/>
        <v>91079.563005130753</v>
      </c>
      <c r="L469" s="3">
        <f t="shared" ca="1" si="141"/>
        <v>12381.631232487105</v>
      </c>
      <c r="M469" s="1">
        <f t="shared" ca="1" si="155"/>
        <v>28137.638519330016</v>
      </c>
      <c r="N469" s="3">
        <f t="shared" ca="1" si="156"/>
        <v>16493.11046318186</v>
      </c>
      <c r="O469" s="3">
        <f t="shared" ca="1" si="157"/>
        <v>498862.6734683126</v>
      </c>
      <c r="P469" s="3">
        <f t="shared" ca="1" si="158"/>
        <v>410154.57689401199</v>
      </c>
      <c r="Q469" s="3">
        <f t="shared" ca="1" si="159"/>
        <v>88708.096574300609</v>
      </c>
      <c r="Y469" s="1">
        <f ca="1">IF(Table3[[#This Row],[Gender]]="men",1,0)</f>
        <v>0</v>
      </c>
      <c r="Z469" s="1">
        <f ca="1">IF(Table3[[#This Row],[Gender]]="women",1,0)</f>
        <v>1</v>
      </c>
      <c r="AD469" s="1">
        <f ca="1"/>
        <v>0</v>
      </c>
      <c r="AE469" s="1">
        <f ca="1"/>
        <v>0</v>
      </c>
      <c r="AF469" s="1">
        <f ca="1"/>
        <v>1</v>
      </c>
      <c r="AG469" s="1">
        <f ca="1"/>
        <v>0</v>
      </c>
      <c r="AH469" s="1">
        <f ca="1"/>
        <v>0</v>
      </c>
      <c r="AI469" s="1">
        <f ca="1"/>
        <v>0</v>
      </c>
      <c r="AT469" s="6">
        <f t="shared" ca="1" si="151"/>
        <v>45539.78</v>
      </c>
      <c r="AW469" s="1">
        <f t="shared" ca="1" si="152"/>
        <v>94.47</v>
      </c>
    </row>
    <row r="470" spans="1:49" x14ac:dyDescent="0.25">
      <c r="A470" s="1" t="str">
        <f t="shared" ca="1" si="142"/>
        <v>women</v>
      </c>
      <c r="B470" s="1">
        <f t="shared" ca="1" si="143"/>
        <v>29</v>
      </c>
      <c r="C470" s="1" t="str">
        <f t="shared" ca="1" si="144"/>
        <v>Agriculture</v>
      </c>
      <c r="D470" s="1" t="str">
        <f t="shared" ca="1" si="145"/>
        <v>College</v>
      </c>
      <c r="E470" s="1">
        <f t="shared" ca="1" si="146"/>
        <v>4</v>
      </c>
      <c r="F470" s="1">
        <f t="shared" ca="1" si="147"/>
        <v>3</v>
      </c>
      <c r="G470" s="1">
        <f t="shared" ca="1" si="148"/>
        <v>32287</v>
      </c>
      <c r="H470" s="1" t="str">
        <f t="shared" ca="1" si="149"/>
        <v>BC</v>
      </c>
      <c r="I470" s="1">
        <f t="shared" ca="1" si="153"/>
        <v>193722</v>
      </c>
      <c r="J470" s="3">
        <f t="shared" ca="1" si="150"/>
        <v>169647.51870763744</v>
      </c>
      <c r="K470" s="3">
        <f t="shared" ca="1" si="154"/>
        <v>64958.623489175312</v>
      </c>
      <c r="L470" s="3">
        <f t="shared" ca="1" si="141"/>
        <v>50322.289679403068</v>
      </c>
      <c r="M470" s="1">
        <f t="shared" ca="1" si="155"/>
        <v>28841.170818015718</v>
      </c>
      <c r="N470" s="3">
        <f t="shared" ca="1" si="156"/>
        <v>17644.084402423934</v>
      </c>
      <c r="O470" s="3">
        <f t="shared" ca="1" si="157"/>
        <v>276324.70789159928</v>
      </c>
      <c r="P470" s="3">
        <f t="shared" ca="1" si="158"/>
        <v>248810.97920505624</v>
      </c>
      <c r="Q470" s="3">
        <f t="shared" ca="1" si="159"/>
        <v>27513.728686543036</v>
      </c>
      <c r="Y470" s="1">
        <f ca="1">IF(Table3[[#This Row],[Gender]]="men",1,0)</f>
        <v>0</v>
      </c>
      <c r="Z470" s="1">
        <f ca="1">IF(Table3[[#This Row],[Gender]]="women",1,0)</f>
        <v>1</v>
      </c>
      <c r="AD470" s="1">
        <f ca="1"/>
        <v>0</v>
      </c>
      <c r="AE470" s="1">
        <f ca="1"/>
        <v>0</v>
      </c>
      <c r="AF470" s="1">
        <f ca="1"/>
        <v>0</v>
      </c>
      <c r="AG470" s="1">
        <f ca="1"/>
        <v>0</v>
      </c>
      <c r="AH470" s="1">
        <f ca="1"/>
        <v>0</v>
      </c>
      <c r="AI470" s="1">
        <f ca="1"/>
        <v>1</v>
      </c>
      <c r="AT470" s="6">
        <f t="shared" ca="1" si="151"/>
        <v>21652.87</v>
      </c>
      <c r="AW470" s="1">
        <f t="shared" ca="1" si="152"/>
        <v>87.57</v>
      </c>
    </row>
    <row r="471" spans="1:49" x14ac:dyDescent="0.25">
      <c r="A471" s="1" t="str">
        <f t="shared" ca="1" si="142"/>
        <v>women</v>
      </c>
      <c r="B471" s="1">
        <f t="shared" ca="1" si="143"/>
        <v>30</v>
      </c>
      <c r="C471" s="1" t="str">
        <f t="shared" ca="1" si="144"/>
        <v>General Work</v>
      </c>
      <c r="D471" s="1" t="str">
        <f t="shared" ca="1" si="145"/>
        <v>Technical</v>
      </c>
      <c r="E471" s="1">
        <f t="shared" ca="1" si="146"/>
        <v>1</v>
      </c>
      <c r="F471" s="1">
        <f t="shared" ca="1" si="147"/>
        <v>2</v>
      </c>
      <c r="G471" s="1">
        <f t="shared" ca="1" si="148"/>
        <v>59850</v>
      </c>
      <c r="H471" s="1" t="str">
        <f t="shared" ca="1" si="149"/>
        <v>Alberta</v>
      </c>
      <c r="I471" s="1">
        <f t="shared" ca="1" si="153"/>
        <v>239400</v>
      </c>
      <c r="J471" s="3">
        <f t="shared" ca="1" si="150"/>
        <v>13129.68656468432</v>
      </c>
      <c r="K471" s="3">
        <f t="shared" ca="1" si="154"/>
        <v>75412.93740004157</v>
      </c>
      <c r="L471" s="3">
        <f t="shared" ca="1" si="141"/>
        <v>14304.538625152816</v>
      </c>
      <c r="M471" s="1">
        <f t="shared" ca="1" si="155"/>
        <v>74114.394027895425</v>
      </c>
      <c r="N471" s="3">
        <f t="shared" ca="1" si="156"/>
        <v>31054.479120869299</v>
      </c>
      <c r="O471" s="3">
        <f t="shared" ca="1" si="157"/>
        <v>345867.41652091086</v>
      </c>
      <c r="P471" s="3">
        <f t="shared" ca="1" si="158"/>
        <v>101548.61921773256</v>
      </c>
      <c r="Q471" s="3">
        <f t="shared" ca="1" si="159"/>
        <v>244318.79730317829</v>
      </c>
      <c r="Y471" s="1">
        <f ca="1">IF(Table3[[#This Row],[Gender]]="men",1,0)</f>
        <v>0</v>
      </c>
      <c r="Z471" s="1">
        <f ca="1">IF(Table3[[#This Row],[Gender]]="women",1,0)</f>
        <v>1</v>
      </c>
      <c r="AD471" s="1">
        <f ca="1"/>
        <v>0</v>
      </c>
      <c r="AE471" s="1">
        <f ca="1"/>
        <v>0</v>
      </c>
      <c r="AF471" s="1">
        <f ca="1"/>
        <v>1</v>
      </c>
      <c r="AG471" s="1">
        <f ca="1"/>
        <v>0</v>
      </c>
      <c r="AH471" s="1">
        <f ca="1"/>
        <v>0</v>
      </c>
      <c r="AI471" s="1">
        <f ca="1"/>
        <v>0</v>
      </c>
      <c r="AT471" s="6">
        <f t="shared" ca="1" si="151"/>
        <v>37706.47</v>
      </c>
      <c r="AW471" s="1">
        <f t="shared" ca="1" si="152"/>
        <v>5.48</v>
      </c>
    </row>
    <row r="472" spans="1:49" x14ac:dyDescent="0.25">
      <c r="A472" s="1" t="str">
        <f t="shared" ca="1" si="142"/>
        <v>men</v>
      </c>
      <c r="B472" s="1">
        <f t="shared" ca="1" si="143"/>
        <v>30</v>
      </c>
      <c r="C472" s="1" t="str">
        <f t="shared" ca="1" si="144"/>
        <v>Agriculture</v>
      </c>
      <c r="D472" s="1" t="str">
        <f t="shared" ca="1" si="145"/>
        <v>Technical</v>
      </c>
      <c r="E472" s="1">
        <f t="shared" ca="1" si="146"/>
        <v>2</v>
      </c>
      <c r="F472" s="1">
        <f t="shared" ca="1" si="147"/>
        <v>3</v>
      </c>
      <c r="G472" s="1">
        <f t="shared" ca="1" si="148"/>
        <v>46180</v>
      </c>
      <c r="H472" s="1" t="str">
        <f t="shared" ca="1" si="149"/>
        <v>New Bruncwick</v>
      </c>
      <c r="I472" s="1">
        <f t="shared" ca="1" si="153"/>
        <v>277080</v>
      </c>
      <c r="J472" s="3">
        <f t="shared" ca="1" si="150"/>
        <v>155078.25515949799</v>
      </c>
      <c r="K472" s="3">
        <f t="shared" ca="1" si="154"/>
        <v>66644.624128736716</v>
      </c>
      <c r="L472" s="3">
        <f t="shared" ca="1" si="141"/>
        <v>67459.905291321498</v>
      </c>
      <c r="M472" s="1">
        <f t="shared" ca="1" si="155"/>
        <v>21065.983569174256</v>
      </c>
      <c r="N472" s="3">
        <f t="shared" ca="1" si="156"/>
        <v>5509.6489123253759</v>
      </c>
      <c r="O472" s="3">
        <f t="shared" ca="1" si="157"/>
        <v>349234.27304106212</v>
      </c>
      <c r="P472" s="3">
        <f t="shared" ca="1" si="158"/>
        <v>243604.14401999372</v>
      </c>
      <c r="Q472" s="3">
        <f t="shared" ca="1" si="159"/>
        <v>105630.12902106839</v>
      </c>
      <c r="Y472" s="1">
        <f ca="1">IF(Table3[[#This Row],[Gender]]="men",1,0)</f>
        <v>1</v>
      </c>
      <c r="Z472" s="1">
        <f ca="1">IF(Table3[[#This Row],[Gender]]="women",1,0)</f>
        <v>0</v>
      </c>
      <c r="AD472" s="1">
        <f ca="1"/>
        <v>0</v>
      </c>
      <c r="AE472" s="1">
        <f ca="1"/>
        <v>1</v>
      </c>
      <c r="AF472" s="1">
        <f ca="1"/>
        <v>0</v>
      </c>
      <c r="AG472" s="1">
        <f ca="1"/>
        <v>0</v>
      </c>
      <c r="AH472" s="1">
        <f ca="1"/>
        <v>0</v>
      </c>
      <c r="AI472" s="1">
        <f ca="1"/>
        <v>0</v>
      </c>
      <c r="AT472" s="6">
        <f t="shared" ca="1" si="151"/>
        <v>22214.87</v>
      </c>
      <c r="AW472" s="1">
        <f t="shared" ca="1" si="152"/>
        <v>55.97</v>
      </c>
    </row>
    <row r="473" spans="1:49" x14ac:dyDescent="0.25">
      <c r="A473" s="1" t="str">
        <f t="shared" ca="1" si="142"/>
        <v>women</v>
      </c>
      <c r="B473" s="1">
        <f t="shared" ca="1" si="143"/>
        <v>43</v>
      </c>
      <c r="C473" s="1" t="str">
        <f t="shared" ca="1" si="144"/>
        <v>Health</v>
      </c>
      <c r="D473" s="1" t="str">
        <f t="shared" ca="1" si="145"/>
        <v>Other</v>
      </c>
      <c r="E473" s="1">
        <f t="shared" ca="1" si="146"/>
        <v>4</v>
      </c>
      <c r="F473" s="1">
        <f t="shared" ca="1" si="147"/>
        <v>3</v>
      </c>
      <c r="G473" s="1">
        <f t="shared" ca="1" si="148"/>
        <v>75175</v>
      </c>
      <c r="H473" s="1" t="str">
        <f t="shared" ca="1" si="149"/>
        <v>New Bruncwick</v>
      </c>
      <c r="I473" s="1">
        <f t="shared" ca="1" si="153"/>
        <v>375875</v>
      </c>
      <c r="J473" s="3">
        <f t="shared" ca="1" si="150"/>
        <v>107541.42362336098</v>
      </c>
      <c r="K473" s="3">
        <f t="shared" ca="1" si="154"/>
        <v>202080.81923225289</v>
      </c>
      <c r="L473" s="3">
        <f t="shared" ca="1" si="141"/>
        <v>130281.75799170458</v>
      </c>
      <c r="M473" s="1">
        <f t="shared" ca="1" si="155"/>
        <v>46279.520944680124</v>
      </c>
      <c r="N473" s="3">
        <f t="shared" ca="1" si="156"/>
        <v>71219.214037794241</v>
      </c>
      <c r="O473" s="3">
        <f t="shared" ca="1" si="157"/>
        <v>649175.03327004716</v>
      </c>
      <c r="P473" s="3">
        <f t="shared" ca="1" si="158"/>
        <v>284102.7025597457</v>
      </c>
      <c r="Q473" s="3">
        <f t="shared" ca="1" si="159"/>
        <v>365072.33071030147</v>
      </c>
      <c r="Y473" s="1">
        <f ca="1">IF(Table3[[#This Row],[Gender]]="men",1,0)</f>
        <v>0</v>
      </c>
      <c r="Z473" s="1">
        <f ca="1">IF(Table3[[#This Row],[Gender]]="women",1,0)</f>
        <v>1</v>
      </c>
      <c r="AD473" s="1">
        <f ca="1"/>
        <v>0</v>
      </c>
      <c r="AE473" s="1">
        <f ca="1"/>
        <v>1</v>
      </c>
      <c r="AF473" s="1">
        <f ca="1"/>
        <v>0</v>
      </c>
      <c r="AG473" s="1">
        <f ca="1"/>
        <v>0</v>
      </c>
      <c r="AH473" s="1">
        <f ca="1"/>
        <v>0</v>
      </c>
      <c r="AI473" s="1">
        <f ca="1"/>
        <v>0</v>
      </c>
      <c r="AT473" s="6">
        <f t="shared" ca="1" si="151"/>
        <v>67360.27</v>
      </c>
      <c r="AW473" s="1">
        <f t="shared" ca="1" si="152"/>
        <v>28.61</v>
      </c>
    </row>
    <row r="474" spans="1:49" x14ac:dyDescent="0.25">
      <c r="A474" s="1" t="str">
        <f t="shared" ca="1" si="142"/>
        <v>women</v>
      </c>
      <c r="B474" s="1">
        <f t="shared" ca="1" si="143"/>
        <v>40</v>
      </c>
      <c r="C474" s="1" t="str">
        <f t="shared" ca="1" si="144"/>
        <v>Health</v>
      </c>
      <c r="D474" s="1" t="str">
        <f t="shared" ca="1" si="145"/>
        <v>University</v>
      </c>
      <c r="E474" s="1">
        <f t="shared" ca="1" si="146"/>
        <v>2</v>
      </c>
      <c r="F474" s="1">
        <f t="shared" ca="1" si="147"/>
        <v>3</v>
      </c>
      <c r="G474" s="1">
        <f t="shared" ca="1" si="148"/>
        <v>58050</v>
      </c>
      <c r="H474" s="1" t="str">
        <f t="shared" ca="1" si="149"/>
        <v>Nunavut</v>
      </c>
      <c r="I474" s="1">
        <f t="shared" ca="1" si="153"/>
        <v>232200</v>
      </c>
      <c r="J474" s="3">
        <f t="shared" ca="1" si="150"/>
        <v>144600.22625758458</v>
      </c>
      <c r="K474" s="3">
        <f t="shared" ca="1" si="154"/>
        <v>98849.947872714882</v>
      </c>
      <c r="L474" s="3">
        <f t="shared" ca="1" si="141"/>
        <v>96152.789686070988</v>
      </c>
      <c r="M474" s="1">
        <f t="shared" ca="1" si="155"/>
        <v>3774.8173630382012</v>
      </c>
      <c r="N474" s="3">
        <f t="shared" ca="1" si="156"/>
        <v>811.4030126356904</v>
      </c>
      <c r="O474" s="3">
        <f t="shared" ca="1" si="157"/>
        <v>331861.35088535061</v>
      </c>
      <c r="P474" s="3">
        <f t="shared" ca="1" si="158"/>
        <v>244527.83330669376</v>
      </c>
      <c r="Q474" s="3">
        <f t="shared" ca="1" si="159"/>
        <v>87333.517578656843</v>
      </c>
      <c r="Y474" s="1">
        <f ca="1">IF(Table3[[#This Row],[Gender]]="men",1,0)</f>
        <v>0</v>
      </c>
      <c r="Z474" s="1">
        <f ca="1">IF(Table3[[#This Row],[Gender]]="women",1,0)</f>
        <v>1</v>
      </c>
      <c r="AD474" s="1">
        <f ca="1"/>
        <v>0</v>
      </c>
      <c r="AE474" s="1">
        <f ca="1"/>
        <v>0</v>
      </c>
      <c r="AF474" s="1">
        <f ca="1"/>
        <v>0</v>
      </c>
      <c r="AG474" s="1">
        <f ca="1"/>
        <v>0</v>
      </c>
      <c r="AH474" s="1">
        <f ca="1"/>
        <v>1</v>
      </c>
      <c r="AI474" s="1">
        <f ca="1"/>
        <v>0</v>
      </c>
      <c r="AT474" s="6">
        <f t="shared" ca="1" si="151"/>
        <v>32949.980000000003</v>
      </c>
      <c r="AW474" s="1">
        <f t="shared" ca="1" si="152"/>
        <v>62.27</v>
      </c>
    </row>
    <row r="475" spans="1:49" x14ac:dyDescent="0.25">
      <c r="A475" s="1" t="str">
        <f t="shared" ca="1" si="142"/>
        <v>women</v>
      </c>
      <c r="B475" s="1">
        <f t="shared" ca="1" si="143"/>
        <v>44</v>
      </c>
      <c r="C475" s="1" t="str">
        <f t="shared" ca="1" si="144"/>
        <v>Construction</v>
      </c>
      <c r="D475" s="1" t="str">
        <f t="shared" ca="1" si="145"/>
        <v>Technical</v>
      </c>
      <c r="E475" s="1">
        <f t="shared" ca="1" si="146"/>
        <v>1</v>
      </c>
      <c r="F475" s="1">
        <f t="shared" ca="1" si="147"/>
        <v>1</v>
      </c>
      <c r="G475" s="1">
        <f t="shared" ca="1" si="148"/>
        <v>57509</v>
      </c>
      <c r="H475" s="1" t="str">
        <f t="shared" ca="1" si="149"/>
        <v>Nunavut</v>
      </c>
      <c r="I475" s="1">
        <f t="shared" ca="1" si="153"/>
        <v>172527</v>
      </c>
      <c r="J475" s="3">
        <f t="shared" ca="1" si="150"/>
        <v>142356.04854296357</v>
      </c>
      <c r="K475" s="3">
        <f t="shared" ca="1" si="154"/>
        <v>50394.171884200165</v>
      </c>
      <c r="L475" s="3">
        <f t="shared" ca="1" si="141"/>
        <v>40957.444911363833</v>
      </c>
      <c r="M475" s="1">
        <f t="shared" ca="1" si="155"/>
        <v>95105.11201272803</v>
      </c>
      <c r="N475" s="3">
        <f t="shared" ca="1" si="156"/>
        <v>12291.113178083895</v>
      </c>
      <c r="O475" s="3">
        <f t="shared" ca="1" si="157"/>
        <v>235212.28506228406</v>
      </c>
      <c r="P475" s="3">
        <f t="shared" ca="1" si="158"/>
        <v>278418.60546705546</v>
      </c>
      <c r="Q475" s="3">
        <f t="shared" ca="1" si="159"/>
        <v>-43206.320404771395</v>
      </c>
      <c r="Y475" s="1">
        <f ca="1">IF(Table3[[#This Row],[Gender]]="men",1,0)</f>
        <v>0</v>
      </c>
      <c r="Z475" s="1">
        <f ca="1">IF(Table3[[#This Row],[Gender]]="women",1,0)</f>
        <v>1</v>
      </c>
      <c r="AD475" s="1">
        <f ca="1"/>
        <v>0</v>
      </c>
      <c r="AE475" s="1">
        <f ca="1"/>
        <v>0</v>
      </c>
      <c r="AF475" s="1">
        <f ca="1"/>
        <v>0</v>
      </c>
      <c r="AG475" s="1">
        <f ca="1"/>
        <v>0</v>
      </c>
      <c r="AH475" s="1">
        <f ca="1"/>
        <v>0</v>
      </c>
      <c r="AI475" s="1">
        <f ca="1"/>
        <v>1</v>
      </c>
      <c r="AT475" s="6">
        <f t="shared" ca="1" si="151"/>
        <v>50394.17</v>
      </c>
      <c r="AW475" s="1">
        <f t="shared" ca="1" si="152"/>
        <v>82.51</v>
      </c>
    </row>
    <row r="476" spans="1:49" x14ac:dyDescent="0.25">
      <c r="A476" s="1" t="str">
        <f t="shared" ca="1" si="142"/>
        <v>women</v>
      </c>
      <c r="B476" s="1">
        <f t="shared" ca="1" si="143"/>
        <v>36</v>
      </c>
      <c r="C476" s="1" t="str">
        <f t="shared" ca="1" si="144"/>
        <v>General Work</v>
      </c>
      <c r="D476" s="1" t="str">
        <f t="shared" ca="1" si="145"/>
        <v>High school</v>
      </c>
      <c r="E476" s="1">
        <f t="shared" ca="1" si="146"/>
        <v>2</v>
      </c>
      <c r="F476" s="1">
        <f t="shared" ca="1" si="147"/>
        <v>1</v>
      </c>
      <c r="G476" s="1">
        <f t="shared" ca="1" si="148"/>
        <v>61793</v>
      </c>
      <c r="H476" s="1" t="str">
        <f t="shared" ca="1" si="149"/>
        <v>Manitoba</v>
      </c>
      <c r="I476" s="1">
        <f t="shared" ca="1" si="153"/>
        <v>185379</v>
      </c>
      <c r="J476" s="3">
        <f t="shared" ca="1" si="150"/>
        <v>148906.90900016244</v>
      </c>
      <c r="K476" s="3">
        <f t="shared" ca="1" si="154"/>
        <v>28616.938113262328</v>
      </c>
      <c r="L476" s="3">
        <f t="shared" ca="1" si="141"/>
        <v>35062.599055051382</v>
      </c>
      <c r="M476" s="1">
        <f t="shared" ca="1" si="155"/>
        <v>118638.00991437874</v>
      </c>
      <c r="N476" s="3">
        <f t="shared" ca="1" si="156"/>
        <v>1397.6189226709357</v>
      </c>
      <c r="O476" s="3">
        <f t="shared" ca="1" si="157"/>
        <v>215393.55703593325</v>
      </c>
      <c r="P476" s="3">
        <f t="shared" ca="1" si="158"/>
        <v>302607.51796959259</v>
      </c>
      <c r="Q476" s="3">
        <f t="shared" ca="1" si="159"/>
        <v>-87213.960933659342</v>
      </c>
      <c r="Y476" s="1">
        <f ca="1">IF(Table3[[#This Row],[Gender]]="men",1,0)</f>
        <v>0</v>
      </c>
      <c r="Z476" s="1">
        <f ca="1">IF(Table3[[#This Row],[Gender]]="women",1,0)</f>
        <v>1</v>
      </c>
      <c r="AD476" s="1">
        <f ca="1"/>
        <v>0</v>
      </c>
      <c r="AE476" s="1">
        <f ca="1"/>
        <v>0</v>
      </c>
      <c r="AF476" s="1">
        <f ca="1"/>
        <v>0</v>
      </c>
      <c r="AG476" s="1">
        <f ca="1"/>
        <v>0</v>
      </c>
      <c r="AH476" s="1">
        <f ca="1"/>
        <v>0</v>
      </c>
      <c r="AI476" s="1">
        <f ca="1"/>
        <v>1</v>
      </c>
      <c r="AT476" s="6">
        <f t="shared" ca="1" si="151"/>
        <v>28616.94</v>
      </c>
      <c r="AW476" s="1">
        <f t="shared" ca="1" si="152"/>
        <v>80.33</v>
      </c>
    </row>
    <row r="477" spans="1:49" x14ac:dyDescent="0.25">
      <c r="A477" s="1" t="str">
        <f t="shared" ca="1" si="142"/>
        <v>women</v>
      </c>
      <c r="B477" s="1">
        <f t="shared" ca="1" si="143"/>
        <v>40</v>
      </c>
      <c r="C477" s="1" t="str">
        <f t="shared" ca="1" si="144"/>
        <v>General Work</v>
      </c>
      <c r="D477" s="1" t="str">
        <f t="shared" ca="1" si="145"/>
        <v>High school</v>
      </c>
      <c r="E477" s="1">
        <f t="shared" ca="1" si="146"/>
        <v>4</v>
      </c>
      <c r="F477" s="1">
        <f t="shared" ca="1" si="147"/>
        <v>2</v>
      </c>
      <c r="G477" s="1">
        <f t="shared" ca="1" si="148"/>
        <v>44379</v>
      </c>
      <c r="H477" s="1" t="str">
        <f t="shared" ca="1" si="149"/>
        <v>Ontario</v>
      </c>
      <c r="I477" s="1">
        <f t="shared" ca="1" si="153"/>
        <v>221895</v>
      </c>
      <c r="J477" s="3">
        <f t="shared" ca="1" si="150"/>
        <v>179388.37431426492</v>
      </c>
      <c r="K477" s="3">
        <f t="shared" ca="1" si="154"/>
        <v>9725.537195550769</v>
      </c>
      <c r="L477" s="3">
        <f t="shared" ca="1" si="141"/>
        <v>4924.2769728861631</v>
      </c>
      <c r="M477" s="1">
        <f t="shared" ca="1" si="155"/>
        <v>63376.567123585264</v>
      </c>
      <c r="N477" s="3">
        <f t="shared" ca="1" si="156"/>
        <v>48998.48644986908</v>
      </c>
      <c r="O477" s="3">
        <f t="shared" ca="1" si="157"/>
        <v>280619.02364541986</v>
      </c>
      <c r="P477" s="3">
        <f t="shared" ca="1" si="158"/>
        <v>247689.21841073636</v>
      </c>
      <c r="Q477" s="3">
        <f t="shared" ca="1" si="159"/>
        <v>32929.805234683503</v>
      </c>
      <c r="Y477" s="1">
        <f ca="1">IF(Table3[[#This Row],[Gender]]="men",1,0)</f>
        <v>0</v>
      </c>
      <c r="Z477" s="1">
        <f ca="1">IF(Table3[[#This Row],[Gender]]="women",1,0)</f>
        <v>1</v>
      </c>
      <c r="AD477" s="1">
        <f ca="1"/>
        <v>0</v>
      </c>
      <c r="AE477" s="1">
        <f ca="1"/>
        <v>0</v>
      </c>
      <c r="AF477" s="1">
        <f ca="1"/>
        <v>0</v>
      </c>
      <c r="AG477" s="1">
        <f ca="1"/>
        <v>0</v>
      </c>
      <c r="AH477" s="1">
        <f ca="1"/>
        <v>0</v>
      </c>
      <c r="AI477" s="1">
        <f ca="1"/>
        <v>1</v>
      </c>
      <c r="AT477" s="6">
        <f t="shared" ca="1" si="151"/>
        <v>4862.7700000000004</v>
      </c>
      <c r="AW477" s="1">
        <f t="shared" ca="1" si="152"/>
        <v>80.84</v>
      </c>
    </row>
    <row r="478" spans="1:49" x14ac:dyDescent="0.25">
      <c r="A478" s="1" t="str">
        <f t="shared" ca="1" si="142"/>
        <v>men</v>
      </c>
      <c r="B478" s="1">
        <f t="shared" ca="1" si="143"/>
        <v>26</v>
      </c>
      <c r="C478" s="1" t="str">
        <f t="shared" ca="1" si="144"/>
        <v>General Work</v>
      </c>
      <c r="D478" s="1" t="str">
        <f t="shared" ca="1" si="145"/>
        <v>College</v>
      </c>
      <c r="E478" s="1">
        <f t="shared" ca="1" si="146"/>
        <v>3</v>
      </c>
      <c r="F478" s="1">
        <f t="shared" ca="1" si="147"/>
        <v>3</v>
      </c>
      <c r="G478" s="1">
        <f t="shared" ca="1" si="148"/>
        <v>42414</v>
      </c>
      <c r="H478" s="1" t="str">
        <f t="shared" ca="1" si="149"/>
        <v>Nova Scotia</v>
      </c>
      <c r="I478" s="1">
        <f t="shared" ca="1" si="153"/>
        <v>127242</v>
      </c>
      <c r="J478" s="3">
        <f t="shared" ca="1" si="150"/>
        <v>32259.576890525736</v>
      </c>
      <c r="K478" s="3">
        <f t="shared" ca="1" si="154"/>
        <v>64181.00386826395</v>
      </c>
      <c r="L478" s="3">
        <f t="shared" ca="1" si="141"/>
        <v>61992.122660300185</v>
      </c>
      <c r="M478" s="1">
        <f t="shared" ca="1" si="155"/>
        <v>75505.165383072497</v>
      </c>
      <c r="N478" s="3">
        <f t="shared" ca="1" si="156"/>
        <v>56231.026397319962</v>
      </c>
      <c r="O478" s="3">
        <f t="shared" ca="1" si="157"/>
        <v>247654.03026558389</v>
      </c>
      <c r="P478" s="3">
        <f t="shared" ca="1" si="158"/>
        <v>169756.86493389844</v>
      </c>
      <c r="Q478" s="3">
        <f t="shared" ca="1" si="159"/>
        <v>77897.16533168545</v>
      </c>
      <c r="Y478" s="1">
        <f ca="1">IF(Table3[[#This Row],[Gender]]="men",1,0)</f>
        <v>1</v>
      </c>
      <c r="Z478" s="1">
        <f ca="1">IF(Table3[[#This Row],[Gender]]="women",1,0)</f>
        <v>0</v>
      </c>
      <c r="AD478" s="1">
        <f ca="1"/>
        <v>0</v>
      </c>
      <c r="AE478" s="1">
        <f ca="1"/>
        <v>0</v>
      </c>
      <c r="AF478" s="1">
        <f ca="1"/>
        <v>0</v>
      </c>
      <c r="AG478" s="1">
        <f ca="1"/>
        <v>0</v>
      </c>
      <c r="AH478" s="1">
        <f ca="1"/>
        <v>0</v>
      </c>
      <c r="AI478" s="1">
        <f ca="1"/>
        <v>1</v>
      </c>
      <c r="AT478" s="6">
        <f t="shared" ca="1" si="151"/>
        <v>21393.67</v>
      </c>
      <c r="AW478" s="1">
        <f t="shared" ca="1" si="152"/>
        <v>25.35</v>
      </c>
    </row>
    <row r="479" spans="1:49" x14ac:dyDescent="0.25">
      <c r="A479" s="1" t="str">
        <f t="shared" ca="1" si="142"/>
        <v>men</v>
      </c>
      <c r="B479" s="1">
        <f t="shared" ca="1" si="143"/>
        <v>34</v>
      </c>
      <c r="C479" s="1" t="str">
        <f t="shared" ca="1" si="144"/>
        <v>General Work</v>
      </c>
      <c r="D479" s="1" t="str">
        <f t="shared" ca="1" si="145"/>
        <v>College</v>
      </c>
      <c r="E479" s="1">
        <f t="shared" ca="1" si="146"/>
        <v>4</v>
      </c>
      <c r="F479" s="1">
        <f t="shared" ca="1" si="147"/>
        <v>3</v>
      </c>
      <c r="G479" s="1">
        <f t="shared" ca="1" si="148"/>
        <v>65667</v>
      </c>
      <c r="H479" s="1" t="str">
        <f t="shared" ca="1" si="149"/>
        <v>Saskatchewan</v>
      </c>
      <c r="I479" s="1">
        <f t="shared" ca="1" si="153"/>
        <v>262668</v>
      </c>
      <c r="J479" s="3">
        <f t="shared" ca="1" si="150"/>
        <v>158323.4458961823</v>
      </c>
      <c r="K479" s="3">
        <f t="shared" ca="1" si="154"/>
        <v>86796.701052638411</v>
      </c>
      <c r="L479" s="3">
        <f t="shared" ca="1" si="141"/>
        <v>17686.070334157048</v>
      </c>
      <c r="M479" s="1">
        <f t="shared" ca="1" si="155"/>
        <v>104829.12730180853</v>
      </c>
      <c r="N479" s="3">
        <f t="shared" ca="1" si="156"/>
        <v>88599.465252331313</v>
      </c>
      <c r="O479" s="3">
        <f t="shared" ca="1" si="157"/>
        <v>438064.16630496969</v>
      </c>
      <c r="P479" s="3">
        <f t="shared" ca="1" si="158"/>
        <v>280838.64353214786</v>
      </c>
      <c r="Q479" s="3">
        <f t="shared" ca="1" si="159"/>
        <v>157225.52277282183</v>
      </c>
      <c r="Y479" s="1">
        <f ca="1">IF(Table3[[#This Row],[Gender]]="men",1,0)</f>
        <v>1</v>
      </c>
      <c r="Z479" s="1">
        <f ca="1">IF(Table3[[#This Row],[Gender]]="women",1,0)</f>
        <v>0</v>
      </c>
      <c r="AD479" s="1">
        <f ca="1"/>
        <v>0</v>
      </c>
      <c r="AE479" s="1">
        <f ca="1"/>
        <v>0</v>
      </c>
      <c r="AF479" s="1">
        <f ca="1"/>
        <v>0</v>
      </c>
      <c r="AG479" s="1">
        <f ca="1"/>
        <v>0</v>
      </c>
      <c r="AH479" s="1">
        <f ca="1"/>
        <v>1</v>
      </c>
      <c r="AI479" s="1">
        <f ca="1"/>
        <v>0</v>
      </c>
      <c r="AT479" s="6">
        <f t="shared" ca="1" si="151"/>
        <v>28932.23</v>
      </c>
      <c r="AW479" s="1">
        <f t="shared" ca="1" si="152"/>
        <v>60.28</v>
      </c>
    </row>
    <row r="480" spans="1:49" x14ac:dyDescent="0.25">
      <c r="A480" s="1" t="str">
        <f t="shared" ca="1" si="142"/>
        <v>women</v>
      </c>
      <c r="B480" s="1">
        <f t="shared" ca="1" si="143"/>
        <v>45</v>
      </c>
      <c r="C480" s="1" t="str">
        <f t="shared" ca="1" si="144"/>
        <v>Construction</v>
      </c>
      <c r="D480" s="1" t="str">
        <f t="shared" ca="1" si="145"/>
        <v>High school</v>
      </c>
      <c r="E480" s="1">
        <f t="shared" ca="1" si="146"/>
        <v>3</v>
      </c>
      <c r="F480" s="1">
        <f t="shared" ca="1" si="147"/>
        <v>3</v>
      </c>
      <c r="G480" s="1">
        <f t="shared" ca="1" si="148"/>
        <v>50079</v>
      </c>
      <c r="H480" s="1" t="str">
        <f t="shared" ca="1" si="149"/>
        <v>Ontario</v>
      </c>
      <c r="I480" s="1">
        <f t="shared" ca="1" si="153"/>
        <v>250395</v>
      </c>
      <c r="J480" s="3">
        <f t="shared" ca="1" si="150"/>
        <v>173102.65788824385</v>
      </c>
      <c r="K480" s="3">
        <f t="shared" ca="1" si="154"/>
        <v>46990.901324292165</v>
      </c>
      <c r="L480" s="3">
        <f t="shared" ca="1" si="141"/>
        <v>83603.377502118412</v>
      </c>
      <c r="M480" s="1">
        <f t="shared" ca="1" si="155"/>
        <v>65628.165482676224</v>
      </c>
      <c r="N480" s="3">
        <f t="shared" ca="1" si="156"/>
        <v>23908.082010632956</v>
      </c>
      <c r="O480" s="3">
        <f t="shared" ca="1" si="157"/>
        <v>321293.98333492514</v>
      </c>
      <c r="P480" s="3">
        <f t="shared" ca="1" si="158"/>
        <v>322334.2008730385</v>
      </c>
      <c r="Q480" s="3">
        <f t="shared" ca="1" si="159"/>
        <v>-1040.2175381133566</v>
      </c>
      <c r="Y480" s="1">
        <f ca="1">IF(Table3[[#This Row],[Gender]]="men",1,0)</f>
        <v>0</v>
      </c>
      <c r="Z480" s="1">
        <f ca="1">IF(Table3[[#This Row],[Gender]]="women",1,0)</f>
        <v>1</v>
      </c>
      <c r="AD480" s="1">
        <f ca="1"/>
        <v>0</v>
      </c>
      <c r="AE480" s="1">
        <f ca="1"/>
        <v>0</v>
      </c>
      <c r="AF480" s="1">
        <f ca="1"/>
        <v>0</v>
      </c>
      <c r="AG480" s="1">
        <f ca="1"/>
        <v>1</v>
      </c>
      <c r="AH480" s="1">
        <f ca="1"/>
        <v>0</v>
      </c>
      <c r="AI480" s="1">
        <f ca="1"/>
        <v>0</v>
      </c>
      <c r="AT480" s="6">
        <f t="shared" ca="1" si="151"/>
        <v>15663.63</v>
      </c>
      <c r="AW480" s="1">
        <f t="shared" ca="1" si="152"/>
        <v>69.13</v>
      </c>
    </row>
    <row r="481" spans="1:49" x14ac:dyDescent="0.25">
      <c r="A481" s="1" t="str">
        <f t="shared" ca="1" si="142"/>
        <v>women</v>
      </c>
      <c r="B481" s="1">
        <f t="shared" ca="1" si="143"/>
        <v>29</v>
      </c>
      <c r="C481" s="1" t="str">
        <f t="shared" ca="1" si="144"/>
        <v>IT</v>
      </c>
      <c r="D481" s="1" t="str">
        <f t="shared" ca="1" si="145"/>
        <v>University</v>
      </c>
      <c r="E481" s="1">
        <f t="shared" ca="1" si="146"/>
        <v>2</v>
      </c>
      <c r="F481" s="1">
        <f t="shared" ca="1" si="147"/>
        <v>2</v>
      </c>
      <c r="G481" s="1">
        <f t="shared" ca="1" si="148"/>
        <v>82860</v>
      </c>
      <c r="H481" s="1" t="str">
        <f t="shared" ca="1" si="149"/>
        <v>Prince Edward Island</v>
      </c>
      <c r="I481" s="1">
        <f t="shared" ca="1" si="153"/>
        <v>331440</v>
      </c>
      <c r="J481" s="3">
        <f t="shared" ca="1" si="150"/>
        <v>312947.16059727035</v>
      </c>
      <c r="K481" s="3">
        <f t="shared" ca="1" si="154"/>
        <v>159273.80706970874</v>
      </c>
      <c r="L481" s="3">
        <f t="shared" ca="1" si="141"/>
        <v>22471.02313832441</v>
      </c>
      <c r="M481" s="1">
        <f t="shared" ca="1" si="155"/>
        <v>14667.095054202126</v>
      </c>
      <c r="N481" s="3">
        <f t="shared" ca="1" si="156"/>
        <v>73662.48529716341</v>
      </c>
      <c r="O481" s="3">
        <f t="shared" ca="1" si="157"/>
        <v>564376.29236687208</v>
      </c>
      <c r="P481" s="3">
        <f t="shared" ca="1" si="158"/>
        <v>350085.27878979687</v>
      </c>
      <c r="Q481" s="3">
        <f t="shared" ca="1" si="159"/>
        <v>214291.01357707521</v>
      </c>
      <c r="Y481" s="1">
        <f ca="1">IF(Table3[[#This Row],[Gender]]="men",1,0)</f>
        <v>0</v>
      </c>
      <c r="Z481" s="1">
        <f ca="1">IF(Table3[[#This Row],[Gender]]="women",1,0)</f>
        <v>1</v>
      </c>
      <c r="AD481" s="1">
        <f ca="1"/>
        <v>0</v>
      </c>
      <c r="AE481" s="1">
        <f ca="1"/>
        <v>0</v>
      </c>
      <c r="AF481" s="1">
        <f ca="1"/>
        <v>0</v>
      </c>
      <c r="AG481" s="1">
        <f ca="1"/>
        <v>0</v>
      </c>
      <c r="AH481" s="1">
        <f ca="1"/>
        <v>0</v>
      </c>
      <c r="AI481" s="1">
        <f ca="1"/>
        <v>1</v>
      </c>
      <c r="AT481" s="6">
        <f t="shared" ca="1" si="151"/>
        <v>79636.899999999994</v>
      </c>
      <c r="AW481" s="1">
        <f t="shared" ca="1" si="152"/>
        <v>94.42</v>
      </c>
    </row>
    <row r="482" spans="1:49" x14ac:dyDescent="0.25">
      <c r="A482" s="1" t="str">
        <f t="shared" ca="1" si="142"/>
        <v>men</v>
      </c>
      <c r="B482" s="1">
        <f t="shared" ca="1" si="143"/>
        <v>43</v>
      </c>
      <c r="C482" s="1" t="str">
        <f t="shared" ca="1" si="144"/>
        <v>General Work</v>
      </c>
      <c r="D482" s="1" t="str">
        <f t="shared" ca="1" si="145"/>
        <v>Other</v>
      </c>
      <c r="E482" s="1">
        <f t="shared" ca="1" si="146"/>
        <v>2</v>
      </c>
      <c r="F482" s="1">
        <f t="shared" ca="1" si="147"/>
        <v>2</v>
      </c>
      <c r="G482" s="1">
        <f t="shared" ca="1" si="148"/>
        <v>65333</v>
      </c>
      <c r="H482" s="1" t="str">
        <f t="shared" ca="1" si="149"/>
        <v>Yukon</v>
      </c>
      <c r="I482" s="1">
        <f t="shared" ca="1" si="153"/>
        <v>261332</v>
      </c>
      <c r="J482" s="3">
        <f t="shared" ca="1" si="150"/>
        <v>204842.51142388012</v>
      </c>
      <c r="K482" s="3">
        <f t="shared" ca="1" si="154"/>
        <v>125751.78699477579</v>
      </c>
      <c r="L482" s="3">
        <f t="shared" ca="1" si="141"/>
        <v>73904.192380584558</v>
      </c>
      <c r="M482" s="1">
        <f t="shared" ca="1" si="155"/>
        <v>40508.708204312687</v>
      </c>
      <c r="N482" s="3">
        <f t="shared" ca="1" si="156"/>
        <v>4088.7057358884931</v>
      </c>
      <c r="O482" s="3">
        <f t="shared" ca="1" si="157"/>
        <v>391172.49273066426</v>
      </c>
      <c r="P482" s="3">
        <f t="shared" ca="1" si="158"/>
        <v>319255.41200877738</v>
      </c>
      <c r="Q482" s="3">
        <f t="shared" ca="1" si="159"/>
        <v>71917.080721886887</v>
      </c>
      <c r="Y482" s="1">
        <f ca="1">IF(Table3[[#This Row],[Gender]]="men",1,0)</f>
        <v>1</v>
      </c>
      <c r="Z482" s="1">
        <f ca="1">IF(Table3[[#This Row],[Gender]]="women",1,0)</f>
        <v>0</v>
      </c>
      <c r="AD482" s="1">
        <f ca="1"/>
        <v>0</v>
      </c>
      <c r="AE482" s="1">
        <f ca="1"/>
        <v>0</v>
      </c>
      <c r="AF482" s="1">
        <f ca="1"/>
        <v>0</v>
      </c>
      <c r="AG482" s="1">
        <f ca="1"/>
        <v>0</v>
      </c>
      <c r="AH482" s="1">
        <f ca="1"/>
        <v>1</v>
      </c>
      <c r="AI482" s="1">
        <f ca="1"/>
        <v>0</v>
      </c>
      <c r="AT482" s="6">
        <f t="shared" ca="1" si="151"/>
        <v>62875.89</v>
      </c>
      <c r="AW482" s="1">
        <f t="shared" ca="1" si="152"/>
        <v>78.38</v>
      </c>
    </row>
    <row r="483" spans="1:49" x14ac:dyDescent="0.25">
      <c r="A483" s="1" t="str">
        <f t="shared" ca="1" si="142"/>
        <v>women</v>
      </c>
      <c r="B483" s="1">
        <f t="shared" ca="1" si="143"/>
        <v>30</v>
      </c>
      <c r="C483" s="1" t="str">
        <f t="shared" ca="1" si="144"/>
        <v>Construction</v>
      </c>
      <c r="D483" s="1" t="str">
        <f t="shared" ca="1" si="145"/>
        <v>Other</v>
      </c>
      <c r="E483" s="1">
        <f t="shared" ca="1" si="146"/>
        <v>4</v>
      </c>
      <c r="F483" s="1">
        <f t="shared" ca="1" si="147"/>
        <v>3</v>
      </c>
      <c r="G483" s="1">
        <f t="shared" ca="1" si="148"/>
        <v>31485</v>
      </c>
      <c r="H483" s="1" t="str">
        <f t="shared" ca="1" si="149"/>
        <v>BC</v>
      </c>
      <c r="I483" s="1">
        <f t="shared" ca="1" si="153"/>
        <v>94455</v>
      </c>
      <c r="J483" s="3">
        <f t="shared" ca="1" si="150"/>
        <v>37035.814493156511</v>
      </c>
      <c r="K483" s="3">
        <f t="shared" ca="1" si="154"/>
        <v>36069.094426557887</v>
      </c>
      <c r="L483" s="3">
        <f t="shared" ca="1" si="141"/>
        <v>87259.530941631805</v>
      </c>
      <c r="M483" s="1">
        <f t="shared" ca="1" si="155"/>
        <v>59485.169106500041</v>
      </c>
      <c r="N483" s="3">
        <f t="shared" ca="1" si="156"/>
        <v>16607.128708023462</v>
      </c>
      <c r="O483" s="3">
        <f t="shared" ca="1" si="157"/>
        <v>147131.22313458135</v>
      </c>
      <c r="P483" s="3">
        <f t="shared" ca="1" si="158"/>
        <v>183780.51454128837</v>
      </c>
      <c r="Q483" s="3">
        <f t="shared" ca="1" si="159"/>
        <v>-36649.291406707023</v>
      </c>
      <c r="Y483" s="1">
        <f ca="1">IF(Table3[[#This Row],[Gender]]="men",1,0)</f>
        <v>0</v>
      </c>
      <c r="Z483" s="1">
        <f ca="1">IF(Table3[[#This Row],[Gender]]="women",1,0)</f>
        <v>1</v>
      </c>
      <c r="AD483" s="1">
        <f ca="1"/>
        <v>0</v>
      </c>
      <c r="AE483" s="1">
        <f ca="1"/>
        <v>1</v>
      </c>
      <c r="AF483" s="1">
        <f ca="1"/>
        <v>0</v>
      </c>
      <c r="AG483" s="1">
        <f ca="1"/>
        <v>0</v>
      </c>
      <c r="AH483" s="1">
        <f ca="1"/>
        <v>0</v>
      </c>
      <c r="AI483" s="1">
        <f ca="1"/>
        <v>0</v>
      </c>
      <c r="AT483" s="6">
        <f t="shared" ca="1" si="151"/>
        <v>12023.03</v>
      </c>
      <c r="AW483" s="1">
        <f t="shared" ca="1" si="152"/>
        <v>39.21</v>
      </c>
    </row>
    <row r="484" spans="1:49" x14ac:dyDescent="0.25">
      <c r="A484" s="1" t="str">
        <f t="shared" ca="1" si="142"/>
        <v>men</v>
      </c>
      <c r="B484" s="1">
        <f t="shared" ca="1" si="143"/>
        <v>39</v>
      </c>
      <c r="C484" s="1" t="str">
        <f t="shared" ca="1" si="144"/>
        <v>Health</v>
      </c>
      <c r="D484" s="1" t="str">
        <f t="shared" ca="1" si="145"/>
        <v>College</v>
      </c>
      <c r="E484" s="1">
        <f t="shared" ca="1" si="146"/>
        <v>4</v>
      </c>
      <c r="F484" s="1">
        <f t="shared" ca="1" si="147"/>
        <v>1</v>
      </c>
      <c r="G484" s="1">
        <f t="shared" ca="1" si="148"/>
        <v>69764</v>
      </c>
      <c r="H484" s="1" t="str">
        <f t="shared" ca="1" si="149"/>
        <v>New Bruncwick</v>
      </c>
      <c r="I484" s="1">
        <f t="shared" ca="1" si="153"/>
        <v>418584</v>
      </c>
      <c r="J484" s="3">
        <f t="shared" ca="1" si="150"/>
        <v>220709.47813301586</v>
      </c>
      <c r="K484" s="3">
        <f t="shared" ca="1" si="154"/>
        <v>51242.531278982744</v>
      </c>
      <c r="L484" s="3">
        <f t="shared" ca="1" si="141"/>
        <v>23864.118770515641</v>
      </c>
      <c r="M484" s="1">
        <f t="shared" ca="1" si="155"/>
        <v>14959.41045342719</v>
      </c>
      <c r="N484" s="3">
        <f t="shared" ca="1" si="156"/>
        <v>83647.313917749299</v>
      </c>
      <c r="O484" s="3">
        <f t="shared" ca="1" si="157"/>
        <v>553473.84519673209</v>
      </c>
      <c r="P484" s="3">
        <f t="shared" ca="1" si="158"/>
        <v>259533.0073569587</v>
      </c>
      <c r="Q484" s="3">
        <f t="shared" ca="1" si="159"/>
        <v>293940.83783977339</v>
      </c>
      <c r="Y484" s="1">
        <f ca="1">IF(Table3[[#This Row],[Gender]]="men",1,0)</f>
        <v>1</v>
      </c>
      <c r="Z484" s="1">
        <f ca="1">IF(Table3[[#This Row],[Gender]]="women",1,0)</f>
        <v>0</v>
      </c>
      <c r="AD484" s="1">
        <f ca="1"/>
        <v>1</v>
      </c>
      <c r="AE484" s="1">
        <f ca="1"/>
        <v>0</v>
      </c>
      <c r="AF484" s="1">
        <f ca="1"/>
        <v>0</v>
      </c>
      <c r="AG484" s="1">
        <f ca="1"/>
        <v>0</v>
      </c>
      <c r="AH484" s="1">
        <f ca="1"/>
        <v>0</v>
      </c>
      <c r="AI484" s="1">
        <f ca="1"/>
        <v>0</v>
      </c>
      <c r="AT484" s="6">
        <f t="shared" ca="1" si="151"/>
        <v>51242.53</v>
      </c>
      <c r="AW484" s="1">
        <f t="shared" ca="1" si="152"/>
        <v>52.73</v>
      </c>
    </row>
    <row r="485" spans="1:49" x14ac:dyDescent="0.25">
      <c r="A485" s="1" t="str">
        <f t="shared" ca="1" si="142"/>
        <v>men</v>
      </c>
      <c r="B485" s="1">
        <f t="shared" ca="1" si="143"/>
        <v>39</v>
      </c>
      <c r="C485" s="1" t="str">
        <f t="shared" ca="1" si="144"/>
        <v>Teaching</v>
      </c>
      <c r="D485" s="1" t="str">
        <f t="shared" ca="1" si="145"/>
        <v>Other</v>
      </c>
      <c r="E485" s="1">
        <f t="shared" ca="1" si="146"/>
        <v>1</v>
      </c>
      <c r="F485" s="1">
        <f t="shared" ca="1" si="147"/>
        <v>3</v>
      </c>
      <c r="G485" s="1">
        <f t="shared" ca="1" si="148"/>
        <v>29129</v>
      </c>
      <c r="H485" s="1" t="str">
        <f t="shared" ca="1" si="149"/>
        <v>New Bruncwick</v>
      </c>
      <c r="I485" s="1">
        <f t="shared" ca="1" si="153"/>
        <v>145645</v>
      </c>
      <c r="J485" s="3">
        <f t="shared" ca="1" si="150"/>
        <v>92507.090647275269</v>
      </c>
      <c r="K485" s="3">
        <f t="shared" ca="1" si="154"/>
        <v>4097.318791840753</v>
      </c>
      <c r="L485" s="3">
        <f t="shared" ca="1" si="141"/>
        <v>23489.964750523246</v>
      </c>
      <c r="M485" s="1">
        <f t="shared" ca="1" si="155"/>
        <v>8590.0112107557798</v>
      </c>
      <c r="N485" s="3">
        <f t="shared" ca="1" si="156"/>
        <v>19843.195142690616</v>
      </c>
      <c r="O485" s="3">
        <f t="shared" ca="1" si="157"/>
        <v>169585.51393453137</v>
      </c>
      <c r="P485" s="3">
        <f t="shared" ca="1" si="158"/>
        <v>124587.06660855429</v>
      </c>
      <c r="Q485" s="3">
        <f t="shared" ca="1" si="159"/>
        <v>44998.447325977075</v>
      </c>
      <c r="Y485" s="1">
        <f ca="1">IF(Table3[[#This Row],[Gender]]="men",1,0)</f>
        <v>1</v>
      </c>
      <c r="Z485" s="1">
        <f ca="1">IF(Table3[[#This Row],[Gender]]="women",1,0)</f>
        <v>0</v>
      </c>
      <c r="AD485" s="1">
        <f ca="1"/>
        <v>0</v>
      </c>
      <c r="AE485" s="1">
        <f ca="1"/>
        <v>0</v>
      </c>
      <c r="AF485" s="1">
        <f ca="1"/>
        <v>0</v>
      </c>
      <c r="AG485" s="1">
        <f ca="1"/>
        <v>0</v>
      </c>
      <c r="AH485" s="1">
        <f ca="1"/>
        <v>1</v>
      </c>
      <c r="AI485" s="1">
        <f ca="1"/>
        <v>0</v>
      </c>
      <c r="AT485" s="6">
        <f t="shared" ca="1" si="151"/>
        <v>1365.77</v>
      </c>
      <c r="AW485" s="1">
        <f t="shared" ca="1" si="152"/>
        <v>63.52</v>
      </c>
    </row>
    <row r="486" spans="1:49" x14ac:dyDescent="0.25">
      <c r="A486" s="1" t="str">
        <f t="shared" ca="1" si="142"/>
        <v>women</v>
      </c>
      <c r="B486" s="1">
        <f t="shared" ca="1" si="143"/>
        <v>39</v>
      </c>
      <c r="C486" s="1" t="str">
        <f t="shared" ca="1" si="144"/>
        <v>Construction</v>
      </c>
      <c r="D486" s="1" t="str">
        <f t="shared" ca="1" si="145"/>
        <v>High school</v>
      </c>
      <c r="E486" s="1">
        <f t="shared" ca="1" si="146"/>
        <v>1</v>
      </c>
      <c r="F486" s="1">
        <f t="shared" ca="1" si="147"/>
        <v>2</v>
      </c>
      <c r="G486" s="1">
        <f t="shared" ca="1" si="148"/>
        <v>75729</v>
      </c>
      <c r="H486" s="1" t="str">
        <f t="shared" ca="1" si="149"/>
        <v>Yukon</v>
      </c>
      <c r="I486" s="1">
        <f t="shared" ca="1" si="153"/>
        <v>227187</v>
      </c>
      <c r="J486" s="3">
        <f t="shared" ca="1" si="150"/>
        <v>72043.144814289481</v>
      </c>
      <c r="K486" s="3">
        <f t="shared" ca="1" si="154"/>
        <v>113076.95799068309</v>
      </c>
      <c r="L486" s="3">
        <f t="shared" ca="1" si="141"/>
        <v>140515.54437821003</v>
      </c>
      <c r="M486" s="1">
        <f t="shared" ca="1" si="155"/>
        <v>51692.842252736918</v>
      </c>
      <c r="N486" s="3">
        <f t="shared" ca="1" si="156"/>
        <v>43678.485023670095</v>
      </c>
      <c r="O486" s="3">
        <f t="shared" ca="1" si="157"/>
        <v>383942.44301435316</v>
      </c>
      <c r="P486" s="3">
        <f t="shared" ca="1" si="158"/>
        <v>264251.53144523641</v>
      </c>
      <c r="Q486" s="3">
        <f t="shared" ca="1" si="159"/>
        <v>119690.91156911675</v>
      </c>
      <c r="Y486" s="1">
        <f ca="1">IF(Table3[[#This Row],[Gender]]="men",1,0)</f>
        <v>0</v>
      </c>
      <c r="Z486" s="1">
        <f ca="1">IF(Table3[[#This Row],[Gender]]="women",1,0)</f>
        <v>1</v>
      </c>
      <c r="AD486" s="1">
        <f ca="1"/>
        <v>1</v>
      </c>
      <c r="AE486" s="1">
        <f ca="1"/>
        <v>0</v>
      </c>
      <c r="AF486" s="1">
        <f ca="1"/>
        <v>0</v>
      </c>
      <c r="AG486" s="1">
        <f ca="1"/>
        <v>0</v>
      </c>
      <c r="AH486" s="1">
        <f ca="1"/>
        <v>0</v>
      </c>
      <c r="AI486" s="1">
        <f ca="1"/>
        <v>0</v>
      </c>
      <c r="AT486" s="6">
        <f t="shared" ca="1" si="151"/>
        <v>56538.48</v>
      </c>
      <c r="AW486" s="1">
        <f t="shared" ca="1" si="152"/>
        <v>31.71</v>
      </c>
    </row>
    <row r="487" spans="1:49" x14ac:dyDescent="0.25">
      <c r="A487" s="1" t="str">
        <f t="shared" ca="1" si="142"/>
        <v>men</v>
      </c>
      <c r="B487" s="1">
        <f t="shared" ca="1" si="143"/>
        <v>42</v>
      </c>
      <c r="C487" s="1" t="str">
        <f t="shared" ca="1" si="144"/>
        <v>Teaching</v>
      </c>
      <c r="D487" s="1" t="str">
        <f t="shared" ca="1" si="145"/>
        <v>Technical</v>
      </c>
      <c r="E487" s="1">
        <f t="shared" ca="1" si="146"/>
        <v>3</v>
      </c>
      <c r="F487" s="1">
        <f t="shared" ca="1" si="147"/>
        <v>2</v>
      </c>
      <c r="G487" s="1">
        <f t="shared" ca="1" si="148"/>
        <v>71373</v>
      </c>
      <c r="H487" s="1" t="str">
        <f t="shared" ca="1" si="149"/>
        <v>Newfoundland</v>
      </c>
      <c r="I487" s="1">
        <f t="shared" ca="1" si="153"/>
        <v>356865</v>
      </c>
      <c r="J487" s="3">
        <f t="shared" ca="1" si="150"/>
        <v>244384.88839127898</v>
      </c>
      <c r="K487" s="3">
        <f t="shared" ca="1" si="154"/>
        <v>136595.25878936023</v>
      </c>
      <c r="L487" s="3">
        <f t="shared" ca="1" si="141"/>
        <v>18208.17368894384</v>
      </c>
      <c r="M487" s="1">
        <f t="shared" ca="1" si="155"/>
        <v>97766.51267637602</v>
      </c>
      <c r="N487" s="3">
        <f t="shared" ca="1" si="156"/>
        <v>26903.97890978579</v>
      </c>
      <c r="O487" s="3">
        <f t="shared" ca="1" si="157"/>
        <v>520364.23769914603</v>
      </c>
      <c r="P487" s="3">
        <f t="shared" ca="1" si="158"/>
        <v>360359.57475659886</v>
      </c>
      <c r="Q487" s="3">
        <f t="shared" ca="1" si="159"/>
        <v>160004.66294254718</v>
      </c>
      <c r="Y487" s="1">
        <f ca="1">IF(Table3[[#This Row],[Gender]]="men",1,0)</f>
        <v>1</v>
      </c>
      <c r="Z487" s="1">
        <f ca="1">IF(Table3[[#This Row],[Gender]]="women",1,0)</f>
        <v>0</v>
      </c>
      <c r="AD487" s="1">
        <f ca="1"/>
        <v>0</v>
      </c>
      <c r="AE487" s="1">
        <f ca="1"/>
        <v>0</v>
      </c>
      <c r="AF487" s="1">
        <f ca="1"/>
        <v>1</v>
      </c>
      <c r="AG487" s="1">
        <f ca="1"/>
        <v>0</v>
      </c>
      <c r="AH487" s="1">
        <f ca="1"/>
        <v>0</v>
      </c>
      <c r="AI487" s="1">
        <f ca="1"/>
        <v>0</v>
      </c>
      <c r="AT487" s="6">
        <f t="shared" ca="1" si="151"/>
        <v>68297.63</v>
      </c>
      <c r="AW487" s="1">
        <f t="shared" ca="1" si="152"/>
        <v>68.48</v>
      </c>
    </row>
    <row r="488" spans="1:49" x14ac:dyDescent="0.25">
      <c r="A488" s="1" t="str">
        <f t="shared" ca="1" si="142"/>
        <v>women</v>
      </c>
      <c r="B488" s="1">
        <f t="shared" ca="1" si="143"/>
        <v>42</v>
      </c>
      <c r="C488" s="1" t="str">
        <f t="shared" ca="1" si="144"/>
        <v>Agriculture</v>
      </c>
      <c r="D488" s="1" t="str">
        <f t="shared" ca="1" si="145"/>
        <v>Technical</v>
      </c>
      <c r="E488" s="1">
        <f t="shared" ca="1" si="146"/>
        <v>1</v>
      </c>
      <c r="F488" s="1">
        <f t="shared" ca="1" si="147"/>
        <v>3</v>
      </c>
      <c r="G488" s="1">
        <f t="shared" ca="1" si="148"/>
        <v>80494</v>
      </c>
      <c r="H488" s="1" t="str">
        <f t="shared" ca="1" si="149"/>
        <v>Newfoundland</v>
      </c>
      <c r="I488" s="1">
        <f t="shared" ca="1" si="153"/>
        <v>321976</v>
      </c>
      <c r="J488" s="3">
        <f t="shared" ca="1" si="150"/>
        <v>125465.65491141842</v>
      </c>
      <c r="K488" s="3">
        <f t="shared" ca="1" si="154"/>
        <v>223738.60146957921</v>
      </c>
      <c r="L488" s="3">
        <f t="shared" ca="1" si="141"/>
        <v>30457.779062633716</v>
      </c>
      <c r="M488" s="1">
        <f t="shared" ca="1" si="155"/>
        <v>69916.43449893361</v>
      </c>
      <c r="N488" s="3">
        <f t="shared" ca="1" si="156"/>
        <v>83417.611862524151</v>
      </c>
      <c r="O488" s="3">
        <f t="shared" ca="1" si="157"/>
        <v>629132.21333210333</v>
      </c>
      <c r="P488" s="3">
        <f t="shared" ca="1" si="158"/>
        <v>225839.86847298575</v>
      </c>
      <c r="Q488" s="3">
        <f t="shared" ca="1" si="159"/>
        <v>403292.34485911758</v>
      </c>
      <c r="Y488" s="1">
        <f ca="1">IF(Table3[[#This Row],[Gender]]="men",1,0)</f>
        <v>0</v>
      </c>
      <c r="Z488" s="1">
        <f ca="1">IF(Table3[[#This Row],[Gender]]="women",1,0)</f>
        <v>1</v>
      </c>
      <c r="AD488" s="1">
        <f ca="1"/>
        <v>0</v>
      </c>
      <c r="AE488" s="1">
        <f ca="1"/>
        <v>0</v>
      </c>
      <c r="AF488" s="1">
        <f ca="1"/>
        <v>0</v>
      </c>
      <c r="AG488" s="1">
        <f ca="1"/>
        <v>0</v>
      </c>
      <c r="AH488" s="1">
        <f ca="1"/>
        <v>0</v>
      </c>
      <c r="AI488" s="1">
        <f ca="1"/>
        <v>1</v>
      </c>
      <c r="AT488" s="6">
        <f t="shared" ca="1" si="151"/>
        <v>74579.53</v>
      </c>
      <c r="AW488" s="1">
        <f t="shared" ca="1" si="152"/>
        <v>38.97</v>
      </c>
    </row>
    <row r="489" spans="1:49" x14ac:dyDescent="0.25">
      <c r="A489" s="1" t="str">
        <f t="shared" ca="1" si="142"/>
        <v>men</v>
      </c>
      <c r="B489" s="1">
        <f t="shared" ca="1" si="143"/>
        <v>30</v>
      </c>
      <c r="C489" s="1" t="str">
        <f t="shared" ca="1" si="144"/>
        <v>General Work</v>
      </c>
      <c r="D489" s="1" t="str">
        <f t="shared" ca="1" si="145"/>
        <v>Technical</v>
      </c>
      <c r="E489" s="1">
        <f t="shared" ca="1" si="146"/>
        <v>3</v>
      </c>
      <c r="F489" s="1">
        <f t="shared" ca="1" si="147"/>
        <v>2</v>
      </c>
      <c r="G489" s="1">
        <f t="shared" ca="1" si="148"/>
        <v>70756</v>
      </c>
      <c r="H489" s="1" t="str">
        <f t="shared" ca="1" si="149"/>
        <v>BC</v>
      </c>
      <c r="I489" s="1">
        <f t="shared" ca="1" si="153"/>
        <v>353780</v>
      </c>
      <c r="J489" s="3">
        <f t="shared" ca="1" si="150"/>
        <v>280168.63637280365</v>
      </c>
      <c r="K489" s="3">
        <f t="shared" ca="1" si="154"/>
        <v>73846.778800772314</v>
      </c>
      <c r="L489" s="3">
        <f t="shared" ca="1" si="141"/>
        <v>119905.12658476195</v>
      </c>
      <c r="M489" s="1">
        <f t="shared" ca="1" si="155"/>
        <v>138830.39315393075</v>
      </c>
      <c r="N489" s="3">
        <f t="shared" ca="1" si="156"/>
        <v>68226.811978375277</v>
      </c>
      <c r="O489" s="3">
        <f t="shared" ca="1" si="157"/>
        <v>495853.59077914758</v>
      </c>
      <c r="P489" s="3">
        <f t="shared" ca="1" si="158"/>
        <v>538904.15611149638</v>
      </c>
      <c r="Q489" s="3">
        <f t="shared" ca="1" si="159"/>
        <v>-43050.565332348808</v>
      </c>
      <c r="Y489" s="1">
        <f ca="1">IF(Table3[[#This Row],[Gender]]="men",1,0)</f>
        <v>1</v>
      </c>
      <c r="Z489" s="1">
        <f ca="1">IF(Table3[[#This Row],[Gender]]="women",1,0)</f>
        <v>0</v>
      </c>
      <c r="AD489" s="1">
        <f ca="1"/>
        <v>0</v>
      </c>
      <c r="AE489" s="1">
        <f ca="1"/>
        <v>0</v>
      </c>
      <c r="AF489" s="1">
        <f ca="1"/>
        <v>0</v>
      </c>
      <c r="AG489" s="1">
        <f ca="1"/>
        <v>1</v>
      </c>
      <c r="AH489" s="1">
        <f ca="1"/>
        <v>0</v>
      </c>
      <c r="AI489" s="1">
        <f ca="1"/>
        <v>0</v>
      </c>
      <c r="AT489" s="6">
        <f t="shared" ca="1" si="151"/>
        <v>36923.39</v>
      </c>
      <c r="AW489" s="1">
        <f t="shared" ca="1" si="152"/>
        <v>79.19</v>
      </c>
    </row>
    <row r="490" spans="1:49" x14ac:dyDescent="0.25">
      <c r="A490" s="1" t="str">
        <f t="shared" ca="1" si="142"/>
        <v>men</v>
      </c>
      <c r="B490" s="1">
        <f t="shared" ca="1" si="143"/>
        <v>25</v>
      </c>
      <c r="C490" s="1" t="str">
        <f t="shared" ca="1" si="144"/>
        <v>IT</v>
      </c>
      <c r="D490" s="1" t="str">
        <f t="shared" ca="1" si="145"/>
        <v>High school</v>
      </c>
      <c r="E490" s="1">
        <f t="shared" ca="1" si="146"/>
        <v>2</v>
      </c>
      <c r="F490" s="1">
        <f t="shared" ca="1" si="147"/>
        <v>1</v>
      </c>
      <c r="G490" s="1">
        <f t="shared" ca="1" si="148"/>
        <v>31071</v>
      </c>
      <c r="H490" s="1" t="str">
        <f t="shared" ca="1" si="149"/>
        <v>Newfoundland</v>
      </c>
      <c r="I490" s="1">
        <f t="shared" ca="1" si="153"/>
        <v>186426</v>
      </c>
      <c r="J490" s="3">
        <f t="shared" ca="1" si="150"/>
        <v>6219.2747121201937</v>
      </c>
      <c r="K490" s="3">
        <f t="shared" ca="1" si="154"/>
        <v>17097.962677913943</v>
      </c>
      <c r="L490" s="3">
        <f t="shared" ca="1" si="141"/>
        <v>29944.019984125473</v>
      </c>
      <c r="M490" s="1">
        <f t="shared" ca="1" si="155"/>
        <v>45706.619354678369</v>
      </c>
      <c r="N490" s="3">
        <f t="shared" ca="1" si="156"/>
        <v>19427.725323789378</v>
      </c>
      <c r="O490" s="3">
        <f t="shared" ca="1" si="157"/>
        <v>222951.68800170333</v>
      </c>
      <c r="P490" s="3">
        <f t="shared" ca="1" si="158"/>
        <v>81869.914050924039</v>
      </c>
      <c r="Q490" s="3">
        <f t="shared" ca="1" si="159"/>
        <v>141081.77395077929</v>
      </c>
      <c r="Y490" s="1">
        <f ca="1">IF(Table3[[#This Row],[Gender]]="men",1,0)</f>
        <v>1</v>
      </c>
      <c r="Z490" s="1">
        <f ca="1">IF(Table3[[#This Row],[Gender]]="women",1,0)</f>
        <v>0</v>
      </c>
      <c r="AD490" s="1">
        <f ca="1"/>
        <v>0</v>
      </c>
      <c r="AE490" s="1">
        <f ca="1"/>
        <v>0</v>
      </c>
      <c r="AF490" s="1">
        <f ca="1"/>
        <v>0</v>
      </c>
      <c r="AG490" s="1">
        <f ca="1"/>
        <v>0</v>
      </c>
      <c r="AH490" s="1">
        <f ca="1"/>
        <v>0</v>
      </c>
      <c r="AI490" s="1">
        <f ca="1"/>
        <v>1</v>
      </c>
      <c r="AT490" s="6">
        <f t="shared" ca="1" si="151"/>
        <v>17097.96</v>
      </c>
      <c r="AW490" s="1">
        <f t="shared" ca="1" si="152"/>
        <v>3.34</v>
      </c>
    </row>
    <row r="491" spans="1:49" x14ac:dyDescent="0.25">
      <c r="A491" s="1" t="str">
        <f t="shared" ca="1" si="142"/>
        <v>men</v>
      </c>
      <c r="B491" s="1">
        <f t="shared" ca="1" si="143"/>
        <v>44</v>
      </c>
      <c r="C491" s="1" t="str">
        <f t="shared" ca="1" si="144"/>
        <v>General Work</v>
      </c>
      <c r="D491" s="1" t="str">
        <f t="shared" ca="1" si="145"/>
        <v>College</v>
      </c>
      <c r="E491" s="1">
        <f t="shared" ca="1" si="146"/>
        <v>1</v>
      </c>
      <c r="F491" s="1">
        <f t="shared" ca="1" si="147"/>
        <v>1</v>
      </c>
      <c r="G491" s="1">
        <f t="shared" ca="1" si="148"/>
        <v>77376</v>
      </c>
      <c r="H491" s="1" t="str">
        <f t="shared" ca="1" si="149"/>
        <v>Nunavut</v>
      </c>
      <c r="I491" s="1">
        <f t="shared" ca="1" si="153"/>
        <v>309504</v>
      </c>
      <c r="J491" s="3">
        <f t="shared" ca="1" si="150"/>
        <v>208577.07283684498</v>
      </c>
      <c r="K491" s="3">
        <f t="shared" ca="1" si="154"/>
        <v>36602.238112728162</v>
      </c>
      <c r="L491" s="3">
        <f t="shared" ca="1" si="141"/>
        <v>56638.660322510666</v>
      </c>
      <c r="M491" s="1">
        <f t="shared" ca="1" si="155"/>
        <v>70390.60676568959</v>
      </c>
      <c r="N491" s="3">
        <f t="shared" ca="1" si="156"/>
        <v>84877.803252828176</v>
      </c>
      <c r="O491" s="3">
        <f t="shared" ca="1" si="157"/>
        <v>430984.04136555636</v>
      </c>
      <c r="P491" s="3">
        <f t="shared" ca="1" si="158"/>
        <v>335606.33992504526</v>
      </c>
      <c r="Q491" s="3">
        <f t="shared" ca="1" si="159"/>
        <v>95377.701440511097</v>
      </c>
      <c r="Y491" s="1">
        <f ca="1">IF(Table3[[#This Row],[Gender]]="men",1,0)</f>
        <v>1</v>
      </c>
      <c r="Z491" s="1">
        <f ca="1">IF(Table3[[#This Row],[Gender]]="women",1,0)</f>
        <v>0</v>
      </c>
      <c r="AD491" s="1">
        <f ca="1"/>
        <v>1</v>
      </c>
      <c r="AE491" s="1">
        <f ca="1"/>
        <v>0</v>
      </c>
      <c r="AF491" s="1">
        <f ca="1"/>
        <v>0</v>
      </c>
      <c r="AG491" s="1">
        <f ca="1"/>
        <v>0</v>
      </c>
      <c r="AH491" s="1">
        <f ca="1"/>
        <v>0</v>
      </c>
      <c r="AI491" s="1">
        <f ca="1"/>
        <v>0</v>
      </c>
      <c r="AT491" s="6">
        <f t="shared" ca="1" si="151"/>
        <v>36602.239999999998</v>
      </c>
      <c r="AW491" s="1">
        <f t="shared" ca="1" si="152"/>
        <v>67.39</v>
      </c>
    </row>
    <row r="492" spans="1:49" x14ac:dyDescent="0.25">
      <c r="A492" s="1" t="str">
        <f t="shared" ca="1" si="142"/>
        <v>women</v>
      </c>
      <c r="B492" s="1">
        <f t="shared" ca="1" si="143"/>
        <v>26</v>
      </c>
      <c r="C492" s="1" t="str">
        <f t="shared" ca="1" si="144"/>
        <v>Teaching</v>
      </c>
      <c r="D492" s="1" t="str">
        <f t="shared" ca="1" si="145"/>
        <v>Technical</v>
      </c>
      <c r="E492" s="1">
        <f t="shared" ca="1" si="146"/>
        <v>4</v>
      </c>
      <c r="F492" s="1">
        <f t="shared" ca="1" si="147"/>
        <v>1</v>
      </c>
      <c r="G492" s="1">
        <f t="shared" ca="1" si="148"/>
        <v>79882</v>
      </c>
      <c r="H492" s="1" t="str">
        <f t="shared" ca="1" si="149"/>
        <v>Saskatchewan</v>
      </c>
      <c r="I492" s="1">
        <f t="shared" ca="1" si="153"/>
        <v>239646</v>
      </c>
      <c r="J492" s="3">
        <f t="shared" ca="1" si="150"/>
        <v>131301.73321578527</v>
      </c>
      <c r="K492" s="3">
        <f t="shared" ca="1" si="154"/>
        <v>44687.30640314809</v>
      </c>
      <c r="L492" s="3">
        <f t="shared" ca="1" si="141"/>
        <v>48541.138895986434</v>
      </c>
      <c r="M492" s="1">
        <f t="shared" ca="1" si="155"/>
        <v>61227.150508000559</v>
      </c>
      <c r="N492" s="3">
        <f t="shared" ca="1" si="156"/>
        <v>6840.7358277396561</v>
      </c>
      <c r="O492" s="3">
        <f t="shared" ca="1" si="157"/>
        <v>291174.04223088775</v>
      </c>
      <c r="P492" s="3">
        <f t="shared" ca="1" si="158"/>
        <v>241070.02261977224</v>
      </c>
      <c r="Q492" s="3">
        <f t="shared" ca="1" si="159"/>
        <v>50104.019611115509</v>
      </c>
      <c r="Y492" s="1">
        <f ca="1">IF(Table3[[#This Row],[Gender]]="men",1,0)</f>
        <v>0</v>
      </c>
      <c r="Z492" s="1">
        <f ca="1">IF(Table3[[#This Row],[Gender]]="women",1,0)</f>
        <v>1</v>
      </c>
      <c r="AD492" s="1">
        <f ca="1"/>
        <v>0</v>
      </c>
      <c r="AE492" s="1">
        <f ca="1"/>
        <v>0</v>
      </c>
      <c r="AF492" s="1">
        <f ca="1"/>
        <v>0</v>
      </c>
      <c r="AG492" s="1">
        <f ca="1"/>
        <v>0</v>
      </c>
      <c r="AH492" s="1">
        <f ca="1"/>
        <v>1</v>
      </c>
      <c r="AI492" s="1">
        <f ca="1"/>
        <v>0</v>
      </c>
      <c r="AT492" s="6">
        <f t="shared" ca="1" si="151"/>
        <v>44687.31</v>
      </c>
      <c r="AW492" s="1">
        <f t="shared" ca="1" si="152"/>
        <v>54.79</v>
      </c>
    </row>
    <row r="493" spans="1:49" x14ac:dyDescent="0.25">
      <c r="A493" s="1" t="str">
        <f t="shared" ca="1" si="142"/>
        <v>men</v>
      </c>
      <c r="B493" s="1">
        <f t="shared" ca="1" si="143"/>
        <v>26</v>
      </c>
      <c r="C493" s="1" t="str">
        <f t="shared" ca="1" si="144"/>
        <v>Construction</v>
      </c>
      <c r="D493" s="1" t="str">
        <f t="shared" ca="1" si="145"/>
        <v>Other</v>
      </c>
      <c r="E493" s="1">
        <f t="shared" ca="1" si="146"/>
        <v>1</v>
      </c>
      <c r="F493" s="1">
        <f t="shared" ca="1" si="147"/>
        <v>3</v>
      </c>
      <c r="G493" s="1">
        <f t="shared" ca="1" si="148"/>
        <v>34021</v>
      </c>
      <c r="H493" s="1" t="str">
        <f t="shared" ca="1" si="149"/>
        <v>Yukon</v>
      </c>
      <c r="I493" s="1">
        <f t="shared" ca="1" si="153"/>
        <v>204126</v>
      </c>
      <c r="J493" s="3">
        <f t="shared" ca="1" si="150"/>
        <v>15642.823277542087</v>
      </c>
      <c r="K493" s="3">
        <f t="shared" ca="1" si="154"/>
        <v>70210.565771527603</v>
      </c>
      <c r="L493" s="3">
        <f t="shared" ca="1" si="141"/>
        <v>44998.221605071267</v>
      </c>
      <c r="M493" s="1">
        <f t="shared" ca="1" si="155"/>
        <v>63796.283881962059</v>
      </c>
      <c r="N493" s="3">
        <f t="shared" ca="1" si="156"/>
        <v>6248.7721712238599</v>
      </c>
      <c r="O493" s="3">
        <f t="shared" ca="1" si="157"/>
        <v>280585.33794275147</v>
      </c>
      <c r="P493" s="3">
        <f t="shared" ca="1" si="158"/>
        <v>124437.32876457542</v>
      </c>
      <c r="Q493" s="3">
        <f t="shared" ca="1" si="159"/>
        <v>156148.00917817606</v>
      </c>
      <c r="Y493" s="1">
        <f ca="1">IF(Table3[[#This Row],[Gender]]="men",1,0)</f>
        <v>1</v>
      </c>
      <c r="Z493" s="1">
        <f ca="1">IF(Table3[[#This Row],[Gender]]="women",1,0)</f>
        <v>0</v>
      </c>
      <c r="AD493" s="1">
        <f ca="1"/>
        <v>0</v>
      </c>
      <c r="AE493" s="1">
        <f ca="1"/>
        <v>0</v>
      </c>
      <c r="AF493" s="1">
        <f ca="1"/>
        <v>0</v>
      </c>
      <c r="AG493" s="1">
        <f ca="1"/>
        <v>0</v>
      </c>
      <c r="AH493" s="1">
        <f ca="1"/>
        <v>1</v>
      </c>
      <c r="AI493" s="1">
        <f ca="1"/>
        <v>0</v>
      </c>
      <c r="AT493" s="6">
        <f t="shared" ca="1" si="151"/>
        <v>23403.52</v>
      </c>
      <c r="AW493" s="1">
        <f t="shared" ca="1" si="152"/>
        <v>7.66</v>
      </c>
    </row>
    <row r="494" spans="1:49" x14ac:dyDescent="0.25">
      <c r="A494" s="1" t="str">
        <f t="shared" ca="1" si="142"/>
        <v>women</v>
      </c>
      <c r="B494" s="1">
        <f t="shared" ca="1" si="143"/>
        <v>30</v>
      </c>
      <c r="C494" s="1" t="str">
        <f t="shared" ca="1" si="144"/>
        <v>Construction</v>
      </c>
      <c r="D494" s="1" t="str">
        <f t="shared" ca="1" si="145"/>
        <v>University</v>
      </c>
      <c r="E494" s="1">
        <f t="shared" ca="1" si="146"/>
        <v>4</v>
      </c>
      <c r="F494" s="1">
        <f t="shared" ca="1" si="147"/>
        <v>3</v>
      </c>
      <c r="G494" s="1">
        <f t="shared" ca="1" si="148"/>
        <v>48430</v>
      </c>
      <c r="H494" s="1" t="str">
        <f t="shared" ca="1" si="149"/>
        <v>New Bruncwick</v>
      </c>
      <c r="I494" s="1">
        <f t="shared" ca="1" si="153"/>
        <v>242150</v>
      </c>
      <c r="J494" s="3">
        <f t="shared" ca="1" si="150"/>
        <v>114822.55894414801</v>
      </c>
      <c r="K494" s="3">
        <f t="shared" ca="1" si="154"/>
        <v>78001.948631158491</v>
      </c>
      <c r="L494" s="3">
        <f t="shared" ca="1" si="141"/>
        <v>15204.144702469197</v>
      </c>
      <c r="M494" s="1">
        <f t="shared" ca="1" si="155"/>
        <v>36051.645739289896</v>
      </c>
      <c r="N494" s="3">
        <f t="shared" ca="1" si="156"/>
        <v>30538.890957775708</v>
      </c>
      <c r="O494" s="3">
        <f t="shared" ca="1" si="157"/>
        <v>350690.83958893421</v>
      </c>
      <c r="P494" s="3">
        <f t="shared" ca="1" si="158"/>
        <v>166078.34938590712</v>
      </c>
      <c r="Q494" s="3">
        <f t="shared" ca="1" si="159"/>
        <v>184612.49020302709</v>
      </c>
      <c r="Y494" s="1">
        <f ca="1">IF(Table3[[#This Row],[Gender]]="men",1,0)</f>
        <v>0</v>
      </c>
      <c r="Z494" s="1">
        <f ca="1">IF(Table3[[#This Row],[Gender]]="women",1,0)</f>
        <v>1</v>
      </c>
      <c r="AD494" s="1">
        <f ca="1"/>
        <v>1</v>
      </c>
      <c r="AE494" s="1">
        <f ca="1"/>
        <v>0</v>
      </c>
      <c r="AF494" s="1">
        <f ca="1"/>
        <v>0</v>
      </c>
      <c r="AG494" s="1">
        <f ca="1"/>
        <v>0</v>
      </c>
      <c r="AH494" s="1">
        <f ca="1"/>
        <v>0</v>
      </c>
      <c r="AI494" s="1">
        <f ca="1"/>
        <v>0</v>
      </c>
      <c r="AT494" s="6">
        <f t="shared" ca="1" si="151"/>
        <v>26000.65</v>
      </c>
      <c r="AW494" s="1">
        <f t="shared" ca="1" si="152"/>
        <v>47.42</v>
      </c>
    </row>
    <row r="495" spans="1:49" x14ac:dyDescent="0.25">
      <c r="A495" s="1" t="str">
        <f t="shared" ca="1" si="142"/>
        <v>men</v>
      </c>
      <c r="B495" s="1">
        <f t="shared" ca="1" si="143"/>
        <v>32</v>
      </c>
      <c r="C495" s="1" t="str">
        <f t="shared" ca="1" si="144"/>
        <v>Teaching</v>
      </c>
      <c r="D495" s="1" t="str">
        <f t="shared" ca="1" si="145"/>
        <v>Technical</v>
      </c>
      <c r="E495" s="1">
        <f t="shared" ca="1" si="146"/>
        <v>3</v>
      </c>
      <c r="F495" s="1">
        <f t="shared" ca="1" si="147"/>
        <v>2</v>
      </c>
      <c r="G495" s="1">
        <f t="shared" ca="1" si="148"/>
        <v>58984</v>
      </c>
      <c r="H495" s="1" t="str">
        <f t="shared" ca="1" si="149"/>
        <v>Ontario</v>
      </c>
      <c r="I495" s="1">
        <f t="shared" ca="1" si="153"/>
        <v>235936</v>
      </c>
      <c r="J495" s="3">
        <f t="shared" ca="1" si="150"/>
        <v>45349.553958129785</v>
      </c>
      <c r="K495" s="3">
        <f t="shared" ca="1" si="154"/>
        <v>12883.409702913259</v>
      </c>
      <c r="L495" s="3">
        <f t="shared" ca="1" si="141"/>
        <v>81080.410708903859</v>
      </c>
      <c r="M495" s="1">
        <f t="shared" ca="1" si="155"/>
        <v>49984.658515434545</v>
      </c>
      <c r="N495" s="3">
        <f t="shared" ca="1" si="156"/>
        <v>29928.872389018157</v>
      </c>
      <c r="O495" s="3">
        <f t="shared" ca="1" si="157"/>
        <v>278748.28209193144</v>
      </c>
      <c r="P495" s="3">
        <f t="shared" ca="1" si="158"/>
        <v>176414.62318246817</v>
      </c>
      <c r="Q495" s="3">
        <f t="shared" ca="1" si="159"/>
        <v>102333.65890946327</v>
      </c>
      <c r="Y495" s="1">
        <f ca="1">IF(Table3[[#This Row],[Gender]]="men",1,0)</f>
        <v>1</v>
      </c>
      <c r="Z495" s="1">
        <f ca="1">IF(Table3[[#This Row],[Gender]]="women",1,0)</f>
        <v>0</v>
      </c>
      <c r="AD495" s="1">
        <f ca="1"/>
        <v>0</v>
      </c>
      <c r="AE495" s="1">
        <f ca="1"/>
        <v>0</v>
      </c>
      <c r="AF495" s="1">
        <f ca="1"/>
        <v>1</v>
      </c>
      <c r="AG495" s="1">
        <f ca="1"/>
        <v>0</v>
      </c>
      <c r="AH495" s="1">
        <f ca="1"/>
        <v>0</v>
      </c>
      <c r="AI495" s="1">
        <f ca="1"/>
        <v>0</v>
      </c>
      <c r="AT495" s="6">
        <f t="shared" ca="1" si="151"/>
        <v>6441.7</v>
      </c>
      <c r="AW495" s="1">
        <f t="shared" ca="1" si="152"/>
        <v>19.22</v>
      </c>
    </row>
    <row r="496" spans="1:49" x14ac:dyDescent="0.25">
      <c r="A496" s="1" t="str">
        <f t="shared" ca="1" si="142"/>
        <v>women</v>
      </c>
      <c r="B496" s="1">
        <f t="shared" ca="1" si="143"/>
        <v>28</v>
      </c>
      <c r="C496" s="1" t="str">
        <f t="shared" ca="1" si="144"/>
        <v>Agriculture</v>
      </c>
      <c r="D496" s="1" t="str">
        <f t="shared" ca="1" si="145"/>
        <v>College</v>
      </c>
      <c r="E496" s="1">
        <f t="shared" ca="1" si="146"/>
        <v>3</v>
      </c>
      <c r="F496" s="1">
        <f t="shared" ca="1" si="147"/>
        <v>3</v>
      </c>
      <c r="G496" s="1">
        <f t="shared" ca="1" si="148"/>
        <v>45298</v>
      </c>
      <c r="H496" s="1" t="str">
        <f t="shared" ca="1" si="149"/>
        <v>Manitoba</v>
      </c>
      <c r="I496" s="1">
        <f t="shared" ca="1" si="153"/>
        <v>135894</v>
      </c>
      <c r="J496" s="3">
        <f t="shared" ca="1" si="150"/>
        <v>63299.806682872688</v>
      </c>
      <c r="K496" s="3">
        <f t="shared" ca="1" si="154"/>
        <v>16513.918703761396</v>
      </c>
      <c r="L496" s="3">
        <f t="shared" ca="1" si="141"/>
        <v>45863.860564388502</v>
      </c>
      <c r="M496" s="1">
        <f t="shared" ca="1" si="155"/>
        <v>19686.405833482862</v>
      </c>
      <c r="N496" s="3">
        <f t="shared" ca="1" si="156"/>
        <v>23724.903611314381</v>
      </c>
      <c r="O496" s="3">
        <f t="shared" ca="1" si="157"/>
        <v>176132.82231507578</v>
      </c>
      <c r="P496" s="3">
        <f t="shared" ca="1" si="158"/>
        <v>128850.07308074404</v>
      </c>
      <c r="Q496" s="3">
        <f t="shared" ca="1" si="159"/>
        <v>47282.749234331743</v>
      </c>
      <c r="Y496" s="1">
        <f ca="1">IF(Table3[[#This Row],[Gender]]="men",1,0)</f>
        <v>0</v>
      </c>
      <c r="Z496" s="1">
        <f ca="1">IF(Table3[[#This Row],[Gender]]="women",1,0)</f>
        <v>1</v>
      </c>
      <c r="AD496" s="1">
        <f ca="1"/>
        <v>0</v>
      </c>
      <c r="AE496" s="1">
        <f ca="1"/>
        <v>0</v>
      </c>
      <c r="AF496" s="1">
        <f ca="1"/>
        <v>0</v>
      </c>
      <c r="AG496" s="1">
        <f ca="1"/>
        <v>0</v>
      </c>
      <c r="AH496" s="1">
        <f ca="1"/>
        <v>0</v>
      </c>
      <c r="AI496" s="1">
        <f ca="1"/>
        <v>1</v>
      </c>
      <c r="AT496" s="6">
        <f t="shared" ca="1" si="151"/>
        <v>5504.64</v>
      </c>
      <c r="AW496" s="1">
        <f t="shared" ca="1" si="152"/>
        <v>46.58</v>
      </c>
    </row>
    <row r="497" spans="1:49" x14ac:dyDescent="0.25">
      <c r="A497" s="1" t="str">
        <f t="shared" ca="1" si="142"/>
        <v>men</v>
      </c>
      <c r="B497" s="1">
        <f t="shared" ca="1" si="143"/>
        <v>39</v>
      </c>
      <c r="C497" s="1" t="str">
        <f t="shared" ca="1" si="144"/>
        <v>General Work</v>
      </c>
      <c r="D497" s="1" t="str">
        <f t="shared" ca="1" si="145"/>
        <v>High school</v>
      </c>
      <c r="E497" s="1">
        <f t="shared" ca="1" si="146"/>
        <v>1</v>
      </c>
      <c r="F497" s="1">
        <f t="shared" ca="1" si="147"/>
        <v>3</v>
      </c>
      <c r="G497" s="1">
        <f t="shared" ca="1" si="148"/>
        <v>29010</v>
      </c>
      <c r="H497" s="1" t="str">
        <f t="shared" ca="1" si="149"/>
        <v>Yukon</v>
      </c>
      <c r="I497" s="1">
        <f t="shared" ca="1" si="153"/>
        <v>145050</v>
      </c>
      <c r="J497" s="3">
        <f t="shared" ca="1" si="150"/>
        <v>10744.923893757959</v>
      </c>
      <c r="K497" s="3">
        <f t="shared" ca="1" si="154"/>
        <v>16017.28117004136</v>
      </c>
      <c r="L497" s="3">
        <f t="shared" ca="1" si="141"/>
        <v>40550.740102895099</v>
      </c>
      <c r="M497" s="1">
        <f t="shared" ca="1" si="155"/>
        <v>1771.6426694628256</v>
      </c>
      <c r="N497" s="3">
        <f t="shared" ca="1" si="156"/>
        <v>4731.9108184617098</v>
      </c>
      <c r="O497" s="3">
        <f t="shared" ca="1" si="157"/>
        <v>165799.19198850307</v>
      </c>
      <c r="P497" s="3">
        <f t="shared" ca="1" si="158"/>
        <v>53067.306666115881</v>
      </c>
      <c r="Q497" s="3">
        <f t="shared" ca="1" si="159"/>
        <v>112731.88532238718</v>
      </c>
      <c r="Y497" s="1">
        <f ca="1">IF(Table3[[#This Row],[Gender]]="men",1,0)</f>
        <v>1</v>
      </c>
      <c r="Z497" s="1">
        <f ca="1">IF(Table3[[#This Row],[Gender]]="women",1,0)</f>
        <v>0</v>
      </c>
      <c r="AD497" s="1">
        <f ca="1"/>
        <v>0</v>
      </c>
      <c r="AE497" s="1">
        <f ca="1"/>
        <v>0</v>
      </c>
      <c r="AF497" s="1">
        <f ca="1"/>
        <v>0</v>
      </c>
      <c r="AG497" s="1">
        <f ca="1"/>
        <v>0</v>
      </c>
      <c r="AH497" s="1">
        <f ca="1"/>
        <v>1</v>
      </c>
      <c r="AI497" s="1">
        <f ca="1"/>
        <v>0</v>
      </c>
      <c r="AT497" s="6">
        <f t="shared" ca="1" si="151"/>
        <v>5339.09</v>
      </c>
      <c r="AW497" s="1">
        <f t="shared" ca="1" si="152"/>
        <v>7.41</v>
      </c>
    </row>
    <row r="498" spans="1:49" x14ac:dyDescent="0.25">
      <c r="A498" s="1" t="str">
        <f t="shared" ca="1" si="142"/>
        <v>women</v>
      </c>
      <c r="B498" s="1">
        <f t="shared" ca="1" si="143"/>
        <v>36</v>
      </c>
      <c r="C498" s="1" t="str">
        <f t="shared" ca="1" si="144"/>
        <v>Construction</v>
      </c>
      <c r="D498" s="1" t="str">
        <f t="shared" ca="1" si="145"/>
        <v>Technical</v>
      </c>
      <c r="E498" s="1">
        <f t="shared" ca="1" si="146"/>
        <v>1</v>
      </c>
      <c r="F498" s="1">
        <f t="shared" ca="1" si="147"/>
        <v>2</v>
      </c>
      <c r="G498" s="1">
        <f t="shared" ca="1" si="148"/>
        <v>36867</v>
      </c>
      <c r="H498" s="1" t="str">
        <f t="shared" ca="1" si="149"/>
        <v>Nova Scotia</v>
      </c>
      <c r="I498" s="1">
        <f t="shared" ca="1" si="153"/>
        <v>184335</v>
      </c>
      <c r="J498" s="3">
        <f t="shared" ca="1" si="150"/>
        <v>107109.3092002484</v>
      </c>
      <c r="K498" s="3">
        <f t="shared" ca="1" si="154"/>
        <v>44942.675199287645</v>
      </c>
      <c r="L498" s="3">
        <f t="shared" ca="1" si="141"/>
        <v>59513.288690651389</v>
      </c>
      <c r="M498" s="1">
        <f t="shared" ca="1" si="155"/>
        <v>60508.83520608976</v>
      </c>
      <c r="N498" s="3">
        <f t="shared" ca="1" si="156"/>
        <v>40267.423282015981</v>
      </c>
      <c r="O498" s="3">
        <f t="shared" ca="1" si="157"/>
        <v>269545.09848130366</v>
      </c>
      <c r="P498" s="3">
        <f t="shared" ca="1" si="158"/>
        <v>227131.43309698958</v>
      </c>
      <c r="Q498" s="3">
        <f t="shared" ca="1" si="159"/>
        <v>42413.665384314081</v>
      </c>
      <c r="Y498" s="1">
        <f ca="1">IF(Table3[[#This Row],[Gender]]="men",1,0)</f>
        <v>0</v>
      </c>
      <c r="Z498" s="1">
        <f ca="1">IF(Table3[[#This Row],[Gender]]="women",1,0)</f>
        <v>1</v>
      </c>
      <c r="AD498" s="1">
        <f ca="1"/>
        <v>0</v>
      </c>
      <c r="AE498" s="1">
        <f ca="1"/>
        <v>1</v>
      </c>
      <c r="AF498" s="1">
        <f ca="1"/>
        <v>0</v>
      </c>
      <c r="AG498" s="1">
        <f ca="1"/>
        <v>0</v>
      </c>
      <c r="AH498" s="1">
        <f ca="1"/>
        <v>0</v>
      </c>
      <c r="AI498" s="1">
        <f ca="1"/>
        <v>0</v>
      </c>
      <c r="AT498" s="6">
        <f t="shared" ca="1" si="151"/>
        <v>22471.34</v>
      </c>
      <c r="AW498" s="1">
        <f t="shared" ca="1" si="152"/>
        <v>58.11</v>
      </c>
    </row>
    <row r="499" spans="1:49" x14ac:dyDescent="0.25">
      <c r="A499" s="1" t="str">
        <f t="shared" ca="1" si="142"/>
        <v>men</v>
      </c>
      <c r="B499" s="1">
        <f t="shared" ca="1" si="143"/>
        <v>32</v>
      </c>
      <c r="C499" s="1" t="str">
        <f t="shared" ca="1" si="144"/>
        <v>Health</v>
      </c>
      <c r="D499" s="1" t="str">
        <f t="shared" ca="1" si="145"/>
        <v>University</v>
      </c>
      <c r="E499" s="1">
        <f t="shared" ca="1" si="146"/>
        <v>4</v>
      </c>
      <c r="F499" s="1">
        <f t="shared" ca="1" si="147"/>
        <v>2</v>
      </c>
      <c r="G499" s="1">
        <f t="shared" ca="1" si="148"/>
        <v>62558</v>
      </c>
      <c r="H499" s="1" t="str">
        <f t="shared" ca="1" si="149"/>
        <v>New Bruncwick</v>
      </c>
      <c r="I499" s="1">
        <f t="shared" ca="1" si="153"/>
        <v>187674</v>
      </c>
      <c r="J499" s="3">
        <f t="shared" ca="1" si="150"/>
        <v>95981.434452444897</v>
      </c>
      <c r="K499" s="3">
        <f t="shared" ca="1" si="154"/>
        <v>114136.00517994406</v>
      </c>
      <c r="L499" s="3">
        <f t="shared" ca="1" si="141"/>
        <v>90639.797588266418</v>
      </c>
      <c r="M499" s="1">
        <f t="shared" ca="1" si="155"/>
        <v>122100.20973772425</v>
      </c>
      <c r="N499" s="3">
        <f t="shared" ca="1" si="156"/>
        <v>22366.968806820074</v>
      </c>
      <c r="O499" s="3">
        <f t="shared" ca="1" si="157"/>
        <v>324176.97398676409</v>
      </c>
      <c r="P499" s="3">
        <f t="shared" ca="1" si="158"/>
        <v>308721.4417784356</v>
      </c>
      <c r="Q499" s="3">
        <f t="shared" ca="1" si="159"/>
        <v>15455.532208328485</v>
      </c>
      <c r="Y499" s="1">
        <f ca="1">IF(Table3[[#This Row],[Gender]]="men",1,0)</f>
        <v>1</v>
      </c>
      <c r="Z499" s="1">
        <f ca="1">IF(Table3[[#This Row],[Gender]]="women",1,0)</f>
        <v>0</v>
      </c>
      <c r="AD499" s="1">
        <f ca="1"/>
        <v>0</v>
      </c>
      <c r="AE499" s="1">
        <f ca="1"/>
        <v>0</v>
      </c>
      <c r="AF499" s="1">
        <f ca="1"/>
        <v>0</v>
      </c>
      <c r="AG499" s="1">
        <f ca="1"/>
        <v>0</v>
      </c>
      <c r="AH499" s="1">
        <f ca="1"/>
        <v>1</v>
      </c>
      <c r="AI499" s="1">
        <f ca="1"/>
        <v>0</v>
      </c>
      <c r="AT499" s="6">
        <f t="shared" ca="1" si="151"/>
        <v>57068</v>
      </c>
      <c r="AW499" s="1">
        <f t="shared" ca="1" si="152"/>
        <v>51.14</v>
      </c>
    </row>
    <row r="500" spans="1:49" x14ac:dyDescent="0.25">
      <c r="A500" s="1" t="str">
        <f t="shared" ca="1" si="142"/>
        <v>women</v>
      </c>
      <c r="B500" s="1">
        <f t="shared" ca="1" si="143"/>
        <v>35</v>
      </c>
      <c r="C500" s="1" t="str">
        <f t="shared" ca="1" si="144"/>
        <v>Construction</v>
      </c>
      <c r="D500" s="1" t="str">
        <f t="shared" ca="1" si="145"/>
        <v>College</v>
      </c>
      <c r="E500" s="1">
        <f t="shared" ca="1" si="146"/>
        <v>4</v>
      </c>
      <c r="F500" s="1">
        <f t="shared" ca="1" si="147"/>
        <v>2</v>
      </c>
      <c r="G500" s="1">
        <f t="shared" ca="1" si="148"/>
        <v>28520</v>
      </c>
      <c r="H500" s="1" t="str">
        <f t="shared" ca="1" si="149"/>
        <v>New Bruncwick</v>
      </c>
      <c r="I500" s="1">
        <f t="shared" ca="1" si="153"/>
        <v>114080</v>
      </c>
      <c r="J500" s="3">
        <f t="shared" ca="1" si="150"/>
        <v>111220.81877234882</v>
      </c>
      <c r="K500" s="3">
        <f t="shared" ca="1" si="154"/>
        <v>40882.700989495919</v>
      </c>
      <c r="L500" s="3">
        <f t="shared" ca="1" si="141"/>
        <v>32501.269215937875</v>
      </c>
      <c r="M500" s="1">
        <f t="shared" ca="1" si="155"/>
        <v>38449.052761418796</v>
      </c>
      <c r="N500" s="3">
        <f t="shared" ca="1" si="156"/>
        <v>1028.090626239881</v>
      </c>
      <c r="O500" s="3">
        <f t="shared" ca="1" si="157"/>
        <v>155990.7916157358</v>
      </c>
      <c r="P500" s="3">
        <f t="shared" ca="1" si="158"/>
        <v>182171.14074970549</v>
      </c>
      <c r="Q500" s="3">
        <f t="shared" ca="1" si="159"/>
        <v>-26180.349133969692</v>
      </c>
      <c r="Y500" s="1">
        <f ca="1">IF(Table3[[#This Row],[Gender]]="men",1,0)</f>
        <v>0</v>
      </c>
      <c r="Z500" s="1">
        <f ca="1">IF(Table3[[#This Row],[Gender]]="women",1,0)</f>
        <v>1</v>
      </c>
      <c r="AD500" s="1">
        <f ca="1"/>
        <v>1</v>
      </c>
      <c r="AE500" s="1">
        <f ca="1"/>
        <v>0</v>
      </c>
      <c r="AF500" s="1">
        <f ca="1"/>
        <v>0</v>
      </c>
      <c r="AG500" s="1">
        <f ca="1"/>
        <v>0</v>
      </c>
      <c r="AH500" s="1">
        <f ca="1"/>
        <v>0</v>
      </c>
      <c r="AI500" s="1">
        <f ca="1"/>
        <v>0</v>
      </c>
      <c r="AT500" s="6">
        <f t="shared" ca="1" si="151"/>
        <v>20441.349999999999</v>
      </c>
      <c r="AW500" s="1">
        <f t="shared" ca="1" si="152"/>
        <v>97.49</v>
      </c>
    </row>
    <row r="501" spans="1:49" x14ac:dyDescent="0.25">
      <c r="A501" s="1" t="str">
        <f t="shared" ca="1" si="142"/>
        <v>women</v>
      </c>
      <c r="B501" s="1">
        <f t="shared" ca="1" si="143"/>
        <v>31</v>
      </c>
      <c r="C501" s="1" t="str">
        <f t="shared" ca="1" si="144"/>
        <v>Teaching</v>
      </c>
      <c r="D501" s="1" t="str">
        <f t="shared" ca="1" si="145"/>
        <v>High school</v>
      </c>
      <c r="E501" s="1">
        <f t="shared" ca="1" si="146"/>
        <v>3</v>
      </c>
      <c r="F501" s="1">
        <f t="shared" ca="1" si="147"/>
        <v>3</v>
      </c>
      <c r="G501" s="1">
        <f t="shared" ca="1" si="148"/>
        <v>33762</v>
      </c>
      <c r="H501" s="1" t="str">
        <f t="shared" ca="1" si="149"/>
        <v>Prince Edward Island</v>
      </c>
      <c r="I501" s="1">
        <f t="shared" ref="I501:I506" ca="1" si="160">G501*RANDBETWEEN(3,6)</f>
        <v>101286</v>
      </c>
      <c r="J501" s="3">
        <f t="shared" ca="1" si="150"/>
        <v>71671.354155668712</v>
      </c>
      <c r="K501" s="3">
        <f t="shared" ref="K501:K506" ca="1" si="161">F501*RAND()*G501</f>
        <v>101092.16066051381</v>
      </c>
      <c r="L501" s="3">
        <f t="shared" ca="1" si="141"/>
        <v>14558.992734049556</v>
      </c>
      <c r="M501" s="1">
        <f t="shared" ref="M501:M506" ca="1" si="162">RAND()*G501*2</f>
        <v>25281.096633414785</v>
      </c>
      <c r="N501" s="3">
        <f t="shared" ref="N501:N506" ca="1" si="163">RAND()*G501*1.5</f>
        <v>7888.4990033490558</v>
      </c>
      <c r="O501" s="3">
        <f t="shared" ref="O501:O506" ca="1" si="164">I501+K501+N501</f>
        <v>210266.65966386284</v>
      </c>
      <c r="P501" s="3">
        <f t="shared" ref="P501:P506" ca="1" si="165">J501+L501+M501</f>
        <v>111511.44352313304</v>
      </c>
      <c r="Q501" s="3">
        <f t="shared" ref="Q501:Q506" ca="1" si="166">O501-P501</f>
        <v>98755.216140729797</v>
      </c>
      <c r="Y501" s="1">
        <f ca="1">IF(Table3[[#This Row],[Gender]]="men",1,0)</f>
        <v>0</v>
      </c>
      <c r="Z501" s="1">
        <f ca="1">IF(Table3[[#This Row],[Gender]]="women",1,0)</f>
        <v>1</v>
      </c>
      <c r="AD501" s="1">
        <f ca="1"/>
        <v>1</v>
      </c>
      <c r="AE501" s="1">
        <f ca="1"/>
        <v>0</v>
      </c>
      <c r="AF501" s="1">
        <f ca="1"/>
        <v>0</v>
      </c>
      <c r="AG501" s="1">
        <f ca="1"/>
        <v>0</v>
      </c>
      <c r="AH501" s="1">
        <f ca="1"/>
        <v>0</v>
      </c>
      <c r="AI501" s="1">
        <f ca="1"/>
        <v>0</v>
      </c>
      <c r="AT501" s="6">
        <f t="shared" ca="1" si="151"/>
        <v>33697.39</v>
      </c>
      <c r="AW501" s="1">
        <f t="shared" ca="1" si="152"/>
        <v>70.760000000000005</v>
      </c>
    </row>
    <row r="502" spans="1:49" x14ac:dyDescent="0.25">
      <c r="A502" s="1" t="str">
        <f t="shared" ca="1" si="142"/>
        <v>women</v>
      </c>
      <c r="B502" s="1">
        <f t="shared" ca="1" si="143"/>
        <v>45</v>
      </c>
      <c r="C502" s="1" t="str">
        <f t="shared" ca="1" si="144"/>
        <v>Teaching</v>
      </c>
      <c r="D502" s="1" t="str">
        <f t="shared" ca="1" si="145"/>
        <v>Technical</v>
      </c>
      <c r="E502" s="1">
        <f t="shared" ca="1" si="146"/>
        <v>3</v>
      </c>
      <c r="F502" s="1">
        <f t="shared" ca="1" si="147"/>
        <v>3</v>
      </c>
      <c r="G502" s="1">
        <f t="shared" ca="1" si="148"/>
        <v>36470</v>
      </c>
      <c r="H502" s="1" t="str">
        <f t="shared" ca="1" si="149"/>
        <v>Nunavut</v>
      </c>
      <c r="I502" s="1">
        <f t="shared" ca="1" si="160"/>
        <v>109410</v>
      </c>
      <c r="J502" s="3">
        <f t="shared" ca="1" si="150"/>
        <v>50816.433216511985</v>
      </c>
      <c r="K502" s="3">
        <f t="shared" ca="1" si="161"/>
        <v>4021.1436619949995</v>
      </c>
      <c r="L502" s="3">
        <f t="shared" ca="1" si="141"/>
        <v>58327.336741500862</v>
      </c>
      <c r="M502" s="1">
        <f t="shared" ca="1" si="162"/>
        <v>16086.890107093557</v>
      </c>
      <c r="N502" s="3">
        <f t="shared" ca="1" si="163"/>
        <v>30319.439594243067</v>
      </c>
      <c r="O502" s="3">
        <f t="shared" ca="1" si="164"/>
        <v>143750.58325623805</v>
      </c>
      <c r="P502" s="3">
        <f t="shared" ca="1" si="165"/>
        <v>125230.66006510641</v>
      </c>
      <c r="Q502" s="3">
        <f t="shared" ca="1" si="166"/>
        <v>18519.923191131646</v>
      </c>
      <c r="Y502" s="1">
        <f ca="1">IF(Table3[[#This Row],[Gender]]="men",1,0)</f>
        <v>0</v>
      </c>
      <c r="Z502" s="1">
        <f ca="1">IF(Table3[[#This Row],[Gender]]="women",1,0)</f>
        <v>1</v>
      </c>
      <c r="AD502" s="1">
        <f ca="1"/>
        <v>0</v>
      </c>
      <c r="AE502" s="1">
        <f ca="1"/>
        <v>0</v>
      </c>
      <c r="AF502" s="1">
        <f ca="1"/>
        <v>0</v>
      </c>
      <c r="AG502" s="1">
        <f ca="1"/>
        <v>0</v>
      </c>
      <c r="AH502" s="1">
        <f ca="1"/>
        <v>0</v>
      </c>
      <c r="AI502" s="1">
        <f ca="1"/>
        <v>1</v>
      </c>
      <c r="AT502" s="6">
        <f t="shared" ca="1" si="151"/>
        <v>1340.38</v>
      </c>
      <c r="AW502" s="1">
        <f t="shared" ca="1" si="152"/>
        <v>46.45</v>
      </c>
    </row>
    <row r="503" spans="1:49" x14ac:dyDescent="0.25">
      <c r="A503" s="1" t="str">
        <f t="shared" ca="1" si="142"/>
        <v>women</v>
      </c>
      <c r="B503" s="1">
        <f t="shared" ca="1" si="143"/>
        <v>45</v>
      </c>
      <c r="C503" s="1" t="str">
        <f t="shared" ca="1" si="144"/>
        <v>General Work</v>
      </c>
      <c r="D503" s="1" t="str">
        <f t="shared" ca="1" si="145"/>
        <v>Other</v>
      </c>
      <c r="E503" s="1">
        <f t="shared" ca="1" si="146"/>
        <v>4</v>
      </c>
      <c r="F503" s="1">
        <f t="shared" ca="1" si="147"/>
        <v>3</v>
      </c>
      <c r="G503" s="1">
        <f t="shared" ca="1" si="148"/>
        <v>32029</v>
      </c>
      <c r="H503" s="1" t="str">
        <f t="shared" ca="1" si="149"/>
        <v>Saskatchewan</v>
      </c>
      <c r="I503" s="1">
        <f t="shared" ca="1" si="160"/>
        <v>128116</v>
      </c>
      <c r="J503" s="3">
        <f t="shared" ca="1" si="150"/>
        <v>101064.14479551569</v>
      </c>
      <c r="K503" s="3">
        <f t="shared" ca="1" si="161"/>
        <v>48645.598234295299</v>
      </c>
      <c r="L503" s="3">
        <f t="shared" ca="1" si="141"/>
        <v>87987.64077114276</v>
      </c>
      <c r="M503" s="1">
        <f t="shared" ca="1" si="162"/>
        <v>18245.851803501351</v>
      </c>
      <c r="N503" s="3">
        <f t="shared" ca="1" si="163"/>
        <v>5509.8208947492622</v>
      </c>
      <c r="O503" s="3">
        <f t="shared" ca="1" si="164"/>
        <v>182271.41912904455</v>
      </c>
      <c r="P503" s="3">
        <f t="shared" ca="1" si="165"/>
        <v>207297.63737015979</v>
      </c>
      <c r="Q503" s="3">
        <f t="shared" ca="1" si="166"/>
        <v>-25026.218241115246</v>
      </c>
      <c r="Y503" s="1">
        <f ca="1">IF(Table3[[#This Row],[Gender]]="men",1,0)</f>
        <v>0</v>
      </c>
      <c r="Z503" s="1">
        <f ca="1">IF(Table3[[#This Row],[Gender]]="women",1,0)</f>
        <v>1</v>
      </c>
      <c r="AD503" s="1">
        <f ca="1"/>
        <v>0</v>
      </c>
      <c r="AE503" s="1">
        <f ca="1"/>
        <v>1</v>
      </c>
      <c r="AF503" s="1">
        <f ca="1"/>
        <v>0</v>
      </c>
      <c r="AG503" s="1">
        <f ca="1"/>
        <v>0</v>
      </c>
      <c r="AH503" s="1">
        <f ca="1"/>
        <v>0</v>
      </c>
      <c r="AI503" s="1">
        <f ca="1"/>
        <v>0</v>
      </c>
      <c r="AT503" s="6">
        <f t="shared" ca="1" si="151"/>
        <v>16215.2</v>
      </c>
      <c r="AW503" s="1">
        <f t="shared" ca="1" si="152"/>
        <v>78.88</v>
      </c>
    </row>
    <row r="504" spans="1:49" x14ac:dyDescent="0.25">
      <c r="A504" s="1" t="str">
        <f t="shared" ca="1" si="142"/>
        <v>women</v>
      </c>
      <c r="B504" s="1">
        <f t="shared" ca="1" si="143"/>
        <v>38</v>
      </c>
      <c r="C504" s="1" t="str">
        <f t="shared" ca="1" si="144"/>
        <v>Health</v>
      </c>
      <c r="D504" s="1" t="str">
        <f t="shared" ca="1" si="145"/>
        <v>Other</v>
      </c>
      <c r="E504" s="1">
        <f t="shared" ca="1" si="146"/>
        <v>4</v>
      </c>
      <c r="F504" s="1">
        <f t="shared" ca="1" si="147"/>
        <v>1</v>
      </c>
      <c r="G504" s="1">
        <f t="shared" ca="1" si="148"/>
        <v>86845</v>
      </c>
      <c r="H504" s="1" t="str">
        <f t="shared" ca="1" si="149"/>
        <v>Newfoundland</v>
      </c>
      <c r="I504" s="1">
        <f t="shared" ca="1" si="160"/>
        <v>347380</v>
      </c>
      <c r="J504" s="3">
        <f t="shared" ca="1" si="150"/>
        <v>311199.2783658203</v>
      </c>
      <c r="K504" s="3">
        <f t="shared" ca="1" si="161"/>
        <v>12646.713678537049</v>
      </c>
      <c r="L504" s="3">
        <f t="shared" ca="1" si="141"/>
        <v>14401.888177543902</v>
      </c>
      <c r="M504" s="1">
        <f t="shared" ca="1" si="162"/>
        <v>74836.085990583088</v>
      </c>
      <c r="N504" s="3">
        <f t="shared" ca="1" si="163"/>
        <v>112161.8730899162</v>
      </c>
      <c r="O504" s="3">
        <f t="shared" ca="1" si="164"/>
        <v>472188.58676845324</v>
      </c>
      <c r="P504" s="3">
        <f t="shared" ca="1" si="165"/>
        <v>400437.25253394723</v>
      </c>
      <c r="Q504" s="3">
        <f t="shared" ca="1" si="166"/>
        <v>71751.334234506008</v>
      </c>
      <c r="Y504" s="1">
        <f ca="1">IF(Table3[[#This Row],[Gender]]="men",1,0)</f>
        <v>0</v>
      </c>
      <c r="Z504" s="1">
        <f ca="1">IF(Table3[[#This Row],[Gender]]="women",1,0)</f>
        <v>1</v>
      </c>
      <c r="AD504" s="1">
        <f ca="1"/>
        <v>0</v>
      </c>
      <c r="AE504" s="1">
        <f ca="1"/>
        <v>0</v>
      </c>
      <c r="AF504" s="1">
        <f ca="1"/>
        <v>0</v>
      </c>
      <c r="AG504" s="1">
        <f ca="1"/>
        <v>1</v>
      </c>
      <c r="AH504" s="1">
        <f ca="1"/>
        <v>0</v>
      </c>
      <c r="AI504" s="1">
        <f ca="1"/>
        <v>0</v>
      </c>
      <c r="AT504" s="6">
        <f t="shared" ca="1" si="151"/>
        <v>12646.71</v>
      </c>
      <c r="AW504" s="1">
        <f t="shared" ca="1" si="152"/>
        <v>89.58</v>
      </c>
    </row>
    <row r="505" spans="1:49" x14ac:dyDescent="0.25">
      <c r="A505" s="1" t="str">
        <f t="shared" ca="1" si="142"/>
        <v>men</v>
      </c>
      <c r="B505" s="1">
        <f t="shared" ca="1" si="143"/>
        <v>33</v>
      </c>
      <c r="C505" s="1" t="str">
        <f t="shared" ca="1" si="144"/>
        <v>IT</v>
      </c>
      <c r="D505" s="1" t="str">
        <f t="shared" ca="1" si="145"/>
        <v>University</v>
      </c>
      <c r="E505" s="1">
        <f t="shared" ca="1" si="146"/>
        <v>2</v>
      </c>
      <c r="F505" s="1">
        <f t="shared" ca="1" si="147"/>
        <v>3</v>
      </c>
      <c r="G505" s="1">
        <f t="shared" ca="1" si="148"/>
        <v>73281</v>
      </c>
      <c r="H505" s="1" t="str">
        <f t="shared" ca="1" si="149"/>
        <v>Prince Edward Island</v>
      </c>
      <c r="I505" s="1">
        <f t="shared" ca="1" si="160"/>
        <v>219843</v>
      </c>
      <c r="J505" s="3">
        <f t="shared" ca="1" si="150"/>
        <v>185488.24480018817</v>
      </c>
      <c r="K505" s="3">
        <f t="shared" ca="1" si="161"/>
        <v>68713.863548615773</v>
      </c>
      <c r="L505" s="3">
        <f t="shared" ca="1" si="141"/>
        <v>82034.411874839396</v>
      </c>
      <c r="M505" s="1">
        <f t="shared" ca="1" si="162"/>
        <v>143603.10973572452</v>
      </c>
      <c r="N505" s="3">
        <f t="shared" ca="1" si="163"/>
        <v>22439.096775457441</v>
      </c>
      <c r="O505" s="3">
        <f t="shared" ca="1" si="164"/>
        <v>310995.96032407321</v>
      </c>
      <c r="P505" s="3">
        <f t="shared" ca="1" si="165"/>
        <v>411125.76641075208</v>
      </c>
      <c r="Q505" s="3">
        <f t="shared" ca="1" si="166"/>
        <v>-100129.80608667887</v>
      </c>
      <c r="Y505" s="1">
        <f ca="1">IF(Table3[[#This Row],[Gender]]="men",1,0)</f>
        <v>1</v>
      </c>
      <c r="Z505" s="1">
        <f ca="1">IF(Table3[[#This Row],[Gender]]="women",1,0)</f>
        <v>0</v>
      </c>
      <c r="AD505" s="1">
        <f ca="1"/>
        <v>0</v>
      </c>
      <c r="AE505" s="1">
        <f ca="1"/>
        <v>0</v>
      </c>
      <c r="AF505" s="1">
        <f ca="1"/>
        <v>0</v>
      </c>
      <c r="AG505" s="1">
        <f ca="1"/>
        <v>0</v>
      </c>
      <c r="AH505" s="1">
        <f ca="1"/>
        <v>0</v>
      </c>
      <c r="AI505" s="1">
        <f ca="1"/>
        <v>1</v>
      </c>
      <c r="AT505" s="6">
        <f t="shared" ca="1" si="151"/>
        <v>22904.62</v>
      </c>
      <c r="AW505" s="1">
        <f t="shared" ca="1" si="152"/>
        <v>84.37</v>
      </c>
    </row>
    <row r="506" spans="1:49" x14ac:dyDescent="0.25">
      <c r="A506" s="1" t="str">
        <f t="shared" ca="1" si="142"/>
        <v>men</v>
      </c>
      <c r="B506" s="1">
        <f t="shared" ca="1" si="143"/>
        <v>31</v>
      </c>
      <c r="C506" s="1" t="str">
        <f t="shared" ca="1" si="144"/>
        <v>General Work</v>
      </c>
      <c r="D506" s="1" t="str">
        <f t="shared" ca="1" si="145"/>
        <v>Other</v>
      </c>
      <c r="E506" s="1">
        <f t="shared" ca="1" si="146"/>
        <v>3</v>
      </c>
      <c r="F506" s="1">
        <f t="shared" ca="1" si="147"/>
        <v>2</v>
      </c>
      <c r="G506" s="1">
        <f t="shared" ca="1" si="148"/>
        <v>40533</v>
      </c>
      <c r="H506" s="1" t="str">
        <f t="shared" ca="1" si="149"/>
        <v>Ontario</v>
      </c>
      <c r="I506" s="1">
        <f t="shared" ca="1" si="160"/>
        <v>243198</v>
      </c>
      <c r="J506" s="3">
        <f t="shared" ca="1" si="150"/>
        <v>95694.310918934105</v>
      </c>
      <c r="K506" s="3">
        <f t="shared" ca="1" si="161"/>
        <v>20473.887164073672</v>
      </c>
      <c r="L506" s="3">
        <f t="shared" ca="1" si="141"/>
        <v>19788.982178206763</v>
      </c>
      <c r="M506" s="1">
        <f t="shared" ca="1" si="162"/>
        <v>57244.269999478573</v>
      </c>
      <c r="N506" s="3">
        <f t="shared" ca="1" si="163"/>
        <v>1391.5479639832477</v>
      </c>
      <c r="O506" s="3">
        <f t="shared" ca="1" si="164"/>
        <v>265063.43512805691</v>
      </c>
      <c r="P506" s="3">
        <f t="shared" ca="1" si="165"/>
        <v>172727.56309661944</v>
      </c>
      <c r="Q506" s="3">
        <f t="shared" ca="1" si="166"/>
        <v>92335.872031437466</v>
      </c>
      <c r="Y506" s="1">
        <f ca="1">IF(Table3[[#This Row],[Gender]]="men",1,0)</f>
        <v>1</v>
      </c>
      <c r="Z506" s="1">
        <f ca="1">IF(Table3[[#This Row],[Gender]]="women",1,0)</f>
        <v>0</v>
      </c>
      <c r="AT506" s="6">
        <f t="shared" ca="1" si="151"/>
        <v>10236.94</v>
      </c>
      <c r="AW506" s="1">
        <f t="shared" ca="1" si="152"/>
        <v>39.35</v>
      </c>
    </row>
  </sheetData>
  <mergeCells count="9">
    <mergeCell ref="AL4:AQ4"/>
    <mergeCell ref="AY5:BK5"/>
    <mergeCell ref="AY9:BD9"/>
    <mergeCell ref="AD4:AI4"/>
    <mergeCell ref="J5:K5"/>
    <mergeCell ref="R5:S5"/>
    <mergeCell ref="T5:U5"/>
    <mergeCell ref="V5:W5"/>
    <mergeCell ref="Y5:Z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C5EA-2165-4541-8506-5F0CB2F6B554}">
  <dimension ref="D5:W61"/>
  <sheetViews>
    <sheetView tabSelected="1" topLeftCell="A16" zoomScale="70" zoomScaleNormal="70" workbookViewId="0">
      <selection activeCell="I4" sqref="I4"/>
    </sheetView>
  </sheetViews>
  <sheetFormatPr defaultRowHeight="13.8" x14ac:dyDescent="0.25"/>
  <cols>
    <col min="4" max="4" width="10.796875" customWidth="1"/>
    <col min="5" max="5" width="16.5" customWidth="1"/>
    <col min="6" max="6" width="14.5" customWidth="1"/>
    <col min="7" max="7" width="28" customWidth="1"/>
    <col min="8" max="8" width="16.09765625" customWidth="1"/>
    <col min="9" max="9" width="16.8984375" customWidth="1"/>
    <col min="10" max="11" width="13.5" customWidth="1"/>
    <col min="12" max="12" width="10.59765625" customWidth="1"/>
    <col min="13" max="13" width="20.8984375" customWidth="1"/>
    <col min="14" max="14" width="13.59765625" customWidth="1"/>
    <col min="15" max="15" width="16.296875" customWidth="1"/>
    <col min="16" max="16" width="10.796875" customWidth="1"/>
    <col min="17" max="17" width="12.59765625" customWidth="1"/>
    <col min="18" max="18" width="13.3984375" customWidth="1"/>
    <col min="19" max="19" width="13.59765625" customWidth="1"/>
    <col min="20" max="20" width="16" customWidth="1"/>
    <col min="21" max="21" width="11.5" customWidth="1"/>
    <col min="22" max="22" width="14.09765625" customWidth="1"/>
    <col min="23" max="23" width="4" customWidth="1"/>
  </cols>
  <sheetData>
    <row r="5" spans="4:23" ht="14.4" thickBot="1" x14ac:dyDescent="0.3"/>
    <row r="6" spans="4:23" x14ac:dyDescent="0.25">
      <c r="D6" s="32" t="s">
        <v>60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4"/>
    </row>
    <row r="7" spans="4:23" ht="14.4" thickBot="1" x14ac:dyDescent="0.3">
      <c r="D7" s="3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7"/>
    </row>
    <row r="8" spans="4:23" x14ac:dyDescent="0.25">
      <c r="D8" s="23" t="s">
        <v>61</v>
      </c>
      <c r="E8" s="20"/>
      <c r="F8" s="20"/>
      <c r="G8" s="24"/>
      <c r="H8" s="23" t="s">
        <v>44</v>
      </c>
      <c r="I8" s="20"/>
      <c r="J8" s="20"/>
      <c r="K8" s="24"/>
      <c r="L8" s="32" t="s">
        <v>62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4"/>
    </row>
    <row r="9" spans="4:23" ht="14.4" thickBot="1" x14ac:dyDescent="0.3">
      <c r="D9" s="23"/>
      <c r="E9" s="20"/>
      <c r="F9" s="20"/>
      <c r="G9" s="24"/>
      <c r="H9" s="25"/>
      <c r="I9" s="26"/>
      <c r="J9" s="26"/>
      <c r="K9" s="27"/>
      <c r="L9" s="35"/>
      <c r="M9" s="36"/>
      <c r="N9" s="36"/>
      <c r="O9" s="36"/>
      <c r="P9" s="36"/>
      <c r="Q9" s="36"/>
      <c r="R9" s="36"/>
      <c r="S9" s="36"/>
      <c r="T9" s="36"/>
      <c r="U9" s="36"/>
      <c r="V9" s="36"/>
      <c r="W9" s="37"/>
    </row>
    <row r="10" spans="4:23" ht="14.4" thickBot="1" x14ac:dyDescent="0.3">
      <c r="D10" s="22" t="s">
        <v>46</v>
      </c>
      <c r="E10" s="22"/>
      <c r="F10" s="22" t="s">
        <v>47</v>
      </c>
      <c r="G10" s="22"/>
      <c r="H10" s="28">
        <f ca="1">Sheet1!AC6</f>
        <v>35</v>
      </c>
      <c r="I10" s="29"/>
      <c r="J10" s="29"/>
      <c r="K10" s="29"/>
      <c r="L10" s="38" t="s">
        <v>33</v>
      </c>
      <c r="M10" s="39"/>
      <c r="N10" s="38" t="s">
        <v>31</v>
      </c>
      <c r="O10" s="39"/>
      <c r="P10" s="38" t="s">
        <v>35</v>
      </c>
      <c r="Q10" s="39"/>
      <c r="R10" s="38" t="s">
        <v>0</v>
      </c>
      <c r="S10" s="39"/>
      <c r="T10" s="38" t="s">
        <v>32</v>
      </c>
      <c r="U10" s="39"/>
      <c r="V10" s="38" t="s">
        <v>34</v>
      </c>
      <c r="W10" s="39"/>
    </row>
    <row r="11" spans="4:23" ht="14.4" thickBot="1" x14ac:dyDescent="0.3">
      <c r="D11" s="22">
        <f ca="1">Sheet1!AA6</f>
        <v>245</v>
      </c>
      <c r="E11" s="22"/>
      <c r="F11" s="22">
        <f ca="1">Sheet1!AB6</f>
        <v>255</v>
      </c>
      <c r="G11" s="22"/>
      <c r="H11" s="28"/>
      <c r="I11" s="29"/>
      <c r="J11" s="29"/>
      <c r="K11" s="29"/>
      <c r="L11" s="32">
        <f ca="1">Sheet1!AL6</f>
        <v>70</v>
      </c>
      <c r="M11" s="34"/>
      <c r="N11" s="32">
        <f ca="1">Sheet1!AM6</f>
        <v>88</v>
      </c>
      <c r="O11" s="34"/>
      <c r="P11" s="32">
        <f ca="1">Sheet1!AN6</f>
        <v>96</v>
      </c>
      <c r="Q11" s="34"/>
      <c r="R11" s="32">
        <f ca="1">Sheet1!AO6</f>
        <v>89</v>
      </c>
      <c r="S11" s="34"/>
      <c r="T11" s="32">
        <f ca="1">Sheet1!AP6</f>
        <v>75</v>
      </c>
      <c r="U11" s="34"/>
      <c r="V11" s="32">
        <f ca="1">Sheet1!AQ6</f>
        <v>82</v>
      </c>
      <c r="W11" s="34"/>
    </row>
    <row r="12" spans="4:23" ht="14.4" thickBot="1" x14ac:dyDescent="0.3">
      <c r="D12" s="22"/>
      <c r="E12" s="22"/>
      <c r="F12" s="22"/>
      <c r="G12" s="22"/>
      <c r="H12" s="30"/>
      <c r="I12" s="31"/>
      <c r="J12" s="31"/>
      <c r="K12" s="31"/>
      <c r="L12" s="35"/>
      <c r="M12" s="37"/>
      <c r="N12" s="35"/>
      <c r="O12" s="37"/>
      <c r="P12" s="35"/>
      <c r="Q12" s="37"/>
      <c r="R12" s="35"/>
      <c r="S12" s="37"/>
      <c r="T12" s="35"/>
      <c r="U12" s="37"/>
      <c r="V12" s="35"/>
      <c r="W12" s="37"/>
    </row>
    <row r="13" spans="4:23" x14ac:dyDescent="0.25">
      <c r="D13" s="9"/>
      <c r="E13" s="10"/>
      <c r="F13" s="10"/>
      <c r="G13" s="11"/>
      <c r="H13" s="40" t="s">
        <v>49</v>
      </c>
      <c r="I13" s="41"/>
      <c r="J13" s="41"/>
      <c r="K13" s="42"/>
      <c r="L13" s="9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1"/>
    </row>
    <row r="14" spans="4:23" ht="14.4" thickBot="1" x14ac:dyDescent="0.3">
      <c r="D14" s="12"/>
      <c r="G14" s="13"/>
      <c r="H14" s="25"/>
      <c r="I14" s="26"/>
      <c r="J14" s="26"/>
      <c r="K14" s="27"/>
      <c r="L14" s="12"/>
      <c r="W14" s="13"/>
    </row>
    <row r="15" spans="4:23" ht="19.8" customHeight="1" x14ac:dyDescent="0.25">
      <c r="D15" s="12"/>
      <c r="G15" s="13"/>
      <c r="H15" s="43">
        <f ca="1">Sheet1!AS7</f>
        <v>58180.625999999997</v>
      </c>
      <c r="I15" s="44"/>
      <c r="J15" s="44"/>
      <c r="K15" s="45"/>
      <c r="L15" s="12"/>
      <c r="W15" s="13"/>
    </row>
    <row r="16" spans="4:23" ht="19.8" customHeight="1" x14ac:dyDescent="0.25">
      <c r="D16" s="12"/>
      <c r="G16" s="13"/>
      <c r="H16" s="46"/>
      <c r="I16" s="47"/>
      <c r="J16" s="47"/>
      <c r="K16" s="48"/>
      <c r="L16" s="12"/>
      <c r="W16" s="13"/>
    </row>
    <row r="17" spans="4:23" ht="14.4" thickBot="1" x14ac:dyDescent="0.3">
      <c r="D17" s="12"/>
      <c r="G17" s="13"/>
      <c r="H17" s="49"/>
      <c r="I17" s="50"/>
      <c r="J17" s="50"/>
      <c r="K17" s="51"/>
      <c r="L17" s="12"/>
      <c r="W17" s="13"/>
    </row>
    <row r="18" spans="4:23" x14ac:dyDescent="0.25">
      <c r="D18" s="12"/>
      <c r="G18" s="13"/>
      <c r="H18" s="40" t="s">
        <v>50</v>
      </c>
      <c r="I18" s="41"/>
      <c r="J18" s="41"/>
      <c r="K18" s="42"/>
      <c r="L18" s="12"/>
      <c r="W18" s="13"/>
    </row>
    <row r="19" spans="4:23" ht="14.4" thickBot="1" x14ac:dyDescent="0.3">
      <c r="D19" s="12"/>
      <c r="G19" s="13"/>
      <c r="H19" s="25"/>
      <c r="I19" s="26"/>
      <c r="J19" s="26"/>
      <c r="K19" s="27"/>
      <c r="L19" s="12"/>
      <c r="W19" s="13"/>
    </row>
    <row r="20" spans="4:23" x14ac:dyDescent="0.25">
      <c r="D20" s="12"/>
      <c r="G20" s="13"/>
      <c r="H20" s="46">
        <f ca="1">ROUND(Sheet1!AU7,2)</f>
        <v>30410.720000000001</v>
      </c>
      <c r="I20" s="47"/>
      <c r="J20" s="47"/>
      <c r="K20" s="48"/>
      <c r="L20" s="12"/>
      <c r="W20" s="13"/>
    </row>
    <row r="21" spans="4:23" x14ac:dyDescent="0.25">
      <c r="D21" s="12"/>
      <c r="G21" s="13"/>
      <c r="H21" s="46"/>
      <c r="I21" s="47"/>
      <c r="J21" s="47"/>
      <c r="K21" s="48"/>
      <c r="L21" s="12"/>
      <c r="W21" s="13"/>
    </row>
    <row r="22" spans="4:23" ht="14.4" thickBot="1" x14ac:dyDescent="0.3">
      <c r="D22" s="12"/>
      <c r="G22" s="13"/>
      <c r="H22" s="49"/>
      <c r="I22" s="50"/>
      <c r="J22" s="50"/>
      <c r="K22" s="51"/>
      <c r="L22" s="12"/>
      <c r="W22" s="13"/>
    </row>
    <row r="23" spans="4:23" x14ac:dyDescent="0.25">
      <c r="D23" s="12"/>
      <c r="G23" s="13"/>
      <c r="H23" s="40" t="s">
        <v>52</v>
      </c>
      <c r="I23" s="41"/>
      <c r="J23" s="41"/>
      <c r="K23" s="42"/>
      <c r="L23" s="12"/>
      <c r="W23" s="13"/>
    </row>
    <row r="24" spans="4:23" ht="14.4" thickBot="1" x14ac:dyDescent="0.3">
      <c r="D24" s="12"/>
      <c r="G24" s="13"/>
      <c r="H24" s="26"/>
      <c r="I24" s="26"/>
      <c r="J24" s="26"/>
      <c r="K24" s="27"/>
      <c r="L24" s="12"/>
      <c r="W24" s="13"/>
    </row>
    <row r="25" spans="4:23" x14ac:dyDescent="0.25">
      <c r="D25" s="12"/>
      <c r="G25" s="13"/>
      <c r="H25" s="54">
        <f ca="1">Sheet1!AV7</f>
        <v>448</v>
      </c>
      <c r="I25" s="54"/>
      <c r="J25" s="54"/>
      <c r="K25" s="55"/>
      <c r="L25" s="12"/>
      <c r="W25" s="13"/>
    </row>
    <row r="26" spans="4:23" x14ac:dyDescent="0.25">
      <c r="D26" s="12"/>
      <c r="G26" s="13"/>
      <c r="H26" s="56"/>
      <c r="I26" s="54"/>
      <c r="J26" s="54"/>
      <c r="K26" s="55"/>
      <c r="L26" s="12"/>
      <c r="W26" s="13"/>
    </row>
    <row r="27" spans="4:23" ht="14.4" thickBot="1" x14ac:dyDescent="0.3">
      <c r="D27" s="12"/>
      <c r="G27" s="13"/>
      <c r="H27" s="57"/>
      <c r="I27" s="58"/>
      <c r="J27" s="58"/>
      <c r="K27" s="59"/>
      <c r="L27" s="12"/>
      <c r="W27" s="13"/>
    </row>
    <row r="28" spans="4:23" x14ac:dyDescent="0.25">
      <c r="D28" s="40" t="s">
        <v>64</v>
      </c>
      <c r="E28" s="42"/>
      <c r="F28" s="40" t="s">
        <v>59</v>
      </c>
      <c r="G28" s="42"/>
      <c r="H28" s="41" t="s">
        <v>54</v>
      </c>
      <c r="I28" s="41"/>
      <c r="J28" s="41"/>
      <c r="K28" s="42"/>
      <c r="L28" s="12"/>
      <c r="W28" s="13"/>
    </row>
    <row r="29" spans="4:23" ht="14.4" thickBot="1" x14ac:dyDescent="0.3">
      <c r="D29" s="25"/>
      <c r="E29" s="27"/>
      <c r="F29" s="25"/>
      <c r="G29" s="27"/>
      <c r="H29" s="26"/>
      <c r="I29" s="26"/>
      <c r="J29" s="26"/>
      <c r="K29" s="27"/>
      <c r="L29" s="12"/>
      <c r="W29" s="13"/>
    </row>
    <row r="30" spans="4:23" x14ac:dyDescent="0.25">
      <c r="D30" s="66">
        <f ca="1">Sheet1!BF10</f>
        <v>0.99</v>
      </c>
      <c r="E30" s="67"/>
      <c r="F30" s="70">
        <f ca="1">Sheet1!BH10</f>
        <v>34</v>
      </c>
      <c r="G30" s="67"/>
      <c r="H30" s="54">
        <f ca="1">Sheet1!AX7</f>
        <v>253</v>
      </c>
      <c r="I30" s="54"/>
      <c r="J30" s="54"/>
      <c r="K30" s="55"/>
      <c r="L30" s="12"/>
      <c r="W30" s="13"/>
    </row>
    <row r="31" spans="4:23" x14ac:dyDescent="0.25">
      <c r="D31" s="28"/>
      <c r="E31" s="68"/>
      <c r="F31" s="28"/>
      <c r="G31" s="68"/>
      <c r="H31" s="54"/>
      <c r="I31" s="54"/>
      <c r="J31" s="54"/>
      <c r="K31" s="55"/>
      <c r="L31" s="12"/>
      <c r="W31" s="13"/>
    </row>
    <row r="32" spans="4:23" ht="14.4" thickBot="1" x14ac:dyDescent="0.3">
      <c r="D32" s="30"/>
      <c r="E32" s="69"/>
      <c r="F32" s="30"/>
      <c r="G32" s="69"/>
      <c r="H32" s="58"/>
      <c r="I32" s="58"/>
      <c r="J32" s="58"/>
      <c r="K32" s="59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6"/>
    </row>
    <row r="33" spans="4:23" x14ac:dyDescent="0.25">
      <c r="D33" s="60" t="s">
        <v>55</v>
      </c>
      <c r="E33" s="19"/>
      <c r="F33" s="19"/>
      <c r="G33" s="19"/>
      <c r="H33" s="61"/>
      <c r="I33" s="61"/>
      <c r="J33" s="61"/>
      <c r="K33" s="61"/>
      <c r="L33" s="61"/>
      <c r="M33" s="61"/>
      <c r="N33" s="61"/>
      <c r="O33" s="61"/>
      <c r="P33" s="62"/>
      <c r="Q33" s="71" t="s">
        <v>63</v>
      </c>
      <c r="R33" s="61"/>
      <c r="S33" s="61"/>
      <c r="T33" s="61"/>
      <c r="U33" s="61"/>
      <c r="V33" s="61"/>
      <c r="W33" s="62"/>
    </row>
    <row r="34" spans="4:23" ht="14.4" thickBot="1" x14ac:dyDescent="0.3">
      <c r="D34" s="63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5"/>
      <c r="Q34" s="63"/>
      <c r="R34" s="64"/>
      <c r="S34" s="64"/>
      <c r="T34" s="64"/>
      <c r="U34" s="64"/>
      <c r="V34" s="64"/>
      <c r="W34" s="65"/>
    </row>
    <row r="35" spans="4:23" ht="14.4" thickBot="1" x14ac:dyDescent="0.3">
      <c r="D35" s="17" t="s">
        <v>9</v>
      </c>
      <c r="E35" s="17" t="s">
        <v>7</v>
      </c>
      <c r="F35" s="17" t="s">
        <v>12</v>
      </c>
      <c r="G35" s="17" t="s">
        <v>16</v>
      </c>
      <c r="H35" s="17" t="s">
        <v>15</v>
      </c>
      <c r="I35" s="17" t="s">
        <v>8</v>
      </c>
      <c r="J35" s="17" t="s">
        <v>56</v>
      </c>
      <c r="K35" s="17" t="s">
        <v>10</v>
      </c>
      <c r="L35" s="17" t="s">
        <v>13</v>
      </c>
      <c r="M35" s="17" t="s">
        <v>18</v>
      </c>
      <c r="N35" s="17" t="s">
        <v>14</v>
      </c>
      <c r="O35" s="17" t="s">
        <v>11</v>
      </c>
      <c r="P35" s="17" t="s">
        <v>6</v>
      </c>
      <c r="Q35" s="17" t="s">
        <v>35</v>
      </c>
      <c r="R35" s="17" t="s">
        <v>32</v>
      </c>
      <c r="S35" s="17" t="s">
        <v>34</v>
      </c>
      <c r="T35" s="17" t="s">
        <v>31</v>
      </c>
      <c r="U35" s="17" t="s">
        <v>0</v>
      </c>
      <c r="V35" s="72" t="s">
        <v>33</v>
      </c>
      <c r="W35" s="73"/>
    </row>
    <row r="36" spans="4:23" x14ac:dyDescent="0.25">
      <c r="D36" s="52">
        <f ca="1">Sheet1!AY7</f>
        <v>57863.23</v>
      </c>
      <c r="E36" s="52">
        <f ca="1">Sheet1!AZ7</f>
        <v>55247.79</v>
      </c>
      <c r="F36" s="52">
        <f ca="1">Sheet1!BA7</f>
        <v>58507.77</v>
      </c>
      <c r="G36" s="52">
        <f ca="1">Sheet1!BB7</f>
        <v>57318.26</v>
      </c>
      <c r="H36" s="52">
        <f ca="1">Sheet1!BC7</f>
        <v>59099.71</v>
      </c>
      <c r="I36" s="52">
        <f ca="1">Sheet1!BD7</f>
        <v>67463.070000000007</v>
      </c>
      <c r="J36" s="52">
        <f ca="1">Sheet1!BE7</f>
        <v>52195.45</v>
      </c>
      <c r="K36" s="52">
        <f ca="1">Sheet1!BF7</f>
        <v>63493.25</v>
      </c>
      <c r="L36" s="52">
        <f ca="1">Sheet1!BG7</f>
        <v>55335.18</v>
      </c>
      <c r="M36" s="52">
        <f ca="1">Sheet1!BH7</f>
        <v>56021.21</v>
      </c>
      <c r="N36" s="52">
        <f ca="1">Sheet1!BI7</f>
        <v>63416.35</v>
      </c>
      <c r="O36" s="52">
        <f ca="1">Sheet1!BJ7</f>
        <v>60701.75</v>
      </c>
      <c r="P36" s="52">
        <f ca="1">Sheet1!BK7</f>
        <v>53944.02</v>
      </c>
      <c r="Q36" s="52">
        <f ca="1">Sheet1!AY11</f>
        <v>57133.57</v>
      </c>
      <c r="R36" s="52">
        <f ca="1">Sheet1!AZ11</f>
        <v>56806.41</v>
      </c>
      <c r="S36" s="52">
        <f ca="1">Sheet1!BA11</f>
        <v>58746.559999999998</v>
      </c>
      <c r="T36" s="52">
        <f ca="1">Sheet1!BB11</f>
        <v>58746.559999999998</v>
      </c>
      <c r="U36" s="52">
        <f ca="1">Sheet1!BC11</f>
        <v>57320.800000000003</v>
      </c>
      <c r="V36" s="74">
        <f ca="1">Sheet1!BD11</f>
        <v>60107.97</v>
      </c>
      <c r="W36" s="75"/>
    </row>
    <row r="37" spans="4:23" ht="14.4" thickBot="1" x14ac:dyDescent="0.3"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76"/>
      <c r="W37" s="77"/>
    </row>
    <row r="38" spans="4:23" x14ac:dyDescent="0.25"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9"/>
      <c r="R38" s="10"/>
      <c r="S38" s="10"/>
      <c r="T38" s="10"/>
      <c r="U38" s="10"/>
      <c r="V38" s="10"/>
      <c r="W38" s="11"/>
    </row>
    <row r="39" spans="4:23" x14ac:dyDescent="0.25">
      <c r="D39" s="12"/>
      <c r="P39" s="13"/>
      <c r="Q39" s="12"/>
      <c r="W39" s="13"/>
    </row>
    <row r="40" spans="4:23" x14ac:dyDescent="0.25">
      <c r="D40" s="12"/>
      <c r="P40" s="13"/>
      <c r="Q40" s="12"/>
      <c r="W40" s="13"/>
    </row>
    <row r="41" spans="4:23" x14ac:dyDescent="0.25">
      <c r="D41" s="12"/>
      <c r="P41" s="13"/>
      <c r="Q41" s="12"/>
      <c r="W41" s="13"/>
    </row>
    <row r="42" spans="4:23" x14ac:dyDescent="0.25">
      <c r="D42" s="12"/>
      <c r="P42" s="13"/>
      <c r="Q42" s="12"/>
      <c r="W42" s="13"/>
    </row>
    <row r="43" spans="4:23" x14ac:dyDescent="0.25">
      <c r="D43" s="12"/>
      <c r="P43" s="13"/>
      <c r="Q43" s="12"/>
      <c r="W43" s="13"/>
    </row>
    <row r="44" spans="4:23" x14ac:dyDescent="0.25">
      <c r="D44" s="12"/>
      <c r="P44" s="13"/>
      <c r="Q44" s="12"/>
      <c r="W44" s="13"/>
    </row>
    <row r="45" spans="4:23" x14ac:dyDescent="0.25">
      <c r="D45" s="12"/>
      <c r="P45" s="13"/>
      <c r="Q45" s="12"/>
      <c r="W45" s="13"/>
    </row>
    <row r="46" spans="4:23" x14ac:dyDescent="0.25">
      <c r="D46" s="12"/>
      <c r="P46" s="13"/>
      <c r="Q46" s="12"/>
      <c r="W46" s="13"/>
    </row>
    <row r="47" spans="4:23" x14ac:dyDescent="0.25">
      <c r="D47" s="12"/>
      <c r="P47" s="13"/>
      <c r="Q47" s="12"/>
      <c r="W47" s="13"/>
    </row>
    <row r="48" spans="4:23" x14ac:dyDescent="0.25">
      <c r="D48" s="12"/>
      <c r="P48" s="13"/>
      <c r="Q48" s="12"/>
      <c r="W48" s="13"/>
    </row>
    <row r="49" spans="4:23" x14ac:dyDescent="0.25">
      <c r="D49" s="12"/>
      <c r="P49" s="13"/>
      <c r="Q49" s="12"/>
      <c r="W49" s="13"/>
    </row>
    <row r="50" spans="4:23" x14ac:dyDescent="0.25">
      <c r="D50" s="12"/>
      <c r="P50" s="13"/>
      <c r="Q50" s="12"/>
      <c r="W50" s="13"/>
    </row>
    <row r="51" spans="4:23" x14ac:dyDescent="0.25">
      <c r="D51" s="12"/>
      <c r="P51" s="13"/>
      <c r="Q51" s="12"/>
      <c r="W51" s="13"/>
    </row>
    <row r="52" spans="4:23" x14ac:dyDescent="0.25">
      <c r="D52" s="12"/>
      <c r="P52" s="13"/>
      <c r="Q52" s="12"/>
      <c r="W52" s="13"/>
    </row>
    <row r="53" spans="4:23" x14ac:dyDescent="0.25">
      <c r="D53" s="12"/>
      <c r="P53" s="13"/>
      <c r="Q53" s="12"/>
      <c r="W53" s="13"/>
    </row>
    <row r="54" spans="4:23" x14ac:dyDescent="0.25">
      <c r="D54" s="12"/>
      <c r="P54" s="13"/>
      <c r="Q54" s="12"/>
      <c r="W54" s="13"/>
    </row>
    <row r="55" spans="4:23" x14ac:dyDescent="0.25">
      <c r="D55" s="12"/>
      <c r="P55" s="13"/>
      <c r="Q55" s="12"/>
      <c r="W55" s="13"/>
    </row>
    <row r="56" spans="4:23" x14ac:dyDescent="0.25">
      <c r="D56" s="12"/>
      <c r="P56" s="13"/>
      <c r="Q56" s="12"/>
      <c r="W56" s="13"/>
    </row>
    <row r="57" spans="4:23" x14ac:dyDescent="0.25">
      <c r="D57" s="12"/>
      <c r="P57" s="13"/>
      <c r="Q57" s="12"/>
      <c r="W57" s="13"/>
    </row>
    <row r="58" spans="4:23" x14ac:dyDescent="0.25">
      <c r="D58" s="12"/>
      <c r="P58" s="13"/>
      <c r="Q58" s="12"/>
      <c r="W58" s="13"/>
    </row>
    <row r="59" spans="4:23" x14ac:dyDescent="0.25">
      <c r="D59" s="12"/>
      <c r="P59" s="13"/>
      <c r="Q59" s="12"/>
      <c r="W59" s="13"/>
    </row>
    <row r="60" spans="4:23" x14ac:dyDescent="0.25">
      <c r="D60" s="12"/>
      <c r="P60" s="13"/>
      <c r="Q60" s="12"/>
      <c r="W60" s="13"/>
    </row>
    <row r="61" spans="4:23" ht="14.4" thickBot="1" x14ac:dyDescent="0.3">
      <c r="D61" s="14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6"/>
      <c r="Q61" s="14"/>
      <c r="R61" s="15"/>
      <c r="S61" s="15"/>
      <c r="T61" s="15"/>
      <c r="U61" s="15"/>
      <c r="V61" s="15"/>
      <c r="W61" s="16"/>
    </row>
  </sheetData>
  <mergeCells count="55">
    <mergeCell ref="Q33:W34"/>
    <mergeCell ref="V35:W35"/>
    <mergeCell ref="Q36:Q37"/>
    <mergeCell ref="V36:W37"/>
    <mergeCell ref="R36:R37"/>
    <mergeCell ref="S36:S37"/>
    <mergeCell ref="T36:T37"/>
    <mergeCell ref="U36:U37"/>
    <mergeCell ref="D28:E29"/>
    <mergeCell ref="M36:M37"/>
    <mergeCell ref="N36:N37"/>
    <mergeCell ref="O36:O37"/>
    <mergeCell ref="P36:P37"/>
    <mergeCell ref="D36:D37"/>
    <mergeCell ref="E36:E37"/>
    <mergeCell ref="F36:F37"/>
    <mergeCell ref="J36:J37"/>
    <mergeCell ref="K36:K37"/>
    <mergeCell ref="H15:K17"/>
    <mergeCell ref="H18:K19"/>
    <mergeCell ref="H20:K22"/>
    <mergeCell ref="L11:M12"/>
    <mergeCell ref="L36:L37"/>
    <mergeCell ref="H23:K24"/>
    <mergeCell ref="H25:K27"/>
    <mergeCell ref="H28:K29"/>
    <mergeCell ref="H30:K32"/>
    <mergeCell ref="D33:P34"/>
    <mergeCell ref="F28:G29"/>
    <mergeCell ref="D30:E32"/>
    <mergeCell ref="F30:G32"/>
    <mergeCell ref="G36:G37"/>
    <mergeCell ref="H36:H37"/>
    <mergeCell ref="I36:I37"/>
    <mergeCell ref="P11:Q12"/>
    <mergeCell ref="R11:S12"/>
    <mergeCell ref="T11:U12"/>
    <mergeCell ref="V11:W12"/>
    <mergeCell ref="H13:K14"/>
    <mergeCell ref="D11:E12"/>
    <mergeCell ref="F11:G12"/>
    <mergeCell ref="H8:K9"/>
    <mergeCell ref="H10:K12"/>
    <mergeCell ref="D6:W7"/>
    <mergeCell ref="L8:W9"/>
    <mergeCell ref="L10:M10"/>
    <mergeCell ref="N10:O10"/>
    <mergeCell ref="P10:Q10"/>
    <mergeCell ref="R10:S10"/>
    <mergeCell ref="T10:U10"/>
    <mergeCell ref="V10:W10"/>
    <mergeCell ref="D8:G9"/>
    <mergeCell ref="D10:E10"/>
    <mergeCell ref="F10:G10"/>
    <mergeCell ref="N11:O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Adsul</dc:creator>
  <cp:lastModifiedBy>Sohan Adsul</cp:lastModifiedBy>
  <dcterms:created xsi:type="dcterms:W3CDTF">2024-07-10T18:13:32Z</dcterms:created>
  <dcterms:modified xsi:type="dcterms:W3CDTF">2024-07-16T20:34:14Z</dcterms:modified>
</cp:coreProperties>
</file>