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DA0B7A31-2822-430E-AD49-FDC18F000B20}" xr6:coauthVersionLast="47" xr6:coauthVersionMax="47" xr10:uidLastSave="{00000000-0000-0000-0000-000000000000}"/>
  <bookViews>
    <workbookView xWindow="-120" yWindow="-120" windowWidth="29040" windowHeight="15720" xr2:uid="{65F65776-174E-4145-8CCF-AA6B8A50F68A}"/>
  </bookViews>
  <sheets>
    <sheet name="1st-Scores" sheetId="1" r:id="rId1"/>
    <sheet name="1st-E-Data" sheetId="2" r:id="rId2"/>
    <sheet name="2nd-Sc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F28" i="2"/>
  <c r="G28" i="2"/>
  <c r="H28" i="2"/>
  <c r="J28" i="2"/>
  <c r="K28" i="2"/>
  <c r="L28" i="2"/>
  <c r="M28" i="2"/>
  <c r="O28" i="2"/>
  <c r="P28" i="2"/>
  <c r="Q28" i="2"/>
  <c r="R28" i="2"/>
  <c r="S28" i="2"/>
  <c r="D25" i="2"/>
  <c r="F25" i="2"/>
  <c r="G25" i="2"/>
  <c r="H25" i="2"/>
  <c r="J25" i="2"/>
  <c r="K25" i="2"/>
  <c r="L25" i="2"/>
  <c r="M25" i="2"/>
  <c r="O25" i="2"/>
  <c r="P25" i="2"/>
  <c r="Q25" i="2"/>
  <c r="R25" i="2"/>
  <c r="S25" i="2"/>
  <c r="D22" i="2"/>
  <c r="F22" i="2"/>
  <c r="G22" i="2"/>
  <c r="H22" i="2"/>
  <c r="J22" i="2"/>
  <c r="K22" i="2"/>
  <c r="L22" i="2"/>
  <c r="M22" i="2"/>
  <c r="O22" i="2"/>
  <c r="P22" i="2"/>
  <c r="Q22" i="2"/>
  <c r="R22" i="2"/>
  <c r="S22" i="2"/>
  <c r="D19" i="2"/>
  <c r="F19" i="2"/>
  <c r="G19" i="2"/>
  <c r="H19" i="2"/>
  <c r="J19" i="2"/>
  <c r="K19" i="2"/>
  <c r="L19" i="2"/>
  <c r="M19" i="2"/>
  <c r="O19" i="2"/>
  <c r="P19" i="2"/>
  <c r="Q19" i="2"/>
  <c r="R19" i="2"/>
  <c r="S19" i="2"/>
  <c r="D16" i="2"/>
  <c r="F16" i="2"/>
  <c r="G16" i="2"/>
  <c r="H16" i="2"/>
  <c r="J16" i="2"/>
  <c r="K16" i="2"/>
  <c r="L16" i="2"/>
  <c r="M16" i="2"/>
  <c r="O16" i="2"/>
  <c r="P16" i="2"/>
  <c r="Q16" i="2"/>
  <c r="R16" i="2"/>
  <c r="S16" i="2"/>
  <c r="D13" i="2"/>
  <c r="F13" i="2"/>
  <c r="G13" i="2"/>
  <c r="H13" i="2"/>
  <c r="J13" i="2"/>
  <c r="K13" i="2"/>
  <c r="L13" i="2"/>
  <c r="M13" i="2"/>
  <c r="O13" i="2"/>
  <c r="P13" i="2"/>
  <c r="Q13" i="2"/>
  <c r="R13" i="2"/>
  <c r="S13" i="2"/>
  <c r="D10" i="2"/>
  <c r="F10" i="2"/>
  <c r="G10" i="2"/>
  <c r="H10" i="2"/>
  <c r="J10" i="2"/>
  <c r="K10" i="2"/>
  <c r="L10" i="2"/>
  <c r="M10" i="2"/>
  <c r="O10" i="2"/>
  <c r="P10" i="2"/>
  <c r="Q10" i="2"/>
  <c r="R10" i="2"/>
  <c r="S10" i="2"/>
  <c r="C28" i="2"/>
  <c r="C25" i="2"/>
  <c r="C22" i="2"/>
  <c r="C19" i="2"/>
  <c r="C16" i="2"/>
  <c r="C13" i="2"/>
  <c r="C10" i="2"/>
  <c r="D7" i="2"/>
  <c r="F7" i="2"/>
  <c r="G7" i="2"/>
  <c r="H7" i="2"/>
  <c r="J7" i="2"/>
  <c r="K7" i="2"/>
  <c r="L7" i="2"/>
  <c r="M7" i="2"/>
  <c r="O7" i="2"/>
  <c r="P7" i="2"/>
  <c r="Q7" i="2"/>
  <c r="R7" i="2"/>
  <c r="S7" i="2"/>
  <c r="C7" i="2"/>
  <c r="AG36" i="3"/>
  <c r="AX36" i="3" s="1"/>
  <c r="AG35" i="3"/>
  <c r="AX35" i="3" s="1"/>
  <c r="AQ38" i="3"/>
  <c r="AP38" i="3"/>
  <c r="AO38" i="3"/>
  <c r="AN38" i="3"/>
  <c r="AM38" i="3"/>
  <c r="AL38" i="3"/>
  <c r="AK38" i="3"/>
  <c r="AJ38" i="3"/>
  <c r="AI38" i="3"/>
  <c r="AH38" i="3"/>
  <c r="AG37" i="3"/>
  <c r="AX37" i="3" s="1"/>
  <c r="AG34" i="3"/>
  <c r="AX34" i="3" s="1"/>
  <c r="AG33" i="3"/>
  <c r="AX33" i="3" s="1"/>
  <c r="AG32" i="3"/>
  <c r="AX32" i="3" s="1"/>
  <c r="AG31" i="3"/>
  <c r="AX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G30" i="3"/>
  <c r="G30" i="3"/>
  <c r="AG29" i="3"/>
  <c r="G29" i="3"/>
  <c r="AG28" i="3"/>
  <c r="G28" i="3"/>
  <c r="AG27" i="3"/>
  <c r="G27" i="3"/>
  <c r="AG26" i="3"/>
  <c r="G26" i="3"/>
  <c r="AG25" i="3"/>
  <c r="G25" i="3"/>
  <c r="AG24" i="3"/>
  <c r="G24" i="3"/>
  <c r="AG23" i="3"/>
  <c r="G23" i="3"/>
  <c r="AG22" i="3"/>
  <c r="G22" i="3"/>
  <c r="AG21" i="3"/>
  <c r="G21" i="3"/>
  <c r="AG20" i="3"/>
  <c r="G20" i="3"/>
  <c r="AX20" i="3" s="1"/>
  <c r="AG19" i="3"/>
  <c r="G19" i="3"/>
  <c r="AG18" i="3"/>
  <c r="G18" i="3"/>
  <c r="AG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G15" i="3"/>
  <c r="G15" i="3"/>
  <c r="AG14" i="3"/>
  <c r="G14" i="3"/>
  <c r="AG13" i="3"/>
  <c r="G13" i="3"/>
  <c r="AG12" i="3"/>
  <c r="G12" i="3"/>
  <c r="AG11" i="3"/>
  <c r="G11" i="3"/>
  <c r="AG10" i="3"/>
  <c r="G10" i="3"/>
  <c r="AX10" i="3" s="1"/>
  <c r="AG9" i="3"/>
  <c r="G9" i="3"/>
  <c r="AG8" i="3"/>
  <c r="G8" i="3"/>
  <c r="AG7" i="3"/>
  <c r="G7" i="3"/>
  <c r="AG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G4" i="3"/>
  <c r="G4" i="3"/>
  <c r="AX4" i="3" s="1"/>
  <c r="AG3" i="3"/>
  <c r="G3" i="3"/>
  <c r="AL37" i="1"/>
  <c r="AM37" i="1"/>
  <c r="AN37" i="1"/>
  <c r="AO37" i="1"/>
  <c r="AP37" i="1"/>
  <c r="AQ37" i="1"/>
  <c r="AR37" i="1"/>
  <c r="AS37" i="1"/>
  <c r="AT37" i="1"/>
  <c r="T31" i="1"/>
  <c r="AK37" i="1"/>
  <c r="AJ3" i="1"/>
  <c r="AJ4" i="1"/>
  <c r="AJ6" i="1"/>
  <c r="AJ7" i="1"/>
  <c r="AJ8" i="1"/>
  <c r="AJ9" i="1"/>
  <c r="AJ10" i="1"/>
  <c r="AJ11" i="1"/>
  <c r="AJ12" i="1"/>
  <c r="AJ13" i="1"/>
  <c r="AJ14" i="1"/>
  <c r="AJ15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BB31" i="1" s="1"/>
  <c r="AJ32" i="1"/>
  <c r="BB32" i="1" s="1"/>
  <c r="AJ33" i="1"/>
  <c r="BB33" i="1" s="1"/>
  <c r="AJ34" i="1"/>
  <c r="BB34" i="1" s="1"/>
  <c r="AJ35" i="1"/>
  <c r="BB35" i="1" s="1"/>
  <c r="AJ36" i="1"/>
  <c r="BB36" i="1" s="1"/>
  <c r="H4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J31" i="1"/>
  <c r="K31" i="1"/>
  <c r="L31" i="1"/>
  <c r="M31" i="1"/>
  <c r="N31" i="1"/>
  <c r="O31" i="1"/>
  <c r="P31" i="1"/>
  <c r="Q31" i="1"/>
  <c r="R31" i="1"/>
  <c r="S31" i="1"/>
  <c r="U31" i="1"/>
  <c r="V31" i="1"/>
  <c r="W31" i="1"/>
  <c r="X31" i="1"/>
  <c r="Y31" i="1"/>
  <c r="Z31" i="1"/>
  <c r="AA31" i="1"/>
  <c r="AB31" i="1"/>
  <c r="I3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I1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I5" i="1"/>
  <c r="AI40" i="1" l="1"/>
  <c r="AI41" i="1"/>
  <c r="G32" i="1"/>
  <c r="AG38" i="1"/>
  <c r="AG39" i="1"/>
  <c r="AH38" i="1"/>
  <c r="AH40" i="1"/>
  <c r="AH39" i="1"/>
  <c r="AI38" i="1"/>
  <c r="AI42" i="1" s="1"/>
  <c r="AI39" i="1"/>
  <c r="BB22" i="1"/>
  <c r="BB27" i="1"/>
  <c r="G33" i="1"/>
  <c r="D33" i="1"/>
  <c r="F34" i="1"/>
  <c r="G35" i="1"/>
  <c r="BB28" i="1"/>
  <c r="G36" i="1"/>
  <c r="BB26" i="1"/>
  <c r="D32" i="1"/>
  <c r="BB23" i="1"/>
  <c r="E32" i="1"/>
  <c r="E33" i="1"/>
  <c r="E34" i="1"/>
  <c r="BB20" i="1"/>
  <c r="F32" i="1"/>
  <c r="F33" i="1"/>
  <c r="BB18" i="1"/>
  <c r="F35" i="1"/>
  <c r="BB15" i="1"/>
  <c r="G34" i="1"/>
  <c r="BB25" i="1"/>
  <c r="AY39" i="1" s="1"/>
  <c r="BB24" i="1"/>
  <c r="BB19" i="1"/>
  <c r="BB13" i="1"/>
  <c r="BB12" i="1"/>
  <c r="BB29" i="1"/>
  <c r="AX11" i="3"/>
  <c r="AX21" i="3"/>
  <c r="AX25" i="3"/>
  <c r="AX22" i="3"/>
  <c r="AX19" i="3"/>
  <c r="AX6" i="3"/>
  <c r="AX26" i="3"/>
  <c r="AX12" i="3"/>
  <c r="AX27" i="3"/>
  <c r="AX13" i="3"/>
  <c r="AX14" i="3"/>
  <c r="AX17" i="3"/>
  <c r="AX29" i="3"/>
  <c r="AX15" i="3"/>
  <c r="AX18" i="3"/>
  <c r="AX30" i="3"/>
  <c r="AX8" i="3"/>
  <c r="AX23" i="3"/>
  <c r="AX9" i="3"/>
  <c r="AX24" i="3"/>
  <c r="AX3" i="3"/>
  <c r="AX7" i="3"/>
  <c r="AX28" i="3"/>
  <c r="BB10" i="1"/>
  <c r="BB9" i="1"/>
  <c r="BB8" i="1"/>
  <c r="BB7" i="1"/>
  <c r="BB3" i="1"/>
  <c r="BB6" i="1"/>
  <c r="BB30" i="1"/>
  <c r="BB4" i="1"/>
  <c r="BB21" i="1"/>
  <c r="BB17" i="1"/>
  <c r="BB14" i="1"/>
  <c r="BB11" i="1"/>
  <c r="AH42" i="1" l="1"/>
  <c r="AG42" i="1"/>
  <c r="D37" i="1"/>
  <c r="G37" i="1"/>
  <c r="AZ39" i="1"/>
  <c r="AZ40" i="1"/>
  <c r="BA41" i="1"/>
  <c r="E37" i="1"/>
  <c r="BA39" i="1"/>
  <c r="BA38" i="1"/>
  <c r="AY38" i="1"/>
  <c r="AY42" i="1" s="1"/>
  <c r="AZ38" i="1"/>
  <c r="BA40" i="1"/>
  <c r="F37" i="1"/>
  <c r="BA42" i="1" l="1"/>
  <c r="AZ42" i="1"/>
</calcChain>
</file>

<file path=xl/sharedStrings.xml><?xml version="1.0" encoding="utf-8"?>
<sst xmlns="http://schemas.openxmlformats.org/spreadsheetml/2006/main" count="1487" uniqueCount="33">
  <si>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</si>
  <si>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</si>
  <si>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</si>
  <si>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</si>
  <si>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</si>
  <si>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</si>
  <si>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</si>
  <si>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</si>
  <si>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</si>
  <si>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</si>
  <si>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</si>
  <si>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</si>
  <si>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</si>
  <si>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</si>
  <si>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</si>
  <si>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</si>
  <si>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</si>
  <si>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>サッケード数</t>
  </si>
  <si>
    <t>平均速度</t>
  </si>
  <si>
    <t>平均視線回転(rad)</t>
  </si>
  <si>
    <t>平均</t>
  </si>
  <si>
    <t>標準偏差</t>
  </si>
  <si>
    <t>All</t>
  </si>
  <si>
    <t>Cluster</t>
  </si>
  <si>
    <t>stdev.p</t>
  </si>
  <si>
    <t xml:space="preserve">平均サッケード振幅(px) </t>
  </si>
  <si>
    <t>最大サッケード振幅(px)</t>
  </si>
  <si>
    <t xml:space="preserve"> 視覚的探索距離(px)</t>
  </si>
  <si>
    <t>視覚的探索の均一性</t>
  </si>
  <si>
    <t>Clusters</t>
  </si>
  <si>
    <t>分散</t>
  </si>
  <si>
    <t>PCA Weights</t>
  </si>
  <si>
    <t>Scoring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</si>
</sst>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1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1" fontId="0" fillId="0" borderId="0" xfId="0" applyNumberFormat="1"/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B42"/>
  <sheetViews>
    <sheetView tabSelected="1" zoomScale="80" zoomScaleNormal="80" workbookViewId="0">
      <selection activeCell="H35" sqref="H35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7" width="5.75" style="3" customWidth="1"/>
    <col min="8" max="8" width="6.25" style="13" customWidth="1"/>
    <col min="9" max="28" width="4.375" style="2" customWidth="1"/>
    <col min="29" max="29" width="4.125" style="3" customWidth="1"/>
    <col min="30" max="30" width="10" style="3" customWidth="1"/>
    <col min="31" max="32" width="4.25" style="3" customWidth="1"/>
    <col min="33" max="35" width="5.75" style="3" customWidth="1"/>
    <col min="36" max="36" width="6.125" style="3" customWidth="1"/>
    <col min="37" max="46" width="4.375" style="4" customWidth="1"/>
    <col min="47" max="47" width="4.125" customWidth="1"/>
    <col min="48" max="48" width="10" style="3" customWidth="1"/>
    <col min="49" max="50" width="4.25" style="3" customWidth="1"/>
    <col min="51" max="53" width="5.75" style="3" customWidth="1"/>
    <col min="54" max="54" width="6.125" style="3" customWidth="1"/>
  </cols>
  <sheetData>
    <row r="1" spans="1:54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>
        <v>5</v>
      </c>
      <c r="H1" s="5" t="s">
        <v>14</v>
      </c>
      <c r="I1" s="22" t="s">
        <v>15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5"/>
      <c r="AD1" s="5" t="s">
        <v>10</v>
      </c>
      <c r="AE1" s="5" t="s">
        <v>9</v>
      </c>
      <c r="AF1" s="5" t="s">
        <v>8</v>
      </c>
      <c r="AG1" s="5">
        <v>2</v>
      </c>
      <c r="AH1" s="5">
        <v>3</v>
      </c>
      <c r="AI1" s="5">
        <v>4</v>
      </c>
      <c r="AJ1" s="14" t="s">
        <v>13</v>
      </c>
      <c r="AK1" s="23" t="s">
        <v>15</v>
      </c>
      <c r="AL1" s="23"/>
      <c r="AM1" s="23"/>
      <c r="AN1" s="23"/>
      <c r="AO1" s="23"/>
      <c r="AP1" s="23"/>
      <c r="AQ1" s="23"/>
      <c r="AR1" s="23"/>
      <c r="AS1" s="23"/>
      <c r="AT1" s="23"/>
      <c r="AV1" s="5" t="s">
        <v>10</v>
      </c>
      <c r="AW1" s="5" t="s">
        <v>9</v>
      </c>
      <c r="AX1" s="5" t="s">
        <v>8</v>
      </c>
      <c r="AY1" s="5">
        <v>2</v>
      </c>
      <c r="AZ1" s="5">
        <v>3</v>
      </c>
      <c r="BA1" s="5">
        <v>4</v>
      </c>
      <c r="BB1" s="14" t="s">
        <v>13</v>
      </c>
    </row>
    <row r="2" spans="1:54" s="8" customFormat="1" ht="12" x14ac:dyDescent="0.2">
      <c r="A2" s="5"/>
      <c r="B2" s="5"/>
      <c r="C2" s="5"/>
      <c r="D2" s="5"/>
      <c r="E2" s="5"/>
      <c r="F2" s="5"/>
      <c r="G2" s="5"/>
      <c r="H2" s="11"/>
      <c r="I2" s="6">
        <v>1</v>
      </c>
      <c r="J2" s="6">
        <v>2</v>
      </c>
      <c r="K2" s="6">
        <v>3</v>
      </c>
      <c r="L2" s="6">
        <v>4</v>
      </c>
      <c r="M2" s="6">
        <v>5</v>
      </c>
      <c r="N2" s="6">
        <v>6</v>
      </c>
      <c r="O2" s="6">
        <v>7</v>
      </c>
      <c r="P2" s="6">
        <v>8</v>
      </c>
      <c r="Q2" s="6">
        <v>9</v>
      </c>
      <c r="R2" s="6">
        <v>10</v>
      </c>
      <c r="S2" s="6">
        <v>11</v>
      </c>
      <c r="T2" s="6">
        <v>12</v>
      </c>
      <c r="U2" s="6">
        <v>13</v>
      </c>
      <c r="V2" s="6">
        <v>14</v>
      </c>
      <c r="W2" s="6">
        <v>15</v>
      </c>
      <c r="X2" s="6">
        <v>16</v>
      </c>
      <c r="Y2" s="6">
        <v>17</v>
      </c>
      <c r="Z2" s="6">
        <v>18</v>
      </c>
      <c r="AA2" s="6">
        <v>19</v>
      </c>
      <c r="AB2" s="6">
        <v>20</v>
      </c>
      <c r="AC2" s="5"/>
      <c r="AD2" s="5"/>
      <c r="AE2" s="5"/>
      <c r="AF2" s="5"/>
      <c r="AG2" s="5"/>
      <c r="AH2" s="5"/>
      <c r="AI2" s="5"/>
      <c r="AJ2" s="5"/>
      <c r="AK2" s="7">
        <v>1</v>
      </c>
      <c r="AL2" s="7">
        <v>2</v>
      </c>
      <c r="AM2" s="7">
        <v>3</v>
      </c>
      <c r="AN2" s="7">
        <v>4</v>
      </c>
      <c r="AO2" s="7">
        <v>5</v>
      </c>
      <c r="AP2" s="7">
        <v>6</v>
      </c>
      <c r="AQ2" s="7">
        <v>7</v>
      </c>
      <c r="AR2" s="7">
        <v>8</v>
      </c>
      <c r="AS2" s="7">
        <v>9</v>
      </c>
      <c r="AT2" s="7">
        <v>10</v>
      </c>
      <c r="AV2" s="5"/>
      <c r="AW2" s="5"/>
      <c r="AX2" s="5"/>
      <c r="AY2" s="5"/>
      <c r="AZ2" s="5"/>
      <c r="BA2" s="5"/>
      <c r="BB2" s="5"/>
    </row>
    <row r="3" spans="1:54" x14ac:dyDescent="0.4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12">
        <f>COUNTIF(I3:AB3,"○")/20</f>
        <v>0.5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9" t="s">
        <v>11</v>
      </c>
      <c r="O3" s="10" t="s">
        <v>12</v>
      </c>
      <c r="P3" s="10" t="s">
        <v>12</v>
      </c>
      <c r="Q3" s="10" t="s">
        <v>12</v>
      </c>
      <c r="R3" s="10" t="s">
        <v>12</v>
      </c>
      <c r="S3" s="9" t="s">
        <v>11</v>
      </c>
      <c r="T3" s="9" t="s">
        <v>11</v>
      </c>
      <c r="U3" s="9" t="s">
        <v>11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9" t="s">
        <v>11</v>
      </c>
      <c r="AB3" s="9" t="s">
        <v>11</v>
      </c>
      <c r="AD3" s="3" t="s">
        <v>4</v>
      </c>
      <c r="AE3" s="3" t="s">
        <v>1</v>
      </c>
      <c r="AF3" s="3">
        <v>1</v>
      </c>
      <c r="AG3" s="3">
        <v>1</v>
      </c>
      <c r="AH3" s="3">
        <v>1</v>
      </c>
      <c r="AI3" s="3">
        <v>2</v>
      </c>
      <c r="AJ3" s="12">
        <f>(COUNTIF(AK3:AT3,"○")/10)</f>
        <v>0.9</v>
      </c>
      <c r="AK3" s="10" t="s">
        <v>12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9" t="s">
        <v>11</v>
      </c>
      <c r="AR3" s="10" t="s">
        <v>12</v>
      </c>
      <c r="AS3" s="10" t="s">
        <v>12</v>
      </c>
      <c r="AT3" s="10" t="s">
        <v>12</v>
      </c>
      <c r="AV3" s="3" t="s">
        <v>22</v>
      </c>
      <c r="AW3" s="3" t="s">
        <v>1</v>
      </c>
      <c r="AX3" s="3">
        <v>1</v>
      </c>
      <c r="AY3" s="3">
        <v>1</v>
      </c>
      <c r="AZ3" s="3">
        <v>1</v>
      </c>
      <c r="BA3" s="3">
        <v>2</v>
      </c>
      <c r="BB3" s="12">
        <f>(H3+AJ3)/2</f>
        <v>0.7</v>
      </c>
    </row>
    <row r="4" spans="1:54" x14ac:dyDescent="0.4">
      <c r="C4" s="3">
        <v>2</v>
      </c>
      <c r="D4" s="3">
        <v>2</v>
      </c>
      <c r="E4" s="3">
        <v>2</v>
      </c>
      <c r="F4" s="3">
        <v>3</v>
      </c>
      <c r="G4" s="3">
        <v>3</v>
      </c>
      <c r="H4" s="12">
        <f t="shared" ref="H4:H30" si="0">COUNTIF(I4:AB4,"○")/20</f>
        <v>0.35</v>
      </c>
      <c r="I4" s="9" t="s">
        <v>11</v>
      </c>
      <c r="J4" s="9" t="s">
        <v>11</v>
      </c>
      <c r="K4" s="10" t="s">
        <v>12</v>
      </c>
      <c r="L4" s="9" t="s">
        <v>11</v>
      </c>
      <c r="M4" s="9" t="s">
        <v>11</v>
      </c>
      <c r="N4" s="10" t="s">
        <v>12</v>
      </c>
      <c r="O4" s="10" t="s">
        <v>12</v>
      </c>
      <c r="P4" s="9" t="s">
        <v>11</v>
      </c>
      <c r="Q4" s="9" t="s">
        <v>11</v>
      </c>
      <c r="R4" s="9" t="s">
        <v>11</v>
      </c>
      <c r="S4" s="10" t="s">
        <v>12</v>
      </c>
      <c r="T4" s="9" t="s">
        <v>11</v>
      </c>
      <c r="U4" s="10" t="s">
        <v>12</v>
      </c>
      <c r="V4" s="9" t="s">
        <v>11</v>
      </c>
      <c r="W4" s="9" t="s">
        <v>11</v>
      </c>
      <c r="X4" s="10" t="s">
        <v>12</v>
      </c>
      <c r="Y4" s="9" t="s">
        <v>11</v>
      </c>
      <c r="Z4" s="9" t="s">
        <v>11</v>
      </c>
      <c r="AA4" s="9" t="s">
        <v>11</v>
      </c>
      <c r="AB4" s="10" t="s">
        <v>12</v>
      </c>
      <c r="AF4" s="3">
        <v>2</v>
      </c>
      <c r="AG4" s="3">
        <v>2</v>
      </c>
      <c r="AH4" s="3">
        <v>2</v>
      </c>
      <c r="AI4" s="3">
        <v>3</v>
      </c>
      <c r="AJ4" s="12">
        <f t="shared" ref="AJ4:AJ36" si="1">(COUNTIF(AK4:AT4,"○")/10)</f>
        <v>0.7</v>
      </c>
      <c r="AK4" s="10" t="s">
        <v>12</v>
      </c>
      <c r="AL4" s="10" t="s">
        <v>12</v>
      </c>
      <c r="AM4" s="10" t="s">
        <v>12</v>
      </c>
      <c r="AN4" s="10" t="s">
        <v>12</v>
      </c>
      <c r="AO4" s="10" t="s">
        <v>12</v>
      </c>
      <c r="AP4" s="9" t="s">
        <v>11</v>
      </c>
      <c r="AQ4" s="9" t="s">
        <v>11</v>
      </c>
      <c r="AR4" s="10" t="s">
        <v>12</v>
      </c>
      <c r="AS4" s="10" t="s">
        <v>12</v>
      </c>
      <c r="AT4" s="9" t="s">
        <v>11</v>
      </c>
      <c r="AX4" s="3">
        <v>2</v>
      </c>
      <c r="AY4" s="3">
        <v>2</v>
      </c>
      <c r="AZ4" s="3">
        <v>2</v>
      </c>
      <c r="BA4" s="3">
        <v>3</v>
      </c>
      <c r="BB4" s="12">
        <f>(H4+AJ4)/2</f>
        <v>0.52499999999999991</v>
      </c>
    </row>
    <row r="5" spans="1:54" x14ac:dyDescent="0.4">
      <c r="H5" s="12"/>
      <c r="I5" s="16">
        <f>(COUNTIF(I3:I4,"○"))/2</f>
        <v>0</v>
      </c>
      <c r="J5" s="16">
        <f t="shared" ref="J5:AB5" si="2">(COUNTIF(J3:J4,"○"))/2</f>
        <v>0.5</v>
      </c>
      <c r="K5" s="16">
        <f t="shared" si="2"/>
        <v>0.5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1</v>
      </c>
      <c r="P5" s="16">
        <f t="shared" si="2"/>
        <v>0.5</v>
      </c>
      <c r="Q5" s="16">
        <f t="shared" si="2"/>
        <v>0.5</v>
      </c>
      <c r="R5" s="16">
        <f t="shared" si="2"/>
        <v>0.5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0.5</v>
      </c>
      <c r="Y5" s="16">
        <f t="shared" si="2"/>
        <v>0.5</v>
      </c>
      <c r="Z5" s="16">
        <f t="shared" si="2"/>
        <v>0.5</v>
      </c>
      <c r="AA5" s="16">
        <f t="shared" si="2"/>
        <v>0</v>
      </c>
      <c r="AB5" s="16">
        <f t="shared" si="2"/>
        <v>0.5</v>
      </c>
      <c r="AJ5" s="12"/>
      <c r="AK5" s="10"/>
      <c r="AL5" s="1"/>
      <c r="AM5" s="1"/>
      <c r="AN5" s="1"/>
      <c r="AO5" s="1"/>
      <c r="AP5" s="1"/>
      <c r="AQ5" s="1"/>
      <c r="AR5" s="1"/>
      <c r="AS5" s="1"/>
      <c r="AT5" s="1"/>
      <c r="BB5" s="12"/>
    </row>
    <row r="6" spans="1:54" x14ac:dyDescent="0.4">
      <c r="B6" s="3" t="s">
        <v>2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12">
        <f t="shared" si="0"/>
        <v>1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E6" s="3" t="s">
        <v>2</v>
      </c>
      <c r="AF6" s="3">
        <v>1</v>
      </c>
      <c r="AG6" s="3">
        <v>1</v>
      </c>
      <c r="AH6" s="3">
        <v>1</v>
      </c>
      <c r="AI6" s="3">
        <v>2</v>
      </c>
      <c r="AJ6" s="12">
        <f t="shared" si="1"/>
        <v>0.7</v>
      </c>
      <c r="AK6" s="10" t="s">
        <v>12</v>
      </c>
      <c r="AL6" s="10" t="s">
        <v>12</v>
      </c>
      <c r="AM6" s="10" t="s">
        <v>12</v>
      </c>
      <c r="AN6" s="10" t="s">
        <v>12</v>
      </c>
      <c r="AO6" s="10" t="s">
        <v>12</v>
      </c>
      <c r="AP6" s="9" t="s">
        <v>11</v>
      </c>
      <c r="AQ6" s="9" t="s">
        <v>11</v>
      </c>
      <c r="AR6" s="10" t="s">
        <v>12</v>
      </c>
      <c r="AS6" s="9" t="s">
        <v>11</v>
      </c>
      <c r="AT6" s="10" t="s">
        <v>12</v>
      </c>
      <c r="AW6" s="3" t="s">
        <v>2</v>
      </c>
      <c r="AX6" s="3">
        <v>1</v>
      </c>
      <c r="AY6" s="3">
        <v>1</v>
      </c>
      <c r="AZ6" s="3">
        <v>1</v>
      </c>
      <c r="BA6" s="3">
        <v>2</v>
      </c>
      <c r="BB6" s="12">
        <f t="shared" ref="BB6:BB15" si="3">(H6+AJ6)/2</f>
        <v>0.85</v>
      </c>
    </row>
    <row r="7" spans="1:54" x14ac:dyDescent="0.4">
      <c r="C7" s="3">
        <v>2</v>
      </c>
      <c r="D7" s="3">
        <v>2</v>
      </c>
      <c r="E7" s="3">
        <v>2</v>
      </c>
      <c r="F7" s="3">
        <v>3</v>
      </c>
      <c r="G7" s="3">
        <v>3</v>
      </c>
      <c r="H7" s="12">
        <f t="shared" si="0"/>
        <v>0.9</v>
      </c>
      <c r="I7" s="10" t="s">
        <v>12</v>
      </c>
      <c r="J7" s="9" t="s">
        <v>11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10" t="s">
        <v>12</v>
      </c>
      <c r="AA7" s="10" t="s">
        <v>12</v>
      </c>
      <c r="AB7" s="9" t="s">
        <v>11</v>
      </c>
      <c r="AF7" s="3">
        <v>2</v>
      </c>
      <c r="AG7" s="3">
        <v>1</v>
      </c>
      <c r="AH7" s="3">
        <v>1</v>
      </c>
      <c r="AI7" s="3">
        <v>2</v>
      </c>
      <c r="AJ7" s="12">
        <f t="shared" si="1"/>
        <v>0.9</v>
      </c>
      <c r="AK7" s="10" t="s">
        <v>12</v>
      </c>
      <c r="AL7" s="10" t="s">
        <v>12</v>
      </c>
      <c r="AM7" s="10" t="s">
        <v>12</v>
      </c>
      <c r="AN7" s="10" t="s">
        <v>12</v>
      </c>
      <c r="AO7" s="9" t="s">
        <v>11</v>
      </c>
      <c r="AP7" s="10" t="s">
        <v>12</v>
      </c>
      <c r="AQ7" s="10" t="s">
        <v>12</v>
      </c>
      <c r="AR7" s="10" t="s">
        <v>12</v>
      </c>
      <c r="AS7" s="10" t="s">
        <v>12</v>
      </c>
      <c r="AT7" s="10" t="s">
        <v>12</v>
      </c>
      <c r="AX7" s="3">
        <v>2</v>
      </c>
      <c r="AY7" s="3">
        <v>2</v>
      </c>
      <c r="AZ7" s="3">
        <v>2</v>
      </c>
      <c r="BA7" s="3">
        <v>3</v>
      </c>
      <c r="BB7" s="12">
        <f t="shared" si="3"/>
        <v>0.9</v>
      </c>
    </row>
    <row r="8" spans="1:54" x14ac:dyDescent="0.4">
      <c r="C8" s="3">
        <v>3</v>
      </c>
      <c r="D8" s="3">
        <v>1</v>
      </c>
      <c r="E8" s="3">
        <v>1</v>
      </c>
      <c r="F8" s="3">
        <v>1</v>
      </c>
      <c r="G8" s="3">
        <v>1</v>
      </c>
      <c r="H8" s="12">
        <f t="shared" si="0"/>
        <v>0.95</v>
      </c>
      <c r="I8" s="10" t="s">
        <v>12</v>
      </c>
      <c r="J8" s="9" t="s">
        <v>11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F8" s="3">
        <v>3</v>
      </c>
      <c r="AG8" s="3">
        <v>2</v>
      </c>
      <c r="AH8" s="3">
        <v>2</v>
      </c>
      <c r="AI8" s="3">
        <v>3</v>
      </c>
      <c r="AJ8" s="12">
        <f t="shared" si="1"/>
        <v>0.8</v>
      </c>
      <c r="AK8" s="10" t="s">
        <v>12</v>
      </c>
      <c r="AL8" s="9" t="s">
        <v>11</v>
      </c>
      <c r="AM8" s="10" t="s">
        <v>12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T8" s="10" t="s">
        <v>12</v>
      </c>
      <c r="AX8" s="3">
        <v>3</v>
      </c>
      <c r="AY8" s="3">
        <v>1</v>
      </c>
      <c r="AZ8" s="3">
        <v>1</v>
      </c>
      <c r="BA8" s="3">
        <v>1</v>
      </c>
      <c r="BB8" s="12">
        <f t="shared" si="3"/>
        <v>0.875</v>
      </c>
    </row>
    <row r="9" spans="1:54" x14ac:dyDescent="0.4">
      <c r="C9" s="3">
        <v>4</v>
      </c>
      <c r="D9" s="3">
        <v>1</v>
      </c>
      <c r="E9" s="3">
        <v>1</v>
      </c>
      <c r="F9" s="3">
        <v>1</v>
      </c>
      <c r="G9" s="3">
        <v>1</v>
      </c>
      <c r="H9" s="12">
        <f t="shared" si="0"/>
        <v>0.7</v>
      </c>
      <c r="I9" s="9" t="s">
        <v>11</v>
      </c>
      <c r="J9" s="9" t="s">
        <v>11</v>
      </c>
      <c r="K9" s="10" t="s">
        <v>12</v>
      </c>
      <c r="L9" s="9" t="s">
        <v>11</v>
      </c>
      <c r="M9" s="10" t="s">
        <v>12</v>
      </c>
      <c r="N9" s="10" t="s">
        <v>12</v>
      </c>
      <c r="O9" s="9" t="s">
        <v>11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9" t="s">
        <v>11</v>
      </c>
      <c r="Y9" s="10" t="s">
        <v>12</v>
      </c>
      <c r="Z9" s="10" t="s">
        <v>12</v>
      </c>
      <c r="AA9" s="9" t="s">
        <v>11</v>
      </c>
      <c r="AB9" s="10" t="s">
        <v>12</v>
      </c>
      <c r="AF9" s="3">
        <v>4</v>
      </c>
      <c r="AG9" s="3">
        <v>1</v>
      </c>
      <c r="AH9" s="3">
        <v>1</v>
      </c>
      <c r="AI9" s="3">
        <v>1</v>
      </c>
      <c r="AJ9" s="12">
        <f t="shared" si="1"/>
        <v>0.9</v>
      </c>
      <c r="AK9" s="10" t="s">
        <v>12</v>
      </c>
      <c r="AL9" s="10" t="s">
        <v>12</v>
      </c>
      <c r="AM9" s="10" t="s">
        <v>12</v>
      </c>
      <c r="AN9" s="10" t="s">
        <v>12</v>
      </c>
      <c r="AO9" s="10" t="s">
        <v>12</v>
      </c>
      <c r="AP9" s="9" t="s">
        <v>11</v>
      </c>
      <c r="AQ9" s="10" t="s">
        <v>12</v>
      </c>
      <c r="AR9" s="10" t="s">
        <v>12</v>
      </c>
      <c r="AS9" s="10" t="s">
        <v>12</v>
      </c>
      <c r="AT9" s="10" t="s">
        <v>12</v>
      </c>
      <c r="AX9" s="3">
        <v>4</v>
      </c>
      <c r="AY9" s="3">
        <v>1</v>
      </c>
      <c r="AZ9" s="3">
        <v>1</v>
      </c>
      <c r="BA9" s="3">
        <v>2</v>
      </c>
      <c r="BB9" s="12">
        <f t="shared" si="3"/>
        <v>0.8</v>
      </c>
    </row>
    <row r="10" spans="1:54" x14ac:dyDescent="0.4">
      <c r="C10" s="3">
        <v>5</v>
      </c>
      <c r="D10" s="3">
        <v>2</v>
      </c>
      <c r="E10" s="3">
        <v>3</v>
      </c>
      <c r="F10" s="3">
        <v>4</v>
      </c>
      <c r="G10" s="3">
        <v>5</v>
      </c>
      <c r="H10" s="12">
        <f t="shared" si="0"/>
        <v>0.55000000000000004</v>
      </c>
      <c r="I10" s="9" t="s">
        <v>11</v>
      </c>
      <c r="J10" s="10" t="s">
        <v>12</v>
      </c>
      <c r="K10" s="9" t="s">
        <v>11</v>
      </c>
      <c r="L10" s="9" t="s">
        <v>11</v>
      </c>
      <c r="M10" s="10" t="s">
        <v>12</v>
      </c>
      <c r="N10" s="9" t="s">
        <v>11</v>
      </c>
      <c r="O10" s="9" t="s">
        <v>11</v>
      </c>
      <c r="P10" s="10" t="s">
        <v>12</v>
      </c>
      <c r="Q10" s="9" t="s">
        <v>11</v>
      </c>
      <c r="R10" s="9" t="s">
        <v>11</v>
      </c>
      <c r="S10" s="10" t="s">
        <v>12</v>
      </c>
      <c r="T10" s="10" t="s">
        <v>12</v>
      </c>
      <c r="U10" s="9" t="s">
        <v>11</v>
      </c>
      <c r="V10" s="10" t="s">
        <v>12</v>
      </c>
      <c r="W10" s="9" t="s">
        <v>11</v>
      </c>
      <c r="X10" s="10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F10" s="3">
        <v>5</v>
      </c>
      <c r="AG10" s="3">
        <v>1</v>
      </c>
      <c r="AH10" s="3">
        <v>1</v>
      </c>
      <c r="AI10" s="3">
        <v>2</v>
      </c>
      <c r="AJ10" s="12">
        <f t="shared" si="1"/>
        <v>0.6</v>
      </c>
      <c r="AK10" s="10" t="s">
        <v>12</v>
      </c>
      <c r="AL10" s="9" t="s">
        <v>11</v>
      </c>
      <c r="AM10" s="10" t="s">
        <v>12</v>
      </c>
      <c r="AN10" s="9" t="s">
        <v>11</v>
      </c>
      <c r="AO10" s="9" t="s">
        <v>11</v>
      </c>
      <c r="AP10" s="10" t="s">
        <v>12</v>
      </c>
      <c r="AQ10" s="9" t="s">
        <v>11</v>
      </c>
      <c r="AR10" s="10" t="s">
        <v>12</v>
      </c>
      <c r="AS10" s="10" t="s">
        <v>12</v>
      </c>
      <c r="AT10" s="10" t="s">
        <v>12</v>
      </c>
      <c r="AX10" s="3">
        <v>5</v>
      </c>
      <c r="AY10" s="3">
        <v>2</v>
      </c>
      <c r="AZ10" s="3">
        <v>3</v>
      </c>
      <c r="BA10" s="3">
        <v>4</v>
      </c>
      <c r="BB10" s="12">
        <f t="shared" si="3"/>
        <v>0.57499999999999996</v>
      </c>
    </row>
    <row r="11" spans="1:54" x14ac:dyDescent="0.4">
      <c r="C11" s="3">
        <v>6</v>
      </c>
      <c r="D11" s="3">
        <v>2</v>
      </c>
      <c r="E11" s="3">
        <v>3</v>
      </c>
      <c r="F11" s="3">
        <v>4</v>
      </c>
      <c r="G11" s="3">
        <v>5</v>
      </c>
      <c r="H11" s="12">
        <f t="shared" si="0"/>
        <v>0.85</v>
      </c>
      <c r="I11" s="10" t="s">
        <v>12</v>
      </c>
      <c r="J11" s="10" t="s">
        <v>12</v>
      </c>
      <c r="K11" s="10" t="s">
        <v>12</v>
      </c>
      <c r="L11" s="9" t="s">
        <v>11</v>
      </c>
      <c r="M11" s="10" t="s">
        <v>12</v>
      </c>
      <c r="N11" s="10" t="s">
        <v>12</v>
      </c>
      <c r="O11" s="9" t="s">
        <v>11</v>
      </c>
      <c r="P11" s="10" t="s">
        <v>12</v>
      </c>
      <c r="Q11" s="10" t="s">
        <v>12</v>
      </c>
      <c r="R11" s="9" t="s">
        <v>11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F11" s="3">
        <v>6</v>
      </c>
      <c r="AG11" s="3">
        <v>1</v>
      </c>
      <c r="AH11" s="3">
        <v>1</v>
      </c>
      <c r="AI11" s="3">
        <v>1</v>
      </c>
      <c r="AJ11" s="12">
        <f t="shared" si="1"/>
        <v>0.8</v>
      </c>
      <c r="AK11" s="10" t="s">
        <v>12</v>
      </c>
      <c r="AL11" s="10" t="s">
        <v>12</v>
      </c>
      <c r="AM11" s="10" t="s">
        <v>12</v>
      </c>
      <c r="AN11" s="10" t="s">
        <v>12</v>
      </c>
      <c r="AO11" s="9" t="s">
        <v>11</v>
      </c>
      <c r="AP11" s="10" t="s">
        <v>12</v>
      </c>
      <c r="AQ11" s="9" t="s">
        <v>11</v>
      </c>
      <c r="AR11" s="10" t="s">
        <v>12</v>
      </c>
      <c r="AS11" s="10" t="s">
        <v>12</v>
      </c>
      <c r="AT11" s="10" t="s">
        <v>12</v>
      </c>
      <c r="AX11" s="3">
        <v>6</v>
      </c>
      <c r="AY11" s="3">
        <v>2</v>
      </c>
      <c r="AZ11" s="3">
        <v>3</v>
      </c>
      <c r="BA11" s="3">
        <v>4</v>
      </c>
      <c r="BB11" s="12">
        <f t="shared" si="3"/>
        <v>0.82499999999999996</v>
      </c>
    </row>
    <row r="12" spans="1:54" x14ac:dyDescent="0.4">
      <c r="C12" s="3">
        <v>7</v>
      </c>
      <c r="D12" s="3">
        <v>2</v>
      </c>
      <c r="E12" s="3">
        <v>2</v>
      </c>
      <c r="F12" s="3">
        <v>3</v>
      </c>
      <c r="G12" s="3">
        <v>3</v>
      </c>
      <c r="H12" s="12">
        <f t="shared" si="0"/>
        <v>0.55000000000000004</v>
      </c>
      <c r="I12" s="10" t="s">
        <v>12</v>
      </c>
      <c r="J12" s="9" t="s">
        <v>11</v>
      </c>
      <c r="K12" s="9" t="s">
        <v>11</v>
      </c>
      <c r="L12" s="9" t="s">
        <v>11</v>
      </c>
      <c r="M12" s="10" t="s">
        <v>12</v>
      </c>
      <c r="N12" s="9" t="s">
        <v>11</v>
      </c>
      <c r="O12" s="9" t="s">
        <v>11</v>
      </c>
      <c r="P12" s="10" t="s">
        <v>12</v>
      </c>
      <c r="Q12" s="9" t="s">
        <v>11</v>
      </c>
      <c r="R12" s="10" t="s">
        <v>12</v>
      </c>
      <c r="S12" s="10" t="s">
        <v>12</v>
      </c>
      <c r="T12" s="9" t="s">
        <v>11</v>
      </c>
      <c r="U12" s="10" t="s">
        <v>12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10" t="s">
        <v>12</v>
      </c>
      <c r="AB12" s="10" t="s">
        <v>12</v>
      </c>
      <c r="AF12" s="3">
        <v>7</v>
      </c>
      <c r="AG12" s="3">
        <v>2</v>
      </c>
      <c r="AH12" s="3">
        <v>3</v>
      </c>
      <c r="AI12" s="3">
        <v>4</v>
      </c>
      <c r="AJ12" s="12">
        <f t="shared" si="1"/>
        <v>0.8</v>
      </c>
      <c r="AK12" s="10" t="s">
        <v>12</v>
      </c>
      <c r="AL12" s="10" t="s">
        <v>12</v>
      </c>
      <c r="AM12" s="10" t="s">
        <v>12</v>
      </c>
      <c r="AN12" s="10" t="s">
        <v>12</v>
      </c>
      <c r="AO12" s="9" t="s">
        <v>11</v>
      </c>
      <c r="AP12" s="9" t="s">
        <v>11</v>
      </c>
      <c r="AQ12" s="10" t="s">
        <v>12</v>
      </c>
      <c r="AR12" s="10" t="s">
        <v>12</v>
      </c>
      <c r="AS12" s="10" t="s">
        <v>12</v>
      </c>
      <c r="AT12" s="10" t="s">
        <v>12</v>
      </c>
      <c r="AX12" s="3">
        <v>7</v>
      </c>
      <c r="AY12" s="3">
        <v>2</v>
      </c>
      <c r="AZ12" s="3">
        <v>2</v>
      </c>
      <c r="BA12" s="3">
        <v>3</v>
      </c>
      <c r="BB12" s="12">
        <f t="shared" si="3"/>
        <v>0.67500000000000004</v>
      </c>
    </row>
    <row r="13" spans="1:54" x14ac:dyDescent="0.4">
      <c r="C13" s="3">
        <v>8</v>
      </c>
      <c r="D13" s="3">
        <v>2</v>
      </c>
      <c r="E13" s="3">
        <v>2</v>
      </c>
      <c r="F13" s="3">
        <v>3</v>
      </c>
      <c r="G13" s="3">
        <v>3</v>
      </c>
      <c r="H13" s="12">
        <f t="shared" si="0"/>
        <v>0.75</v>
      </c>
      <c r="I13" s="9" t="s">
        <v>11</v>
      </c>
      <c r="J13" s="9" t="s">
        <v>11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9" t="s">
        <v>11</v>
      </c>
      <c r="V13" s="10" t="s">
        <v>12</v>
      </c>
      <c r="W13" s="10" t="s">
        <v>12</v>
      </c>
      <c r="X13" s="9" t="s">
        <v>11</v>
      </c>
      <c r="Y13" s="10" t="s">
        <v>12</v>
      </c>
      <c r="Z13" s="10" t="s">
        <v>12</v>
      </c>
      <c r="AA13" s="9" t="s">
        <v>11</v>
      </c>
      <c r="AB13" s="10" t="s">
        <v>12</v>
      </c>
      <c r="AF13" s="3">
        <v>8</v>
      </c>
      <c r="AG13" s="3">
        <v>2</v>
      </c>
      <c r="AH13" s="3">
        <v>3</v>
      </c>
      <c r="AI13" s="3">
        <v>4</v>
      </c>
      <c r="AJ13" s="12">
        <f t="shared" si="1"/>
        <v>0.9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9" t="s">
        <v>11</v>
      </c>
      <c r="AR13" s="10" t="s">
        <v>12</v>
      </c>
      <c r="AS13" s="10" t="s">
        <v>12</v>
      </c>
      <c r="AT13" s="10" t="s">
        <v>12</v>
      </c>
      <c r="AX13" s="3">
        <v>8</v>
      </c>
      <c r="AY13" s="3">
        <v>2</v>
      </c>
      <c r="AZ13" s="3">
        <v>2</v>
      </c>
      <c r="BA13" s="3">
        <v>3</v>
      </c>
      <c r="BB13" s="12">
        <f t="shared" si="3"/>
        <v>0.82499999999999996</v>
      </c>
    </row>
    <row r="14" spans="1:54" x14ac:dyDescent="0.4">
      <c r="C14" s="3">
        <v>9</v>
      </c>
      <c r="D14" s="3">
        <v>2</v>
      </c>
      <c r="E14" s="3">
        <v>3</v>
      </c>
      <c r="F14" s="3">
        <v>4</v>
      </c>
      <c r="G14" s="3">
        <v>4</v>
      </c>
      <c r="H14" s="12">
        <f t="shared" si="0"/>
        <v>0.65</v>
      </c>
      <c r="I14" s="9" t="s">
        <v>11</v>
      </c>
      <c r="J14" s="9" t="s">
        <v>11</v>
      </c>
      <c r="K14" s="10" t="s">
        <v>12</v>
      </c>
      <c r="L14" s="10" t="s">
        <v>12</v>
      </c>
      <c r="M14" s="10" t="s">
        <v>12</v>
      </c>
      <c r="N14" s="9" t="s">
        <v>11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9" t="s">
        <v>11</v>
      </c>
      <c r="V14" s="9" t="s">
        <v>11</v>
      </c>
      <c r="W14" s="10" t="s">
        <v>12</v>
      </c>
      <c r="X14" s="9" t="s">
        <v>11</v>
      </c>
      <c r="Y14" s="10" t="s">
        <v>12</v>
      </c>
      <c r="Z14" s="10" t="s">
        <v>12</v>
      </c>
      <c r="AA14" s="9" t="s">
        <v>11</v>
      </c>
      <c r="AB14" s="10" t="s">
        <v>12</v>
      </c>
      <c r="AF14" s="3">
        <v>9</v>
      </c>
      <c r="AG14" s="3">
        <v>1</v>
      </c>
      <c r="AH14" s="3">
        <v>1</v>
      </c>
      <c r="AI14" s="3">
        <v>2</v>
      </c>
      <c r="AJ14" s="12">
        <f t="shared" si="1"/>
        <v>0.8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9" t="s">
        <v>11</v>
      </c>
      <c r="AR14" s="10" t="s">
        <v>12</v>
      </c>
      <c r="AS14" s="10" t="s">
        <v>12</v>
      </c>
      <c r="AT14" s="10" t="s">
        <v>12</v>
      </c>
      <c r="AX14" s="3">
        <v>9</v>
      </c>
      <c r="AY14" s="3">
        <v>2</v>
      </c>
      <c r="AZ14" s="3">
        <v>3</v>
      </c>
      <c r="BA14" s="3">
        <v>4</v>
      </c>
      <c r="BB14" s="12">
        <f t="shared" si="3"/>
        <v>0.72500000000000009</v>
      </c>
    </row>
    <row r="15" spans="1:54" x14ac:dyDescent="0.4">
      <c r="C15" s="3">
        <v>10</v>
      </c>
      <c r="D15" s="3">
        <v>2</v>
      </c>
      <c r="E15" s="3">
        <v>3</v>
      </c>
      <c r="F15" s="3">
        <v>4</v>
      </c>
      <c r="G15" s="3">
        <v>4</v>
      </c>
      <c r="H15" s="12">
        <f t="shared" si="0"/>
        <v>0.9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9" t="s">
        <v>11</v>
      </c>
      <c r="P15" s="10" t="s">
        <v>12</v>
      </c>
      <c r="Q15" s="9" t="s">
        <v>11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F15" s="3">
        <v>10</v>
      </c>
      <c r="AG15" s="3">
        <v>2</v>
      </c>
      <c r="AH15" s="3">
        <v>3</v>
      </c>
      <c r="AI15" s="3">
        <v>4</v>
      </c>
      <c r="AJ15" s="12">
        <f t="shared" si="1"/>
        <v>0.9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10" t="s">
        <v>12</v>
      </c>
      <c r="AP15" s="10" t="s">
        <v>12</v>
      </c>
      <c r="AQ15" s="9" t="s">
        <v>11</v>
      </c>
      <c r="AR15" s="10" t="s">
        <v>12</v>
      </c>
      <c r="AS15" s="10" t="s">
        <v>12</v>
      </c>
      <c r="AT15" s="10" t="s">
        <v>12</v>
      </c>
      <c r="AX15" s="3">
        <v>10</v>
      </c>
      <c r="AY15" s="3">
        <v>2</v>
      </c>
      <c r="AZ15" s="3">
        <v>2</v>
      </c>
      <c r="BA15" s="3">
        <v>3</v>
      </c>
      <c r="BB15" s="12">
        <f t="shared" si="3"/>
        <v>0.9</v>
      </c>
    </row>
    <row r="16" spans="1:54" x14ac:dyDescent="0.4">
      <c r="H16" s="12"/>
      <c r="I16" s="16">
        <f>(COUNTIF(I6:I15,"○"))/10</f>
        <v>0.6</v>
      </c>
      <c r="J16" s="16">
        <f t="shared" ref="J16:AB16" si="4">(COUNTIF(J6:J15,"○"))/10</f>
        <v>0.4</v>
      </c>
      <c r="K16" s="16">
        <f t="shared" si="4"/>
        <v>0.8</v>
      </c>
      <c r="L16" s="16">
        <f t="shared" si="4"/>
        <v>0.6</v>
      </c>
      <c r="M16" s="16">
        <f t="shared" si="4"/>
        <v>1</v>
      </c>
      <c r="N16" s="16">
        <f t="shared" si="4"/>
        <v>0.7</v>
      </c>
      <c r="O16" s="16">
        <f t="shared" si="4"/>
        <v>0.5</v>
      </c>
      <c r="P16" s="16">
        <f t="shared" si="4"/>
        <v>1</v>
      </c>
      <c r="Q16" s="16">
        <f t="shared" si="4"/>
        <v>0.7</v>
      </c>
      <c r="R16" s="16">
        <f t="shared" si="4"/>
        <v>0.8</v>
      </c>
      <c r="S16" s="16">
        <f t="shared" si="4"/>
        <v>1</v>
      </c>
      <c r="T16" s="16">
        <f t="shared" si="4"/>
        <v>0.9</v>
      </c>
      <c r="U16" s="16">
        <f t="shared" si="4"/>
        <v>0.7</v>
      </c>
      <c r="V16" s="16">
        <f t="shared" si="4"/>
        <v>0.9</v>
      </c>
      <c r="W16" s="16">
        <f t="shared" si="4"/>
        <v>0.8</v>
      </c>
      <c r="X16" s="16">
        <f t="shared" si="4"/>
        <v>0.7</v>
      </c>
      <c r="Y16" s="16">
        <f t="shared" si="4"/>
        <v>1</v>
      </c>
      <c r="Z16" s="16">
        <f t="shared" si="4"/>
        <v>0.9</v>
      </c>
      <c r="AA16" s="16">
        <f t="shared" si="4"/>
        <v>0.7</v>
      </c>
      <c r="AB16" s="16">
        <f t="shared" si="4"/>
        <v>0.9</v>
      </c>
      <c r="AJ16" s="12"/>
      <c r="AK16" s="10"/>
      <c r="AL16" s="1"/>
      <c r="AM16" s="1"/>
      <c r="AN16" s="1"/>
      <c r="AO16" s="1"/>
      <c r="AP16" s="1"/>
      <c r="AQ16" s="1"/>
      <c r="AR16" s="1"/>
      <c r="AS16" s="1"/>
      <c r="AT16" s="1"/>
      <c r="BB16" s="12"/>
    </row>
    <row r="17" spans="1:54" x14ac:dyDescent="0.4">
      <c r="B17" s="3" t="s">
        <v>3</v>
      </c>
      <c r="C17" s="3">
        <v>1</v>
      </c>
      <c r="D17" s="3">
        <v>2</v>
      </c>
      <c r="E17" s="3">
        <v>2</v>
      </c>
      <c r="F17" s="3">
        <v>3</v>
      </c>
      <c r="G17" s="3">
        <v>3</v>
      </c>
      <c r="H17" s="12">
        <f t="shared" si="0"/>
        <v>0.2</v>
      </c>
      <c r="I17" s="9" t="s">
        <v>11</v>
      </c>
      <c r="J17" s="9" t="s">
        <v>11</v>
      </c>
      <c r="K17" s="10" t="s">
        <v>12</v>
      </c>
      <c r="L17" s="9" t="s">
        <v>11</v>
      </c>
      <c r="M17" s="10" t="s">
        <v>12</v>
      </c>
      <c r="N17" s="10" t="s">
        <v>12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9" t="s">
        <v>11</v>
      </c>
      <c r="Z17" s="9" t="s">
        <v>11</v>
      </c>
      <c r="AA17" s="10" t="s">
        <v>12</v>
      </c>
      <c r="AB17" s="9" t="s">
        <v>11</v>
      </c>
      <c r="AE17" s="3" t="s">
        <v>3</v>
      </c>
      <c r="AF17" s="3">
        <v>1</v>
      </c>
      <c r="AG17" s="3">
        <v>1</v>
      </c>
      <c r="AH17" s="3">
        <v>1</v>
      </c>
      <c r="AI17" s="3">
        <v>2</v>
      </c>
      <c r="AJ17" s="12">
        <f t="shared" si="1"/>
        <v>0.8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9" t="s">
        <v>11</v>
      </c>
      <c r="AP17" s="10" t="s">
        <v>12</v>
      </c>
      <c r="AQ17" s="9" t="s">
        <v>11</v>
      </c>
      <c r="AR17" s="10" t="s">
        <v>12</v>
      </c>
      <c r="AS17" s="10" t="s">
        <v>12</v>
      </c>
      <c r="AT17" s="10" t="s">
        <v>12</v>
      </c>
      <c r="AW17" s="3" t="s">
        <v>3</v>
      </c>
      <c r="AX17" s="3">
        <v>1</v>
      </c>
      <c r="AY17" s="3">
        <v>2</v>
      </c>
      <c r="AZ17" s="3">
        <v>2</v>
      </c>
      <c r="BA17" s="3">
        <v>3</v>
      </c>
      <c r="BB17" s="12">
        <f t="shared" ref="BB17:BB30" si="5">(H17+AJ17)/2</f>
        <v>0.5</v>
      </c>
    </row>
    <row r="18" spans="1:54" x14ac:dyDescent="0.4">
      <c r="C18" s="3">
        <v>2</v>
      </c>
      <c r="D18" s="3">
        <v>2</v>
      </c>
      <c r="E18" s="3">
        <v>2</v>
      </c>
      <c r="F18" s="3">
        <v>3</v>
      </c>
      <c r="G18" s="3">
        <v>3</v>
      </c>
      <c r="H18" s="12">
        <f t="shared" si="0"/>
        <v>0.2</v>
      </c>
      <c r="I18" s="9" t="s">
        <v>11</v>
      </c>
      <c r="J18" s="9" t="s">
        <v>11</v>
      </c>
      <c r="K18" s="9" t="s">
        <v>11</v>
      </c>
      <c r="L18" s="9" t="s">
        <v>11</v>
      </c>
      <c r="M18" s="10" t="s">
        <v>12</v>
      </c>
      <c r="N18" s="9" t="s">
        <v>11</v>
      </c>
      <c r="O18" s="10" t="s">
        <v>12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9" t="s">
        <v>11</v>
      </c>
      <c r="Y18" s="9" t="s">
        <v>11</v>
      </c>
      <c r="Z18" s="10" t="s">
        <v>12</v>
      </c>
      <c r="AA18" s="10" t="s">
        <v>12</v>
      </c>
      <c r="AB18" s="9" t="s">
        <v>11</v>
      </c>
      <c r="AF18" s="3">
        <v>2</v>
      </c>
      <c r="AG18" s="3">
        <v>2</v>
      </c>
      <c r="AH18" s="3">
        <v>3</v>
      </c>
      <c r="AI18" s="3">
        <v>4</v>
      </c>
      <c r="AJ18" s="12">
        <f t="shared" si="1"/>
        <v>1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S18" s="10" t="s">
        <v>12</v>
      </c>
      <c r="AT18" s="10" t="s">
        <v>12</v>
      </c>
      <c r="AX18" s="3">
        <v>2</v>
      </c>
      <c r="AY18" s="3">
        <v>2</v>
      </c>
      <c r="AZ18" s="3">
        <v>2</v>
      </c>
      <c r="BA18" s="3">
        <v>3</v>
      </c>
      <c r="BB18" s="12">
        <f t="shared" si="5"/>
        <v>0.6</v>
      </c>
    </row>
    <row r="19" spans="1:54" x14ac:dyDescent="0.4">
      <c r="C19" s="3">
        <v>3</v>
      </c>
      <c r="D19" s="3">
        <v>1</v>
      </c>
      <c r="E19" s="3">
        <v>1</v>
      </c>
      <c r="F19" s="3">
        <v>2</v>
      </c>
      <c r="G19" s="3">
        <v>2</v>
      </c>
      <c r="H19" s="12">
        <f t="shared" si="0"/>
        <v>0.2</v>
      </c>
      <c r="I19" s="9" t="s">
        <v>11</v>
      </c>
      <c r="J19" s="9" t="s">
        <v>11</v>
      </c>
      <c r="K19" s="9" t="s">
        <v>11</v>
      </c>
      <c r="L19" s="9" t="s">
        <v>11</v>
      </c>
      <c r="M19" s="10" t="s">
        <v>12</v>
      </c>
      <c r="N19" s="9" t="s">
        <v>11</v>
      </c>
      <c r="O19" s="10" t="s">
        <v>12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9" t="s">
        <v>11</v>
      </c>
      <c r="Y19" s="9" t="s">
        <v>11</v>
      </c>
      <c r="Z19" s="10" t="s">
        <v>12</v>
      </c>
      <c r="AA19" s="10" t="s">
        <v>12</v>
      </c>
      <c r="AB19" s="9" t="s">
        <v>11</v>
      </c>
      <c r="AF19" s="3">
        <v>3</v>
      </c>
      <c r="AG19" s="3">
        <v>2</v>
      </c>
      <c r="AH19" s="3">
        <v>3</v>
      </c>
      <c r="AI19" s="3">
        <v>4</v>
      </c>
      <c r="AJ19" s="12">
        <f t="shared" si="1"/>
        <v>0.8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9" t="s">
        <v>11</v>
      </c>
      <c r="AP19" s="10" t="s">
        <v>12</v>
      </c>
      <c r="AQ19" s="10" t="s">
        <v>12</v>
      </c>
      <c r="AR19" s="10" t="s">
        <v>12</v>
      </c>
      <c r="AS19" s="10" t="s">
        <v>12</v>
      </c>
      <c r="AT19" s="10" t="s">
        <v>12</v>
      </c>
      <c r="AX19" s="3">
        <v>3</v>
      </c>
      <c r="AY19" s="3">
        <v>2</v>
      </c>
      <c r="AZ19" s="3">
        <v>3</v>
      </c>
      <c r="BA19" s="3">
        <v>4</v>
      </c>
      <c r="BB19" s="12">
        <f t="shared" si="5"/>
        <v>0.5</v>
      </c>
    </row>
    <row r="20" spans="1:54" x14ac:dyDescent="0.4">
      <c r="C20" s="3">
        <v>4</v>
      </c>
      <c r="D20" s="3">
        <v>2</v>
      </c>
      <c r="E20" s="3">
        <v>3</v>
      </c>
      <c r="F20" s="3">
        <v>4</v>
      </c>
      <c r="G20" s="3">
        <v>4</v>
      </c>
      <c r="H20" s="12">
        <f t="shared" si="0"/>
        <v>0.3</v>
      </c>
      <c r="I20" s="9" t="s">
        <v>11</v>
      </c>
      <c r="J20" s="10" t="s">
        <v>12</v>
      </c>
      <c r="K20" s="10" t="s">
        <v>12</v>
      </c>
      <c r="L20" s="9" t="s">
        <v>11</v>
      </c>
      <c r="M20" s="10" t="s">
        <v>12</v>
      </c>
      <c r="N20" s="9" t="s">
        <v>11</v>
      </c>
      <c r="O20" s="9" t="s">
        <v>11</v>
      </c>
      <c r="P20" s="9" t="s">
        <v>11</v>
      </c>
      <c r="Q20" s="9" t="s">
        <v>11</v>
      </c>
      <c r="R20" s="9" t="s">
        <v>11</v>
      </c>
      <c r="S20" s="10" t="s">
        <v>12</v>
      </c>
      <c r="T20" s="9" t="s">
        <v>11</v>
      </c>
      <c r="U20" s="9" t="s">
        <v>11</v>
      </c>
      <c r="V20" s="9" t="s">
        <v>11</v>
      </c>
      <c r="W20" s="9" t="s">
        <v>11</v>
      </c>
      <c r="X20" s="10" t="s">
        <v>12</v>
      </c>
      <c r="Y20" s="9" t="s">
        <v>11</v>
      </c>
      <c r="Z20" s="9" t="s">
        <v>11</v>
      </c>
      <c r="AA20" s="10" t="s">
        <v>12</v>
      </c>
      <c r="AB20" s="9" t="s">
        <v>11</v>
      </c>
      <c r="AF20" s="3">
        <v>4</v>
      </c>
      <c r="AG20" s="3">
        <v>2</v>
      </c>
      <c r="AH20" s="3">
        <v>2</v>
      </c>
      <c r="AI20" s="3">
        <v>3</v>
      </c>
      <c r="AJ20" s="12">
        <f t="shared" si="1"/>
        <v>0.9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10" t="s">
        <v>12</v>
      </c>
      <c r="AP20" s="10" t="s">
        <v>12</v>
      </c>
      <c r="AQ20" s="9" t="s">
        <v>11</v>
      </c>
      <c r="AR20" s="10" t="s">
        <v>12</v>
      </c>
      <c r="AS20" s="10" t="s">
        <v>12</v>
      </c>
      <c r="AT20" s="10" t="s">
        <v>12</v>
      </c>
      <c r="AX20" s="3">
        <v>4</v>
      </c>
      <c r="AY20" s="3">
        <v>2</v>
      </c>
      <c r="AZ20" s="3">
        <v>3</v>
      </c>
      <c r="BA20" s="3">
        <v>4</v>
      </c>
      <c r="BB20" s="12">
        <f t="shared" si="5"/>
        <v>0.6</v>
      </c>
    </row>
    <row r="21" spans="1:54" x14ac:dyDescent="0.4">
      <c r="C21" s="3">
        <v>5</v>
      </c>
      <c r="D21" s="3">
        <v>1</v>
      </c>
      <c r="E21" s="3">
        <v>1</v>
      </c>
      <c r="F21" s="3">
        <v>1</v>
      </c>
      <c r="G21" s="3">
        <v>1</v>
      </c>
      <c r="H21" s="12">
        <f t="shared" si="0"/>
        <v>0.25</v>
      </c>
      <c r="I21" s="9" t="s">
        <v>11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10" t="s">
        <v>12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9" t="s">
        <v>11</v>
      </c>
      <c r="W21" s="9" t="s">
        <v>11</v>
      </c>
      <c r="X21" s="10" t="s">
        <v>12</v>
      </c>
      <c r="Y21" s="9" t="s">
        <v>11</v>
      </c>
      <c r="Z21" s="9" t="s">
        <v>11</v>
      </c>
      <c r="AA21" s="10" t="s">
        <v>12</v>
      </c>
      <c r="AB21" s="9" t="s">
        <v>11</v>
      </c>
      <c r="AF21" s="3">
        <v>5</v>
      </c>
      <c r="AG21" s="3">
        <v>2</v>
      </c>
      <c r="AH21" s="3">
        <v>2</v>
      </c>
      <c r="AI21" s="3">
        <v>3</v>
      </c>
      <c r="AJ21" s="12">
        <f t="shared" si="1"/>
        <v>0.9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9" t="s">
        <v>11</v>
      </c>
      <c r="AP21" s="10" t="s">
        <v>12</v>
      </c>
      <c r="AQ21" s="10" t="s">
        <v>12</v>
      </c>
      <c r="AR21" s="10" t="s">
        <v>12</v>
      </c>
      <c r="AS21" s="10" t="s">
        <v>12</v>
      </c>
      <c r="AT21" s="10" t="s">
        <v>12</v>
      </c>
      <c r="AX21" s="3">
        <v>5</v>
      </c>
      <c r="AY21" s="3">
        <v>1</v>
      </c>
      <c r="AZ21" s="3">
        <v>1</v>
      </c>
      <c r="BA21" s="3">
        <v>1</v>
      </c>
      <c r="BB21" s="12">
        <f t="shared" si="5"/>
        <v>0.57499999999999996</v>
      </c>
    </row>
    <row r="22" spans="1:54" x14ac:dyDescent="0.4">
      <c r="C22" s="3">
        <v>6</v>
      </c>
      <c r="D22" s="3">
        <v>2</v>
      </c>
      <c r="E22" s="3">
        <v>2</v>
      </c>
      <c r="F22" s="3">
        <v>3</v>
      </c>
      <c r="G22" s="3">
        <v>3</v>
      </c>
      <c r="H22" s="12">
        <f t="shared" si="0"/>
        <v>0.2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9" t="s">
        <v>11</v>
      </c>
      <c r="W22" s="9" t="s">
        <v>11</v>
      </c>
      <c r="X22" s="10" t="s">
        <v>12</v>
      </c>
      <c r="Y22" s="9" t="s">
        <v>11</v>
      </c>
      <c r="Z22" s="10" t="s">
        <v>12</v>
      </c>
      <c r="AA22" s="10" t="s">
        <v>12</v>
      </c>
      <c r="AB22" s="10" t="s">
        <v>12</v>
      </c>
      <c r="AF22" s="3">
        <v>6</v>
      </c>
      <c r="AG22" s="3">
        <v>2</v>
      </c>
      <c r="AH22" s="3">
        <v>3</v>
      </c>
      <c r="AI22" s="3">
        <v>4</v>
      </c>
      <c r="AJ22" s="12">
        <f t="shared" si="1"/>
        <v>0.9</v>
      </c>
      <c r="AK22" s="10" t="s">
        <v>12</v>
      </c>
      <c r="AL22" s="10" t="s">
        <v>12</v>
      </c>
      <c r="AM22" s="10" t="s">
        <v>12</v>
      </c>
      <c r="AN22" s="10" t="s">
        <v>12</v>
      </c>
      <c r="AO22" s="9" t="s">
        <v>11</v>
      </c>
      <c r="AP22" s="10" t="s">
        <v>12</v>
      </c>
      <c r="AQ22" s="10" t="s">
        <v>12</v>
      </c>
      <c r="AR22" s="10" t="s">
        <v>12</v>
      </c>
      <c r="AS22" s="10" t="s">
        <v>12</v>
      </c>
      <c r="AT22" s="10" t="s">
        <v>12</v>
      </c>
      <c r="AX22" s="3">
        <v>6</v>
      </c>
      <c r="AY22" s="3">
        <v>2</v>
      </c>
      <c r="AZ22" s="3">
        <v>2</v>
      </c>
      <c r="BA22" s="3">
        <v>3</v>
      </c>
      <c r="BB22" s="12">
        <f t="shared" si="5"/>
        <v>0.55000000000000004</v>
      </c>
    </row>
    <row r="23" spans="1:54" x14ac:dyDescent="0.4">
      <c r="C23" s="3">
        <v>7</v>
      </c>
      <c r="D23" s="3">
        <v>1</v>
      </c>
      <c r="E23" s="3">
        <v>1</v>
      </c>
      <c r="F23" s="3">
        <v>2</v>
      </c>
      <c r="G23" s="3">
        <v>2</v>
      </c>
      <c r="H23" s="12">
        <f t="shared" si="0"/>
        <v>0.25</v>
      </c>
      <c r="I23" s="9" t="s">
        <v>11</v>
      </c>
      <c r="J23" s="9" t="s">
        <v>11</v>
      </c>
      <c r="K23" s="10" t="s">
        <v>12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9" t="s">
        <v>11</v>
      </c>
      <c r="R23" s="9" t="s">
        <v>11</v>
      </c>
      <c r="S23" s="10" t="s">
        <v>12</v>
      </c>
      <c r="T23" s="9" t="s">
        <v>11</v>
      </c>
      <c r="U23" s="9" t="s">
        <v>11</v>
      </c>
      <c r="V23" s="9" t="s">
        <v>11</v>
      </c>
      <c r="W23" s="9" t="s">
        <v>11</v>
      </c>
      <c r="X23" s="10" t="s">
        <v>12</v>
      </c>
      <c r="Y23" s="9" t="s">
        <v>11</v>
      </c>
      <c r="Z23" s="10" t="s">
        <v>12</v>
      </c>
      <c r="AA23" s="10" t="s">
        <v>12</v>
      </c>
      <c r="AB23" s="9" t="s">
        <v>11</v>
      </c>
      <c r="AF23" s="3">
        <v>7</v>
      </c>
      <c r="AG23" s="3">
        <v>2</v>
      </c>
      <c r="AH23" s="3">
        <v>2</v>
      </c>
      <c r="AI23" s="3">
        <v>3</v>
      </c>
      <c r="AJ23" s="12">
        <f t="shared" si="1"/>
        <v>1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S23" s="10" t="s">
        <v>12</v>
      </c>
      <c r="AT23" s="10" t="s">
        <v>12</v>
      </c>
      <c r="AX23" s="3">
        <v>7</v>
      </c>
      <c r="AY23" s="3">
        <v>1</v>
      </c>
      <c r="AZ23" s="3">
        <v>1</v>
      </c>
      <c r="BA23" s="3">
        <v>2</v>
      </c>
      <c r="BB23" s="12">
        <f t="shared" si="5"/>
        <v>0.625</v>
      </c>
    </row>
    <row r="24" spans="1:54" x14ac:dyDescent="0.4">
      <c r="C24" s="3">
        <v>8</v>
      </c>
      <c r="D24" s="3">
        <v>1</v>
      </c>
      <c r="E24" s="3">
        <v>1</v>
      </c>
      <c r="F24" s="3">
        <v>1</v>
      </c>
      <c r="G24" s="3">
        <v>1</v>
      </c>
      <c r="H24" s="12">
        <f t="shared" si="0"/>
        <v>0.25</v>
      </c>
      <c r="I24" s="9" t="s">
        <v>11</v>
      </c>
      <c r="J24" s="9" t="s">
        <v>11</v>
      </c>
      <c r="K24" s="10" t="s">
        <v>12</v>
      </c>
      <c r="L24" s="9" t="s">
        <v>11</v>
      </c>
      <c r="M24" s="9" t="s">
        <v>11</v>
      </c>
      <c r="N24" s="9" t="s">
        <v>11</v>
      </c>
      <c r="O24" s="10" t="s">
        <v>12</v>
      </c>
      <c r="P24" s="9" t="s">
        <v>11</v>
      </c>
      <c r="Q24" s="9" t="s">
        <v>11</v>
      </c>
      <c r="R24" s="9" t="s">
        <v>11</v>
      </c>
      <c r="S24" s="10" t="s">
        <v>12</v>
      </c>
      <c r="T24" s="9" t="s">
        <v>11</v>
      </c>
      <c r="U24" s="9" t="s">
        <v>11</v>
      </c>
      <c r="V24" s="9" t="s">
        <v>11</v>
      </c>
      <c r="W24" s="9" t="s">
        <v>11</v>
      </c>
      <c r="X24" s="10" t="s">
        <v>12</v>
      </c>
      <c r="Y24" s="9" t="s">
        <v>11</v>
      </c>
      <c r="Z24" s="9" t="s">
        <v>11</v>
      </c>
      <c r="AA24" s="10" t="s">
        <v>12</v>
      </c>
      <c r="AB24" s="9" t="s">
        <v>11</v>
      </c>
      <c r="AF24" s="3">
        <v>8</v>
      </c>
      <c r="AG24" s="3">
        <v>2</v>
      </c>
      <c r="AH24" s="3">
        <v>2</v>
      </c>
      <c r="AI24" s="3">
        <v>3</v>
      </c>
      <c r="AJ24" s="12">
        <f t="shared" si="1"/>
        <v>1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S24" s="10" t="s">
        <v>12</v>
      </c>
      <c r="AT24" s="10" t="s">
        <v>12</v>
      </c>
      <c r="AX24" s="3">
        <v>8</v>
      </c>
      <c r="AY24" s="3">
        <v>1</v>
      </c>
      <c r="AZ24" s="3">
        <v>1</v>
      </c>
      <c r="BA24" s="3">
        <v>1</v>
      </c>
      <c r="BB24" s="12">
        <f t="shared" si="5"/>
        <v>0.625</v>
      </c>
    </row>
    <row r="25" spans="1:54" x14ac:dyDescent="0.4">
      <c r="C25" s="3">
        <v>9</v>
      </c>
      <c r="D25" s="3">
        <v>2</v>
      </c>
      <c r="E25" s="3">
        <v>3</v>
      </c>
      <c r="F25" s="3">
        <v>4</v>
      </c>
      <c r="G25" s="3">
        <v>4</v>
      </c>
      <c r="H25" s="12">
        <f t="shared" si="0"/>
        <v>0.2</v>
      </c>
      <c r="I25" s="10" t="s">
        <v>12</v>
      </c>
      <c r="J25" s="10" t="s">
        <v>12</v>
      </c>
      <c r="K25" s="9" t="s">
        <v>11</v>
      </c>
      <c r="L25" s="9" t="s">
        <v>11</v>
      </c>
      <c r="M25" s="9" t="s">
        <v>11</v>
      </c>
      <c r="N25" s="10" t="s">
        <v>12</v>
      </c>
      <c r="O25" s="10" t="s">
        <v>12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A25" s="9" t="s">
        <v>11</v>
      </c>
      <c r="AB25" s="9" t="s">
        <v>11</v>
      </c>
      <c r="AF25" s="3">
        <v>9</v>
      </c>
      <c r="AG25" s="3">
        <v>1</v>
      </c>
      <c r="AH25" s="3">
        <v>1</v>
      </c>
      <c r="AI25" s="3">
        <v>1</v>
      </c>
      <c r="AJ25" s="12">
        <f t="shared" si="1"/>
        <v>0.9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9" t="s">
        <v>11</v>
      </c>
      <c r="AR25" s="10" t="s">
        <v>12</v>
      </c>
      <c r="AS25" s="10" t="s">
        <v>12</v>
      </c>
      <c r="AT25" s="10" t="s">
        <v>12</v>
      </c>
      <c r="AX25" s="3">
        <v>9</v>
      </c>
      <c r="AY25" s="3">
        <v>2</v>
      </c>
      <c r="AZ25" s="3">
        <v>3</v>
      </c>
      <c r="BA25" s="3">
        <v>4</v>
      </c>
      <c r="BB25" s="12">
        <f t="shared" si="5"/>
        <v>0.55000000000000004</v>
      </c>
    </row>
    <row r="26" spans="1:54" x14ac:dyDescent="0.4">
      <c r="C26" s="3">
        <v>10</v>
      </c>
      <c r="D26" s="3">
        <v>1</v>
      </c>
      <c r="E26" s="3">
        <v>1</v>
      </c>
      <c r="F26" s="3">
        <v>2</v>
      </c>
      <c r="G26" s="3">
        <v>2</v>
      </c>
      <c r="H26" s="12">
        <f t="shared" si="0"/>
        <v>0.1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9" t="s">
        <v>11</v>
      </c>
      <c r="O26" s="9" t="s">
        <v>11</v>
      </c>
      <c r="P26" s="10" t="s">
        <v>12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B26" s="9" t="s">
        <v>11</v>
      </c>
      <c r="AF26" s="3">
        <v>10</v>
      </c>
      <c r="AG26" s="3">
        <v>1</v>
      </c>
      <c r="AH26" s="3">
        <v>1</v>
      </c>
      <c r="AI26" s="3">
        <v>1</v>
      </c>
      <c r="AJ26" s="12">
        <f t="shared" si="1"/>
        <v>0.9</v>
      </c>
      <c r="AK26" s="10" t="s">
        <v>12</v>
      </c>
      <c r="AL26" s="10" t="s">
        <v>12</v>
      </c>
      <c r="AM26" s="9" t="s">
        <v>11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S26" s="10" t="s">
        <v>12</v>
      </c>
      <c r="AT26" s="10" t="s">
        <v>12</v>
      </c>
      <c r="AX26" s="3">
        <v>10</v>
      </c>
      <c r="AY26" s="3">
        <v>2</v>
      </c>
      <c r="AZ26" s="3">
        <v>3</v>
      </c>
      <c r="BA26" s="3">
        <v>4</v>
      </c>
      <c r="BB26" s="12">
        <f t="shared" si="5"/>
        <v>0.5</v>
      </c>
    </row>
    <row r="27" spans="1:54" x14ac:dyDescent="0.4">
      <c r="C27" s="3">
        <v>11</v>
      </c>
      <c r="D27" s="3">
        <v>2</v>
      </c>
      <c r="E27" s="3">
        <v>2</v>
      </c>
      <c r="F27" s="3">
        <v>3</v>
      </c>
      <c r="G27" s="3">
        <v>3</v>
      </c>
      <c r="H27" s="12">
        <f t="shared" si="0"/>
        <v>0.05</v>
      </c>
      <c r="I27" s="9" t="s">
        <v>11</v>
      </c>
      <c r="J27" s="9" t="s">
        <v>11</v>
      </c>
      <c r="K27" s="10" t="s">
        <v>12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A27" s="9" t="s">
        <v>11</v>
      </c>
      <c r="AB27" s="9" t="s">
        <v>11</v>
      </c>
      <c r="AF27" s="3">
        <v>11</v>
      </c>
      <c r="AG27" s="3">
        <v>2</v>
      </c>
      <c r="AH27" s="3">
        <v>2</v>
      </c>
      <c r="AI27" s="3">
        <v>3</v>
      </c>
      <c r="AJ27" s="12">
        <f t="shared" si="1"/>
        <v>1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S27" s="10" t="s">
        <v>12</v>
      </c>
      <c r="AT27" s="10" t="s">
        <v>12</v>
      </c>
      <c r="AX27" s="3">
        <v>11</v>
      </c>
      <c r="AY27" s="3">
        <v>2</v>
      </c>
      <c r="AZ27" s="3">
        <v>2</v>
      </c>
      <c r="BA27" s="3">
        <v>3</v>
      </c>
      <c r="BB27" s="12">
        <f t="shared" si="5"/>
        <v>0.52500000000000002</v>
      </c>
    </row>
    <row r="28" spans="1:54" x14ac:dyDescent="0.4">
      <c r="C28" s="3">
        <v>12</v>
      </c>
      <c r="D28" s="3">
        <v>2</v>
      </c>
      <c r="E28" s="3">
        <v>2</v>
      </c>
      <c r="F28" s="3">
        <v>3</v>
      </c>
      <c r="G28" s="3">
        <v>3</v>
      </c>
      <c r="H28" s="12">
        <f t="shared" si="0"/>
        <v>0.15</v>
      </c>
      <c r="I28" s="9" t="s">
        <v>11</v>
      </c>
      <c r="J28" s="9" t="s">
        <v>11</v>
      </c>
      <c r="K28" s="9" t="s">
        <v>11</v>
      </c>
      <c r="L28" s="10" t="s">
        <v>12</v>
      </c>
      <c r="M28" s="9" t="s">
        <v>11</v>
      </c>
      <c r="N28" s="9" t="s">
        <v>11</v>
      </c>
      <c r="O28" s="9" t="s">
        <v>11</v>
      </c>
      <c r="P28" s="9" t="s">
        <v>11</v>
      </c>
      <c r="Q28" s="9" t="s">
        <v>11</v>
      </c>
      <c r="R28" s="9" t="s">
        <v>11</v>
      </c>
      <c r="S28" s="10" t="s">
        <v>12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9" t="s">
        <v>11</v>
      </c>
      <c r="Z28" s="9" t="s">
        <v>11</v>
      </c>
      <c r="AA28" s="10" t="s">
        <v>12</v>
      </c>
      <c r="AB28" s="9" t="s">
        <v>11</v>
      </c>
      <c r="AF28" s="3">
        <v>12</v>
      </c>
      <c r="AG28" s="3">
        <v>2</v>
      </c>
      <c r="AH28" s="3">
        <v>2</v>
      </c>
      <c r="AI28" s="3">
        <v>3</v>
      </c>
      <c r="AJ28" s="12">
        <f t="shared" si="1"/>
        <v>1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S28" s="10" t="s">
        <v>12</v>
      </c>
      <c r="AT28" s="10" t="s">
        <v>12</v>
      </c>
      <c r="AX28" s="3">
        <v>12</v>
      </c>
      <c r="AY28" s="3">
        <v>2</v>
      </c>
      <c r="AZ28" s="3">
        <v>2</v>
      </c>
      <c r="BA28" s="3">
        <v>3</v>
      </c>
      <c r="BB28" s="12">
        <f t="shared" si="5"/>
        <v>0.57499999999999996</v>
      </c>
    </row>
    <row r="29" spans="1:54" x14ac:dyDescent="0.4">
      <c r="C29" s="3">
        <v>13</v>
      </c>
      <c r="D29" s="3">
        <v>2</v>
      </c>
      <c r="E29" s="3">
        <v>3</v>
      </c>
      <c r="F29" s="3">
        <v>4</v>
      </c>
      <c r="G29" s="3">
        <v>5</v>
      </c>
      <c r="H29" s="12">
        <f t="shared" si="0"/>
        <v>0.1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9" t="s">
        <v>11</v>
      </c>
      <c r="W29" s="9" t="s">
        <v>11</v>
      </c>
      <c r="X29" s="10" t="s">
        <v>12</v>
      </c>
      <c r="Y29" s="9" t="s">
        <v>11</v>
      </c>
      <c r="Z29" s="9" t="s">
        <v>11</v>
      </c>
      <c r="AA29" s="10" t="s">
        <v>12</v>
      </c>
      <c r="AB29" s="9" t="s">
        <v>11</v>
      </c>
      <c r="AF29" s="3">
        <v>13</v>
      </c>
      <c r="AG29" s="3">
        <v>1</v>
      </c>
      <c r="AH29" s="3">
        <v>1</v>
      </c>
      <c r="AI29" s="3">
        <v>1</v>
      </c>
      <c r="AJ29" s="12">
        <f t="shared" si="1"/>
        <v>0.7</v>
      </c>
      <c r="AK29" s="10" t="s">
        <v>12</v>
      </c>
      <c r="AL29" s="10" t="s">
        <v>12</v>
      </c>
      <c r="AM29" s="10" t="s">
        <v>12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S29" s="9" t="s">
        <v>11</v>
      </c>
      <c r="AT29" s="10" t="s">
        <v>12</v>
      </c>
      <c r="AX29" s="3">
        <v>13</v>
      </c>
      <c r="AY29" s="3">
        <v>2</v>
      </c>
      <c r="AZ29" s="3">
        <v>3</v>
      </c>
      <c r="BA29" s="3">
        <v>4</v>
      </c>
      <c r="BB29" s="12">
        <f t="shared" si="5"/>
        <v>0.39999999999999997</v>
      </c>
    </row>
    <row r="30" spans="1:54" x14ac:dyDescent="0.4">
      <c r="C30" s="3">
        <v>14</v>
      </c>
      <c r="D30" s="3">
        <v>2</v>
      </c>
      <c r="E30" s="3">
        <v>3</v>
      </c>
      <c r="F30" s="3">
        <v>4</v>
      </c>
      <c r="G30" s="3">
        <v>5</v>
      </c>
      <c r="H30" s="12">
        <f t="shared" si="0"/>
        <v>0.1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9" t="s">
        <v>11</v>
      </c>
      <c r="Y30" s="9" t="s">
        <v>11</v>
      </c>
      <c r="Z30" s="10" t="s">
        <v>12</v>
      </c>
      <c r="AA30" s="10" t="s">
        <v>12</v>
      </c>
      <c r="AB30" s="9" t="s">
        <v>11</v>
      </c>
      <c r="AF30" s="3">
        <v>14</v>
      </c>
      <c r="AG30" s="3">
        <v>2</v>
      </c>
      <c r="AH30" s="3">
        <v>2</v>
      </c>
      <c r="AI30" s="3">
        <v>3</v>
      </c>
      <c r="AJ30" s="12">
        <f t="shared" si="1"/>
        <v>0.9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9" t="s">
        <v>11</v>
      </c>
      <c r="AP30" s="10" t="s">
        <v>12</v>
      </c>
      <c r="AQ30" s="10" t="s">
        <v>12</v>
      </c>
      <c r="AR30" s="10" t="s">
        <v>12</v>
      </c>
      <c r="AS30" s="10" t="s">
        <v>12</v>
      </c>
      <c r="AT30" s="10" t="s">
        <v>12</v>
      </c>
      <c r="AX30" s="3">
        <v>14</v>
      </c>
      <c r="AY30" s="3">
        <v>2</v>
      </c>
      <c r="AZ30" s="3">
        <v>2</v>
      </c>
      <c r="BA30" s="3">
        <v>3</v>
      </c>
      <c r="BB30" s="12">
        <f t="shared" si="5"/>
        <v>0.5</v>
      </c>
    </row>
    <row r="31" spans="1:54" x14ac:dyDescent="0.4">
      <c r="H31" s="5"/>
      <c r="I31" s="15">
        <f>(COUNTIF(I17:I30,"○"))/14</f>
        <v>7.1428571428571425E-2</v>
      </c>
      <c r="J31" s="15">
        <f t="shared" ref="J31:AB31" si="6">(COUNTIF(J17:J30,"○"))/14</f>
        <v>0.14285714285714285</v>
      </c>
      <c r="K31" s="15">
        <f t="shared" si="6"/>
        <v>0.42857142857142855</v>
      </c>
      <c r="L31" s="15">
        <f t="shared" si="6"/>
        <v>7.1428571428571425E-2</v>
      </c>
      <c r="M31" s="15">
        <f t="shared" si="6"/>
        <v>0.35714285714285715</v>
      </c>
      <c r="N31" s="15">
        <f t="shared" si="6"/>
        <v>0.14285714285714285</v>
      </c>
      <c r="O31" s="15">
        <f t="shared" si="6"/>
        <v>0.35714285714285715</v>
      </c>
      <c r="P31" s="15">
        <f t="shared" si="6"/>
        <v>7.1428571428571425E-2</v>
      </c>
      <c r="Q31" s="15">
        <f t="shared" si="6"/>
        <v>0</v>
      </c>
      <c r="R31" s="15">
        <f t="shared" si="6"/>
        <v>0</v>
      </c>
      <c r="S31" s="15">
        <f t="shared" si="6"/>
        <v>0.2857142857142857</v>
      </c>
      <c r="T31" s="15">
        <f>(COUNTIF(T17:T30,"○"))/14</f>
        <v>0</v>
      </c>
      <c r="U31" s="15">
        <f t="shared" si="6"/>
        <v>0</v>
      </c>
      <c r="V31" s="15">
        <f t="shared" si="6"/>
        <v>0</v>
      </c>
      <c r="W31" s="15">
        <f t="shared" si="6"/>
        <v>0</v>
      </c>
      <c r="X31" s="15">
        <f t="shared" si="6"/>
        <v>0.5</v>
      </c>
      <c r="Y31" s="15">
        <f t="shared" si="6"/>
        <v>0</v>
      </c>
      <c r="Z31" s="15">
        <f t="shared" si="6"/>
        <v>0.35714285714285715</v>
      </c>
      <c r="AA31" s="15">
        <f t="shared" si="6"/>
        <v>0.7857142857142857</v>
      </c>
      <c r="AB31" s="15">
        <f t="shared" si="6"/>
        <v>7.1428571428571425E-2</v>
      </c>
      <c r="AE31" s="3" t="s">
        <v>5</v>
      </c>
      <c r="AF31" s="3">
        <v>1</v>
      </c>
      <c r="AG31" s="3">
        <v>2</v>
      </c>
      <c r="AH31" s="3">
        <v>2</v>
      </c>
      <c r="AI31" s="3">
        <v>3</v>
      </c>
      <c r="AJ31" s="12">
        <f t="shared" si="1"/>
        <v>0.9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9" t="s">
        <v>11</v>
      </c>
      <c r="AR31" s="10" t="s">
        <v>12</v>
      </c>
      <c r="AS31" s="10" t="s">
        <v>12</v>
      </c>
      <c r="AT31" s="10" t="s">
        <v>12</v>
      </c>
      <c r="AW31" s="3" t="s">
        <v>5</v>
      </c>
      <c r="AX31" s="3">
        <v>1</v>
      </c>
      <c r="AY31" s="3">
        <v>1</v>
      </c>
      <c r="AZ31" s="3">
        <v>1</v>
      </c>
      <c r="BA31" s="3">
        <v>2</v>
      </c>
      <c r="BB31" s="12">
        <f>AJ31</f>
        <v>0.9</v>
      </c>
    </row>
    <row r="32" spans="1:54" x14ac:dyDescent="0.4">
      <c r="A32" s="3" t="s">
        <v>23</v>
      </c>
      <c r="C32" s="3">
        <v>1</v>
      </c>
      <c r="D32" s="12">
        <f>AVERAGE(H3,H6,H8,H9,H19,H21,H23,H24,H26)</f>
        <v>0.46666666666666667</v>
      </c>
      <c r="E32" s="12">
        <f>AVERAGE(H3,H6,H8,H9,H19,H21,H23,H24,H26)</f>
        <v>0.46666666666666667</v>
      </c>
      <c r="F32" s="12">
        <f>AVERAGE(H8,H9,H21,H24)</f>
        <v>0.53749999999999998</v>
      </c>
      <c r="G32" s="12">
        <f>AVERAGE(H8,H9,H24,H21)</f>
        <v>0.53749999999999998</v>
      </c>
      <c r="H32" s="12"/>
      <c r="AF32" s="3">
        <v>2</v>
      </c>
      <c r="AG32" s="3">
        <v>2</v>
      </c>
      <c r="AH32" s="3">
        <v>2</v>
      </c>
      <c r="AI32" s="3">
        <v>3</v>
      </c>
      <c r="AJ32" s="12">
        <f t="shared" si="1"/>
        <v>0.8</v>
      </c>
      <c r="AK32" s="10" t="s">
        <v>12</v>
      </c>
      <c r="AL32" s="10" t="s">
        <v>12</v>
      </c>
      <c r="AM32" s="10" t="s">
        <v>12</v>
      </c>
      <c r="AN32" s="10" t="s">
        <v>12</v>
      </c>
      <c r="AO32" s="9" t="s">
        <v>11</v>
      </c>
      <c r="AP32" s="10" t="s">
        <v>12</v>
      </c>
      <c r="AQ32" s="10" t="s">
        <v>12</v>
      </c>
      <c r="AR32" s="10" t="s">
        <v>12</v>
      </c>
      <c r="AS32" s="9" t="s">
        <v>11</v>
      </c>
      <c r="AT32" s="10" t="s">
        <v>12</v>
      </c>
      <c r="AX32" s="3">
        <v>2</v>
      </c>
      <c r="AY32" s="3">
        <v>1</v>
      </c>
      <c r="AZ32" s="3">
        <v>1</v>
      </c>
      <c r="BA32" s="3">
        <v>1</v>
      </c>
      <c r="BB32" s="12">
        <f t="shared" ref="BB32:BB36" si="7">AJ32</f>
        <v>0.8</v>
      </c>
    </row>
    <row r="33" spans="1:54" x14ac:dyDescent="0.4">
      <c r="C33" s="3">
        <v>2</v>
      </c>
      <c r="D33" s="12">
        <f>AVERAGE(H4,H7,H10,H11,H12,H13,H14,H15,H17,H18,H20,H22,H25,H27,H28,H29,H30)</f>
        <v>0.41176470588235298</v>
      </c>
      <c r="E33" s="12">
        <f>AVERAGE(H4,H7,H12,H13,H17,H18,H22,H27,H28)</f>
        <v>0.37222222222222223</v>
      </c>
      <c r="F33" s="12">
        <f>AVERAGE(H3,H6,H19,H23,H26)</f>
        <v>0.41</v>
      </c>
      <c r="G33" s="12">
        <f>AVERAGE(H3,H6,H19,H23,H26)</f>
        <v>0.41</v>
      </c>
      <c r="AE33" s="3" t="s">
        <v>7</v>
      </c>
      <c r="AF33" s="3">
        <v>1</v>
      </c>
      <c r="AG33" s="3">
        <v>2</v>
      </c>
      <c r="AH33" s="3">
        <v>3</v>
      </c>
      <c r="AI33" s="3">
        <v>4</v>
      </c>
      <c r="AJ33" s="12">
        <f t="shared" si="1"/>
        <v>1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S33" s="10" t="s">
        <v>12</v>
      </c>
      <c r="AT33" s="10" t="s">
        <v>12</v>
      </c>
      <c r="AW33" s="3" t="s">
        <v>7</v>
      </c>
      <c r="AX33" s="3">
        <v>1</v>
      </c>
      <c r="AY33" s="3">
        <v>1</v>
      </c>
      <c r="AZ33" s="3">
        <v>1</v>
      </c>
      <c r="BA33" s="3">
        <v>1</v>
      </c>
      <c r="BB33" s="12">
        <f t="shared" si="7"/>
        <v>1</v>
      </c>
    </row>
    <row r="34" spans="1:54" x14ac:dyDescent="0.4">
      <c r="C34" s="3">
        <v>3</v>
      </c>
      <c r="E34" s="12">
        <f>AVERAGE(H10,H11,H14,H15,H20,H25,H29,H30)</f>
        <v>0.45624999999999999</v>
      </c>
      <c r="F34" s="12">
        <f>AVERAGE(H4,H7,H12,H13,H17,H18,H22,H27,H28)</f>
        <v>0.37222222222222223</v>
      </c>
      <c r="G34" s="12">
        <f>AVERAGE(H4,H7,H12,H13,H17,H18,H22,H27,H28)</f>
        <v>0.37222222222222223</v>
      </c>
      <c r="AF34" s="3">
        <v>2</v>
      </c>
      <c r="AG34" s="3">
        <v>2</v>
      </c>
      <c r="AH34" s="3">
        <v>2</v>
      </c>
      <c r="AI34" s="3">
        <v>3</v>
      </c>
      <c r="AJ34" s="12">
        <f t="shared" si="1"/>
        <v>0.9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10" t="s">
        <v>12</v>
      </c>
      <c r="AP34" s="10" t="s">
        <v>12</v>
      </c>
      <c r="AQ34" s="9" t="s">
        <v>11</v>
      </c>
      <c r="AR34" s="10" t="s">
        <v>12</v>
      </c>
      <c r="AS34" s="10" t="s">
        <v>12</v>
      </c>
      <c r="AT34" s="10" t="s">
        <v>12</v>
      </c>
      <c r="AX34" s="3">
        <v>2</v>
      </c>
      <c r="AY34" s="3">
        <v>1</v>
      </c>
      <c r="AZ34" s="3">
        <v>1</v>
      </c>
      <c r="BA34" s="3">
        <v>2</v>
      </c>
      <c r="BB34" s="12">
        <f t="shared" si="7"/>
        <v>0.9</v>
      </c>
    </row>
    <row r="35" spans="1:54" x14ac:dyDescent="0.4">
      <c r="C35" s="3">
        <v>4</v>
      </c>
      <c r="F35" s="12">
        <f>AVERAGE(H10,H11,H14,H15,H20,H25,H29,H30)</f>
        <v>0.45624999999999999</v>
      </c>
      <c r="G35" s="12">
        <f>AVERAGE(H14,H15,H20,H25)</f>
        <v>0.51250000000000007</v>
      </c>
      <c r="AF35" s="3">
        <v>3</v>
      </c>
      <c r="AG35" s="3">
        <v>1</v>
      </c>
      <c r="AH35" s="3">
        <v>1</v>
      </c>
      <c r="AI35" s="3">
        <v>2</v>
      </c>
      <c r="AJ35" s="12">
        <f t="shared" si="1"/>
        <v>0.8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10" t="s">
        <v>12</v>
      </c>
      <c r="AR35" s="10" t="s">
        <v>12</v>
      </c>
      <c r="AS35" s="9" t="s">
        <v>11</v>
      </c>
      <c r="AT35" s="9" t="s">
        <v>11</v>
      </c>
      <c r="AX35" s="3">
        <v>3</v>
      </c>
      <c r="AY35" s="3">
        <v>2</v>
      </c>
      <c r="AZ35" s="3">
        <v>2</v>
      </c>
      <c r="BA35" s="3">
        <v>3</v>
      </c>
      <c r="BB35" s="12">
        <f t="shared" si="7"/>
        <v>0.8</v>
      </c>
    </row>
    <row r="36" spans="1:54" x14ac:dyDescent="0.4">
      <c r="C36" s="3">
        <v>5</v>
      </c>
      <c r="G36" s="12">
        <f>AVERAGE(H10,H11,H29,H30)</f>
        <v>0.4</v>
      </c>
      <c r="AE36" s="3" t="s">
        <v>6</v>
      </c>
      <c r="AF36" s="3">
        <v>1</v>
      </c>
      <c r="AG36" s="3">
        <v>2</v>
      </c>
      <c r="AH36" s="3">
        <v>3</v>
      </c>
      <c r="AI36" s="3">
        <v>4</v>
      </c>
      <c r="AJ36" s="12">
        <f t="shared" si="1"/>
        <v>1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T36" s="10" t="s">
        <v>12</v>
      </c>
      <c r="AW36" s="3" t="s">
        <v>6</v>
      </c>
      <c r="AX36" s="3">
        <v>1</v>
      </c>
      <c r="AY36" s="3">
        <v>1</v>
      </c>
      <c r="AZ36" s="3">
        <v>1</v>
      </c>
      <c r="BA36" s="3">
        <v>1</v>
      </c>
      <c r="BB36" s="12">
        <f t="shared" si="7"/>
        <v>1</v>
      </c>
    </row>
    <row r="37" spans="1:54" x14ac:dyDescent="0.4">
      <c r="A37" s="3" t="s">
        <v>24</v>
      </c>
      <c r="D37" s="18">
        <f>_xlfn.STDEV.P(D32:D33)</f>
        <v>2.7450980392156848E-2</v>
      </c>
      <c r="E37" s="18">
        <f>_xlfn.STDEV.P(E32:E34)</f>
        <v>4.2280712005378474E-2</v>
      </c>
      <c r="F37" s="18">
        <f>_xlfn.STDEV.P(F32:F35)</f>
        <v>6.1644873448273775E-2</v>
      </c>
      <c r="G37" s="19">
        <f>_xlfn.STDEV.P(G32:G36)</f>
        <v>6.5800718597149824E-2</v>
      </c>
      <c r="AK37" s="15">
        <f>(COUNTIF(AK3:AK36,"○")/32)</f>
        <v>1</v>
      </c>
      <c r="AL37" s="15">
        <f t="shared" ref="AL37:AT37" si="8">(COUNTIF(AL3:AL36,"○")/32)</f>
        <v>0.9375</v>
      </c>
      <c r="AM37" s="15">
        <f t="shared" si="8"/>
        <v>0.9375</v>
      </c>
      <c r="AN37" s="15">
        <f t="shared" si="8"/>
        <v>0.96875</v>
      </c>
      <c r="AO37" s="15">
        <f t="shared" si="8"/>
        <v>0.59375</v>
      </c>
      <c r="AP37" s="15">
        <f t="shared" si="8"/>
        <v>0.875</v>
      </c>
      <c r="AQ37" s="15">
        <f t="shared" si="8"/>
        <v>0.5625</v>
      </c>
      <c r="AR37" s="15">
        <f t="shared" si="8"/>
        <v>1</v>
      </c>
      <c r="AS37" s="15">
        <f t="shared" si="8"/>
        <v>0.875</v>
      </c>
      <c r="AT37" s="15">
        <f t="shared" si="8"/>
        <v>0.9375</v>
      </c>
      <c r="AY37"/>
      <c r="AZ37"/>
      <c r="BA37"/>
    </row>
    <row r="38" spans="1:54" x14ac:dyDescent="0.4">
      <c r="AD38" s="3" t="s">
        <v>23</v>
      </c>
      <c r="AF38" s="3">
        <v>1</v>
      </c>
      <c r="AG38" s="12">
        <f>AVERAGE(AJ3,AJ6:AJ7,AJ9:AJ11,AJ14,AJ17,AJ25:AJ26,AJ29,AJ35)</f>
        <v>0.80833333333333324</v>
      </c>
      <c r="AH38" s="12">
        <f>AVERAGE(AJ3,AJ6,AJ7,AJ9:AJ11,AJ14,AJ17,AJ25:AJ26,AJ29,AJ35)</f>
        <v>0.80833333333333324</v>
      </c>
      <c r="AI38" s="12">
        <f>AVERAGE(AJ29,AJ26,AJ25,AJ9,AJ11)</f>
        <v>0.84000000000000008</v>
      </c>
      <c r="AV38" s="3" t="s">
        <v>23</v>
      </c>
      <c r="AX38" s="3">
        <v>1</v>
      </c>
      <c r="AY38" s="12">
        <f>AVERAGE(BB36,BB31:BB34,BB24,BB23,BB21,BB9,BB8,BB6,BB3)</f>
        <v>0.8041666666666667</v>
      </c>
      <c r="AZ38" s="12">
        <f>AVERAGE(BB36,BB31:BB34,BB23:BB24,BB21,BB8:BB9,BB6,BB3)</f>
        <v>0.8041666666666667</v>
      </c>
      <c r="BA38" s="12">
        <f>AVERAGE(BB36,BB33,BB32,BB24,BB21,BB8)</f>
        <v>0.8125</v>
      </c>
      <c r="BB38" s="12"/>
    </row>
    <row r="39" spans="1:54" x14ac:dyDescent="0.4">
      <c r="AF39" s="3">
        <v>2</v>
      </c>
      <c r="AG39" s="12">
        <f>AVERAGE(AJ4,AJ8,AJ12:AJ13,AJ15,AJ18:AJ24,AJ27,AJ28,AJ30,AJ31,AJ32,AJ33,AJ34,AJ36)</f>
        <v>0.90500000000000003</v>
      </c>
      <c r="AH39" s="12">
        <f>AVERAGE(AJ4,AJ8,AJ20:AJ21,AJ23:AJ24,AJ27:AJ28,AJ30:AJ32,AJ34)</f>
        <v>0.9</v>
      </c>
      <c r="AI39" s="12">
        <f>AVERAGE(AJ3,AJ6,AJ7,AJ10,AJ14,AJ17,AJ35)</f>
        <v>0.7857142857142857</v>
      </c>
      <c r="AJ39" s="12"/>
      <c r="AX39" s="3">
        <v>2</v>
      </c>
      <c r="AY39" s="12">
        <f>AVERAGE(BB35,BB25:BB30,BB22,BB18:BB20,BB17,BB15,BB10:BB14,BB7,BB4)</f>
        <v>0.62749999999999995</v>
      </c>
      <c r="AZ39" s="12">
        <f>AVERAGE(BB35,BB30,BB27:BB28,BB22,BB17:BB18,BB15,BB12:BB13,BB7,BB4)</f>
        <v>0.65625</v>
      </c>
      <c r="BA39" s="12">
        <f>AVERAGE(BB34,BB31,BB23,BB6,BB9,BB3)</f>
        <v>0.79583333333333339</v>
      </c>
    </row>
    <row r="40" spans="1:54" x14ac:dyDescent="0.4">
      <c r="AF40" s="3">
        <v>3</v>
      </c>
      <c r="AH40" s="12">
        <f>AVERAGE(AJ36,AJ33,AJ22,AJ18:AJ19,AJ15,AJ12,AJ13)</f>
        <v>0.91250000000000009</v>
      </c>
      <c r="AI40" s="12">
        <f>AVERAGE(AJ4,AJ8,AJ20:AJ21,AJ23,AJ24,AJ27,AJ28,AJ30,AJ31,AJ32,AJ34)</f>
        <v>0.9</v>
      </c>
      <c r="AX40" s="3">
        <v>3</v>
      </c>
      <c r="AZ40" s="12">
        <f>AVERAGE(BB29,BB25:BB26,BB20,BB19,BB14,BB11,BB10)</f>
        <v>0.58437499999999998</v>
      </c>
      <c r="BA40" s="12">
        <f>AVERAGE(BB35,BB30,BB28,BB27,BB22,BB18,BB17,BB15,BB13,BB12,BB7,BB4)</f>
        <v>0.65625000000000011</v>
      </c>
    </row>
    <row r="41" spans="1:54" x14ac:dyDescent="0.4">
      <c r="AF41" s="3">
        <v>4</v>
      </c>
      <c r="AI41" s="12">
        <f>AVERAGE(AJ12,AJ13,AJ15,AJ18:AJ19,AJ22,AJ33,AJ36)</f>
        <v>0.91250000000000009</v>
      </c>
      <c r="AX41" s="3">
        <v>4</v>
      </c>
      <c r="BA41" s="12">
        <f>AVERAGE(BB29,BB26,BB25,BB20,BB19,BB14,BB11,BB10)</f>
        <v>0.58437499999999998</v>
      </c>
    </row>
    <row r="42" spans="1:54" x14ac:dyDescent="0.4">
      <c r="AD42" s="3" t="s">
        <v>24</v>
      </c>
      <c r="AG42" s="18">
        <f>_xlfn.STDEV.P(AG38:AG39)</f>
        <v>4.8333333333333395E-2</v>
      </c>
      <c r="AH42" s="18">
        <f>_xlfn.STDEV.P(AH38:AH40)</f>
        <v>4.643959304805699E-2</v>
      </c>
      <c r="AI42" s="19">
        <f>_xlfn.STDEV.P(AI38:AI41)</f>
        <v>5.0679927370363392E-2</v>
      </c>
      <c r="AV42" s="3" t="s">
        <v>24</v>
      </c>
      <c r="AY42" s="18">
        <f>_xlfn.STDEV.P(AY38:AY39)</f>
        <v>8.8333333333332972E-2</v>
      </c>
      <c r="AZ42" s="18">
        <f>_xlfn.STDEV.P(AZ38:AZ40)</f>
        <v>9.1502114510412499E-2</v>
      </c>
      <c r="BA42" s="19">
        <f>_xlfn.STDEV.P(BA38:BA41)</f>
        <v>9.5556594882409335E-2</v>
      </c>
    </row>
  </sheetData>
  <mergeCells count="2">
    <mergeCell ref="I1:AB1"/>
    <mergeCell ref="AK1:AT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V40"/>
  <sheetViews>
    <sheetView zoomScale="80" zoomScaleNormal="80" workbookViewId="0">
      <pane xSplit="2" topLeftCell="C1" activePane="topRight" state="frozen"/>
      <selection pane="topRight" activeCell="C29" sqref="C29"/>
    </sheetView>
  </sheetViews>
  <sheetFormatPr defaultRowHeight="18.75" x14ac:dyDescent="0.4"/>
  <cols>
    <col min="1" max="1" width="24.375" style="3" customWidth="1"/>
    <col min="2" max="2" width="11.375" customWidth="1"/>
    <col min="3" max="3" width="10" customWidth="1"/>
    <col min="4" max="4" width="10" style="3" customWidth="1"/>
    <col min="5" max="5" width="3.625" customWidth="1"/>
    <col min="6" max="8" width="10" customWidth="1"/>
    <col min="9" max="9" width="3.625" customWidth="1"/>
    <col min="10" max="13" width="10" customWidth="1"/>
    <col min="14" max="14" width="3.625" customWidth="1"/>
    <col min="15" max="19" width="10" customWidth="1"/>
    <col min="20" max="20" width="3.625" customWidth="1"/>
    <col min="21" max="21" width="9.125" customWidth="1"/>
    <col min="23" max="23" width="9.125" customWidth="1"/>
  </cols>
  <sheetData>
    <row r="1" spans="1:22" ht="18.75" customHeight="1" x14ac:dyDescent="0.4">
      <c r="A1" s="3" t="s">
        <v>0</v>
      </c>
      <c r="D1"/>
    </row>
    <row r="2" spans="1:22" ht="18.75" customHeight="1" x14ac:dyDescent="0.4">
      <c r="A2" s="3" t="s">
        <v>29</v>
      </c>
      <c r="B2" s="3"/>
      <c r="C2" s="26">
        <v>2</v>
      </c>
      <c r="D2" s="26"/>
      <c r="E2" s="3"/>
      <c r="F2" s="26">
        <v>3</v>
      </c>
      <c r="G2" s="26"/>
      <c r="H2" s="26"/>
      <c r="I2" s="3"/>
      <c r="J2" s="26">
        <v>4</v>
      </c>
      <c r="K2" s="26"/>
      <c r="L2" s="26"/>
      <c r="M2" s="26"/>
      <c r="N2" s="3"/>
      <c r="O2" s="26">
        <v>5</v>
      </c>
      <c r="P2" s="26"/>
      <c r="Q2" s="26"/>
      <c r="R2" s="26"/>
      <c r="S2" s="26"/>
      <c r="T2" s="20"/>
      <c r="U2" s="26" t="s">
        <v>31</v>
      </c>
      <c r="V2" s="26"/>
    </row>
    <row r="3" spans="1:22" ht="18.75" customHeight="1" x14ac:dyDescent="0.4">
      <c r="A3" s="3" t="s">
        <v>23</v>
      </c>
      <c r="B3" s="3"/>
      <c r="C3" s="27">
        <v>1</v>
      </c>
      <c r="D3" s="27">
        <v>2</v>
      </c>
      <c r="E3" s="27"/>
      <c r="F3" s="27">
        <v>1</v>
      </c>
      <c r="G3" s="27">
        <v>2</v>
      </c>
      <c r="H3" s="27">
        <v>3</v>
      </c>
      <c r="I3" s="27"/>
      <c r="J3" s="27">
        <v>1</v>
      </c>
      <c r="K3" s="27">
        <v>2</v>
      </c>
      <c r="L3" s="27">
        <v>3</v>
      </c>
      <c r="M3" s="27">
        <v>4</v>
      </c>
      <c r="N3" s="27"/>
      <c r="O3" s="27">
        <v>1</v>
      </c>
      <c r="P3" s="27">
        <v>2</v>
      </c>
      <c r="Q3" s="27">
        <v>3</v>
      </c>
      <c r="R3" s="27">
        <v>4</v>
      </c>
      <c r="S3" s="27">
        <v>5</v>
      </c>
      <c r="T3" s="8"/>
      <c r="U3" s="3">
        <v>1</v>
      </c>
      <c r="V3" s="3">
        <v>2</v>
      </c>
    </row>
    <row r="4" spans="1:22" ht="18.75" customHeight="1" x14ac:dyDescent="0.4">
      <c r="A4" s="3" t="s">
        <v>32</v>
      </c>
      <c r="B4" s="3"/>
      <c r="C4" s="12">
        <v>0.47</v>
      </c>
      <c r="D4" s="12">
        <v>0.41</v>
      </c>
      <c r="E4" s="12"/>
      <c r="F4" s="12">
        <v>0.47000000000000003</v>
      </c>
      <c r="G4" s="12">
        <v>0.37</v>
      </c>
      <c r="H4" s="12">
        <v>0.46</v>
      </c>
      <c r="I4" s="12"/>
      <c r="J4" s="12">
        <v>0.54</v>
      </c>
      <c r="K4" s="12">
        <v>0.41000000000000003</v>
      </c>
      <c r="L4" s="12">
        <v>0.37</v>
      </c>
      <c r="M4" s="12">
        <v>0.46</v>
      </c>
      <c r="N4" s="12"/>
      <c r="O4" s="12">
        <v>0.54</v>
      </c>
      <c r="P4" s="12">
        <v>0.41000000000000003</v>
      </c>
      <c r="Q4" s="12">
        <v>0.37</v>
      </c>
      <c r="R4" s="12">
        <v>0.51</v>
      </c>
      <c r="S4" s="12">
        <v>0.4</v>
      </c>
      <c r="T4" s="8"/>
      <c r="U4" s="3"/>
      <c r="V4" s="3"/>
    </row>
    <row r="5" spans="1:22" ht="18.75" customHeight="1" x14ac:dyDescent="0.4">
      <c r="A5" s="25" t="s">
        <v>16</v>
      </c>
      <c r="B5" s="21" t="s">
        <v>20</v>
      </c>
      <c r="C5">
        <v>4056.4444440000002</v>
      </c>
      <c r="D5">
        <v>6157.882353</v>
      </c>
      <c r="F5">
        <v>4056.4444440000002</v>
      </c>
      <c r="G5">
        <v>5389.8888889999998</v>
      </c>
      <c r="H5">
        <v>7021.875</v>
      </c>
      <c r="J5">
        <v>3457.25</v>
      </c>
      <c r="K5">
        <v>4535.8</v>
      </c>
      <c r="L5">
        <v>5389.8888889999998</v>
      </c>
      <c r="M5">
        <v>7021.875</v>
      </c>
      <c r="O5">
        <v>3457.25</v>
      </c>
      <c r="P5">
        <v>4535.8</v>
      </c>
      <c r="Q5">
        <v>5389.8888889999998</v>
      </c>
      <c r="R5">
        <v>5753.75</v>
      </c>
      <c r="S5">
        <v>8290</v>
      </c>
      <c r="U5" s="24">
        <v>0.432672</v>
      </c>
      <c r="V5" s="24">
        <v>0.31031199999999998</v>
      </c>
    </row>
    <row r="6" spans="1:22" ht="18.75" customHeight="1" x14ac:dyDescent="0.4">
      <c r="A6" s="25"/>
      <c r="B6" s="21" t="s">
        <v>30</v>
      </c>
      <c r="C6" s="17">
        <v>850751.5</v>
      </c>
      <c r="D6" s="17">
        <v>2338521</v>
      </c>
      <c r="F6" s="17">
        <v>850751.5</v>
      </c>
      <c r="G6" s="17">
        <v>827275.4</v>
      </c>
      <c r="H6" s="17">
        <v>2788278</v>
      </c>
      <c r="J6" s="17">
        <v>217190.9</v>
      </c>
      <c r="K6" s="17">
        <v>892348.7</v>
      </c>
      <c r="L6" s="17">
        <v>827275.4</v>
      </c>
      <c r="M6" s="17">
        <v>2788278</v>
      </c>
      <c r="O6" s="17">
        <v>217190.9</v>
      </c>
      <c r="P6" s="17">
        <v>892348.7</v>
      </c>
      <c r="Q6" s="17">
        <v>827275.4</v>
      </c>
      <c r="R6" s="17">
        <v>911992.9</v>
      </c>
      <c r="S6" s="17">
        <v>1305614</v>
      </c>
      <c r="U6" s="24"/>
      <c r="V6" s="24"/>
    </row>
    <row r="7" spans="1:22" ht="18.75" customHeight="1" x14ac:dyDescent="0.4">
      <c r="A7" s="25"/>
      <c r="B7" s="21" t="s">
        <v>21</v>
      </c>
      <c r="C7">
        <f>SQRT(C6)</f>
        <v>922.36191378438866</v>
      </c>
      <c r="D7">
        <f t="shared" ref="D7:S7" si="0">SQRT(D6)</f>
        <v>1529.222351393021</v>
      </c>
      <c r="F7">
        <f t="shared" si="0"/>
        <v>922.36191378438866</v>
      </c>
      <c r="G7">
        <f t="shared" si="0"/>
        <v>909.54681023023772</v>
      </c>
      <c r="H7">
        <f t="shared" si="0"/>
        <v>1669.813762070489</v>
      </c>
      <c r="J7">
        <f t="shared" si="0"/>
        <v>466.03744484751439</v>
      </c>
      <c r="K7">
        <f t="shared" si="0"/>
        <v>944.64210153899023</v>
      </c>
      <c r="L7">
        <f t="shared" si="0"/>
        <v>909.54681023023772</v>
      </c>
      <c r="M7">
        <f t="shared" si="0"/>
        <v>1669.813762070489</v>
      </c>
      <c r="O7">
        <f t="shared" si="0"/>
        <v>466.03744484751439</v>
      </c>
      <c r="P7">
        <f t="shared" si="0"/>
        <v>944.64210153899023</v>
      </c>
      <c r="Q7">
        <f t="shared" si="0"/>
        <v>909.54681023023772</v>
      </c>
      <c r="R7">
        <f t="shared" si="0"/>
        <v>954.98319356939476</v>
      </c>
      <c r="S7">
        <f t="shared" si="0"/>
        <v>1142.6346747758007</v>
      </c>
      <c r="U7" s="24"/>
      <c r="V7" s="24"/>
    </row>
    <row r="8" spans="1:22" ht="18.75" customHeight="1" x14ac:dyDescent="0.4">
      <c r="A8" s="25" t="s">
        <v>25</v>
      </c>
      <c r="B8" s="21" t="s">
        <v>20</v>
      </c>
      <c r="C8">
        <v>269.609467</v>
      </c>
      <c r="D8">
        <v>171.053887</v>
      </c>
      <c r="F8">
        <v>269.609467</v>
      </c>
      <c r="G8">
        <v>148.13270399999999</v>
      </c>
      <c r="H8">
        <v>196.84021799999999</v>
      </c>
      <c r="J8">
        <v>235.55205699999999</v>
      </c>
      <c r="K8">
        <v>296.85539499999999</v>
      </c>
      <c r="L8">
        <v>148.13270399999999</v>
      </c>
      <c r="M8">
        <v>196.84021799999999</v>
      </c>
      <c r="O8">
        <v>235.55205699999999</v>
      </c>
      <c r="P8">
        <v>296.85539499999999</v>
      </c>
      <c r="Q8">
        <v>148.13270399999999</v>
      </c>
      <c r="R8">
        <v>222.59816699999999</v>
      </c>
      <c r="S8">
        <v>171.08226999999999</v>
      </c>
      <c r="U8" s="24">
        <v>-0.383185</v>
      </c>
      <c r="V8" s="24">
        <v>0.373394</v>
      </c>
    </row>
    <row r="9" spans="1:22" ht="18.75" customHeight="1" x14ac:dyDescent="0.4">
      <c r="A9" s="25"/>
      <c r="B9" s="21" t="s">
        <v>30</v>
      </c>
      <c r="C9">
        <v>2108.6709639999999</v>
      </c>
      <c r="D9">
        <v>1356.4911480000001</v>
      </c>
      <c r="F9">
        <v>2108.6709639999999</v>
      </c>
      <c r="G9">
        <v>284.85280999999998</v>
      </c>
      <c r="H9">
        <v>1339.5901719999999</v>
      </c>
      <c r="J9">
        <v>1371.3125660000001</v>
      </c>
      <c r="K9">
        <v>1101.0245829999999</v>
      </c>
      <c r="L9">
        <v>284.85280999999998</v>
      </c>
      <c r="M9">
        <v>1339.5901719999999</v>
      </c>
      <c r="O9">
        <v>1371.3125660000001</v>
      </c>
      <c r="P9">
        <v>1101.0245829999999</v>
      </c>
      <c r="Q9">
        <v>284.85280999999998</v>
      </c>
      <c r="R9">
        <v>641.46888000000001</v>
      </c>
      <c r="S9">
        <v>714.98308499999996</v>
      </c>
      <c r="U9" s="24"/>
      <c r="V9" s="24"/>
    </row>
    <row r="10" spans="1:22" ht="18.75" customHeight="1" x14ac:dyDescent="0.4">
      <c r="A10" s="25"/>
      <c r="B10" s="21" t="s">
        <v>21</v>
      </c>
      <c r="C10">
        <f>SQRT(C9)</f>
        <v>45.920267464377858</v>
      </c>
      <c r="D10">
        <f t="shared" ref="D10:S10" si="1">SQRT(D9)</f>
        <v>36.830573549701882</v>
      </c>
      <c r="F10">
        <f t="shared" si="1"/>
        <v>45.920267464377858</v>
      </c>
      <c r="G10">
        <f t="shared" si="1"/>
        <v>16.877583061564234</v>
      </c>
      <c r="H10">
        <f t="shared" si="1"/>
        <v>36.600412183471377</v>
      </c>
      <c r="J10">
        <f t="shared" si="1"/>
        <v>37.031237705483193</v>
      </c>
      <c r="K10">
        <f t="shared" si="1"/>
        <v>33.181690478334581</v>
      </c>
      <c r="L10">
        <f t="shared" si="1"/>
        <v>16.877583061564234</v>
      </c>
      <c r="M10">
        <f t="shared" si="1"/>
        <v>36.600412183471377</v>
      </c>
      <c r="O10">
        <f t="shared" si="1"/>
        <v>37.031237705483193</v>
      </c>
      <c r="P10">
        <f t="shared" si="1"/>
        <v>33.181690478334581</v>
      </c>
      <c r="Q10">
        <f t="shared" si="1"/>
        <v>16.877583061564234</v>
      </c>
      <c r="R10">
        <f t="shared" si="1"/>
        <v>25.327235932884584</v>
      </c>
      <c r="S10">
        <f t="shared" si="1"/>
        <v>26.739167619804473</v>
      </c>
      <c r="U10" s="24"/>
      <c r="V10" s="24"/>
    </row>
    <row r="11" spans="1:22" ht="18.75" customHeight="1" x14ac:dyDescent="0.4">
      <c r="A11" s="25" t="s">
        <v>26</v>
      </c>
      <c r="B11" s="21" t="s">
        <v>20</v>
      </c>
      <c r="C11">
        <v>1205.794112</v>
      </c>
      <c r="D11">
        <v>1079.7969800000001</v>
      </c>
      <c r="F11">
        <v>1205.794112</v>
      </c>
      <c r="G11">
        <v>1094.8396379999999</v>
      </c>
      <c r="H11">
        <v>1062.87399</v>
      </c>
      <c r="J11">
        <v>984.72714299999996</v>
      </c>
      <c r="K11">
        <v>1382.647688</v>
      </c>
      <c r="L11">
        <v>1094.8396379999999</v>
      </c>
      <c r="M11">
        <v>1062.87399</v>
      </c>
      <c r="O11">
        <v>984.72714299999996</v>
      </c>
      <c r="P11">
        <v>1382.647688</v>
      </c>
      <c r="Q11">
        <v>1094.8396379999999</v>
      </c>
      <c r="R11">
        <v>999.10709299999996</v>
      </c>
      <c r="S11">
        <v>1126.640887</v>
      </c>
      <c r="U11" s="24">
        <v>-0.106474</v>
      </c>
      <c r="V11" s="24">
        <v>0.34509499999999999</v>
      </c>
    </row>
    <row r="12" spans="1:22" ht="18.75" customHeight="1" x14ac:dyDescent="0.4">
      <c r="A12" s="25"/>
      <c r="B12" s="21" t="s">
        <v>30</v>
      </c>
      <c r="C12">
        <v>57829.378313000001</v>
      </c>
      <c r="D12">
        <v>58510.949544000003</v>
      </c>
      <c r="F12">
        <v>57829.378313000001</v>
      </c>
      <c r="G12">
        <v>58838.438403</v>
      </c>
      <c r="H12">
        <v>65877.150114000004</v>
      </c>
      <c r="J12">
        <v>9287.2716600000003</v>
      </c>
      <c r="K12">
        <v>20726.213973999998</v>
      </c>
      <c r="L12">
        <v>58838.438403</v>
      </c>
      <c r="M12">
        <v>65877.150114000004</v>
      </c>
      <c r="O12">
        <v>9287.2716600000003</v>
      </c>
      <c r="P12">
        <v>20726.213973999998</v>
      </c>
      <c r="Q12">
        <v>58838.438403</v>
      </c>
      <c r="R12">
        <v>1931.0222699999999</v>
      </c>
      <c r="S12">
        <v>140939.082222</v>
      </c>
      <c r="U12" s="24"/>
      <c r="V12" s="24"/>
    </row>
    <row r="13" spans="1:22" ht="18.75" customHeight="1" x14ac:dyDescent="0.4">
      <c r="A13" s="25"/>
      <c r="B13" s="21" t="s">
        <v>21</v>
      </c>
      <c r="C13">
        <f>SQRT(C12)</f>
        <v>240.47739667794144</v>
      </c>
      <c r="D13">
        <f t="shared" ref="D13:S13" si="2">SQRT(D12)</f>
        <v>241.89036678627778</v>
      </c>
      <c r="F13">
        <f t="shared" si="2"/>
        <v>240.47739667794144</v>
      </c>
      <c r="G13">
        <f t="shared" si="2"/>
        <v>242.56635876188602</v>
      </c>
      <c r="H13">
        <f t="shared" si="2"/>
        <v>256.66544394210922</v>
      </c>
      <c r="J13">
        <f t="shared" si="2"/>
        <v>96.370491645523941</v>
      </c>
      <c r="K13">
        <f t="shared" si="2"/>
        <v>143.96601673311656</v>
      </c>
      <c r="L13">
        <f t="shared" si="2"/>
        <v>242.56635876188602</v>
      </c>
      <c r="M13">
        <f t="shared" si="2"/>
        <v>256.66544394210922</v>
      </c>
      <c r="O13">
        <f t="shared" si="2"/>
        <v>96.370491645523941</v>
      </c>
      <c r="P13">
        <f t="shared" si="2"/>
        <v>143.96601673311656</v>
      </c>
      <c r="Q13">
        <f t="shared" si="2"/>
        <v>242.56635876188602</v>
      </c>
      <c r="R13">
        <f t="shared" si="2"/>
        <v>43.943398480317839</v>
      </c>
      <c r="S13">
        <f t="shared" si="2"/>
        <v>375.41854272531612</v>
      </c>
      <c r="U13" s="24"/>
      <c r="V13" s="24"/>
    </row>
    <row r="14" spans="1:22" ht="18.75" customHeight="1" x14ac:dyDescent="0.4">
      <c r="A14" s="25" t="s">
        <v>17</v>
      </c>
      <c r="B14" s="21" t="s">
        <v>20</v>
      </c>
      <c r="C14">
        <v>620.55555600000002</v>
      </c>
      <c r="D14">
        <v>1004.352941</v>
      </c>
      <c r="F14">
        <v>620.55555600000002</v>
      </c>
      <c r="G14">
        <v>948.11111100000005</v>
      </c>
      <c r="H14">
        <v>1067.625</v>
      </c>
      <c r="J14">
        <v>546.25</v>
      </c>
      <c r="K14">
        <v>680</v>
      </c>
      <c r="L14">
        <v>948.11111100000005</v>
      </c>
      <c r="M14">
        <v>1067.625</v>
      </c>
      <c r="O14">
        <v>546.25</v>
      </c>
      <c r="P14">
        <v>680</v>
      </c>
      <c r="Q14">
        <v>948.11111100000005</v>
      </c>
      <c r="R14">
        <v>838.25</v>
      </c>
      <c r="S14">
        <v>1297</v>
      </c>
      <c r="U14" s="24">
        <v>0.47118300000000002</v>
      </c>
      <c r="V14" s="24">
        <v>0.17700099999999999</v>
      </c>
    </row>
    <row r="15" spans="1:22" ht="18.75" customHeight="1" x14ac:dyDescent="0.4">
      <c r="A15" s="25"/>
      <c r="B15" s="21" t="s">
        <v>30</v>
      </c>
      <c r="C15">
        <v>22523.777778</v>
      </c>
      <c r="D15">
        <v>49185.867646999999</v>
      </c>
      <c r="F15">
        <v>22523.777778</v>
      </c>
      <c r="G15">
        <v>29172.861110999998</v>
      </c>
      <c r="H15">
        <v>70442.267856999999</v>
      </c>
      <c r="J15">
        <v>15062.25</v>
      </c>
      <c r="K15">
        <v>23812.5</v>
      </c>
      <c r="L15">
        <v>29172.861110999998</v>
      </c>
      <c r="M15">
        <v>70442.267856999999</v>
      </c>
      <c r="O15">
        <v>15062.25</v>
      </c>
      <c r="P15">
        <v>23812.5</v>
      </c>
      <c r="Q15">
        <v>29172.861110999998</v>
      </c>
      <c r="R15">
        <v>12158.25</v>
      </c>
      <c r="S15">
        <v>11906</v>
      </c>
      <c r="U15" s="24"/>
      <c r="V15" s="24"/>
    </row>
    <row r="16" spans="1:22" ht="18.75" customHeight="1" x14ac:dyDescent="0.4">
      <c r="A16" s="25"/>
      <c r="B16" s="21" t="s">
        <v>21</v>
      </c>
      <c r="C16">
        <f>SQRT(C15)</f>
        <v>150.07923833095634</v>
      </c>
      <c r="D16">
        <f t="shared" ref="D16:S16" si="3">SQRT(D15)</f>
        <v>221.77887105628434</v>
      </c>
      <c r="F16">
        <f t="shared" si="3"/>
        <v>150.07923833095634</v>
      </c>
      <c r="G16">
        <f t="shared" si="3"/>
        <v>170.80064727921845</v>
      </c>
      <c r="H16">
        <f t="shared" si="3"/>
        <v>265.40962276639482</v>
      </c>
      <c r="J16">
        <f t="shared" si="3"/>
        <v>122.72835858105493</v>
      </c>
      <c r="K16">
        <f t="shared" si="3"/>
        <v>154.31299362010964</v>
      </c>
      <c r="L16">
        <f t="shared" si="3"/>
        <v>170.80064727921845</v>
      </c>
      <c r="M16">
        <f t="shared" si="3"/>
        <v>265.40962276639482</v>
      </c>
      <c r="O16">
        <f t="shared" si="3"/>
        <v>122.72835858105493</v>
      </c>
      <c r="P16">
        <f t="shared" si="3"/>
        <v>154.31299362010964</v>
      </c>
      <c r="Q16">
        <f t="shared" si="3"/>
        <v>170.80064727921845</v>
      </c>
      <c r="R16">
        <f t="shared" si="3"/>
        <v>110.26445483472904</v>
      </c>
      <c r="S16">
        <f t="shared" si="3"/>
        <v>109.1146186356347</v>
      </c>
      <c r="U16" s="24"/>
      <c r="V16" s="24"/>
    </row>
    <row r="17" spans="1:22" ht="18.75" customHeight="1" x14ac:dyDescent="0.4">
      <c r="A17" s="25" t="s">
        <v>18</v>
      </c>
      <c r="B17" s="21" t="s">
        <v>20</v>
      </c>
      <c r="C17">
        <v>1101.3700510000001</v>
      </c>
      <c r="D17">
        <v>724.45719999999994</v>
      </c>
      <c r="F17">
        <v>1101.3700510000001</v>
      </c>
      <c r="G17">
        <v>669.95513000000005</v>
      </c>
      <c r="H17">
        <v>785.77202799999998</v>
      </c>
      <c r="J17">
        <v>988.09440199999995</v>
      </c>
      <c r="K17">
        <v>1191.9905699999999</v>
      </c>
      <c r="L17">
        <v>669.95513000000005</v>
      </c>
      <c r="M17">
        <v>785.77202799999998</v>
      </c>
      <c r="O17">
        <v>988.09440199999995</v>
      </c>
      <c r="P17">
        <v>1191.9905699999999</v>
      </c>
      <c r="Q17">
        <v>669.95513000000005</v>
      </c>
      <c r="R17">
        <v>880.93948599999999</v>
      </c>
      <c r="S17">
        <v>690.60456899999997</v>
      </c>
      <c r="U17" s="24">
        <v>-0.41881600000000002</v>
      </c>
      <c r="V17" s="24">
        <v>0.30126500000000001</v>
      </c>
    </row>
    <row r="18" spans="1:22" ht="18.75" customHeight="1" x14ac:dyDescent="0.4">
      <c r="A18" s="25"/>
      <c r="B18" s="21" t="s">
        <v>30</v>
      </c>
      <c r="C18">
        <v>19905.500511999999</v>
      </c>
      <c r="D18">
        <v>13588.195914</v>
      </c>
      <c r="F18">
        <v>19905.500511999999</v>
      </c>
      <c r="G18">
        <v>4789.3098140000002</v>
      </c>
      <c r="H18">
        <v>17469.472967000002</v>
      </c>
      <c r="J18">
        <v>5196.6944320000002</v>
      </c>
      <c r="K18">
        <v>12817.009475000001</v>
      </c>
      <c r="L18">
        <v>4789.3098140000002</v>
      </c>
      <c r="M18">
        <v>17469.472967000002</v>
      </c>
      <c r="O18">
        <v>5196.6944320000002</v>
      </c>
      <c r="P18">
        <v>12817.009475000001</v>
      </c>
      <c r="Q18">
        <v>4789.3098140000002</v>
      </c>
      <c r="R18">
        <v>11071.506541000001</v>
      </c>
      <c r="S18">
        <v>5539.0099110000001</v>
      </c>
      <c r="U18" s="24"/>
      <c r="V18" s="24"/>
    </row>
    <row r="19" spans="1:22" ht="18.75" customHeight="1" x14ac:dyDescent="0.4">
      <c r="A19" s="25"/>
      <c r="B19" s="21" t="s">
        <v>21</v>
      </c>
      <c r="C19">
        <f>SQRT(C18)</f>
        <v>141.08685449750448</v>
      </c>
      <c r="D19">
        <f t="shared" ref="D19:S19" si="4">SQRT(D18)</f>
        <v>116.56841730932096</v>
      </c>
      <c r="F19">
        <f t="shared" si="4"/>
        <v>141.08685449750448</v>
      </c>
      <c r="G19">
        <f t="shared" si="4"/>
        <v>69.204839527304742</v>
      </c>
      <c r="H19">
        <f t="shared" si="4"/>
        <v>132.17213385203402</v>
      </c>
      <c r="J19">
        <f t="shared" si="4"/>
        <v>72.088101875413528</v>
      </c>
      <c r="K19">
        <f t="shared" si="4"/>
        <v>113.21223200255351</v>
      </c>
      <c r="L19">
        <f t="shared" si="4"/>
        <v>69.204839527304742</v>
      </c>
      <c r="M19">
        <f t="shared" si="4"/>
        <v>132.17213385203402</v>
      </c>
      <c r="O19">
        <f t="shared" si="4"/>
        <v>72.088101875413528</v>
      </c>
      <c r="P19">
        <f t="shared" si="4"/>
        <v>113.21223200255351</v>
      </c>
      <c r="Q19">
        <f t="shared" si="4"/>
        <v>69.204839527304742</v>
      </c>
      <c r="R19">
        <f t="shared" si="4"/>
        <v>105.22122666553551</v>
      </c>
      <c r="S19">
        <f t="shared" si="4"/>
        <v>74.424524929622493</v>
      </c>
      <c r="U19" s="24"/>
      <c r="V19" s="24"/>
    </row>
    <row r="20" spans="1:22" ht="18.75" customHeight="1" x14ac:dyDescent="0.4">
      <c r="A20" s="25" t="s">
        <v>27</v>
      </c>
      <c r="B20" s="21" t="s">
        <v>20</v>
      </c>
      <c r="C20">
        <v>246589.49871099999</v>
      </c>
      <c r="D20">
        <v>249500.443918</v>
      </c>
      <c r="F20">
        <v>246589.49871099999</v>
      </c>
      <c r="G20">
        <v>204365.1765</v>
      </c>
      <c r="H20">
        <v>300277.61976199999</v>
      </c>
      <c r="J20">
        <v>192264.84815000001</v>
      </c>
      <c r="K20">
        <v>290049.21915999998</v>
      </c>
      <c r="L20">
        <v>204365.1765</v>
      </c>
      <c r="M20">
        <v>300277.61976199999</v>
      </c>
      <c r="O20">
        <v>192264.84815000001</v>
      </c>
      <c r="P20">
        <v>290049.21915999998</v>
      </c>
      <c r="Q20">
        <v>204365.1765</v>
      </c>
      <c r="R20">
        <v>277449.93664999999</v>
      </c>
      <c r="S20">
        <v>323105.30287499999</v>
      </c>
      <c r="U20" s="24">
        <v>0.141819</v>
      </c>
      <c r="V20" s="24">
        <v>0.574376</v>
      </c>
    </row>
    <row r="21" spans="1:22" ht="18.75" customHeight="1" x14ac:dyDescent="0.4">
      <c r="A21" s="25"/>
      <c r="B21" s="21" t="s">
        <v>30</v>
      </c>
      <c r="C21" s="17">
        <v>4610889000</v>
      </c>
      <c r="D21" s="17">
        <v>4741067000</v>
      </c>
      <c r="F21" s="17">
        <v>4610889000</v>
      </c>
      <c r="G21" s="17">
        <v>1125030000</v>
      </c>
      <c r="H21" s="17">
        <v>3985077000</v>
      </c>
      <c r="J21" s="17">
        <v>1266755000</v>
      </c>
      <c r="K21" s="17">
        <v>2959610000</v>
      </c>
      <c r="L21" s="17">
        <v>1125030000</v>
      </c>
      <c r="M21" s="17">
        <v>3985077000</v>
      </c>
      <c r="O21" s="17">
        <v>1266755000</v>
      </c>
      <c r="P21" s="17">
        <v>2959610000</v>
      </c>
      <c r="Q21" s="17">
        <v>1125030000</v>
      </c>
      <c r="R21" s="17">
        <v>4003995000</v>
      </c>
      <c r="S21" s="17">
        <v>3904909000</v>
      </c>
      <c r="U21" s="24"/>
      <c r="V21" s="24"/>
    </row>
    <row r="22" spans="1:22" ht="18.75" customHeight="1" x14ac:dyDescent="0.4">
      <c r="A22" s="25"/>
      <c r="B22" s="21" t="s">
        <v>21</v>
      </c>
      <c r="C22">
        <f>SQRT(C21)</f>
        <v>67903.527154338604</v>
      </c>
      <c r="D22">
        <f t="shared" ref="D22:S22" si="5">SQRT(D21)</f>
        <v>68855.40646891862</v>
      </c>
      <c r="F22">
        <f t="shared" si="5"/>
        <v>67903.527154338604</v>
      </c>
      <c r="G22">
        <f t="shared" si="5"/>
        <v>33541.466873110963</v>
      </c>
      <c r="H22">
        <f t="shared" si="5"/>
        <v>63127.466288454823</v>
      </c>
      <c r="J22">
        <f t="shared" si="5"/>
        <v>35591.501794670032</v>
      </c>
      <c r="K22">
        <f t="shared" si="5"/>
        <v>54402.29774559159</v>
      </c>
      <c r="L22">
        <f t="shared" si="5"/>
        <v>33541.466873110963</v>
      </c>
      <c r="M22">
        <f t="shared" si="5"/>
        <v>63127.466288454823</v>
      </c>
      <c r="O22">
        <f t="shared" si="5"/>
        <v>35591.501794670032</v>
      </c>
      <c r="P22">
        <f t="shared" si="5"/>
        <v>54402.29774559159</v>
      </c>
      <c r="Q22">
        <f t="shared" si="5"/>
        <v>33541.466873110963</v>
      </c>
      <c r="R22">
        <f t="shared" si="5"/>
        <v>63277.128569491833</v>
      </c>
      <c r="S22">
        <f t="shared" si="5"/>
        <v>62489.271079122052</v>
      </c>
      <c r="U22" s="24"/>
      <c r="V22" s="24"/>
    </row>
    <row r="23" spans="1:22" ht="18.75" customHeight="1" x14ac:dyDescent="0.4">
      <c r="A23" s="25" t="s">
        <v>28</v>
      </c>
      <c r="B23" s="21" t="s">
        <v>20</v>
      </c>
      <c r="C23">
        <v>498.39643599999999</v>
      </c>
      <c r="D23">
        <v>312.16192999999998</v>
      </c>
      <c r="F23">
        <v>498.39643599999999</v>
      </c>
      <c r="G23">
        <v>343.91389600000002</v>
      </c>
      <c r="H23">
        <v>276.440969</v>
      </c>
      <c r="J23">
        <v>549.50533299999995</v>
      </c>
      <c r="K23">
        <v>457.50931800000001</v>
      </c>
      <c r="L23">
        <v>343.91389600000002</v>
      </c>
      <c r="M23">
        <v>276.440969</v>
      </c>
      <c r="O23">
        <v>549.50533299999995</v>
      </c>
      <c r="P23">
        <v>457.50931800000001</v>
      </c>
      <c r="Q23">
        <v>343.91389600000002</v>
      </c>
      <c r="R23">
        <v>320.84387700000002</v>
      </c>
      <c r="S23">
        <v>232.03806</v>
      </c>
      <c r="U23" s="24">
        <v>-0.45667099999999999</v>
      </c>
      <c r="V23" s="24">
        <v>-0.16567999999999999</v>
      </c>
    </row>
    <row r="24" spans="1:22" ht="18.75" customHeight="1" x14ac:dyDescent="0.4">
      <c r="A24" s="25"/>
      <c r="B24" s="21" t="s">
        <v>30</v>
      </c>
      <c r="C24">
        <v>9944.2317079999993</v>
      </c>
      <c r="D24">
        <v>4727.8209139999999</v>
      </c>
      <c r="F24">
        <v>9944.2317079999993</v>
      </c>
      <c r="G24">
        <v>4321.2647450000004</v>
      </c>
      <c r="H24">
        <v>3113.347655</v>
      </c>
      <c r="J24">
        <v>2505.4517099999998</v>
      </c>
      <c r="K24">
        <v>13307.559781</v>
      </c>
      <c r="L24">
        <v>4321.2647450000004</v>
      </c>
      <c r="M24">
        <v>3113.347655</v>
      </c>
      <c r="O24">
        <v>2505.4517099999998</v>
      </c>
      <c r="P24">
        <v>13307.559781</v>
      </c>
      <c r="Q24">
        <v>4321.2647450000004</v>
      </c>
      <c r="R24">
        <v>1863.405536</v>
      </c>
      <c r="S24">
        <v>143.42356799999999</v>
      </c>
      <c r="U24" s="24"/>
      <c r="V24" s="24"/>
    </row>
    <row r="25" spans="1:22" ht="18.75" customHeight="1" x14ac:dyDescent="0.4">
      <c r="A25" s="25"/>
      <c r="B25" s="21" t="s">
        <v>21</v>
      </c>
      <c r="C25">
        <f>SQRT(C24)</f>
        <v>99.720768689375831</v>
      </c>
      <c r="D25">
        <f t="shared" ref="D25:S25" si="6">SQRT(D24)</f>
        <v>68.759151492728591</v>
      </c>
      <c r="F25">
        <f t="shared" si="6"/>
        <v>99.720768689375831</v>
      </c>
      <c r="G25">
        <f t="shared" si="6"/>
        <v>65.736327437726544</v>
      </c>
      <c r="H25">
        <f t="shared" si="6"/>
        <v>55.797380359654881</v>
      </c>
      <c r="J25">
        <f t="shared" si="6"/>
        <v>50.054487411220187</v>
      </c>
      <c r="K25">
        <f t="shared" si="6"/>
        <v>115.35839709791394</v>
      </c>
      <c r="L25">
        <f t="shared" si="6"/>
        <v>65.736327437726544</v>
      </c>
      <c r="M25">
        <f t="shared" si="6"/>
        <v>55.797380359654881</v>
      </c>
      <c r="O25">
        <f t="shared" si="6"/>
        <v>50.054487411220187</v>
      </c>
      <c r="P25">
        <f t="shared" si="6"/>
        <v>115.35839709791394</v>
      </c>
      <c r="Q25">
        <f t="shared" si="6"/>
        <v>65.736327437726544</v>
      </c>
      <c r="R25">
        <f t="shared" si="6"/>
        <v>43.16718123760225</v>
      </c>
      <c r="S25">
        <f t="shared" si="6"/>
        <v>11.97595791575772</v>
      </c>
      <c r="U25" s="24"/>
      <c r="V25" s="24"/>
    </row>
    <row r="26" spans="1:22" ht="18.75" customHeight="1" x14ac:dyDescent="0.4">
      <c r="A26" s="25" t="s">
        <v>19</v>
      </c>
      <c r="B26" s="21" t="s">
        <v>20</v>
      </c>
      <c r="C26">
        <v>-7.9283999999999993E-2</v>
      </c>
      <c r="D26">
        <v>4.1987999999999998E-2</v>
      </c>
      <c r="F26">
        <v>-7.9283999999999993E-2</v>
      </c>
      <c r="G26">
        <v>0.13122400000000001</v>
      </c>
      <c r="H26">
        <v>-5.8401000000000002E-2</v>
      </c>
      <c r="J26">
        <v>-4.2944999999999997E-2</v>
      </c>
      <c r="K26">
        <v>-0.10835500000000001</v>
      </c>
      <c r="L26">
        <v>0.13122400000000001</v>
      </c>
      <c r="M26">
        <v>-5.8401000000000002E-2</v>
      </c>
      <c r="O26">
        <v>-4.2944999999999997E-2</v>
      </c>
      <c r="P26">
        <v>-0.10835500000000001</v>
      </c>
      <c r="Q26">
        <v>0.13122400000000001</v>
      </c>
      <c r="R26">
        <v>-7.9273999999999997E-2</v>
      </c>
      <c r="S26">
        <v>-3.7527999999999999E-2</v>
      </c>
      <c r="U26" s="24">
        <v>0.168956</v>
      </c>
      <c r="V26" s="24">
        <v>-0.40711900000000001</v>
      </c>
    </row>
    <row r="27" spans="1:22" ht="18.75" customHeight="1" x14ac:dyDescent="0.4">
      <c r="A27" s="25"/>
      <c r="B27" s="21" t="s">
        <v>30</v>
      </c>
      <c r="C27">
        <v>6.5649999999999997E-3</v>
      </c>
      <c r="D27">
        <v>2.2785E-2</v>
      </c>
      <c r="F27">
        <v>6.5649999999999997E-3</v>
      </c>
      <c r="G27">
        <v>1.8015E-2</v>
      </c>
      <c r="H27">
        <v>9.7339999999999996E-3</v>
      </c>
      <c r="J27">
        <v>5.7390000000000002E-3</v>
      </c>
      <c r="K27">
        <v>6.4479999999999997E-3</v>
      </c>
      <c r="L27">
        <v>1.8015E-2</v>
      </c>
      <c r="M27">
        <v>9.7339999999999996E-3</v>
      </c>
      <c r="O27">
        <v>5.7390000000000002E-3</v>
      </c>
      <c r="P27">
        <v>6.4479999999999997E-3</v>
      </c>
      <c r="Q27">
        <v>1.8015E-2</v>
      </c>
      <c r="R27">
        <v>1.5211000000000001E-2</v>
      </c>
      <c r="S27">
        <v>6.3410000000000003E-3</v>
      </c>
      <c r="U27" s="24"/>
      <c r="V27" s="24"/>
    </row>
    <row r="28" spans="1:22" ht="18.75" customHeight="1" x14ac:dyDescent="0.4">
      <c r="A28" s="25"/>
      <c r="B28" s="21" t="s">
        <v>21</v>
      </c>
      <c r="C28">
        <f>SQRT(C27)</f>
        <v>8.1024687595818601E-2</v>
      </c>
      <c r="D28">
        <f t="shared" ref="D28:S28" si="7">SQRT(D27)</f>
        <v>0.15094701056993476</v>
      </c>
      <c r="F28">
        <f t="shared" si="7"/>
        <v>8.1024687595818601E-2</v>
      </c>
      <c r="G28">
        <f t="shared" si="7"/>
        <v>0.13421996870808756</v>
      </c>
      <c r="H28">
        <f t="shared" si="7"/>
        <v>9.8661035875364692E-2</v>
      </c>
      <c r="J28">
        <f t="shared" si="7"/>
        <v>7.5756187866074673E-2</v>
      </c>
      <c r="K28">
        <f t="shared" si="7"/>
        <v>8.0299439599538919E-2</v>
      </c>
      <c r="L28">
        <f t="shared" si="7"/>
        <v>0.13421996870808756</v>
      </c>
      <c r="M28">
        <f t="shared" si="7"/>
        <v>9.8661035875364692E-2</v>
      </c>
      <c r="O28">
        <f t="shared" si="7"/>
        <v>7.5756187866074673E-2</v>
      </c>
      <c r="P28">
        <f t="shared" si="7"/>
        <v>8.0299439599538919E-2</v>
      </c>
      <c r="Q28">
        <f t="shared" si="7"/>
        <v>0.13421996870808756</v>
      </c>
      <c r="R28">
        <f t="shared" si="7"/>
        <v>0.12333288288206029</v>
      </c>
      <c r="S28">
        <f t="shared" si="7"/>
        <v>7.9630396206473816E-2</v>
      </c>
      <c r="U28" s="24"/>
      <c r="V28" s="24"/>
    </row>
    <row r="29" spans="1:22" x14ac:dyDescent="0.4">
      <c r="B29" s="3"/>
      <c r="C29" s="3"/>
      <c r="D29" s="12"/>
    </row>
    <row r="30" spans="1:22" x14ac:dyDescent="0.4">
      <c r="B30" s="3"/>
      <c r="C30" s="3"/>
      <c r="D30" s="12"/>
      <c r="P30" s="17"/>
    </row>
    <row r="31" spans="1:22" x14ac:dyDescent="0.4">
      <c r="B31" s="3"/>
      <c r="C31" s="3"/>
      <c r="D31" s="12"/>
    </row>
    <row r="32" spans="1:22" x14ac:dyDescent="0.4">
      <c r="B32" s="3"/>
      <c r="C32" s="3"/>
      <c r="D32" s="12"/>
    </row>
    <row r="33" spans="2:4" x14ac:dyDescent="0.4">
      <c r="B33" s="3"/>
      <c r="C33" s="3"/>
      <c r="D33" s="12"/>
    </row>
    <row r="34" spans="2:4" x14ac:dyDescent="0.4">
      <c r="B34" s="3"/>
      <c r="C34" s="3"/>
    </row>
    <row r="35" spans="2:4" x14ac:dyDescent="0.4">
      <c r="B35" s="3"/>
      <c r="C35" s="3"/>
    </row>
    <row r="36" spans="2:4" x14ac:dyDescent="0.4">
      <c r="B36" s="3"/>
      <c r="C36" s="3"/>
    </row>
    <row r="37" spans="2:4" x14ac:dyDescent="0.4">
      <c r="B37" s="3"/>
      <c r="C37" s="3"/>
    </row>
    <row r="38" spans="2:4" x14ac:dyDescent="0.4">
      <c r="B38" s="3"/>
      <c r="C38" s="3"/>
    </row>
    <row r="39" spans="2:4" x14ac:dyDescent="0.4">
      <c r="B39" s="3"/>
      <c r="C39" s="3"/>
    </row>
    <row r="40" spans="2:4" x14ac:dyDescent="0.4">
      <c r="B40" s="3"/>
      <c r="C40" s="3"/>
      <c r="D40" s="5"/>
    </row>
  </sheetData>
  <mergeCells count="29">
    <mergeCell ref="U2:V2"/>
    <mergeCell ref="A5:A7"/>
    <mergeCell ref="A8:A10"/>
    <mergeCell ref="A26:A28"/>
    <mergeCell ref="O2:S2"/>
    <mergeCell ref="J2:M2"/>
    <mergeCell ref="F2:H2"/>
    <mergeCell ref="C2:D2"/>
    <mergeCell ref="A11:A13"/>
    <mergeCell ref="A14:A16"/>
    <mergeCell ref="A17:A19"/>
    <mergeCell ref="A20:A22"/>
    <mergeCell ref="A23:A25"/>
    <mergeCell ref="U20:U22"/>
    <mergeCell ref="U23:U25"/>
    <mergeCell ref="U26:U28"/>
    <mergeCell ref="V26:V28"/>
    <mergeCell ref="V23:V25"/>
    <mergeCell ref="V20:V22"/>
    <mergeCell ref="V14:V16"/>
    <mergeCell ref="V11:V13"/>
    <mergeCell ref="V8:V10"/>
    <mergeCell ref="V5:V7"/>
    <mergeCell ref="U17:U19"/>
    <mergeCell ref="V17:V19"/>
    <mergeCell ref="U5:U7"/>
    <mergeCell ref="U8:U10"/>
    <mergeCell ref="U11:U13"/>
    <mergeCell ref="U14:U16"/>
  </mergeCells>
  <phoneticPr fontId="2"/>
  <conditionalFormatting sqref="C4:S4">
    <cfRule type="colorScale" priority="7">
      <colorScale>
        <cfvo type="min"/>
        <cfvo type="max"/>
        <color rgb="FFFFEF9C"/>
        <color rgb="FF63BE7B"/>
      </colorScale>
    </cfRule>
  </conditionalFormatting>
  <conditionalFormatting sqref="C5:S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8:S8">
    <cfRule type="colorScale" priority="8">
      <colorScale>
        <cfvo type="min"/>
        <cfvo type="max"/>
        <color rgb="FFFFEF9C"/>
        <color rgb="FF63BE7B"/>
      </colorScale>
    </cfRule>
  </conditionalFormatting>
  <conditionalFormatting sqref="C11:S11">
    <cfRule type="colorScale" priority="6">
      <colorScale>
        <cfvo type="min"/>
        <cfvo type="max"/>
        <color rgb="FFFFEF9C"/>
        <color rgb="FF63BE7B"/>
      </colorScale>
    </cfRule>
  </conditionalFormatting>
  <conditionalFormatting sqref="C14:S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S17">
    <cfRule type="colorScale" priority="4">
      <colorScale>
        <cfvo type="min"/>
        <cfvo type="max"/>
        <color rgb="FFFFEF9C"/>
        <color rgb="FF63BE7B"/>
      </colorScale>
    </cfRule>
  </conditionalFormatting>
  <conditionalFormatting sqref="C20:S20">
    <cfRule type="colorScale" priority="3">
      <colorScale>
        <cfvo type="min"/>
        <cfvo type="max"/>
        <color rgb="FFFFEF9C"/>
        <color rgb="FF63BE7B"/>
      </colorScale>
    </cfRule>
  </conditionalFormatting>
  <conditionalFormatting sqref="C23:S23">
    <cfRule type="colorScale" priority="2">
      <colorScale>
        <cfvo type="min"/>
        <cfvo type="max"/>
        <color rgb="FFFFEF9C"/>
        <color rgb="FF63BE7B"/>
      </colorScale>
    </cfRule>
  </conditionalFormatting>
  <conditionalFormatting sqref="C26:S26">
    <cfRule type="colorScale" priority="1">
      <colorScale>
        <cfvo type="min"/>
        <cfvo type="max"/>
        <color rgb="FFFFEF9C"/>
        <color rgb="FF63BE7B"/>
      </colorScale>
    </cfRule>
  </conditionalFormatting>
  <conditionalFormatting sqref="U5:U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AX40"/>
  <sheetViews>
    <sheetView zoomScale="80" zoomScaleNormal="80" workbookViewId="0">
      <selection activeCell="AZ10" sqref="AZ10"/>
    </sheetView>
  </sheetViews>
  <sheetFormatPr defaultColWidth="8.875" defaultRowHeight="18.75" x14ac:dyDescent="0.4"/>
  <cols>
    <col min="1" max="1" width="10" style="3" customWidth="1"/>
    <col min="2" max="6" width="4.25" style="3" customWidth="1"/>
    <col min="7" max="7" width="6.25" style="13" customWidth="1"/>
    <col min="8" max="27" width="4.375" style="2" customWidth="1"/>
    <col min="28" max="28" width="4.125" style="3" customWidth="1"/>
    <col min="29" max="29" width="10" style="3" customWidth="1"/>
    <col min="30" max="32" width="4.25" style="3" customWidth="1"/>
    <col min="33" max="33" width="6.125" style="3" customWidth="1"/>
    <col min="34" max="43" width="4.375" style="4" customWidth="1"/>
    <col min="45" max="45" width="10" style="3" customWidth="1"/>
    <col min="46" max="49" width="4.25" style="3" customWidth="1"/>
    <col min="50" max="50" width="6.1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22" t="s">
        <v>15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3" t="s">
        <v>15</v>
      </c>
      <c r="AI1" s="23"/>
      <c r="AJ1" s="23"/>
      <c r="AK1" s="23"/>
      <c r="AL1" s="23"/>
      <c r="AM1" s="23"/>
      <c r="AN1" s="23"/>
      <c r="AO1" s="23"/>
      <c r="AP1" s="23"/>
      <c r="AQ1" s="23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x14ac:dyDescent="0.4">
      <c r="A3" s="3" t="s">
        <v>0</v>
      </c>
      <c r="B3" s="3" t="s">
        <v>1</v>
      </c>
      <c r="C3" s="3">
        <v>1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G3" s="12">
        <f>(COUNTIF(AH3:AQ3,"○")/10)</f>
        <v>0.8</v>
      </c>
      <c r="AH3" s="10" t="s">
        <v>12</v>
      </c>
      <c r="AI3" s="9" t="s">
        <v>11</v>
      </c>
      <c r="AJ3" s="10" t="s">
        <v>12</v>
      </c>
      <c r="AK3" s="9" t="s">
        <v>11</v>
      </c>
      <c r="AL3" s="10" t="s">
        <v>12</v>
      </c>
      <c r="AM3" s="10" t="s">
        <v>12</v>
      </c>
      <c r="AN3" s="10" t="s">
        <v>12</v>
      </c>
      <c r="AO3" s="10" t="s">
        <v>12</v>
      </c>
      <c r="AP3" s="10" t="s">
        <v>12</v>
      </c>
      <c r="AQ3" s="10" t="s">
        <v>12</v>
      </c>
      <c r="AS3" s="3" t="s">
        <v>22</v>
      </c>
      <c r="AT3" s="3" t="s">
        <v>1</v>
      </c>
      <c r="AU3" s="3">
        <v>1</v>
      </c>
      <c r="AV3"/>
      <c r="AW3"/>
      <c r="AX3" s="12">
        <f>(G3+AG3)/2</f>
        <v>0.65</v>
      </c>
    </row>
    <row r="4" spans="1:50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G4" s="12">
        <f t="shared" ref="AG4:AG37" si="1">(COUNTIF(AH4:AQ4,"○")/10)</f>
        <v>0</v>
      </c>
      <c r="AH4" s="10"/>
      <c r="AI4" s="10"/>
      <c r="AJ4" s="10"/>
      <c r="AK4" s="10"/>
      <c r="AL4" s="10"/>
      <c r="AM4" s="9"/>
      <c r="AN4" s="9"/>
      <c r="AO4" s="10"/>
      <c r="AP4" s="10"/>
      <c r="AQ4" s="9"/>
      <c r="AU4" s="3">
        <v>2</v>
      </c>
      <c r="AV4"/>
      <c r="AW4"/>
      <c r="AX4" s="12">
        <f>(G4+AG4)/2</f>
        <v>0</v>
      </c>
    </row>
    <row r="5" spans="1:50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x14ac:dyDescent="0.4">
      <c r="B6" s="3" t="s">
        <v>2</v>
      </c>
      <c r="C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G6" s="12">
        <f t="shared" si="1"/>
        <v>0.9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10" t="s">
        <v>12</v>
      </c>
      <c r="AO6" s="10" t="s">
        <v>12</v>
      </c>
      <c r="AP6" s="10" t="s">
        <v>12</v>
      </c>
      <c r="AQ6" s="10" t="s">
        <v>12</v>
      </c>
      <c r="AT6" s="3" t="s">
        <v>2</v>
      </c>
      <c r="AU6" s="3">
        <v>1</v>
      </c>
      <c r="AV6"/>
      <c r="AW6"/>
      <c r="AX6" s="12">
        <f t="shared" ref="AX6:AX15" si="3">(G6+AG6)/2</f>
        <v>0.9</v>
      </c>
    </row>
    <row r="7" spans="1:50" x14ac:dyDescent="0.4">
      <c r="C7" s="3">
        <v>2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G7" s="12">
        <f t="shared" si="1"/>
        <v>0.8</v>
      </c>
      <c r="AH7" s="10" t="s">
        <v>12</v>
      </c>
      <c r="AI7" s="9" t="s">
        <v>11</v>
      </c>
      <c r="AJ7" s="10" t="s">
        <v>12</v>
      </c>
      <c r="AK7" s="9" t="s">
        <v>11</v>
      </c>
      <c r="AL7" s="10" t="s">
        <v>12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/>
      <c r="AW7"/>
      <c r="AX7" s="12">
        <f t="shared" si="3"/>
        <v>0.8</v>
      </c>
    </row>
    <row r="8" spans="1:50" x14ac:dyDescent="0.4">
      <c r="C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G8" s="12">
        <f t="shared" si="1"/>
        <v>0.7</v>
      </c>
      <c r="AH8" s="10" t="s">
        <v>12</v>
      </c>
      <c r="AI8" s="9" t="s">
        <v>11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/>
      <c r="AW8"/>
      <c r="AX8" s="12">
        <f t="shared" si="3"/>
        <v>0.8</v>
      </c>
    </row>
    <row r="9" spans="1:50" x14ac:dyDescent="0.4">
      <c r="C9" s="3">
        <v>4</v>
      </c>
      <c r="G9" s="12">
        <f t="shared" si="0"/>
        <v>0</v>
      </c>
      <c r="H9" s="9"/>
      <c r="I9" s="9"/>
      <c r="J9" s="10"/>
      <c r="K9" s="9"/>
      <c r="L9" s="10"/>
      <c r="M9" s="10"/>
      <c r="N9" s="9"/>
      <c r="O9" s="10"/>
      <c r="P9" s="10"/>
      <c r="Q9" s="10"/>
      <c r="R9" s="10"/>
      <c r="S9" s="10"/>
      <c r="T9" s="10"/>
      <c r="U9" s="10"/>
      <c r="V9" s="10"/>
      <c r="W9" s="9"/>
      <c r="X9" s="10"/>
      <c r="Y9" s="10"/>
      <c r="Z9" s="9"/>
      <c r="AA9" s="10"/>
      <c r="AE9" s="3">
        <v>4</v>
      </c>
      <c r="AG9" s="12">
        <f t="shared" si="1"/>
        <v>0</v>
      </c>
      <c r="AH9" s="10"/>
      <c r="AI9" s="10"/>
      <c r="AJ9" s="10"/>
      <c r="AK9" s="10"/>
      <c r="AL9" s="10"/>
      <c r="AM9" s="9"/>
      <c r="AN9" s="10"/>
      <c r="AO9" s="10"/>
      <c r="AP9" s="10"/>
      <c r="AQ9" s="10"/>
      <c r="AU9" s="3">
        <v>4</v>
      </c>
      <c r="AV9"/>
      <c r="AW9"/>
      <c r="AX9" s="12">
        <f t="shared" si="3"/>
        <v>0</v>
      </c>
    </row>
    <row r="10" spans="1:50" x14ac:dyDescent="0.4">
      <c r="C10" s="3">
        <v>5</v>
      </c>
      <c r="G10" s="12">
        <f t="shared" si="0"/>
        <v>0</v>
      </c>
      <c r="H10" s="9"/>
      <c r="I10" s="10"/>
      <c r="J10" s="9"/>
      <c r="K10" s="9"/>
      <c r="L10" s="10"/>
      <c r="M10" s="9"/>
      <c r="N10" s="9"/>
      <c r="O10" s="10"/>
      <c r="P10" s="9"/>
      <c r="Q10" s="9"/>
      <c r="R10" s="10"/>
      <c r="S10" s="10"/>
      <c r="T10" s="9"/>
      <c r="U10" s="10"/>
      <c r="V10" s="9"/>
      <c r="W10" s="10"/>
      <c r="X10" s="10"/>
      <c r="Y10" s="10"/>
      <c r="Z10" s="10"/>
      <c r="AA10" s="10"/>
      <c r="AE10" s="3">
        <v>5</v>
      </c>
      <c r="AG10" s="12">
        <f t="shared" si="1"/>
        <v>0</v>
      </c>
      <c r="AH10" s="10"/>
      <c r="AI10" s="9"/>
      <c r="AJ10" s="10"/>
      <c r="AK10" s="9"/>
      <c r="AL10" s="9"/>
      <c r="AM10" s="10"/>
      <c r="AN10" s="9"/>
      <c r="AO10" s="10"/>
      <c r="AP10" s="10"/>
      <c r="AQ10" s="10"/>
      <c r="AU10" s="3">
        <v>5</v>
      </c>
      <c r="AV10"/>
      <c r="AW10"/>
      <c r="AX10" s="12">
        <f t="shared" si="3"/>
        <v>0</v>
      </c>
    </row>
    <row r="11" spans="1:50" x14ac:dyDescent="0.4">
      <c r="C11" s="3">
        <v>6</v>
      </c>
      <c r="G11" s="12">
        <f t="shared" si="0"/>
        <v>0</v>
      </c>
      <c r="H11" s="10"/>
      <c r="I11" s="10"/>
      <c r="J11" s="10"/>
      <c r="K11" s="9"/>
      <c r="L11" s="10"/>
      <c r="M11" s="10"/>
      <c r="N11" s="9"/>
      <c r="O11" s="10"/>
      <c r="P11" s="10"/>
      <c r="Q11" s="9"/>
      <c r="R11" s="10"/>
      <c r="S11" s="10"/>
      <c r="T11" s="10"/>
      <c r="U11" s="10"/>
      <c r="V11" s="10"/>
      <c r="W11" s="10"/>
      <c r="X11" s="10"/>
      <c r="Y11" s="10"/>
      <c r="Z11" s="10"/>
      <c r="AA11" s="10"/>
      <c r="AE11" s="3">
        <v>6</v>
      </c>
      <c r="AG11" s="12">
        <f t="shared" si="1"/>
        <v>0</v>
      </c>
      <c r="AH11" s="10"/>
      <c r="AI11" s="10"/>
      <c r="AJ11" s="10"/>
      <c r="AK11" s="10"/>
      <c r="AL11" s="9"/>
      <c r="AM11" s="10"/>
      <c r="AN11" s="9"/>
      <c r="AO11" s="10"/>
      <c r="AP11" s="10"/>
      <c r="AQ11" s="10"/>
      <c r="AU11" s="3">
        <v>6</v>
      </c>
      <c r="AV11"/>
      <c r="AW11"/>
      <c r="AX11" s="12">
        <f t="shared" si="3"/>
        <v>0</v>
      </c>
    </row>
    <row r="12" spans="1:50" x14ac:dyDescent="0.4">
      <c r="C12" s="3">
        <v>7</v>
      </c>
      <c r="G12" s="12">
        <f t="shared" si="0"/>
        <v>0</v>
      </c>
      <c r="H12" s="10"/>
      <c r="I12" s="9"/>
      <c r="J12" s="9"/>
      <c r="K12" s="9"/>
      <c r="L12" s="10"/>
      <c r="M12" s="9"/>
      <c r="N12" s="9"/>
      <c r="O12" s="10"/>
      <c r="P12" s="9"/>
      <c r="Q12" s="10"/>
      <c r="R12" s="10"/>
      <c r="S12" s="9"/>
      <c r="T12" s="10"/>
      <c r="U12" s="10"/>
      <c r="V12" s="9"/>
      <c r="W12" s="10"/>
      <c r="X12" s="10"/>
      <c r="Y12" s="9"/>
      <c r="Z12" s="10"/>
      <c r="AA12" s="10"/>
      <c r="AE12" s="3">
        <v>7</v>
      </c>
      <c r="AG12" s="12">
        <f t="shared" si="1"/>
        <v>0</v>
      </c>
      <c r="AH12" s="10"/>
      <c r="AI12" s="10"/>
      <c r="AJ12" s="10"/>
      <c r="AK12" s="10"/>
      <c r="AL12" s="9"/>
      <c r="AM12" s="9"/>
      <c r="AN12" s="10"/>
      <c r="AO12" s="10"/>
      <c r="AP12" s="10"/>
      <c r="AQ12" s="10"/>
      <c r="AU12" s="3">
        <v>7</v>
      </c>
      <c r="AV12"/>
      <c r="AW12"/>
      <c r="AX12" s="12">
        <f t="shared" si="3"/>
        <v>0</v>
      </c>
    </row>
    <row r="13" spans="1:50" x14ac:dyDescent="0.4">
      <c r="C13" s="3">
        <v>8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G13" s="12">
        <f t="shared" si="1"/>
        <v>0.9</v>
      </c>
      <c r="AH13" s="10" t="s">
        <v>12</v>
      </c>
      <c r="AI13" s="9" t="s">
        <v>11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U13" s="3">
        <v>8</v>
      </c>
      <c r="AV13"/>
      <c r="AW13"/>
      <c r="AX13" s="12">
        <f t="shared" si="3"/>
        <v>0.82499999999999996</v>
      </c>
    </row>
    <row r="14" spans="1:50" x14ac:dyDescent="0.4">
      <c r="C14" s="3">
        <v>9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G14" s="12">
        <f t="shared" si="1"/>
        <v>0.9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10" t="s">
        <v>12</v>
      </c>
      <c r="AP14" s="10" t="s">
        <v>12</v>
      </c>
      <c r="AQ14" s="10" t="s">
        <v>12</v>
      </c>
      <c r="AU14" s="3">
        <v>9</v>
      </c>
      <c r="AV14"/>
      <c r="AW14"/>
      <c r="AX14" s="12">
        <f t="shared" si="3"/>
        <v>0.8</v>
      </c>
    </row>
    <row r="15" spans="1:50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G15" s="12">
        <f t="shared" si="1"/>
        <v>0</v>
      </c>
      <c r="AH15" s="10"/>
      <c r="AI15" s="10"/>
      <c r="AJ15" s="10"/>
      <c r="AK15" s="10"/>
      <c r="AL15" s="10"/>
      <c r="AM15" s="10"/>
      <c r="AN15" s="9"/>
      <c r="AO15" s="10"/>
      <c r="AP15" s="10"/>
      <c r="AQ15" s="10"/>
      <c r="AU15" s="3">
        <v>10</v>
      </c>
      <c r="AV15"/>
      <c r="AW15"/>
      <c r="AX15" s="12">
        <f t="shared" si="3"/>
        <v>0</v>
      </c>
    </row>
    <row r="16" spans="1:50" x14ac:dyDescent="0.4">
      <c r="G16" s="12"/>
      <c r="H16" s="16">
        <f>(COUNTIF(H6:H15,"○"))/10</f>
        <v>0.4</v>
      </c>
      <c r="I16" s="16">
        <f t="shared" ref="I16:AA16" si="4">(COUNTIF(I6:I15,"○"))/10</f>
        <v>0.5</v>
      </c>
      <c r="J16" s="16">
        <f t="shared" si="4"/>
        <v>0.4</v>
      </c>
      <c r="K16" s="16">
        <f t="shared" si="4"/>
        <v>0.3</v>
      </c>
      <c r="L16" s="16">
        <f t="shared" si="4"/>
        <v>0.4</v>
      </c>
      <c r="M16" s="16">
        <f t="shared" si="4"/>
        <v>0.2</v>
      </c>
      <c r="N16" s="16">
        <f t="shared" si="4"/>
        <v>0.5</v>
      </c>
      <c r="O16" s="16">
        <f t="shared" si="4"/>
        <v>0.4</v>
      </c>
      <c r="P16" s="16">
        <f t="shared" si="4"/>
        <v>0.5</v>
      </c>
      <c r="Q16" s="16">
        <f t="shared" si="4"/>
        <v>0.5</v>
      </c>
      <c r="R16" s="16">
        <f t="shared" si="4"/>
        <v>0.5</v>
      </c>
      <c r="S16" s="16">
        <f t="shared" si="4"/>
        <v>0.5</v>
      </c>
      <c r="T16" s="16">
        <f t="shared" si="4"/>
        <v>0.5</v>
      </c>
      <c r="U16" s="16">
        <f t="shared" si="4"/>
        <v>0.4</v>
      </c>
      <c r="V16" s="16">
        <f t="shared" si="4"/>
        <v>0.5</v>
      </c>
      <c r="W16" s="16">
        <f t="shared" si="4"/>
        <v>0.4</v>
      </c>
      <c r="X16" s="16">
        <f t="shared" si="4"/>
        <v>0.5</v>
      </c>
      <c r="Y16" s="16">
        <f t="shared" si="4"/>
        <v>0.2</v>
      </c>
      <c r="Z16" s="16">
        <f t="shared" si="4"/>
        <v>0.2</v>
      </c>
      <c r="AA16" s="16">
        <f t="shared" si="4"/>
        <v>0.3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x14ac:dyDescent="0.4">
      <c r="B17" s="3" t="s">
        <v>3</v>
      </c>
      <c r="C17" s="3">
        <v>1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G17" s="12">
        <f t="shared" si="1"/>
        <v>1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/>
      <c r="AW17"/>
      <c r="AX17" s="12">
        <f t="shared" ref="AX17:AX30" si="5">(G17+AG17)/2</f>
        <v>0.92500000000000004</v>
      </c>
    </row>
    <row r="18" spans="2:50" x14ac:dyDescent="0.4">
      <c r="C18" s="3">
        <v>2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G18" s="12">
        <f t="shared" si="1"/>
        <v>0.8</v>
      </c>
      <c r="AH18" s="10" t="s">
        <v>12</v>
      </c>
      <c r="AI18" s="10" t="s">
        <v>12</v>
      </c>
      <c r="AJ18" s="10" t="s">
        <v>12</v>
      </c>
      <c r="AK18" s="9" t="s">
        <v>11</v>
      </c>
      <c r="AL18" s="10" t="s">
        <v>12</v>
      </c>
      <c r="AM18" s="10" t="s">
        <v>12</v>
      </c>
      <c r="AN18" s="10" t="s">
        <v>12</v>
      </c>
      <c r="AO18" s="9" t="s">
        <v>11</v>
      </c>
      <c r="AP18" s="10" t="s">
        <v>12</v>
      </c>
      <c r="AQ18" s="10" t="s">
        <v>12</v>
      </c>
      <c r="AU18" s="3">
        <v>2</v>
      </c>
      <c r="AV18"/>
      <c r="AW18"/>
      <c r="AX18" s="12">
        <f t="shared" si="5"/>
        <v>0.77500000000000002</v>
      </c>
    </row>
    <row r="19" spans="2:50" x14ac:dyDescent="0.4">
      <c r="C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G19" s="12">
        <f t="shared" si="1"/>
        <v>0.8</v>
      </c>
      <c r="AH19" s="10" t="s">
        <v>12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10" t="s">
        <v>12</v>
      </c>
      <c r="AN19" s="10" t="s">
        <v>12</v>
      </c>
      <c r="AO19" s="9" t="s">
        <v>11</v>
      </c>
      <c r="AP19" s="10" t="s">
        <v>12</v>
      </c>
      <c r="AQ19" s="10" t="s">
        <v>12</v>
      </c>
      <c r="AU19" s="3">
        <v>3</v>
      </c>
      <c r="AV19"/>
      <c r="AW19"/>
      <c r="AX19" s="12">
        <f t="shared" si="5"/>
        <v>0.85000000000000009</v>
      </c>
    </row>
    <row r="20" spans="2:50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G20" s="12">
        <f t="shared" si="1"/>
        <v>0</v>
      </c>
      <c r="AH20" s="10"/>
      <c r="AI20" s="10"/>
      <c r="AJ20" s="10"/>
      <c r="AK20" s="10"/>
      <c r="AL20" s="10"/>
      <c r="AM20" s="10"/>
      <c r="AN20" s="9"/>
      <c r="AO20" s="10"/>
      <c r="AP20" s="10"/>
      <c r="AQ20" s="10"/>
      <c r="AU20" s="3">
        <v>4</v>
      </c>
      <c r="AV20"/>
      <c r="AW20"/>
      <c r="AX20" s="12">
        <f t="shared" si="5"/>
        <v>0</v>
      </c>
    </row>
    <row r="21" spans="2:50" x14ac:dyDescent="0.4">
      <c r="C21" s="3">
        <v>5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G21" s="12">
        <f t="shared" si="1"/>
        <v>1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/>
      <c r="AW21"/>
      <c r="AX21" s="12">
        <f t="shared" si="5"/>
        <v>0.95</v>
      </c>
    </row>
    <row r="22" spans="2:50" x14ac:dyDescent="0.4">
      <c r="C22" s="3">
        <v>6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G22" s="12">
        <f t="shared" si="1"/>
        <v>0.8</v>
      </c>
      <c r="AH22" s="10" t="s">
        <v>12</v>
      </c>
      <c r="AI22" s="9" t="s">
        <v>11</v>
      </c>
      <c r="AJ22" s="10" t="s">
        <v>12</v>
      </c>
      <c r="AK22" s="9" t="s">
        <v>11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/>
      <c r="AW22"/>
      <c r="AX22" s="12">
        <f t="shared" si="5"/>
        <v>0.85000000000000009</v>
      </c>
    </row>
    <row r="23" spans="2:50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G23" s="12">
        <f t="shared" si="1"/>
        <v>0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U23" s="3">
        <v>7</v>
      </c>
      <c r="AV23"/>
      <c r="AW23"/>
      <c r="AX23" s="12">
        <f t="shared" si="5"/>
        <v>0</v>
      </c>
    </row>
    <row r="24" spans="2:50" x14ac:dyDescent="0.4">
      <c r="C24" s="3">
        <v>8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G24" s="12">
        <f t="shared" si="1"/>
        <v>0.9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9" t="s">
        <v>11</v>
      </c>
      <c r="AP24" s="10" t="s">
        <v>12</v>
      </c>
      <c r="AQ24" s="10" t="s">
        <v>12</v>
      </c>
      <c r="AU24" s="3">
        <v>8</v>
      </c>
      <c r="AV24"/>
      <c r="AW24"/>
      <c r="AX24" s="12">
        <f t="shared" si="5"/>
        <v>0.92500000000000004</v>
      </c>
    </row>
    <row r="25" spans="2:50" x14ac:dyDescent="0.4">
      <c r="C25" s="3">
        <v>9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G25" s="12">
        <f t="shared" si="1"/>
        <v>0.8</v>
      </c>
      <c r="AH25" s="10" t="s">
        <v>12</v>
      </c>
      <c r="AI25" s="10" t="s">
        <v>12</v>
      </c>
      <c r="AJ25" s="9" t="s">
        <v>11</v>
      </c>
      <c r="AK25" s="9" t="s">
        <v>11</v>
      </c>
      <c r="AL25" s="10" t="s">
        <v>12</v>
      </c>
      <c r="AM25" s="10" t="s">
        <v>12</v>
      </c>
      <c r="AN25" s="10" t="s">
        <v>12</v>
      </c>
      <c r="AO25" s="10" t="s">
        <v>12</v>
      </c>
      <c r="AP25" s="10" t="s">
        <v>12</v>
      </c>
      <c r="AQ25" s="10" t="s">
        <v>12</v>
      </c>
      <c r="AU25" s="3">
        <v>9</v>
      </c>
      <c r="AV25"/>
      <c r="AW25"/>
      <c r="AX25" s="12">
        <f t="shared" si="5"/>
        <v>0.625</v>
      </c>
    </row>
    <row r="26" spans="2:50" x14ac:dyDescent="0.4">
      <c r="C26" s="3">
        <v>10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G26" s="12">
        <f t="shared" si="1"/>
        <v>0.9</v>
      </c>
      <c r="AH26" s="10" t="s">
        <v>12</v>
      </c>
      <c r="AI26" s="10" t="s">
        <v>12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9" t="s">
        <v>11</v>
      </c>
      <c r="AP26" s="10" t="s">
        <v>12</v>
      </c>
      <c r="AQ26" s="10" t="s">
        <v>12</v>
      </c>
      <c r="AU26" s="3">
        <v>10</v>
      </c>
      <c r="AV26"/>
      <c r="AW26"/>
      <c r="AX26" s="12">
        <f t="shared" si="5"/>
        <v>0.67500000000000004</v>
      </c>
    </row>
    <row r="27" spans="2:50" x14ac:dyDescent="0.4">
      <c r="C27" s="3">
        <v>11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G27" s="12">
        <f t="shared" si="1"/>
        <v>0.6</v>
      </c>
      <c r="AH27" s="10" t="s">
        <v>12</v>
      </c>
      <c r="AI27" s="9" t="s">
        <v>11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10" t="s">
        <v>12</v>
      </c>
      <c r="AU27" s="3">
        <v>11</v>
      </c>
      <c r="AV27"/>
      <c r="AW27"/>
      <c r="AX27" s="12">
        <f t="shared" si="5"/>
        <v>0.72499999999999998</v>
      </c>
    </row>
    <row r="28" spans="2:50" x14ac:dyDescent="0.4">
      <c r="C28" s="3">
        <v>12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G28" s="12">
        <f t="shared" si="1"/>
        <v>0.9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9" t="s">
        <v>11</v>
      </c>
      <c r="AP28" s="10" t="s">
        <v>12</v>
      </c>
      <c r="AQ28" s="10" t="s">
        <v>12</v>
      </c>
      <c r="AU28" s="3">
        <v>12</v>
      </c>
      <c r="AV28"/>
      <c r="AW28"/>
      <c r="AX28" s="12">
        <f t="shared" si="5"/>
        <v>0.8</v>
      </c>
    </row>
    <row r="29" spans="2:50" x14ac:dyDescent="0.4">
      <c r="C29" s="3">
        <v>13</v>
      </c>
      <c r="G29" s="12">
        <f t="shared" si="0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9"/>
      <c r="Y29" s="9"/>
      <c r="Z29" s="10"/>
      <c r="AA29" s="9"/>
      <c r="AE29" s="3">
        <v>13</v>
      </c>
      <c r="AG29" s="12">
        <f t="shared" si="1"/>
        <v>0</v>
      </c>
      <c r="AH29" s="10"/>
      <c r="AI29" s="10"/>
      <c r="AJ29" s="10"/>
      <c r="AK29" s="10"/>
      <c r="AL29" s="9"/>
      <c r="AM29" s="10"/>
      <c r="AN29" s="9"/>
      <c r="AO29" s="10"/>
      <c r="AP29" s="9"/>
      <c r="AQ29" s="10"/>
      <c r="AU29" s="3">
        <v>13</v>
      </c>
      <c r="AV29"/>
      <c r="AW29"/>
      <c r="AX29" s="12">
        <f t="shared" si="5"/>
        <v>0</v>
      </c>
    </row>
    <row r="30" spans="2:50" x14ac:dyDescent="0.4">
      <c r="C30" s="3">
        <v>14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G30" s="12">
        <f t="shared" si="1"/>
        <v>0.9</v>
      </c>
      <c r="AH30" s="10" t="s">
        <v>12</v>
      </c>
      <c r="AI30" s="9" t="s">
        <v>11</v>
      </c>
      <c r="AJ30" s="10" t="s">
        <v>12</v>
      </c>
      <c r="AK30" s="10" t="s">
        <v>12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/>
      <c r="AW30"/>
      <c r="AX30" s="12">
        <f t="shared" si="5"/>
        <v>0.85000000000000009</v>
      </c>
    </row>
    <row r="31" spans="2:50" x14ac:dyDescent="0.4">
      <c r="G31" s="5"/>
      <c r="H31" s="15">
        <f>(COUNTIF(H17:H30,"○"))/14</f>
        <v>0.5714285714285714</v>
      </c>
      <c r="I31" s="15">
        <f t="shared" ref="I31:AA31" si="6">(COUNTIF(I17:I30,"○"))/14</f>
        <v>0.7142857142857143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0.7857142857142857</v>
      </c>
      <c r="N31" s="15">
        <f t="shared" si="6"/>
        <v>0.6428571428571429</v>
      </c>
      <c r="O31" s="15">
        <f t="shared" si="6"/>
        <v>0.5</v>
      </c>
      <c r="P31" s="15">
        <f t="shared" si="6"/>
        <v>0.7857142857142857</v>
      </c>
      <c r="Q31" s="15">
        <f t="shared" si="6"/>
        <v>0.7142857142857143</v>
      </c>
      <c r="R31" s="15">
        <f t="shared" si="6"/>
        <v>0.42857142857142855</v>
      </c>
      <c r="S31" s="15">
        <f>(COUNTIF(S17:S30,"○"))/14</f>
        <v>0.5</v>
      </c>
      <c r="T31" s="15">
        <f t="shared" si="6"/>
        <v>0.5714285714285714</v>
      </c>
      <c r="U31" s="15">
        <f t="shared" si="6"/>
        <v>0.6428571428571429</v>
      </c>
      <c r="V31" s="15">
        <f t="shared" si="6"/>
        <v>0.7142857142857143</v>
      </c>
      <c r="W31" s="15">
        <f t="shared" si="6"/>
        <v>0.7142857142857143</v>
      </c>
      <c r="X31" s="15">
        <f t="shared" si="6"/>
        <v>0.7857142857142857</v>
      </c>
      <c r="Y31" s="15">
        <f t="shared" si="6"/>
        <v>0.5</v>
      </c>
      <c r="Z31" s="15">
        <f t="shared" si="6"/>
        <v>0.5</v>
      </c>
      <c r="AA31" s="15">
        <f t="shared" si="6"/>
        <v>0.5714285714285714</v>
      </c>
      <c r="AD31" s="3" t="s">
        <v>5</v>
      </c>
      <c r="AE31" s="3">
        <v>1</v>
      </c>
      <c r="AG31" s="12">
        <f t="shared" si="1"/>
        <v>1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/>
      <c r="AW31"/>
      <c r="AX31" s="12">
        <f>AG31</f>
        <v>1</v>
      </c>
    </row>
    <row r="32" spans="2:50" x14ac:dyDescent="0.4">
      <c r="G32" s="12"/>
      <c r="AE32" s="3">
        <v>2</v>
      </c>
      <c r="AG32" s="12">
        <f t="shared" si="1"/>
        <v>0.8</v>
      </c>
      <c r="AH32" s="10" t="s">
        <v>12</v>
      </c>
      <c r="AI32" s="9" t="s">
        <v>11</v>
      </c>
      <c r="AJ32" s="10" t="s">
        <v>12</v>
      </c>
      <c r="AK32" s="9" t="s">
        <v>11</v>
      </c>
      <c r="AL32" s="10" t="s">
        <v>12</v>
      </c>
      <c r="AM32" s="10" t="s">
        <v>12</v>
      </c>
      <c r="AN32" s="10" t="s">
        <v>12</v>
      </c>
      <c r="AO32" s="10" t="s">
        <v>12</v>
      </c>
      <c r="AP32" s="10" t="s">
        <v>12</v>
      </c>
      <c r="AQ32" s="10" t="s">
        <v>12</v>
      </c>
      <c r="AU32" s="3">
        <v>2</v>
      </c>
      <c r="AV32"/>
      <c r="AW32"/>
      <c r="AX32" s="12">
        <f t="shared" ref="AX32:AX37" si="7">AG32</f>
        <v>0.8</v>
      </c>
    </row>
    <row r="33" spans="30:50" x14ac:dyDescent="0.4">
      <c r="AD33" s="3" t="s">
        <v>7</v>
      </c>
      <c r="AE33" s="3">
        <v>1</v>
      </c>
      <c r="AG33" s="12">
        <f t="shared" si="1"/>
        <v>0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T33" s="3" t="s">
        <v>7</v>
      </c>
      <c r="AU33" s="3">
        <v>1</v>
      </c>
      <c r="AV33"/>
      <c r="AW33"/>
      <c r="AX33" s="12">
        <f t="shared" si="7"/>
        <v>0</v>
      </c>
    </row>
    <row r="34" spans="30:50" x14ac:dyDescent="0.4">
      <c r="AE34" s="3">
        <v>2</v>
      </c>
      <c r="AG34" s="12">
        <f t="shared" si="1"/>
        <v>0</v>
      </c>
      <c r="AH34" s="10"/>
      <c r="AI34" s="10"/>
      <c r="AJ34" s="10"/>
      <c r="AK34" s="10"/>
      <c r="AL34" s="10"/>
      <c r="AM34" s="10"/>
      <c r="AN34" s="9"/>
      <c r="AO34" s="10"/>
      <c r="AP34" s="10"/>
      <c r="AQ34" s="10"/>
      <c r="AU34" s="3">
        <v>2</v>
      </c>
      <c r="AV34"/>
      <c r="AW34"/>
      <c r="AX34" s="12">
        <f t="shared" si="7"/>
        <v>0</v>
      </c>
    </row>
    <row r="35" spans="30:50" x14ac:dyDescent="0.4">
      <c r="AE35" s="3">
        <v>3</v>
      </c>
      <c r="AG35" s="12">
        <f>(COUNTIF(AH35:AQ35,"○")/10)</f>
        <v>0</v>
      </c>
      <c r="AH35" s="10"/>
      <c r="AI35" s="10"/>
      <c r="AJ35" s="10"/>
      <c r="AK35" s="10"/>
      <c r="AL35" s="10"/>
      <c r="AM35" s="10"/>
      <c r="AN35" s="10"/>
      <c r="AO35" s="10"/>
      <c r="AP35" s="9"/>
      <c r="AQ35" s="9"/>
      <c r="AU35" s="3">
        <v>3</v>
      </c>
      <c r="AV35"/>
      <c r="AW35"/>
      <c r="AX35" s="12">
        <f t="shared" si="7"/>
        <v>0</v>
      </c>
    </row>
    <row r="36" spans="30:50" x14ac:dyDescent="0.4">
      <c r="AE36" s="3">
        <v>4</v>
      </c>
      <c r="AG36" s="12">
        <f>(COUNTIF(AH36:AQ36,"○")/10)</f>
        <v>0.8</v>
      </c>
      <c r="AH36" s="10" t="s">
        <v>12</v>
      </c>
      <c r="AI36" s="9" t="s">
        <v>11</v>
      </c>
      <c r="AJ36" s="10" t="s">
        <v>12</v>
      </c>
      <c r="AK36" s="9" t="s">
        <v>11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U36" s="3">
        <v>4</v>
      </c>
      <c r="AV36"/>
      <c r="AW36"/>
      <c r="AX36" s="12">
        <f t="shared" si="7"/>
        <v>0.8</v>
      </c>
    </row>
    <row r="37" spans="30:50" x14ac:dyDescent="0.4">
      <c r="AD37" s="3" t="s">
        <v>6</v>
      </c>
      <c r="AE37" s="3">
        <v>1</v>
      </c>
      <c r="AG37" s="12">
        <f t="shared" si="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T37" s="3" t="s">
        <v>6</v>
      </c>
      <c r="AU37" s="3">
        <v>1</v>
      </c>
      <c r="AV37"/>
      <c r="AW37"/>
      <c r="AX37" s="12">
        <f t="shared" si="7"/>
        <v>0</v>
      </c>
    </row>
    <row r="38" spans="30:50" x14ac:dyDescent="0.4">
      <c r="AH38" s="15">
        <f>(COUNTIF(AH3:AH37,"○")/32)</f>
        <v>0.625</v>
      </c>
      <c r="AI38" s="15">
        <f t="shared" ref="AI38:AQ38" si="8">(COUNTIF(AI3:AI37,"○")/32)</f>
        <v>0.34375</v>
      </c>
      <c r="AJ38" s="15">
        <f t="shared" si="8"/>
        <v>0.59375</v>
      </c>
      <c r="AK38" s="15">
        <f t="shared" si="8"/>
        <v>0.3125</v>
      </c>
      <c r="AL38" s="15">
        <f t="shared" si="8"/>
        <v>0.625</v>
      </c>
      <c r="AM38" s="15">
        <f t="shared" si="8"/>
        <v>0.5</v>
      </c>
      <c r="AN38" s="15">
        <f t="shared" si="8"/>
        <v>0.625</v>
      </c>
      <c r="AO38" s="15">
        <f t="shared" si="8"/>
        <v>0.4375</v>
      </c>
      <c r="AP38" s="15">
        <f t="shared" si="8"/>
        <v>0.625</v>
      </c>
      <c r="AQ38" s="15">
        <f t="shared" si="8"/>
        <v>0.625</v>
      </c>
      <c r="AV38"/>
      <c r="AW38"/>
    </row>
    <row r="39" spans="30:50" x14ac:dyDescent="0.4">
      <c r="AV39"/>
      <c r="AW39"/>
      <c r="AX39" s="12"/>
    </row>
    <row r="40" spans="30:50" x14ac:dyDescent="0.4">
      <c r="AG40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1st-Scores</vt:lpstr>
      <vt:lpstr>1st-E-Data</vt:lpstr>
      <vt:lpstr>2nd-Scores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2024-12-11T11:27:21Z</dcterms:modified>
</cp:coreProperties>
</file>