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hidePivotFieldList="1"/>
  <mc:AlternateContent xmlns:mc="http://schemas.openxmlformats.org/markup-compatibility/2006">
    <mc:Choice Requires="x15">
      <x15ac:absPath xmlns:x15ac="http://schemas.microsoft.com/office/spreadsheetml/2010/11/ac" url="D:\Robi\ISVA\RLMS\MBSS\Web Server\"/>
    </mc:Choice>
  </mc:AlternateContent>
  <xr:revisionPtr revIDLastSave="0" documentId="13_ncr:1_{CFB447B3-0D63-4ADF-9D8E-7FF8B83BF2B4}" xr6:coauthVersionLast="47" xr6:coauthVersionMax="47" xr10:uidLastSave="{00000000-0000-0000-0000-000000000000}"/>
  <bookViews>
    <workbookView xWindow="-108" yWindow="-108" windowWidth="23256" windowHeight="12576" activeTab="4" xr2:uid="{00000000-000D-0000-FFFF-FFFF00000000}"/>
  </bookViews>
  <sheets>
    <sheet name="Cover Page" sheetId="2" r:id="rId1"/>
    <sheet name="Version Control" sheetId="24" r:id="rId2"/>
    <sheet name="Document Overview" sheetId="8" r:id="rId3"/>
    <sheet name="MBSS Control Checklist" sheetId="16" r:id="rId4"/>
    <sheet name="Dashboard" sheetId="26" r:id="rId5"/>
    <sheet name="Data" sheetId="27" state="hidden" r:id="rId6"/>
  </sheets>
  <externalReferences>
    <externalReference r:id="rId7"/>
  </externalReferences>
  <definedNames>
    <definedName name="_xlnm._FilterDatabase" localSheetId="3" hidden="1">'MBSS Control Checklist'!$A$1:$R$22</definedName>
    <definedName name="NetworkColumns">'[1]Validation Lists'!$D$2:$D$8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43" i="26" l="1"/>
  <c r="E7" i="27"/>
  <c r="D7" i="27"/>
  <c r="C7" i="27"/>
  <c r="E6" i="27"/>
  <c r="I35" i="26" s="1"/>
  <c r="D6" i="27"/>
  <c r="C6" i="27"/>
  <c r="I34" i="26" s="1"/>
  <c r="E5" i="27"/>
  <c r="D5" i="27"/>
  <c r="C5" i="27"/>
  <c r="E4" i="27"/>
  <c r="I30" i="26" s="1"/>
  <c r="D4" i="27"/>
  <c r="I31" i="26" s="1"/>
  <c r="C4" i="27"/>
  <c r="I29" i="26" s="1"/>
  <c r="I39" i="26"/>
  <c r="I36" i="26"/>
  <c r="G15" i="26"/>
  <c r="G13" i="26"/>
  <c r="B13" i="26"/>
  <c r="G11" i="26"/>
  <c r="G10" i="26"/>
  <c r="R22" i="16"/>
  <c r="F22" i="16" s="1"/>
  <c r="R21" i="16"/>
  <c r="F21" i="16" s="1"/>
  <c r="R20" i="16"/>
  <c r="F20" i="16" s="1"/>
  <c r="R19" i="16"/>
  <c r="F19" i="16" s="1"/>
  <c r="R18" i="16"/>
  <c r="F18" i="16" s="1"/>
  <c r="R17" i="16"/>
  <c r="F17" i="16" s="1"/>
  <c r="R16" i="16"/>
  <c r="F16" i="16" s="1"/>
  <c r="R15" i="16"/>
  <c r="F15" i="16" s="1"/>
  <c r="R14" i="16"/>
  <c r="F14" i="16" s="1"/>
  <c r="R13" i="16"/>
  <c r="F13" i="16" s="1"/>
  <c r="R12" i="16"/>
  <c r="F12" i="16" s="1"/>
  <c r="R11" i="16"/>
  <c r="F11" i="16" s="1"/>
  <c r="R10" i="16"/>
  <c r="F10" i="16" s="1"/>
  <c r="R9" i="16"/>
  <c r="F9" i="16" s="1"/>
  <c r="R8" i="16"/>
  <c r="F8" i="16" s="1"/>
  <c r="R7" i="16"/>
  <c r="F7" i="16" s="1"/>
  <c r="R6" i="16"/>
  <c r="F6" i="16" s="1"/>
  <c r="R5" i="16"/>
  <c r="F5" i="16" s="1"/>
  <c r="R4" i="16"/>
  <c r="F4" i="16" s="1"/>
  <c r="R3" i="16"/>
  <c r="F3" i="16" s="1"/>
  <c r="R2" i="16"/>
  <c r="F2" i="16" s="1"/>
  <c r="I27" i="26" s="1"/>
  <c r="F7" i="27" l="1"/>
  <c r="F5" i="27"/>
  <c r="F6" i="27"/>
  <c r="F4" i="27"/>
  <c r="I37" i="26"/>
  <c r="I32" i="26"/>
  <c r="G16" i="26"/>
  <c r="B17" i="26"/>
  <c r="G12" i="26"/>
  <c r="I38" i="26"/>
  <c r="I40" i="26" l="1"/>
  <c r="G21" i="26"/>
</calcChain>
</file>

<file path=xl/sharedStrings.xml><?xml version="1.0" encoding="utf-8"?>
<sst xmlns="http://schemas.openxmlformats.org/spreadsheetml/2006/main" count="334" uniqueCount="223">
  <si>
    <t xml:space="preserve">Document Name: </t>
  </si>
  <si>
    <t xml:space="preserve">Designer: </t>
  </si>
  <si>
    <t xml:space="preserve">Reviewer: </t>
  </si>
  <si>
    <t>Approver :</t>
  </si>
  <si>
    <t>Document Name</t>
  </si>
  <si>
    <t>Document Overview</t>
  </si>
  <si>
    <t xml:space="preserve">Overview </t>
  </si>
  <si>
    <t>Security Domains</t>
  </si>
  <si>
    <t>Description</t>
  </si>
  <si>
    <t>Control Reference</t>
  </si>
  <si>
    <t>No.</t>
  </si>
  <si>
    <t>Mandatory</t>
  </si>
  <si>
    <t>These are critical observations which may have significant impact on customer services and/or Network Operations. These need to be addressed immediately.</t>
  </si>
  <si>
    <t>Secondary</t>
  </si>
  <si>
    <t>These observations which may have low impact on business and/or Network Operations. These need to be addressed in due course.</t>
  </si>
  <si>
    <r>
      <rPr>
        <b/>
        <sz val="10"/>
        <color theme="1"/>
        <rFont val="Arial"/>
        <family val="2"/>
      </rPr>
      <t xml:space="preserve">Overall compliance score (%) </t>
    </r>
    <r>
      <rPr>
        <sz val="10"/>
        <color theme="1"/>
        <rFont val="Arial"/>
        <family val="2"/>
      </rPr>
      <t>= (Number of Mandatory controls being implemented and comply + Sum of approved control exemption) / Sum of Mandatory controls defined in MBSS * 100%</t>
    </r>
    <r>
      <rPr>
        <b/>
        <sz val="10"/>
        <color theme="1"/>
        <rFont val="Arial"/>
        <family val="2"/>
      </rPr>
      <t/>
    </r>
  </si>
  <si>
    <t>Compliance Status</t>
  </si>
  <si>
    <t>Compliant</t>
  </si>
  <si>
    <t>The control shall be marked as compliant if it is qualifying the said objective and requirements</t>
  </si>
  <si>
    <t>Non Compliant</t>
  </si>
  <si>
    <t>The control shall be marked as non compliant if it does not qualify the said objective and requirements</t>
  </si>
  <si>
    <t>Control Exempted</t>
  </si>
  <si>
    <t>The control shall be marked as control exempted if the current deployment/ change/ feature does not support or relate to the said objective and requirements. For any control that is being marked as control exempted, a valid justification/ mitigation measure has to be provided via the control exemption process.</t>
  </si>
  <si>
    <t>Version Control</t>
  </si>
  <si>
    <t xml:space="preserve">Version Update Description </t>
  </si>
  <si>
    <t>Nov 2017</t>
  </si>
  <si>
    <t>Raaj Kamal Kapoor</t>
  </si>
  <si>
    <t>Initial version</t>
  </si>
  <si>
    <t>Oct 2019</t>
  </si>
  <si>
    <t>MBSS Task Force</t>
  </si>
  <si>
    <t>Domain</t>
  </si>
  <si>
    <t>Control</t>
  </si>
  <si>
    <t>Control Description</t>
  </si>
  <si>
    <t>Recommended Configuration</t>
  </si>
  <si>
    <t>Observations
(To be filled by Implementer)</t>
  </si>
  <si>
    <t xml:space="preserve"> Implementer Declaration</t>
  </si>
  <si>
    <t>Evidence Reference</t>
  </si>
  <si>
    <t xml:space="preserve"> Implementer's Response</t>
  </si>
  <si>
    <t>CISO Compliance Status</t>
  </si>
  <si>
    <t>Asset Under Scope of Review</t>
  </si>
  <si>
    <t>Hostname</t>
  </si>
  <si>
    <t>Operating System Version</t>
  </si>
  <si>
    <t>IP Address (in case of static IP)</t>
  </si>
  <si>
    <t>Evaluation Summary (Implementer)</t>
  </si>
  <si>
    <t>Evaluation Summary (CISO)</t>
  </si>
  <si>
    <t>Type of Information</t>
  </si>
  <si>
    <t>Details</t>
  </si>
  <si>
    <t>Implementer Organization Name</t>
  </si>
  <si>
    <t>&lt;To be filled by Implementer&gt;</t>
  </si>
  <si>
    <t>Control Exemption Registration Number</t>
  </si>
  <si>
    <t>Implementer Name and Email ID</t>
  </si>
  <si>
    <t>&lt;Name&gt;</t>
  </si>
  <si>
    <t>&lt;Email ID&gt;</t>
  </si>
  <si>
    <t>Number of Mandatory Control Registered under Control Exemption</t>
  </si>
  <si>
    <t>Date of Self assessment</t>
  </si>
  <si>
    <t>&lt;dd/mm/yyyy&gt;</t>
  </si>
  <si>
    <t>Number of Mandatory Control Under Approved Exemption</t>
  </si>
  <si>
    <t>Risk Acceptance Registration Number</t>
  </si>
  <si>
    <t>Number of Mandatory Control Registered under Risk Acceptance</t>
  </si>
  <si>
    <t>Number of Mandatory Control Under Risk Acceptance</t>
  </si>
  <si>
    <t>Compliance score (as per CISO evaluation)</t>
  </si>
  <si>
    <t>Compliance score (as per Implementer evaluation)</t>
  </si>
  <si>
    <t>Approval (Implementer)</t>
  </si>
  <si>
    <t>Review and Approval (CISO)</t>
  </si>
  <si>
    <t>Implementer's Approver Name and Email ID</t>
  </si>
  <si>
    <t>Final verified compliance score</t>
  </si>
  <si>
    <t>Approval Date</t>
  </si>
  <si>
    <t>Compliance Officer's Approval</t>
  </si>
  <si>
    <t>Approval date</t>
  </si>
  <si>
    <t>Graphical Analysis</t>
  </si>
  <si>
    <t>Key Indicators</t>
  </si>
  <si>
    <t>General</t>
  </si>
  <si>
    <t>Total Mandatory MBSS Control</t>
  </si>
  <si>
    <t>Implementer</t>
  </si>
  <si>
    <t>CISO</t>
  </si>
  <si>
    <t>Pivot Table Data Source</t>
  </si>
  <si>
    <t>View</t>
  </si>
  <si>
    <t>Category</t>
  </si>
  <si>
    <t>Total</t>
  </si>
  <si>
    <t>Number of registered controls exemption matched with controls exemption reported by Implementer</t>
  </si>
  <si>
    <t>Number of registered risk acceptance matched with non compliant reported by Implementer</t>
  </si>
  <si>
    <t>Mandatory controls being complied</t>
  </si>
  <si>
    <t>Mandatory controls under exemption</t>
  </si>
  <si>
    <t>Control Exemption</t>
  </si>
  <si>
    <t>Mandatory controls being non compliance</t>
  </si>
  <si>
    <t>Mandatory controls under registered controls exemption</t>
  </si>
  <si>
    <t>Mandatory controls under registered risk acceptance</t>
  </si>
  <si>
    <t>Mandatory controls total sum check</t>
  </si>
  <si>
    <t>Check on registered controls exemption with controls exemption reported by Implementer</t>
  </si>
  <si>
    <t>Check on registered risk acceptance with non compliance reported by Implementer</t>
  </si>
  <si>
    <t>Compliance Officer Response</t>
  </si>
  <si>
    <t>Colour Code</t>
  </si>
  <si>
    <t>Required to be filled by Implementer</t>
  </si>
  <si>
    <t>Required to be filled by CISO Officer</t>
  </si>
  <si>
    <t>&lt;To be filled by CISO Officer&gt;</t>
  </si>
  <si>
    <t>Version</t>
  </si>
  <si>
    <t>Date of Release</t>
  </si>
  <si>
    <t>&lt;Insert additional row  below if there are more assset to be registered&gt;</t>
  </si>
  <si>
    <t>Control ID</t>
  </si>
  <si>
    <t>Document Owner:</t>
  </si>
  <si>
    <t>MBSS 2.0 Task Force</t>
  </si>
  <si>
    <t>EY</t>
  </si>
  <si>
    <t>Updated By</t>
  </si>
  <si>
    <t>Rating</t>
  </si>
  <si>
    <t xml:space="preserve">No.   </t>
  </si>
  <si>
    <t>Minimum Baseline Security Standard (MBSS) for Web Server</t>
  </si>
  <si>
    <t>Access Control</t>
  </si>
  <si>
    <t>This control ensures proper restrictions are enforced in terms of user account and user access, Web server processes and services, network connection to/from Web server.</t>
  </si>
  <si>
    <t>Node Hardening</t>
  </si>
  <si>
    <t xml:space="preserve">This control ensures proper controls are in placed to protect the Web server's web contents, file directories; as well as required prevention to avoid executing malicious scripts, aliases, symbolic links, windows shortcuts, etc. </t>
  </si>
  <si>
    <t>Cryptography</t>
  </si>
  <si>
    <t>Encryption protects data from unauthorized disclosure. Controls in this domain ensure that the data stored within a system cannot be accessed by unauthorized entities.</t>
  </si>
  <si>
    <t>MBSS2.0-WebServer-001</t>
  </si>
  <si>
    <t>Restrict Web server process privilege</t>
  </si>
  <si>
    <t>Privilege restriction helps prevent the misuse of Web server processes to perform unauthorized actions that require higher privilege.</t>
  </si>
  <si>
    <t>Web server process should be configured to run as a user with a strictly limited set of privileges (i.e., not running as root, administrator, or equivalent).</t>
  </si>
  <si>
    <t>MBSS2.0-WebServer-002</t>
  </si>
  <si>
    <t>Restrict Web server services from writing to Web content files</t>
  </si>
  <si>
    <t>Service restriction helps protect the Web content files.</t>
  </si>
  <si>
    <t>Web server should be configured so that Web content files can be read but not written by service processes.</t>
  </si>
  <si>
    <t>MBSS2.0-WebServer-003</t>
  </si>
  <si>
    <t>Restrict Web server services from writing to Web content directories</t>
  </si>
  <si>
    <t>Service restriction helps protect the Web content directories.</t>
  </si>
  <si>
    <t>Web server should be configured so that service processes cannot write to the directories where public Web content is stored.</t>
  </si>
  <si>
    <t>MBSS2.0-WebServer-004</t>
  </si>
  <si>
    <t xml:space="preserve">Restrict Web server processes' write permission </t>
  </si>
  <si>
    <t>Service restriction helps ensure that only authorized processes are allowed to write Web content files.</t>
  </si>
  <si>
    <t>Web server should be configured so that only processes authorized for Web server administration are permitted to write to the Web content files.</t>
  </si>
  <si>
    <t>MBSS2.0-WebServer-005</t>
  </si>
  <si>
    <t>Restrict log files access to privileged users</t>
  </si>
  <si>
    <t>Log file access restriction helps protect the log files from unauthorized access.</t>
  </si>
  <si>
    <t>The host operating system should be configured so that the Web server can write log files, but not read them.  
Only privilege rights (root, system and administrative) should be able to read the log files.</t>
  </si>
  <si>
    <t>MBSS2.0-WebServer-006</t>
  </si>
  <si>
    <t xml:space="preserve">Protect temporary files created by Web server </t>
  </si>
  <si>
    <t>Subdirectory binding helps protect the temporary files from being tampered or misused.</t>
  </si>
  <si>
    <t>The host operating system should be configured so that temporary files created by the Web server application are restricted to a specific subdirectory which is protected appropriately.</t>
  </si>
  <si>
    <t>MBSS2.0-WebServer-007</t>
  </si>
  <si>
    <t xml:space="preserve">Restrict access to temporary files created by Web server </t>
  </si>
  <si>
    <t>This control helps protect the temporary files from unauthorized access.</t>
  </si>
  <si>
    <t xml:space="preserve">The host operating system should be configured so that access to any temporary files created by the Web server application is restricted to the service processes that created the files. </t>
  </si>
  <si>
    <t>MBSS2.0-WebServer-008</t>
  </si>
  <si>
    <t>Segregate partition for Web content</t>
  </si>
  <si>
    <t>Directories and files outside of the specified directory tree should not be accessed by unauthorized individuals. This control also mitigates the risk of DoS attacks.</t>
  </si>
  <si>
    <t>The Web content should be installed on a different hard drive/ logical partition from the operating system and Web server application.</t>
  </si>
  <si>
    <t>MBSS2.0-WebServer-009</t>
  </si>
  <si>
    <t>Restrict uploads to Web server</t>
  </si>
  <si>
    <t>The Web server’s upload functionality should be restricted.</t>
  </si>
  <si>
    <t>If uploads are required for the Web server, Web server should be configured so that the amount of hard drive space is allocated for this function is limited.
It is advisable for the uploads to be stored on a separate partition.</t>
  </si>
  <si>
    <t>MBSS2.0-WebServer-010</t>
  </si>
  <si>
    <t>Configuration of log files’ storage</t>
  </si>
  <si>
    <t>Sufficient log file storage and access must be considered.</t>
  </si>
  <si>
    <t>Web server should be configured to ensure that log files are stored in a location that is sized appropriately. Also, access to the log files must be restricted to only the administrator. No users must be able to edit or delete the log files. 
It is advisable to store log files in a separate partition.</t>
  </si>
  <si>
    <t>MBSS2.0-WebServer-011</t>
  </si>
  <si>
    <t>Restrict number of Web server processes and connections</t>
  </si>
  <si>
    <t>Running processes and connections should be limited to prevent DoS attacks and maintain the availability of server resources.</t>
  </si>
  <si>
    <t xml:space="preserve">Web server should be configured to define and restrict the maximum number of Web server processes and/or network connections that it should allow. </t>
  </si>
  <si>
    <t>MBSS2.0-WebServer-012</t>
  </si>
  <si>
    <t xml:space="preserve">Disable inactive users </t>
  </si>
  <si>
    <t>Idle users should be disabled after a certain period of inactivity.</t>
  </si>
  <si>
    <t>The web server should be configured to disable users after 15 minutes or less of inactivity.</t>
  </si>
  <si>
    <t>MBSS2.0-WebServer-013</t>
  </si>
  <si>
    <t>Create Unique IDs for user</t>
  </si>
  <si>
    <t xml:space="preserve">No duplicate IDs must exist in the system. </t>
  </si>
  <si>
    <t>Web server should be configured so that to ensure each user and administrator has a unique ID to ensure accountability for actions performed.</t>
  </si>
  <si>
    <t>MBSS2.0-WebServer-014</t>
  </si>
  <si>
    <t>Disable execution of scripts for non-privileged accounts</t>
  </si>
  <si>
    <t>Only the administrator should have the ability to execute scripts.</t>
  </si>
  <si>
    <t>Web server should be configured to disable the execution of scripts that are not exclusively under the control of administrative accounts.
This action could be accomplished by creating and controlling access to a separate directory intended to contain authorized scripts.</t>
  </si>
  <si>
    <t>MBSS2.0-WebServer-015</t>
  </si>
  <si>
    <t xml:space="preserve">Implement user access matrix (“UAM”) for Web content </t>
  </si>
  <si>
    <t>A UAM must be created to provide visibility of users and their access right to the server.</t>
  </si>
  <si>
    <t>Web content access matrix must be defined to identify the folders and files within the Web server which should be restricted and those which should be accessible (and by whom).</t>
  </si>
  <si>
    <t>MBSS2.0-WebServer-016</t>
  </si>
  <si>
    <t>Node hardening</t>
  </si>
  <si>
    <t xml:space="preserve">Remove or disable unnecessary services </t>
  </si>
  <si>
    <t>Unnecessary/unsecured services should be disabled to prevent exploitation.</t>
  </si>
  <si>
    <t>Web server should be configured to remove or disable services which have been installed during the Web server application installation but are not required or are insecure (FTP, remote administration, etc).</t>
  </si>
  <si>
    <t>MBSS2.0-WebServer-017</t>
  </si>
  <si>
    <t>Remove or disable unnecessary default accounts</t>
  </si>
  <si>
    <t>Default accounts are frequently targeted due to the default naming convention and passwords information being publicly known.</t>
  </si>
  <si>
    <t>The Web server should be configured to remove or disable all unneeded default login accounts created by the Web server installation and change the password for the needed ones based on organizational password policy.</t>
  </si>
  <si>
    <t>MBSS2.0-WebServer-018</t>
  </si>
  <si>
    <t>Patch and Update Web server</t>
  </si>
  <si>
    <t>Patching protects the Web server against attacks arising from known vulnerabilities in outdated components.</t>
  </si>
  <si>
    <t>The Web server should be regularly updated with the latest security patches to protect it from known vulnerabilities. This should be done.</t>
  </si>
  <si>
    <t>MBSS2.0-WebServer-019</t>
  </si>
  <si>
    <t>Disable links, aliases or shortcuts</t>
  </si>
  <si>
    <t>Avoid the use of links, aliases and shortcuts protect the directories from unauthorized individuals.</t>
  </si>
  <si>
    <t>Web servers should be configured to avoid using links, aliases, or shortcuts in the public Web content file directory tree which can point to directories/ files elsewhere on the server host/ network file system. The use of hard or symbolic links must be disabled.
Ideally, it is advisable to disable the ability of Web server software to follow links and aliases. It is also advisable to disable directory listings.</t>
  </si>
  <si>
    <t>MBSS2.0-WebServer-020</t>
  </si>
  <si>
    <t>Remove default error pages and documentation</t>
  </si>
  <si>
    <t xml:space="preserve">Information about the implemented web servers should not be stored on the server itself and error messages should not display detailed information that could reveal potential exploits. </t>
  </si>
  <si>
    <t>The default documentation of the Web server should be removed. The default error pages which reveal Web server technology should be replaced with generic error pages. Additionally, the server banner revealing the Web server technology and version should be removed from the Web server response headers.</t>
  </si>
  <si>
    <t>MBSS2.0-WebServer-021</t>
  </si>
  <si>
    <t>Use of strong encryption</t>
  </si>
  <si>
    <t>Strong encryption should be implemented to protect against man-in-the-middle attacks and data leakage.</t>
  </si>
  <si>
    <t>Web authentication and encryption technologies such as the latest and recommended versions of TLS should be employed based upon the nature of Web server data (e.g. sensitive, private, confidential, etc).
If remote administration access is needed for the Web server, the remote connection should be secured properly by using tunnelling and encryption protocols (i.e. AES 256)</t>
  </si>
  <si>
    <t>Rating Description</t>
  </si>
  <si>
    <t xml:space="preserve">This document describes the Minimum Baseline Security Standards (MBSS) which should be adhered to while configuring/implementing the web servers. The document details out the relevant information security controls for web servers and serves as a template for assessment of compliance against the defined controls.
Controls in this document have been designed in reference with OWASP, NIST and SANS along with leading security industry practices.
The recommended controls have been suggested from the perspective of addressing potential information security risks that the device may be exposed to. It is strongly recommended that a thorough assessment and testing of the impact be conducted, as per the organization's change management processes, prior to implementation of these controls.
</t>
  </si>
  <si>
    <t>OWASP, SANS, NIST SP800-44, NIST SP800-44v2</t>
  </si>
  <si>
    <t>Instructions for Using This Document</t>
  </si>
  <si>
    <t>Calculation of Overall Compliance Score</t>
  </si>
  <si>
    <t>&lt;Signature / Digital Signature&gt;</t>
  </si>
  <si>
    <t>&lt;Signature / Approval Email&gt;</t>
  </si>
  <si>
    <t xml:space="preserve"> Axiata Group CISO Office</t>
  </si>
  <si>
    <r>
      <t>General Instructions
A) 'Cover Page' - provides title, version and approver details of the document
B) 'Version Control' - captures the document version record and updates details. All changes made to the document should be captured in the sheet as per the sections provided.
C) 'D</t>
    </r>
    <r>
      <rPr>
        <sz val="10"/>
        <rFont val="Arial"/>
        <family val="2"/>
      </rPr>
      <t>ocument Overview' - provides an overview of the document along with the definitions of domains, planes and layers. It also comprises of a brief description of the elements</t>
    </r>
    <r>
      <rPr>
        <sz val="10"/>
        <color theme="1"/>
        <rFont val="Arial"/>
        <family val="2"/>
      </rPr>
      <t xml:space="preserve"> for which this document is created and formulas used in document for arriving at the overall compliance score is described here. This section may be updated from time to time as per the changes in technology or the assessment methodology, etc.
D) 'MBSS Control Checklist' - comprises of essential controls for web server.
E) 'Dashboard' - Provides an overall view on the scope of assets coverage, controls implementation status and compliance status. It also acts as an input and reporting panel for both Implementer and CISO officer and provide graphical analysis of compliance and non compliance status as per reported by Implementer and CISO team.The dashboard reflects the overall compliance score which is calculated using the formula mentioned in this sheet under "Calculation of overall compliance score".
F) Columns in </t>
    </r>
    <r>
      <rPr>
        <sz val="10"/>
        <color theme="2" tint="-0.499984740745262"/>
        <rFont val="Arial"/>
        <family val="2"/>
      </rPr>
      <t>Brown</t>
    </r>
    <r>
      <rPr>
        <sz val="10"/>
        <color theme="1"/>
        <rFont val="Arial"/>
        <family val="2"/>
      </rPr>
      <t xml:space="preserve"> are required to be </t>
    </r>
    <r>
      <rPr>
        <sz val="10"/>
        <color theme="2" tint="-0.499984740745262"/>
        <rFont val="Arial"/>
        <family val="2"/>
      </rPr>
      <t>filled in by the</t>
    </r>
    <r>
      <rPr>
        <sz val="10"/>
        <color theme="1"/>
        <rFont val="Arial"/>
        <family val="2"/>
      </rPr>
      <t xml:space="preserve"> </t>
    </r>
    <r>
      <rPr>
        <sz val="10"/>
        <color theme="2" tint="-0.499984740745262"/>
        <rFont val="Arial"/>
        <family val="2"/>
      </rPr>
      <t>Implementer</t>
    </r>
    <r>
      <rPr>
        <sz val="10"/>
        <color theme="1"/>
        <rFont val="Arial"/>
        <family val="2"/>
      </rPr>
      <t xml:space="preserve"> while columns in </t>
    </r>
    <r>
      <rPr>
        <sz val="10"/>
        <color theme="8" tint="0.39997558519241921"/>
        <rFont val="Arial"/>
        <family val="2"/>
      </rPr>
      <t>Blue</t>
    </r>
    <r>
      <rPr>
        <sz val="10"/>
        <color theme="1"/>
        <rFont val="Arial"/>
        <family val="2"/>
      </rPr>
      <t xml:space="preserve"> are required to be </t>
    </r>
    <r>
      <rPr>
        <sz val="10"/>
        <color theme="8" tint="0.39997558519241921"/>
        <rFont val="Arial"/>
        <family val="2"/>
      </rPr>
      <t>filled in by the CISO</t>
    </r>
    <r>
      <rPr>
        <sz val="10"/>
        <color theme="1"/>
        <rFont val="Arial"/>
        <family val="2"/>
      </rPr>
      <t xml:space="preserve">.
</t>
    </r>
  </si>
  <si>
    <t>Version 2 (October 2019)</t>
  </si>
  <si>
    <t>Final version</t>
  </si>
  <si>
    <t>Confidentiality</t>
  </si>
  <si>
    <t>Integrity</t>
  </si>
  <si>
    <t>Availability</t>
  </si>
  <si>
    <t>Host</t>
  </si>
  <si>
    <t>Network</t>
  </si>
  <si>
    <t>Total Score</t>
  </si>
  <si>
    <t>Refer to - Dizit response 1</t>
  </si>
  <si>
    <t>Not implemented</t>
  </si>
  <si>
    <t>No relevant evidence shared</t>
  </si>
  <si>
    <t>Ok</t>
  </si>
  <si>
    <t>Irrelevant evidence, need to share evidence of the drive size where the logs will be stored</t>
  </si>
  <si>
    <t>No duplicate user creation is feasible</t>
  </si>
  <si>
    <t>No UAM shared for OS/Web Server</t>
  </si>
  <si>
    <t>The underlying OS itself is vulnerable to several Critical, High, Medium vulnerabilites. Need to resolve those to comply this control</t>
  </si>
  <si>
    <t>https configured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</si>
</sst>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0"/>
      <name val="Arial"/>
      <family val="2"/>
    </font>
    <font>
      <b/>
      <sz val="12"/>
      <color theme="1"/>
      <name val="Arial"/>
      <family val="2"/>
    </font>
    <font>
      <b/>
      <sz val="10"/>
      <color theme="1"/>
      <name val="Arial"/>
      <family val="2"/>
    </font>
    <font>
      <sz val="10"/>
      <color theme="1"/>
      <name val="Arial"/>
      <family val="2"/>
    </font>
    <font>
      <b/>
      <sz val="10"/>
      <color theme="0"/>
      <name val="Arial"/>
      <family val="2"/>
    </font>
    <font>
      <sz val="11"/>
      <color theme="1"/>
      <name val="Arial"/>
      <family val="2"/>
    </font>
    <font>
      <b/>
      <sz val="14"/>
      <color theme="4"/>
      <name val="Arial"/>
      <family val="2"/>
    </font>
    <font>
      <b/>
      <sz val="10"/>
      <color theme="4"/>
      <name val="Arial"/>
      <family val="2"/>
    </font>
    <font>
      <b/>
      <sz val="12"/>
      <color theme="0"/>
      <name val="Arial"/>
      <family val="2"/>
    </font>
    <font>
      <sz val="12"/>
      <color theme="0"/>
      <name val="Arial"/>
      <family val="2"/>
    </font>
    <font>
      <sz val="9"/>
      <color theme="1"/>
      <name val="Arial"/>
      <family val="2"/>
    </font>
    <font>
      <sz val="9"/>
      <color rgb="FF000000"/>
      <name val="Arial"/>
      <family val="2"/>
    </font>
    <font>
      <b/>
      <sz val="9"/>
      <color theme="0"/>
      <name val="Arial"/>
      <family val="2"/>
    </font>
    <font>
      <b/>
      <sz val="9"/>
      <color indexed="8"/>
      <name val="Arial"/>
      <family val="2"/>
    </font>
    <font>
      <b/>
      <sz val="10"/>
      <name val="Arial"/>
      <family val="2"/>
    </font>
    <font>
      <sz val="11"/>
      <color theme="1"/>
      <name val="Calibri"/>
      <family val="2"/>
      <scheme val="minor"/>
    </font>
    <font>
      <b/>
      <sz val="9"/>
      <color theme="1"/>
      <name val="Arial"/>
      <family val="2"/>
    </font>
    <font>
      <sz val="9"/>
      <name val="Arial"/>
      <family val="2"/>
    </font>
    <font>
      <sz val="10"/>
      <color theme="1"/>
      <name val="Calibri"/>
      <family val="2"/>
      <scheme val="minor"/>
    </font>
    <font>
      <sz val="9"/>
      <color theme="1"/>
      <name val="Calibri"/>
      <family val="2"/>
      <scheme val="minor"/>
    </font>
    <font>
      <b/>
      <sz val="9"/>
      <name val="Arial"/>
      <family val="2"/>
    </font>
    <font>
      <sz val="10"/>
      <name val="Calibri"/>
      <family val="2"/>
      <scheme val="minor"/>
    </font>
    <font>
      <b/>
      <sz val="11"/>
      <color theme="1"/>
      <name val="Calibri"/>
      <family val="2"/>
      <scheme val="minor"/>
    </font>
    <font>
      <b/>
      <sz val="18"/>
      <color theme="0"/>
      <name val="Arial"/>
      <family val="2"/>
    </font>
    <font>
      <b/>
      <sz val="12"/>
      <name val="Arial"/>
      <family val="2"/>
    </font>
    <font>
      <sz val="10"/>
      <color theme="2" tint="-0.499984740745262"/>
      <name val="Arial"/>
      <family val="2"/>
    </font>
    <font>
      <sz val="10"/>
      <color theme="8" tint="0.39997558519241921"/>
      <name val="Arial"/>
      <family val="2"/>
    </font>
    <font>
      <sz val="11"/>
      <name val="Arial"/>
      <family val="2"/>
    </font>
    <font>
      <sz val="8"/>
      <name val="Arial"/>
      <family val="2"/>
    </font>
    <font>
      <b/>
      <i/>
      <sz val="12"/>
      <name val="Arial"/>
      <family val="2"/>
    </font>
    <font>
      <sz val="11"/>
      <name val="Calibri"/>
      <family val="2"/>
      <scheme val="minor"/>
    </font>
    <font>
      <sz val="9"/>
      <color theme="0"/>
      <name val="Arial"/>
      <family val="2"/>
    </font>
  </fonts>
  <fills count="19">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rgb="FF92D050"/>
        <bgColor indexed="31"/>
      </patternFill>
    </fill>
    <fill>
      <patternFill patternType="solid">
        <fgColor rgb="FF92D050"/>
        <bgColor indexed="64"/>
      </patternFill>
    </fill>
    <fill>
      <patternFill patternType="solid">
        <fgColor rgb="FF000080"/>
        <bgColor indexed="64"/>
      </patternFill>
    </fill>
    <fill>
      <patternFill patternType="solid">
        <fgColor rgb="FFFFFFFF"/>
        <bgColor indexed="64"/>
      </patternFill>
    </fill>
    <fill>
      <patternFill patternType="solid">
        <fgColor theme="0" tint="-4.9989318521683403E-2"/>
        <bgColor indexed="64"/>
      </patternFill>
    </fill>
    <fill>
      <patternFill patternType="solid">
        <fgColor rgb="FF0070C0"/>
        <bgColor indexed="31"/>
      </patternFill>
    </fill>
    <fill>
      <patternFill patternType="solid">
        <fgColor rgb="FFFFFFFF"/>
        <bgColor rgb="FF000000"/>
      </patternFill>
    </fill>
    <fill>
      <patternFill patternType="solid">
        <fgColor theme="4" tint="0.59999389629810485"/>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2" tint="-0.249977111117893"/>
        <bgColor indexed="31"/>
      </patternFill>
    </fill>
    <fill>
      <patternFill patternType="solid">
        <fgColor theme="8" tint="0.39997558519241921"/>
        <bgColor indexed="31"/>
      </patternFill>
    </fill>
    <fill>
      <patternFill patternType="solid">
        <fgColor rgb="FF7030A0"/>
        <bgColor indexed="64"/>
      </patternFill>
    </fill>
    <fill>
      <patternFill patternType="solid">
        <fgColor rgb="FFFFFF00"/>
        <bgColor rgb="FF000000"/>
      </patternFill>
    </fill>
  </fills>
  <borders count="2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theme="0" tint="-0.499984740745262"/>
      </right>
      <top/>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style="medium">
        <color theme="0" tint="-0.499984740745262"/>
      </left>
      <right style="medium">
        <color theme="0" tint="-0.499984740745262"/>
      </right>
      <top/>
      <bottom style="medium">
        <color theme="0" tint="-0.499984740745262"/>
      </bottom>
      <diagonal/>
    </border>
  </borders>
  <cellStyleXfs count="3">
    <xf numFmtId="0" fontId="0" fillId="0" borderId="0"/>
    <xf numFmtId="0" fontId="1" fillId="0" borderId="0">
      <alignment vertical="center"/>
    </xf>
    <xf numFmtId="0" fontId="16" fillId="0" borderId="0"/>
  </cellStyleXfs>
  <cellXfs count="161">
    <xf numFmtId="0" fontId="0" fillId="0" borderId="0" xfId="0"/>
    <xf numFmtId="0" fontId="6" fillId="0" borderId="0" xfId="0" applyFont="1"/>
    <xf numFmtId="0" fontId="4" fillId="0" borderId="2" xfId="0" applyFont="1" applyBorder="1" applyAlignment="1">
      <alignment horizontal="center" vertical="center" wrapText="1"/>
    </xf>
    <xf numFmtId="0" fontId="4" fillId="0" borderId="2" xfId="0" applyNumberFormat="1" applyFont="1" applyBorder="1" applyAlignment="1">
      <alignment vertical="center" wrapText="1"/>
    </xf>
    <xf numFmtId="0" fontId="3" fillId="0" borderId="2" xfId="0" applyFont="1" applyBorder="1" applyAlignment="1">
      <alignment horizontal="center" vertical="center" wrapText="1"/>
    </xf>
    <xf numFmtId="0" fontId="4" fillId="0" borderId="2" xfId="0" applyFont="1" applyBorder="1" applyAlignment="1">
      <alignment vertical="center" wrapText="1"/>
    </xf>
    <xf numFmtId="0" fontId="4" fillId="0" borderId="0" xfId="0" applyFont="1" applyBorder="1" applyAlignment="1">
      <alignment horizontal="center" vertical="center" wrapText="1"/>
    </xf>
    <xf numFmtId="0" fontId="4" fillId="0" borderId="0" xfId="0" applyFont="1" applyBorder="1" applyAlignment="1">
      <alignment vertical="center" wrapText="1"/>
    </xf>
    <xf numFmtId="0" fontId="12" fillId="11" borderId="2" xfId="0" applyFont="1" applyFill="1" applyBorder="1" applyAlignment="1" applyProtection="1">
      <alignment horizontal="left" vertical="center" wrapText="1"/>
      <protection locked="0"/>
    </xf>
    <xf numFmtId="0" fontId="13" fillId="7" borderId="2" xfId="0" applyFont="1" applyFill="1" applyBorder="1" applyAlignment="1">
      <alignment horizontal="center" vertical="center" wrapText="1"/>
    </xf>
    <xf numFmtId="0" fontId="6" fillId="0" borderId="0" xfId="0" applyFont="1" applyAlignment="1">
      <alignment horizontal="center" vertical="center"/>
    </xf>
    <xf numFmtId="0" fontId="4" fillId="0" borderId="0" xfId="0" applyFont="1" applyAlignment="1">
      <alignment vertical="center" wrapText="1"/>
    </xf>
    <xf numFmtId="0" fontId="8" fillId="0" borderId="0" xfId="0" applyFont="1" applyAlignment="1">
      <alignment horizontal="center" vertical="center"/>
    </xf>
    <xf numFmtId="0" fontId="4" fillId="0" borderId="0" xfId="0" applyFont="1" applyBorder="1" applyAlignment="1">
      <alignment horizontal="left" vertical="center" wrapText="1"/>
    </xf>
    <xf numFmtId="0" fontId="4" fillId="0" borderId="18" xfId="0" applyFont="1" applyBorder="1" applyAlignment="1">
      <alignment vertical="center" wrapText="1"/>
    </xf>
    <xf numFmtId="0" fontId="1" fillId="0" borderId="2" xfId="0" applyFont="1" applyBorder="1" applyAlignment="1">
      <alignment vertical="center" wrapText="1"/>
    </xf>
    <xf numFmtId="0" fontId="11" fillId="0" borderId="0" xfId="0" applyFont="1" applyAlignment="1">
      <alignment vertical="center"/>
    </xf>
    <xf numFmtId="0" fontId="11" fillId="0" borderId="0" xfId="0" applyFont="1" applyAlignment="1">
      <alignment horizontal="left" vertical="center"/>
    </xf>
    <xf numFmtId="1" fontId="14" fillId="5" borderId="2" xfId="1" applyNumberFormat="1" applyFont="1" applyFill="1" applyBorder="1" applyAlignment="1" applyProtection="1">
      <alignment horizontal="center" vertical="center" wrapText="1"/>
    </xf>
    <xf numFmtId="1" fontId="13" fillId="10" borderId="2" xfId="1" applyNumberFormat="1" applyFont="1" applyFill="1" applyBorder="1" applyAlignment="1" applyProtection="1">
      <alignment horizontal="center" vertical="center" wrapText="1"/>
    </xf>
    <xf numFmtId="0" fontId="11" fillId="0" borderId="0" xfId="0" applyFont="1" applyAlignment="1" applyProtection="1">
      <alignment vertical="center"/>
      <protection locked="0"/>
    </xf>
    <xf numFmtId="0" fontId="11" fillId="0" borderId="0" xfId="0" applyFont="1" applyAlignment="1">
      <alignment horizontal="center" vertical="center"/>
    </xf>
    <xf numFmtId="0" fontId="12" fillId="0" borderId="2" xfId="0" quotePrefix="1" applyFont="1" applyFill="1" applyBorder="1" applyAlignment="1" applyProtection="1">
      <alignment horizontal="center" vertical="center" wrapText="1"/>
    </xf>
    <xf numFmtId="0" fontId="11" fillId="0" borderId="0" xfId="0" applyFont="1" applyAlignment="1" applyProtection="1">
      <alignment vertical="center"/>
    </xf>
    <xf numFmtId="0" fontId="4" fillId="0" borderId="2" xfId="0" applyFont="1" applyBorder="1" applyAlignment="1">
      <alignment horizontal="center" wrapText="1"/>
    </xf>
    <xf numFmtId="0" fontId="3" fillId="6" borderId="2" xfId="0" applyFont="1" applyFill="1" applyBorder="1" applyAlignment="1">
      <alignment horizontal="center" wrapText="1"/>
    </xf>
    <xf numFmtId="0" fontId="4" fillId="0" borderId="2" xfId="0" applyFont="1" applyBorder="1" applyAlignment="1">
      <alignment wrapText="1"/>
    </xf>
    <xf numFmtId="0" fontId="15" fillId="2" borderId="2" xfId="0" applyFont="1" applyFill="1" applyBorder="1" applyAlignment="1">
      <alignment horizontal="center" wrapText="1"/>
    </xf>
    <xf numFmtId="0" fontId="15" fillId="12" borderId="2" xfId="0" applyFont="1" applyFill="1" applyBorder="1" applyAlignment="1">
      <alignment horizontal="center" vertical="center" wrapText="1"/>
    </xf>
    <xf numFmtId="0" fontId="11" fillId="3" borderId="1" xfId="0" applyFont="1" applyFill="1" applyBorder="1" applyAlignment="1" applyProtection="1">
      <alignment horizontal="center" vertical="center" wrapText="1"/>
      <protection locked="0"/>
    </xf>
    <xf numFmtId="49" fontId="0" fillId="0" borderId="0" xfId="0" applyNumberFormat="1"/>
    <xf numFmtId="49" fontId="6" fillId="0" borderId="0" xfId="0" applyNumberFormat="1" applyFont="1" applyAlignment="1">
      <alignment horizontal="center" vertical="center"/>
    </xf>
    <xf numFmtId="49" fontId="13" fillId="7" borderId="2" xfId="0" applyNumberFormat="1" applyFont="1" applyFill="1" applyBorder="1" applyAlignment="1">
      <alignment horizontal="center" vertical="center" wrapText="1"/>
    </xf>
    <xf numFmtId="0" fontId="0" fillId="0" borderId="0" xfId="0" applyFont="1"/>
    <xf numFmtId="0" fontId="5" fillId="0" borderId="0" xfId="0" applyFont="1" applyFill="1" applyBorder="1" applyAlignment="1">
      <alignment vertical="center" wrapText="1"/>
    </xf>
    <xf numFmtId="0" fontId="19" fillId="0" borderId="0" xfId="0" applyFont="1"/>
    <xf numFmtId="0" fontId="17" fillId="3" borderId="2" xfId="0" applyFont="1" applyFill="1" applyBorder="1" applyAlignment="1">
      <alignment horizontal="left"/>
    </xf>
    <xf numFmtId="0" fontId="17" fillId="0" borderId="2" xfId="0" applyFont="1" applyBorder="1" applyAlignment="1">
      <alignment horizontal="left"/>
    </xf>
    <xf numFmtId="0" fontId="0" fillId="0" borderId="0" xfId="0" applyFill="1"/>
    <xf numFmtId="0" fontId="17" fillId="9" borderId="2" xfId="0" applyFont="1" applyFill="1" applyBorder="1"/>
    <xf numFmtId="0" fontId="20" fillId="0" borderId="0" xfId="0" applyFont="1" applyFill="1"/>
    <xf numFmtId="0" fontId="21" fillId="9" borderId="2" xfId="0" applyFont="1" applyFill="1" applyBorder="1" applyAlignment="1">
      <alignment horizontal="center" vertical="center" wrapText="1"/>
    </xf>
    <xf numFmtId="0" fontId="6" fillId="0" borderId="0" xfId="0" applyFont="1" applyBorder="1"/>
    <xf numFmtId="0" fontId="17" fillId="0" borderId="2" xfId="0" applyFont="1" applyFill="1" applyBorder="1" applyAlignment="1">
      <alignment horizontal="left"/>
    </xf>
    <xf numFmtId="0" fontId="22" fillId="0" borderId="0" xfId="0" applyFont="1" applyFill="1"/>
    <xf numFmtId="0" fontId="23" fillId="0" borderId="0" xfId="0" applyFont="1"/>
    <xf numFmtId="0" fontId="23" fillId="0" borderId="0" xfId="0" applyFont="1" applyAlignment="1">
      <alignment horizontal="center"/>
    </xf>
    <xf numFmtId="0" fontId="2" fillId="0" borderId="14" xfId="0" applyFont="1" applyBorder="1" applyAlignment="1">
      <alignment vertical="center" wrapText="1"/>
    </xf>
    <xf numFmtId="0" fontId="9" fillId="4" borderId="2" xfId="0" applyFont="1" applyFill="1" applyBorder="1" applyAlignment="1">
      <alignment horizontal="center" vertical="center" wrapText="1"/>
    </xf>
    <xf numFmtId="0" fontId="7" fillId="0" borderId="0" xfId="0" applyFont="1" applyAlignment="1">
      <alignment vertical="center"/>
    </xf>
    <xf numFmtId="0" fontId="18" fillId="13" borderId="2" xfId="0" applyFont="1" applyFill="1" applyBorder="1" applyAlignment="1">
      <alignment horizontal="center" vertical="center" wrapText="1"/>
    </xf>
    <xf numFmtId="0" fontId="18" fillId="13" borderId="2" xfId="0" applyFont="1" applyFill="1" applyBorder="1" applyAlignment="1" applyProtection="1">
      <alignment vertical="center" wrapText="1"/>
      <protection locked="0"/>
    </xf>
    <xf numFmtId="0" fontId="18" fillId="0" borderId="2" xfId="0" applyFont="1" applyFill="1" applyBorder="1" applyAlignment="1" applyProtection="1">
      <alignment vertical="center" wrapText="1"/>
      <protection locked="0"/>
    </xf>
    <xf numFmtId="0" fontId="18" fillId="14" borderId="2" xfId="0" applyFont="1" applyFill="1" applyBorder="1" applyAlignment="1" applyProtection="1">
      <alignment horizontal="center" vertical="center" wrapText="1"/>
      <protection locked="0"/>
    </xf>
    <xf numFmtId="0" fontId="18" fillId="14" borderId="2" xfId="0" applyFont="1" applyFill="1" applyBorder="1" applyAlignment="1" applyProtection="1">
      <alignment vertical="center" wrapText="1"/>
      <protection locked="0"/>
    </xf>
    <xf numFmtId="0" fontId="11" fillId="14" borderId="2" xfId="0" applyFont="1" applyFill="1" applyBorder="1"/>
    <xf numFmtId="0" fontId="13" fillId="14" borderId="2" xfId="0" applyFont="1" applyFill="1" applyBorder="1" applyAlignment="1">
      <alignment vertical="center" wrapText="1"/>
    </xf>
    <xf numFmtId="0" fontId="3" fillId="6" borderId="2" xfId="0" applyFont="1" applyFill="1" applyBorder="1" applyAlignment="1">
      <alignment horizontal="center" vertical="center" wrapText="1"/>
    </xf>
    <xf numFmtId="0" fontId="15" fillId="2" borderId="2" xfId="0" applyFont="1" applyFill="1" applyBorder="1" applyAlignment="1">
      <alignment horizontal="center" vertical="center" wrapText="1"/>
    </xf>
    <xf numFmtId="1" fontId="14" fillId="15" borderId="2" xfId="1" applyNumberFormat="1" applyFont="1" applyFill="1" applyBorder="1" applyAlignment="1" applyProtection="1">
      <alignment horizontal="center" vertical="center" wrapText="1"/>
      <protection locked="0"/>
    </xf>
    <xf numFmtId="1" fontId="21" fillId="16" borderId="2" xfId="1" applyNumberFormat="1" applyFont="1" applyFill="1" applyBorder="1" applyAlignment="1" applyProtection="1">
      <alignment horizontal="center" vertical="center" wrapText="1"/>
    </xf>
    <xf numFmtId="0" fontId="9" fillId="4" borderId="2" xfId="0" applyFont="1" applyFill="1" applyBorder="1" applyAlignment="1">
      <alignment horizontal="center" vertical="center" wrapText="1"/>
    </xf>
    <xf numFmtId="0" fontId="28" fillId="0" borderId="0" xfId="0" applyFont="1"/>
    <xf numFmtId="0" fontId="29" fillId="0" borderId="6" xfId="0" applyFont="1" applyBorder="1" applyAlignment="1">
      <alignment vertical="center" wrapText="1"/>
    </xf>
    <xf numFmtId="0" fontId="31" fillId="0" borderId="0" xfId="0" applyFont="1"/>
    <xf numFmtId="0" fontId="18" fillId="8" borderId="2" xfId="0" applyFont="1" applyFill="1" applyBorder="1" applyAlignment="1">
      <alignment horizontal="center" vertical="center" wrapText="1"/>
    </xf>
    <xf numFmtId="49" fontId="18" fillId="8" borderId="2" xfId="0" applyNumberFormat="1" applyFont="1" applyFill="1" applyBorder="1" applyAlignment="1">
      <alignment horizontal="center" vertical="center" wrapText="1"/>
    </xf>
    <xf numFmtId="49" fontId="31" fillId="0" borderId="0" xfId="0" applyNumberFormat="1" applyFont="1"/>
    <xf numFmtId="0" fontId="1" fillId="3" borderId="2" xfId="0" applyFont="1" applyFill="1" applyBorder="1" applyAlignment="1">
      <alignment vertical="center" wrapText="1"/>
    </xf>
    <xf numFmtId="0" fontId="18" fillId="0" borderId="2" xfId="2" applyFont="1" applyFill="1" applyBorder="1" applyAlignment="1">
      <alignment horizontal="center" vertical="top" wrapText="1"/>
    </xf>
    <xf numFmtId="0" fontId="18" fillId="0" borderId="2" xfId="0" applyFont="1" applyFill="1" applyBorder="1" applyAlignment="1">
      <alignment horizontal="left" vertical="top" wrapText="1"/>
    </xf>
    <xf numFmtId="0" fontId="21" fillId="9" borderId="4" xfId="0" applyFont="1" applyFill="1" applyBorder="1" applyAlignment="1">
      <alignment horizontal="center" vertical="center" wrapText="1"/>
    </xf>
    <xf numFmtId="0" fontId="17" fillId="0" borderId="4" xfId="0" applyFont="1" applyFill="1" applyBorder="1" applyAlignment="1">
      <alignment horizontal="left"/>
    </xf>
    <xf numFmtId="0" fontId="17" fillId="0" borderId="4" xfId="0" applyFont="1" applyFill="1" applyBorder="1" applyAlignment="1">
      <alignment horizontal="left" wrapText="1"/>
    </xf>
    <xf numFmtId="0" fontId="17" fillId="0" borderId="2" xfId="0" applyFont="1" applyBorder="1" applyAlignment="1">
      <alignment horizontal="center" vertical="center" wrapText="1"/>
    </xf>
    <xf numFmtId="0" fontId="11" fillId="0" borderId="2" xfId="0" applyFont="1" applyBorder="1" applyAlignment="1">
      <alignment horizontal="left" vertical="center" wrapText="1"/>
    </xf>
    <xf numFmtId="0" fontId="11" fillId="0" borderId="2" xfId="0" applyFont="1" applyBorder="1" applyAlignment="1">
      <alignment horizontal="center" vertical="center" wrapText="1"/>
    </xf>
    <xf numFmtId="0" fontId="11" fillId="0" borderId="0" xfId="0" applyFont="1" applyAlignment="1">
      <alignment wrapText="1"/>
    </xf>
    <xf numFmtId="0" fontId="11" fillId="0" borderId="2" xfId="0" applyFont="1" applyFill="1" applyBorder="1" applyAlignment="1">
      <alignment horizontal="left" vertical="center" wrapText="1"/>
    </xf>
    <xf numFmtId="0" fontId="11" fillId="0" borderId="2" xfId="0" applyFont="1" applyBorder="1" applyAlignment="1">
      <alignment horizontal="center" wrapText="1"/>
    </xf>
    <xf numFmtId="0" fontId="11" fillId="0" borderId="2" xfId="0" applyFont="1" applyBorder="1" applyAlignment="1">
      <alignment wrapText="1"/>
    </xf>
    <xf numFmtId="10" fontId="11" fillId="0" borderId="2" xfId="0" applyNumberFormat="1" applyFont="1" applyBorder="1" applyAlignment="1">
      <alignment horizontal="center" vertical="center" wrapText="1"/>
    </xf>
    <xf numFmtId="0" fontId="32" fillId="17" borderId="2" xfId="0" applyFont="1" applyFill="1" applyBorder="1" applyAlignment="1">
      <alignment horizontal="left" vertical="top" wrapText="1"/>
    </xf>
    <xf numFmtId="0" fontId="12" fillId="18" borderId="2" xfId="0" applyFont="1" applyFill="1" applyBorder="1" applyAlignment="1" applyProtection="1">
      <alignment horizontal="left" vertical="center" wrapText="1"/>
      <protection locked="0"/>
    </xf>
    <xf numFmtId="0" fontId="11" fillId="0" borderId="0" xfId="0" applyFont="1" applyFill="1" applyBorder="1" applyAlignment="1">
      <alignment horizontal="left" vertical="center" wrapText="1"/>
    </xf>
    <xf numFmtId="10" fontId="0" fillId="0" borderId="0" xfId="0" applyNumberFormat="1"/>
    <xf numFmtId="0" fontId="25" fillId="0" borderId="23" xfId="0" applyFont="1" applyBorder="1" applyAlignment="1">
      <alignment horizontal="center" vertical="center" wrapText="1"/>
    </xf>
    <xf numFmtId="0" fontId="25" fillId="0" borderId="24" xfId="0" applyFont="1" applyBorder="1" applyAlignment="1">
      <alignment horizontal="center" vertical="center" wrapText="1"/>
    </xf>
    <xf numFmtId="0" fontId="25" fillId="0" borderId="25"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14" xfId="0" applyFont="1" applyBorder="1" applyAlignment="1">
      <alignment horizontal="center" vertical="center" wrapText="1"/>
    </xf>
    <xf numFmtId="0" fontId="25" fillId="0" borderId="0" xfId="0" applyFont="1" applyBorder="1" applyAlignment="1">
      <alignment horizontal="center" vertical="center" wrapText="1"/>
    </xf>
    <xf numFmtId="0" fontId="25" fillId="0" borderId="10" xfId="0" applyFont="1" applyBorder="1" applyAlignment="1">
      <alignment horizontal="center" vertical="center" wrapText="1"/>
    </xf>
    <xf numFmtId="0" fontId="25" fillId="0" borderId="15" xfId="0" applyFont="1" applyBorder="1" applyAlignment="1">
      <alignment horizontal="center" vertical="center" wrapText="1"/>
    </xf>
    <xf numFmtId="0" fontId="25" fillId="0" borderId="16" xfId="0" applyFont="1" applyBorder="1" applyAlignment="1">
      <alignment horizontal="center" vertical="center" wrapText="1"/>
    </xf>
    <xf numFmtId="0" fontId="25" fillId="0" borderId="17" xfId="0" applyFont="1" applyBorder="1" applyAlignment="1">
      <alignment horizontal="center" vertical="center" wrapText="1"/>
    </xf>
    <xf numFmtId="0" fontId="30" fillId="0" borderId="12" xfId="0" applyFont="1" applyBorder="1" applyAlignment="1">
      <alignment horizontal="center" vertical="center" wrapText="1"/>
    </xf>
    <xf numFmtId="0" fontId="30" fillId="0" borderId="13" xfId="0" applyFont="1" applyBorder="1" applyAlignment="1">
      <alignment horizontal="center" vertical="center" wrapText="1"/>
    </xf>
    <xf numFmtId="0" fontId="30" fillId="0" borderId="0" xfId="0" applyFont="1" applyBorder="1" applyAlignment="1">
      <alignment horizontal="center" vertical="center" wrapText="1"/>
    </xf>
    <xf numFmtId="0" fontId="30" fillId="0" borderId="10" xfId="0" applyFont="1" applyBorder="1" applyAlignment="1">
      <alignment horizontal="center" vertical="center" wrapText="1"/>
    </xf>
    <xf numFmtId="0" fontId="30" fillId="0" borderId="16" xfId="0" applyFont="1" applyBorder="1" applyAlignment="1">
      <alignment horizontal="center" vertical="center" wrapText="1"/>
    </xf>
    <xf numFmtId="0" fontId="30" fillId="0" borderId="17"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6" fillId="0" borderId="7" xfId="0" applyFont="1" applyBorder="1" applyAlignment="1"/>
    <xf numFmtId="0" fontId="6" fillId="0" borderId="8" xfId="0" applyFont="1" applyBorder="1" applyAlignment="1"/>
    <xf numFmtId="0" fontId="6" fillId="0" borderId="9" xfId="0" applyFont="1" applyBorder="1" applyAlignment="1"/>
    <xf numFmtId="0" fontId="29" fillId="0" borderId="7" xfId="0" applyFont="1" applyBorder="1" applyAlignment="1">
      <alignment vertical="center" wrapText="1"/>
    </xf>
    <xf numFmtId="0" fontId="29" fillId="0" borderId="8" xfId="0" applyFont="1" applyBorder="1" applyAlignment="1">
      <alignment vertical="center" wrapText="1"/>
    </xf>
    <xf numFmtId="0" fontId="29" fillId="0" borderId="9" xfId="0" applyFont="1" applyBorder="1" applyAlignment="1">
      <alignment vertical="center" wrapText="1"/>
    </xf>
    <xf numFmtId="0" fontId="29" fillId="0" borderId="7" xfId="0" applyFont="1" applyBorder="1" applyAlignment="1">
      <alignment horizontal="center" vertical="center" wrapText="1"/>
    </xf>
    <xf numFmtId="0" fontId="29" fillId="0" borderId="8" xfId="0" applyFont="1" applyBorder="1" applyAlignment="1">
      <alignment horizontal="center" vertical="center" wrapText="1"/>
    </xf>
    <xf numFmtId="0" fontId="29" fillId="0" borderId="9" xfId="0" applyFont="1" applyBorder="1" applyAlignment="1">
      <alignment horizontal="center" vertical="center" wrapText="1"/>
    </xf>
    <xf numFmtId="0" fontId="7" fillId="0" borderId="0" xfId="0" applyFont="1" applyAlignment="1">
      <alignment horizontal="center" vertical="center"/>
    </xf>
    <xf numFmtId="0" fontId="4" fillId="0" borderId="2" xfId="0" applyFont="1" applyFill="1" applyBorder="1" applyAlignment="1">
      <alignment horizontal="left" vertical="top" wrapText="1"/>
    </xf>
    <xf numFmtId="0" fontId="9" fillId="4" borderId="2" xfId="0" applyFont="1" applyFill="1" applyBorder="1" applyAlignment="1">
      <alignment horizontal="center" vertical="center" wrapText="1"/>
    </xf>
    <xf numFmtId="0" fontId="10" fillId="4" borderId="2" xfId="0" applyFont="1" applyFill="1" applyBorder="1" applyAlignment="1">
      <alignment vertical="center"/>
    </xf>
    <xf numFmtId="0" fontId="4" fillId="0" borderId="2" xfId="0" applyFont="1" applyBorder="1" applyAlignment="1">
      <alignment horizontal="left" vertical="top" wrapText="1"/>
    </xf>
    <xf numFmtId="0" fontId="4" fillId="0" borderId="2" xfId="0" applyFont="1" applyBorder="1" applyAlignment="1" applyProtection="1">
      <alignment horizontal="left" vertical="top" wrapText="1"/>
      <protection locked="0"/>
    </xf>
    <xf numFmtId="0" fontId="9" fillId="4" borderId="4"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11" fillId="0" borderId="2" xfId="0" applyFont="1" applyFill="1" applyBorder="1" applyAlignment="1" applyProtection="1">
      <alignment horizontal="center" vertical="center" wrapText="1"/>
      <protection locked="0"/>
    </xf>
    <xf numFmtId="10" fontId="11" fillId="0" borderId="2" xfId="0" applyNumberFormat="1" applyFont="1" applyFill="1" applyBorder="1" applyAlignment="1">
      <alignment horizontal="center" vertical="center" wrapText="1"/>
    </xf>
    <xf numFmtId="0" fontId="18" fillId="14" borderId="4" xfId="0" applyFont="1" applyFill="1" applyBorder="1" applyAlignment="1" applyProtection="1">
      <alignment horizontal="center" vertical="center" wrapText="1"/>
      <protection locked="0"/>
    </xf>
    <xf numFmtId="0" fontId="18" fillId="14" borderId="5" xfId="0" applyFont="1" applyFill="1" applyBorder="1" applyAlignment="1" applyProtection="1">
      <alignment horizontal="center" vertical="center" wrapText="1"/>
      <protection locked="0"/>
    </xf>
    <xf numFmtId="0" fontId="18" fillId="14" borderId="3" xfId="0" applyFont="1" applyFill="1" applyBorder="1" applyAlignment="1" applyProtection="1">
      <alignment horizontal="center" vertical="center" wrapText="1"/>
      <protection locked="0"/>
    </xf>
    <xf numFmtId="0" fontId="5" fillId="7" borderId="2" xfId="0" applyFont="1" applyFill="1" applyBorder="1" applyAlignment="1">
      <alignment horizontal="center" vertical="center" wrapText="1"/>
    </xf>
    <xf numFmtId="0" fontId="5" fillId="7" borderId="22" xfId="0" applyFont="1" applyFill="1" applyBorder="1" applyAlignment="1">
      <alignment horizontal="center" vertical="center" wrapText="1"/>
    </xf>
    <xf numFmtId="0" fontId="21" fillId="9" borderId="4" xfId="0" applyFont="1" applyFill="1" applyBorder="1" applyAlignment="1">
      <alignment horizontal="center" vertical="center" wrapText="1"/>
    </xf>
    <xf numFmtId="0" fontId="21" fillId="9" borderId="5" xfId="0" applyFont="1" applyFill="1" applyBorder="1" applyAlignment="1">
      <alignment horizontal="center" vertical="center" wrapText="1"/>
    </xf>
    <xf numFmtId="0" fontId="21" fillId="9" borderId="3" xfId="0" applyFont="1" applyFill="1" applyBorder="1" applyAlignment="1">
      <alignment horizontal="center" vertical="center" wrapText="1"/>
    </xf>
    <xf numFmtId="0" fontId="21" fillId="9" borderId="2" xfId="0" applyFont="1" applyFill="1" applyBorder="1" applyAlignment="1">
      <alignment horizontal="center" vertical="center" wrapText="1"/>
    </xf>
    <xf numFmtId="0" fontId="18" fillId="14" borderId="2" xfId="0" applyFont="1" applyFill="1" applyBorder="1" applyAlignment="1" applyProtection="1">
      <alignment horizontal="center" vertical="center" wrapText="1"/>
      <protection locked="0"/>
    </xf>
    <xf numFmtId="0" fontId="18" fillId="0" borderId="2" xfId="0" applyFont="1" applyFill="1" applyBorder="1" applyAlignment="1" applyProtection="1">
      <alignment horizontal="center" vertical="center" wrapText="1"/>
      <protection locked="0"/>
    </xf>
    <xf numFmtId="0" fontId="18" fillId="0" borderId="2" xfId="0" applyFont="1" applyBorder="1" applyAlignment="1" applyProtection="1">
      <alignment horizontal="center" vertical="center" wrapText="1"/>
      <protection locked="0"/>
    </xf>
    <xf numFmtId="0" fontId="18" fillId="14" borderId="2" xfId="0" applyFont="1" applyFill="1" applyBorder="1" applyAlignment="1">
      <alignment horizontal="center"/>
    </xf>
    <xf numFmtId="0" fontId="11" fillId="14" borderId="2" xfId="0" applyFont="1" applyFill="1" applyBorder="1" applyAlignment="1">
      <alignment horizontal="center"/>
    </xf>
    <xf numFmtId="0" fontId="18" fillId="13" borderId="2" xfId="0" applyFont="1" applyFill="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17" fillId="0" borderId="22"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1" xfId="0" applyFont="1" applyBorder="1" applyAlignment="1">
      <alignment horizontal="center" vertical="center" wrapText="1"/>
    </xf>
    <xf numFmtId="0" fontId="24" fillId="7" borderId="4" xfId="0" applyFont="1" applyFill="1" applyBorder="1" applyAlignment="1">
      <alignment horizontal="left" vertical="center" wrapText="1"/>
    </xf>
    <xf numFmtId="0" fontId="24" fillId="7" borderId="5" xfId="0" applyFont="1" applyFill="1" applyBorder="1" applyAlignment="1">
      <alignment horizontal="left" vertical="center" wrapText="1"/>
    </xf>
    <xf numFmtId="10" fontId="11" fillId="0" borderId="4" xfId="0" applyNumberFormat="1" applyFont="1" applyFill="1" applyBorder="1" applyAlignment="1">
      <alignment horizontal="center" vertical="center" wrapText="1"/>
    </xf>
    <xf numFmtId="10" fontId="11" fillId="0" borderId="5" xfId="0" applyNumberFormat="1" applyFont="1" applyFill="1" applyBorder="1" applyAlignment="1">
      <alignment horizontal="center" vertical="center" wrapText="1"/>
    </xf>
    <xf numFmtId="10" fontId="11" fillId="0" borderId="3" xfId="0" applyNumberFormat="1" applyFont="1" applyFill="1" applyBorder="1" applyAlignment="1">
      <alignment horizontal="center" vertical="center" wrapText="1"/>
    </xf>
    <xf numFmtId="0" fontId="18" fillId="13" borderId="4" xfId="0" applyFont="1" applyFill="1" applyBorder="1" applyAlignment="1">
      <alignment horizontal="center" vertical="center" wrapText="1"/>
    </xf>
    <xf numFmtId="0" fontId="18" fillId="13" borderId="5" xfId="0" applyFont="1" applyFill="1" applyBorder="1" applyAlignment="1">
      <alignment horizontal="center" vertical="center" wrapText="1"/>
    </xf>
    <xf numFmtId="0" fontId="18" fillId="13" borderId="3" xfId="0" applyFont="1" applyFill="1" applyBorder="1" applyAlignment="1">
      <alignment horizontal="center" vertical="center" wrapText="1"/>
    </xf>
    <xf numFmtId="0" fontId="24" fillId="7" borderId="19" xfId="0" applyFont="1" applyFill="1" applyBorder="1" applyAlignment="1">
      <alignment horizontal="left" vertical="center" wrapText="1"/>
    </xf>
    <xf numFmtId="0" fontId="24" fillId="7" borderId="0" xfId="0" applyFont="1" applyFill="1" applyBorder="1" applyAlignment="1">
      <alignment horizontal="left" vertical="center" wrapText="1"/>
    </xf>
    <xf numFmtId="0" fontId="24" fillId="7" borderId="20" xfId="0" applyFont="1" applyFill="1" applyBorder="1" applyAlignment="1">
      <alignment horizontal="left" vertical="center" wrapText="1"/>
    </xf>
    <xf numFmtId="10" fontId="11" fillId="0" borderId="2" xfId="0" applyNumberFormat="1" applyFont="1" applyFill="1" applyBorder="1" applyAlignment="1" applyProtection="1">
      <alignment horizontal="center" vertical="center" wrapText="1"/>
    </xf>
    <xf numFmtId="0" fontId="0" fillId="0" borderId="0" xfId="0" applyAlignment="1">
      <alignment horizontal="center"/>
    </xf>
  </cellXfs>
  <cellStyles count="3">
    <cellStyle name="Normal" xfId="0" builtinId="0"/>
    <cellStyle name="Normal 2" xfId="1" xr:uid="{00000000-0005-0000-0000-000001000000}"/>
    <cellStyle name="Normal 3" xfId="2" xr:uid="{00000000-0005-0000-0000-000002000000}"/>
  </cellStyles>
  <dxfs count="23">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rgb="FF92D050"/>
        </patternFill>
      </fill>
    </dxf>
    <dxf>
      <font>
        <color auto="1"/>
      </font>
      <fill>
        <patternFill>
          <bgColor rgb="FFFF0000"/>
        </patternFill>
      </fill>
    </dxf>
    <dxf>
      <font>
        <color auto="1"/>
      </font>
      <fill>
        <patternFill>
          <bgColor rgb="FFFF0000"/>
        </patternFill>
      </fill>
    </dxf>
    <dxf>
      <fill>
        <patternFill>
          <bgColor rgb="FF92D050"/>
        </patternFill>
      </fill>
    </dxf>
    <dxf>
      <fill>
        <patternFill>
          <bgColor theme="4" tint="0.59996337778862885"/>
        </patternFill>
      </fill>
    </dxf>
    <dxf>
      <fill>
        <patternFill>
          <bgColor rgb="FF92D050"/>
        </patternFill>
      </fill>
    </dxf>
    <dxf>
      <font>
        <color auto="1"/>
      </font>
      <fill>
        <patternFill>
          <bgColor rgb="FFFF0000"/>
        </patternFill>
      </fill>
    </dxf>
    <dxf>
      <fill>
        <patternFill>
          <bgColor theme="4" tint="0.59996337778862885"/>
        </patternFill>
      </fill>
    </dxf>
    <dxf>
      <fill>
        <patternFill>
          <bgColor rgb="FF92D050"/>
        </patternFill>
      </fill>
    </dxf>
    <dxf>
      <font>
        <color auto="1"/>
      </font>
      <fill>
        <patternFill>
          <bgColor rgb="FFFF0000"/>
        </patternFill>
      </fill>
    </dxf>
  </dxfs>
  <tableStyles count="0" defaultTableStyle="TableStyleMedium2" defaultPivotStyle="PivotStyleMedium9"/>
  <colors>
    <mruColors>
      <color rgb="FFC00000"/>
      <color rgb="FFFF9933"/>
      <color rgb="FFFFCC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Data!$C$3</c:f>
              <c:strCache>
                <c:ptCount val="1"/>
                <c:pt idx="0">
                  <c:v>Compliant</c:v>
                </c:pt>
              </c:strCache>
            </c:strRef>
          </c:tx>
          <c:spPr>
            <a:solidFill>
              <a:schemeClr val="accent1"/>
            </a:solidFill>
            <a:ln>
              <a:noFill/>
            </a:ln>
            <a:effectLst/>
          </c:spPr>
          <c:invertIfNegative val="0"/>
          <c:cat>
            <c:multiLvlStrRef>
              <c:f>Data!$A$4:$B$7</c:f>
              <c:multiLvlStrCache>
                <c:ptCount val="4"/>
                <c:lvl>
                  <c:pt idx="0">
                    <c:v>Mandatory</c:v>
                  </c:pt>
                  <c:pt idx="1">
                    <c:v>Secondary</c:v>
                  </c:pt>
                  <c:pt idx="2">
                    <c:v>Mandatory</c:v>
                  </c:pt>
                  <c:pt idx="3">
                    <c:v>Secondary</c:v>
                  </c:pt>
                </c:lvl>
                <c:lvl>
                  <c:pt idx="0">
                    <c:v>Implementer</c:v>
                  </c:pt>
                  <c:pt idx="2">
                    <c:v>CISO</c:v>
                  </c:pt>
                </c:lvl>
              </c:multiLvlStrCache>
            </c:multiLvlStrRef>
          </c:cat>
          <c:val>
            <c:numRef>
              <c:f>Data!$C$4:$C$7</c:f>
              <c:numCache>
                <c:formatCode>General</c:formatCode>
                <c:ptCount val="4"/>
                <c:pt idx="0">
                  <c:v>0</c:v>
                </c:pt>
                <c:pt idx="1">
                  <c:v>0</c:v>
                </c:pt>
                <c:pt idx="2">
                  <c:v>8</c:v>
                </c:pt>
                <c:pt idx="3">
                  <c:v>0</c:v>
                </c:pt>
              </c:numCache>
            </c:numRef>
          </c:val>
          <c:extLst>
            <c:ext xmlns:c16="http://schemas.microsoft.com/office/drawing/2014/chart" uri="{C3380CC4-5D6E-409C-BE32-E72D297353CC}">
              <c16:uniqueId val="{00000000-A229-492F-BC5D-B4B206AD4863}"/>
            </c:ext>
          </c:extLst>
        </c:ser>
        <c:ser>
          <c:idx val="1"/>
          <c:order val="1"/>
          <c:tx>
            <c:strRef>
              <c:f>Data!$D$3</c:f>
              <c:strCache>
                <c:ptCount val="1"/>
                <c:pt idx="0">
                  <c:v>Non Compliant</c:v>
                </c:pt>
              </c:strCache>
            </c:strRef>
          </c:tx>
          <c:spPr>
            <a:solidFill>
              <a:schemeClr val="accent2"/>
            </a:solidFill>
            <a:ln>
              <a:noFill/>
            </a:ln>
            <a:effectLst/>
          </c:spPr>
          <c:invertIfNegative val="0"/>
          <c:cat>
            <c:multiLvlStrRef>
              <c:f>Data!$A$4:$B$7</c:f>
              <c:multiLvlStrCache>
                <c:ptCount val="4"/>
                <c:lvl>
                  <c:pt idx="0">
                    <c:v>Mandatory</c:v>
                  </c:pt>
                  <c:pt idx="1">
                    <c:v>Secondary</c:v>
                  </c:pt>
                  <c:pt idx="2">
                    <c:v>Mandatory</c:v>
                  </c:pt>
                  <c:pt idx="3">
                    <c:v>Secondary</c:v>
                  </c:pt>
                </c:lvl>
                <c:lvl>
                  <c:pt idx="0">
                    <c:v>Implementer</c:v>
                  </c:pt>
                  <c:pt idx="2">
                    <c:v>CISO</c:v>
                  </c:pt>
                </c:lvl>
              </c:multiLvlStrCache>
            </c:multiLvlStrRef>
          </c:cat>
          <c:val>
            <c:numRef>
              <c:f>Data!$D$4:$D$7</c:f>
              <c:numCache>
                <c:formatCode>General</c:formatCode>
                <c:ptCount val="4"/>
                <c:pt idx="0">
                  <c:v>0</c:v>
                </c:pt>
                <c:pt idx="1">
                  <c:v>0</c:v>
                </c:pt>
                <c:pt idx="2">
                  <c:v>13</c:v>
                </c:pt>
                <c:pt idx="3">
                  <c:v>0</c:v>
                </c:pt>
              </c:numCache>
            </c:numRef>
          </c:val>
          <c:extLst>
            <c:ext xmlns:c16="http://schemas.microsoft.com/office/drawing/2014/chart" uri="{C3380CC4-5D6E-409C-BE32-E72D297353CC}">
              <c16:uniqueId val="{00000001-A229-492F-BC5D-B4B206AD4863}"/>
            </c:ext>
          </c:extLst>
        </c:ser>
        <c:ser>
          <c:idx val="2"/>
          <c:order val="2"/>
          <c:tx>
            <c:strRef>
              <c:f>Data!$E$3</c:f>
              <c:strCache>
                <c:ptCount val="1"/>
                <c:pt idx="0">
                  <c:v>Control Exemption</c:v>
                </c:pt>
              </c:strCache>
            </c:strRef>
          </c:tx>
          <c:spPr>
            <a:solidFill>
              <a:schemeClr val="accent3"/>
            </a:solidFill>
            <a:ln>
              <a:noFill/>
            </a:ln>
            <a:effectLst/>
          </c:spPr>
          <c:invertIfNegative val="0"/>
          <c:cat>
            <c:multiLvlStrRef>
              <c:f>Data!$A$4:$B$7</c:f>
              <c:multiLvlStrCache>
                <c:ptCount val="4"/>
                <c:lvl>
                  <c:pt idx="0">
                    <c:v>Mandatory</c:v>
                  </c:pt>
                  <c:pt idx="1">
                    <c:v>Secondary</c:v>
                  </c:pt>
                  <c:pt idx="2">
                    <c:v>Mandatory</c:v>
                  </c:pt>
                  <c:pt idx="3">
                    <c:v>Secondary</c:v>
                  </c:pt>
                </c:lvl>
                <c:lvl>
                  <c:pt idx="0">
                    <c:v>Implementer</c:v>
                  </c:pt>
                  <c:pt idx="2">
                    <c:v>CISO</c:v>
                  </c:pt>
                </c:lvl>
              </c:multiLvlStrCache>
            </c:multiLvlStrRef>
          </c:cat>
          <c:val>
            <c:numRef>
              <c:f>Data!$E$4:$E$7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A229-492F-BC5D-B4B206AD4863}"/>
            </c:ext>
          </c:extLst>
        </c:ser>
        <c:dLbls>
          <c:showLegendKey val="0"/>
          <c:showVal val="0"/>
          <c:showCatName val="0"/>
          <c:showSerName val="0"/>
          <c:showPercent val="0"/>
          <c:showBubbleSize val="0"/>
        </c:dLbls>
        <c:gapWidth val="219"/>
        <c:overlap val="-27"/>
        <c:axId val="66769664"/>
        <c:axId val="66771200"/>
        <c:extLst>
          <c:ext xmlns:c15="http://schemas.microsoft.com/office/drawing/2012/chart" uri="{02D57815-91ED-43cb-92C2-25804820EDAC}">
            <c15:filteredBarSeries>
              <c15:ser>
                <c:idx val="3"/>
                <c:order val="3"/>
                <c:tx>
                  <c:strRef>
                    <c:extLst>
                      <c:ext uri="{02D57815-91ED-43cb-92C2-25804820EDAC}">
                        <c15:formulaRef>
                          <c15:sqref>Data!$F$3</c15:sqref>
                        </c15:formulaRef>
                      </c:ext>
                    </c:extLst>
                    <c:strCache>
                      <c:ptCount val="1"/>
                      <c:pt idx="0">
                        <c:v>Total</c:v>
                      </c:pt>
                    </c:strCache>
                  </c:strRef>
                </c:tx>
                <c:spPr>
                  <a:solidFill>
                    <a:schemeClr val="accent4"/>
                  </a:solidFill>
                  <a:ln>
                    <a:noFill/>
                  </a:ln>
                  <a:effectLst/>
                </c:spPr>
                <c:invertIfNegative val="0"/>
                <c:cat>
                  <c:multiLvlStrRef>
                    <c:extLst>
                      <c:ext uri="{02D57815-91ED-43cb-92C2-25804820EDAC}">
                        <c15:formulaRef>
                          <c15:sqref>Data!$A$4:$B$7</c15:sqref>
                        </c15:formulaRef>
                      </c:ext>
                    </c:extLst>
                    <c:multiLvlStrCache>
                      <c:ptCount val="4"/>
                      <c:lvl>
                        <c:pt idx="0">
                          <c:v>Mandatory</c:v>
                        </c:pt>
                        <c:pt idx="1">
                          <c:v>Secondary</c:v>
                        </c:pt>
                        <c:pt idx="2">
                          <c:v>Mandatory</c:v>
                        </c:pt>
                        <c:pt idx="3">
                          <c:v>Secondary</c:v>
                        </c:pt>
                      </c:lvl>
                      <c:lvl>
                        <c:pt idx="0">
                          <c:v>Implementer</c:v>
                        </c:pt>
                        <c:pt idx="2">
                          <c:v>CISO</c:v>
                        </c:pt>
                      </c:lvl>
                    </c:multiLvlStrCache>
                  </c:multiLvlStrRef>
                </c:cat>
                <c:val>
                  <c:numRef>
                    <c:extLst>
                      <c:ext uri="{02D57815-91ED-43cb-92C2-25804820EDAC}">
                        <c15:formulaRef>
                          <c15:sqref>Data!$F$4:$F$7</c15:sqref>
                        </c15:formulaRef>
                      </c:ext>
                    </c:extLst>
                    <c:numCache>
                      <c:formatCode>General</c:formatCode>
                      <c:ptCount val="4"/>
                      <c:pt idx="0">
                        <c:v>0</c:v>
                      </c:pt>
                      <c:pt idx="1">
                        <c:v>0</c:v>
                      </c:pt>
                      <c:pt idx="2">
                        <c:v>21</c:v>
                      </c:pt>
                      <c:pt idx="3">
                        <c:v>0</c:v>
                      </c:pt>
                    </c:numCache>
                  </c:numRef>
                </c:val>
                <c:extLst>
                  <c:ext xmlns:c16="http://schemas.microsoft.com/office/drawing/2014/chart" uri="{C3380CC4-5D6E-409C-BE32-E72D297353CC}">
                    <c16:uniqueId val="{00000003-A229-492F-BC5D-B4B206AD4863}"/>
                  </c:ext>
                </c:extLst>
              </c15:ser>
            </c15:filteredBarSeries>
          </c:ext>
        </c:extLst>
      </c:barChart>
      <c:catAx>
        <c:axId val="6676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6771200"/>
        <c:crosses val="autoZero"/>
        <c:auto val="1"/>
        <c:lblAlgn val="ctr"/>
        <c:lblOffset val="100"/>
        <c:noMultiLvlLbl val="0"/>
      </c:catAx>
      <c:valAx>
        <c:axId val="6677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6769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2</xdr:row>
      <xdr:rowOff>0</xdr:rowOff>
    </xdr:from>
    <xdr:to>
      <xdr:col>1</xdr:col>
      <xdr:colOff>1276350</xdr:colOff>
      <xdr:row>6</xdr:row>
      <xdr:rowOff>7473</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0" y="371475"/>
          <a:ext cx="1047750" cy="7866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26</xdr:row>
      <xdr:rowOff>16086</xdr:rowOff>
    </xdr:from>
    <xdr:to>
      <xdr:col>5</xdr:col>
      <xdr:colOff>4191000</xdr:colOff>
      <xdr:row>55</xdr:row>
      <xdr:rowOff>19710</xdr:rowOff>
    </xdr:to>
    <xdr:graphicFrame macro="">
      <xdr:nvGraphicFramePr>
        <xdr:cNvPr id="3" name="Chart 1">
          <a:extLst>
            <a:ext uri="{FF2B5EF4-FFF2-40B4-BE49-F238E27FC236}">
              <a16:creationId xmlns:a16="http://schemas.microsoft.com/office/drawing/2014/main" id="{09BF27DC-7160-41BC-8918-C9C97374A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tes.ey.com/KPMG/Delivery/Vodafone/checklist/002-Test%20Document%20-%20Transmission%20-%20Juniper%20Netscreen%20firewall%20-%20Eesha%20V1_modifi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Framework-Instruction-Mapping"/>
      <sheetName val="Compliance (Device Specific)"/>
      <sheetName val="Device  Name-Netscreen Firewall"/>
      <sheetName val="Data"/>
      <sheetName val="Validation Lists"/>
    </sheetNames>
    <sheetDataSet>
      <sheetData sheetId="0"/>
      <sheetData sheetId="1"/>
      <sheetData sheetId="2"/>
      <sheetData sheetId="3"/>
      <sheetData sheetId="4"/>
      <sheetData sheetId="5"/>
      <sheetData sheetId="6"/>
      <sheetData sheetId="7"/>
      <sheetData sheetId="8">
        <row r="2">
          <cell r="D2" t="str">
            <v>Core - Mobility</v>
          </cell>
        </row>
        <row r="3">
          <cell r="D3" t="str">
            <v>Core - Carrier</v>
          </cell>
        </row>
        <row r="4">
          <cell r="D4" t="str">
            <v xml:space="preserve">Packet, VAS </v>
          </cell>
        </row>
        <row r="5">
          <cell r="D5" t="str">
            <v xml:space="preserve">Access </v>
          </cell>
        </row>
        <row r="6">
          <cell r="D6" t="str">
            <v xml:space="preserve">Transmission </v>
          </cell>
        </row>
        <row r="7">
          <cell r="D7" t="str">
            <v xml:space="preserve">Enterprise </v>
          </cell>
        </row>
        <row r="8">
          <cell r="D8" t="str">
            <v>LI</v>
          </cell>
        </row>
      </sheetData>
    </sheetDataSet>
  </externalBook>
</externalLink>
</file>

<file path=xl/theme/theme1.xml><?xml version="1.0" encoding="utf-8"?>
<a:theme xmlns:a="http://schemas.openxmlformats.org/drawingml/2006/main" name="Office Theme">
  <a:themeElements>
    <a:clrScheme name="Axiata MBSS">
      <a:dk1>
        <a:sysClr val="windowText" lastClr="000000"/>
      </a:dk1>
      <a:lt1>
        <a:sysClr val="window" lastClr="FFFFFF"/>
      </a:lt1>
      <a:dk2>
        <a:srgbClr val="1F497D"/>
      </a:dk2>
      <a:lt2>
        <a:srgbClr val="EEECE1"/>
      </a:lt2>
      <a:accent1>
        <a:srgbClr val="0B458F"/>
      </a:accent1>
      <a:accent2>
        <a:srgbClr val="C00000"/>
      </a:accent2>
      <a:accent3>
        <a:srgbClr val="00B0F0"/>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G19"/>
  <sheetViews>
    <sheetView workbookViewId="0">
      <selection activeCell="C19" sqref="C19"/>
    </sheetView>
  </sheetViews>
  <sheetFormatPr defaultColWidth="9.109375" defaultRowHeight="13.8" x14ac:dyDescent="0.25"/>
  <cols>
    <col min="1" max="1" width="9.109375" style="1"/>
    <col min="2" max="2" width="22.5546875" style="1" customWidth="1"/>
    <col min="3" max="4" width="21.5546875" style="1" customWidth="1"/>
    <col min="5" max="5" width="19" style="1" customWidth="1"/>
    <col min="6" max="6" width="23.44140625" style="1" customWidth="1"/>
    <col min="7" max="16384" width="9.109375" style="1"/>
  </cols>
  <sheetData>
    <row r="2" spans="2:7" ht="14.4" thickBot="1" x14ac:dyDescent="0.3">
      <c r="C2" s="62"/>
      <c r="D2" s="62"/>
      <c r="E2" s="62"/>
      <c r="F2" s="62"/>
    </row>
    <row r="3" spans="2:7" x14ac:dyDescent="0.25">
      <c r="B3" s="107"/>
      <c r="C3" s="110" t="s">
        <v>0</v>
      </c>
      <c r="D3" s="113" t="s">
        <v>105</v>
      </c>
      <c r="E3" s="110" t="s">
        <v>1</v>
      </c>
      <c r="F3" s="110" t="s">
        <v>101</v>
      </c>
    </row>
    <row r="4" spans="2:7" ht="16.5" customHeight="1" thickBot="1" x14ac:dyDescent="0.3">
      <c r="B4" s="108"/>
      <c r="C4" s="111"/>
      <c r="D4" s="114"/>
      <c r="E4" s="112"/>
      <c r="F4" s="112"/>
    </row>
    <row r="5" spans="2:7" ht="15" customHeight="1" thickBot="1" x14ac:dyDescent="0.3">
      <c r="B5" s="108"/>
      <c r="C5" s="112"/>
      <c r="D5" s="115"/>
      <c r="E5" s="63" t="s">
        <v>2</v>
      </c>
      <c r="F5" s="63" t="s">
        <v>100</v>
      </c>
    </row>
    <row r="6" spans="2:7" ht="14.4" thickBot="1" x14ac:dyDescent="0.3">
      <c r="B6" s="109"/>
      <c r="C6" s="63" t="s">
        <v>99</v>
      </c>
      <c r="D6" s="63" t="s">
        <v>204</v>
      </c>
      <c r="E6" s="63" t="s">
        <v>3</v>
      </c>
      <c r="F6" s="63" t="s">
        <v>204</v>
      </c>
    </row>
    <row r="7" spans="2:7" x14ac:dyDescent="0.25">
      <c r="C7" s="62"/>
      <c r="D7" s="62"/>
      <c r="E7" s="62"/>
      <c r="F7" s="62"/>
    </row>
    <row r="8" spans="2:7" x14ac:dyDescent="0.25">
      <c r="C8" s="62"/>
      <c r="D8" s="62"/>
      <c r="E8" s="62"/>
      <c r="F8" s="62"/>
    </row>
    <row r="9" spans="2:7" x14ac:dyDescent="0.25">
      <c r="C9" s="62"/>
      <c r="D9" s="62"/>
      <c r="E9" s="62"/>
      <c r="F9" s="62"/>
    </row>
    <row r="10" spans="2:7" x14ac:dyDescent="0.25">
      <c r="C10" s="62"/>
      <c r="D10" s="62"/>
      <c r="E10" s="62"/>
      <c r="F10" s="62"/>
    </row>
    <row r="11" spans="2:7" ht="14.4" thickBot="1" x14ac:dyDescent="0.3">
      <c r="C11" s="62"/>
      <c r="D11" s="62"/>
      <c r="E11" s="62"/>
      <c r="F11" s="62"/>
    </row>
    <row r="12" spans="2:7" ht="15" customHeight="1" x14ac:dyDescent="0.25">
      <c r="B12" s="104" t="s">
        <v>4</v>
      </c>
      <c r="C12" s="98" t="s">
        <v>105</v>
      </c>
      <c r="D12" s="98"/>
      <c r="E12" s="98"/>
      <c r="F12" s="99"/>
    </row>
    <row r="13" spans="2:7" ht="15.75" customHeight="1" x14ac:dyDescent="0.25">
      <c r="B13" s="105"/>
      <c r="C13" s="100"/>
      <c r="D13" s="100"/>
      <c r="E13" s="100"/>
      <c r="F13" s="101"/>
    </row>
    <row r="14" spans="2:7" ht="15.75" customHeight="1" thickBot="1" x14ac:dyDescent="0.3">
      <c r="B14" s="106"/>
      <c r="C14" s="102"/>
      <c r="D14" s="102"/>
      <c r="E14" s="102"/>
      <c r="F14" s="103"/>
    </row>
    <row r="15" spans="2:7" ht="14.4" thickBot="1" x14ac:dyDescent="0.3">
      <c r="C15" s="62"/>
      <c r="D15" s="62"/>
      <c r="E15" s="62"/>
      <c r="F15" s="62"/>
      <c r="G15" s="42"/>
    </row>
    <row r="16" spans="2:7" ht="15.75" customHeight="1" x14ac:dyDescent="0.25">
      <c r="B16" s="86" t="s">
        <v>95</v>
      </c>
      <c r="C16" s="89" t="s">
        <v>206</v>
      </c>
      <c r="D16" s="90"/>
      <c r="E16" s="90"/>
      <c r="F16" s="91"/>
      <c r="G16" s="47"/>
    </row>
    <row r="17" spans="2:7" ht="13.65" customHeight="1" x14ac:dyDescent="0.25">
      <c r="B17" s="87"/>
      <c r="C17" s="92"/>
      <c r="D17" s="93"/>
      <c r="E17" s="93"/>
      <c r="F17" s="94"/>
      <c r="G17" s="47"/>
    </row>
    <row r="18" spans="2:7" ht="14.4" customHeight="1" thickBot="1" x14ac:dyDescent="0.3">
      <c r="B18" s="88"/>
      <c r="C18" s="95"/>
      <c r="D18" s="96"/>
      <c r="E18" s="96"/>
      <c r="F18" s="97"/>
      <c r="G18" s="47"/>
    </row>
    <row r="19" spans="2:7" x14ac:dyDescent="0.25">
      <c r="G19" s="42"/>
    </row>
  </sheetData>
  <mergeCells count="9">
    <mergeCell ref="B16:B18"/>
    <mergeCell ref="C16:F18"/>
    <mergeCell ref="C12:F14"/>
    <mergeCell ref="B12:B14"/>
    <mergeCell ref="B3:B6"/>
    <mergeCell ref="C3:C5"/>
    <mergeCell ref="E3:E4"/>
    <mergeCell ref="F3:F4"/>
    <mergeCell ref="D3:D5"/>
  </mergeCells>
  <pageMargins left="0.7" right="0.7" top="0.75" bottom="0.75" header="0.3" footer="0.3"/>
  <pageSetup orientation="landscape"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G8"/>
  <sheetViews>
    <sheetView workbookViewId="0">
      <selection activeCell="B5" sqref="B5"/>
    </sheetView>
  </sheetViews>
  <sheetFormatPr defaultRowHeight="14.4" x14ac:dyDescent="0.3"/>
  <cols>
    <col min="2" max="2" width="10.109375" customWidth="1"/>
    <col min="3" max="3" width="15.6640625" style="30" customWidth="1"/>
    <col min="4" max="4" width="21.5546875" customWidth="1"/>
    <col min="5" max="5" width="20.88671875" customWidth="1"/>
    <col min="6" max="6" width="22" customWidth="1"/>
    <col min="7" max="7" width="23.44140625" style="33" customWidth="1"/>
  </cols>
  <sheetData>
    <row r="2" spans="1:7" ht="17.399999999999999" x14ac:dyDescent="0.3">
      <c r="B2" s="116" t="s">
        <v>23</v>
      </c>
      <c r="C2" s="116"/>
      <c r="D2" s="116"/>
      <c r="E2" s="116"/>
      <c r="F2" s="49"/>
      <c r="G2" s="49"/>
    </row>
    <row r="3" spans="1:7" x14ac:dyDescent="0.3">
      <c r="B3" s="10"/>
      <c r="C3" s="31"/>
      <c r="D3" s="10"/>
      <c r="E3" s="10"/>
      <c r="F3" s="10"/>
      <c r="G3" s="10"/>
    </row>
    <row r="4" spans="1:7" ht="33.6" customHeight="1" x14ac:dyDescent="0.3">
      <c r="B4" s="9" t="s">
        <v>95</v>
      </c>
      <c r="C4" s="32" t="s">
        <v>96</v>
      </c>
      <c r="D4" s="9" t="s">
        <v>102</v>
      </c>
      <c r="E4" s="9" t="s">
        <v>24</v>
      </c>
      <c r="G4"/>
    </row>
    <row r="5" spans="1:7" x14ac:dyDescent="0.3">
      <c r="A5" s="64"/>
      <c r="B5" s="65">
        <v>1</v>
      </c>
      <c r="C5" s="66" t="s">
        <v>25</v>
      </c>
      <c r="D5" s="65" t="s">
        <v>26</v>
      </c>
      <c r="E5" s="65" t="s">
        <v>27</v>
      </c>
      <c r="G5"/>
    </row>
    <row r="6" spans="1:7" x14ac:dyDescent="0.3">
      <c r="A6" s="64"/>
      <c r="B6" s="65">
        <v>2</v>
      </c>
      <c r="C6" s="66" t="s">
        <v>28</v>
      </c>
      <c r="D6" s="65" t="s">
        <v>29</v>
      </c>
      <c r="E6" s="65" t="s">
        <v>207</v>
      </c>
      <c r="G6"/>
    </row>
    <row r="7" spans="1:7" x14ac:dyDescent="0.3">
      <c r="A7" s="64"/>
      <c r="B7" s="64"/>
      <c r="C7" s="67"/>
      <c r="D7" s="64"/>
      <c r="E7" s="64"/>
    </row>
    <row r="8" spans="1:7" x14ac:dyDescent="0.3">
      <c r="A8" s="64"/>
      <c r="B8" s="64"/>
      <c r="C8" s="67"/>
      <c r="D8" s="64"/>
      <c r="E8" s="64"/>
    </row>
  </sheetData>
  <mergeCells count="1">
    <mergeCell ref="B2:E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J25"/>
  <sheetViews>
    <sheetView workbookViewId="0"/>
  </sheetViews>
  <sheetFormatPr defaultColWidth="9.109375" defaultRowHeight="13.2" x14ac:dyDescent="0.3"/>
  <cols>
    <col min="1" max="2" width="9.109375" style="11"/>
    <col min="3" max="3" width="39.88671875" style="11" customWidth="1"/>
    <col min="4" max="4" width="90.88671875" style="11" customWidth="1"/>
    <col min="5" max="5" width="39" style="11" customWidth="1"/>
    <col min="6" max="16384" width="9.109375" style="11"/>
  </cols>
  <sheetData>
    <row r="1" spans="2:10" ht="17.399999999999999" x14ac:dyDescent="0.3">
      <c r="B1" s="116" t="s">
        <v>5</v>
      </c>
      <c r="C1" s="116"/>
      <c r="D1" s="116"/>
      <c r="E1" s="12"/>
      <c r="F1" s="12"/>
      <c r="G1" s="12"/>
      <c r="H1" s="12"/>
      <c r="I1" s="12"/>
      <c r="J1" s="12"/>
    </row>
    <row r="3" spans="2:10" ht="15" x14ac:dyDescent="0.3">
      <c r="B3" s="118" t="s">
        <v>6</v>
      </c>
      <c r="C3" s="119"/>
      <c r="D3" s="119"/>
    </row>
    <row r="4" spans="2:10" ht="107.4" customHeight="1" x14ac:dyDescent="0.3">
      <c r="B4" s="120" t="s">
        <v>198</v>
      </c>
      <c r="C4" s="120"/>
      <c r="D4" s="120"/>
    </row>
    <row r="5" spans="2:10" x14ac:dyDescent="0.3">
      <c r="B5" s="13"/>
      <c r="C5" s="13"/>
      <c r="D5" s="13"/>
    </row>
    <row r="6" spans="2:10" ht="15" x14ac:dyDescent="0.3">
      <c r="B6" s="118" t="s">
        <v>200</v>
      </c>
      <c r="C6" s="119"/>
      <c r="D6" s="119"/>
    </row>
    <row r="7" spans="2:10" ht="160.19999999999999" customHeight="1" x14ac:dyDescent="0.3">
      <c r="B7" s="121" t="s">
        <v>205</v>
      </c>
      <c r="C7" s="121"/>
      <c r="D7" s="121"/>
    </row>
    <row r="8" spans="2:10" ht="15" customHeight="1" x14ac:dyDescent="0.3">
      <c r="D8" s="14"/>
    </row>
    <row r="9" spans="2:10" x14ac:dyDescent="0.3">
      <c r="D9" s="7"/>
    </row>
    <row r="10" spans="2:10" ht="15.6" x14ac:dyDescent="0.3">
      <c r="B10" s="48" t="s">
        <v>104</v>
      </c>
      <c r="C10" s="48" t="s">
        <v>7</v>
      </c>
      <c r="D10" s="48" t="s">
        <v>8</v>
      </c>
      <c r="E10" s="48" t="s">
        <v>9</v>
      </c>
    </row>
    <row r="11" spans="2:10" ht="26.4" x14ac:dyDescent="0.3">
      <c r="B11" s="2">
        <v>1</v>
      </c>
      <c r="C11" s="4" t="s">
        <v>106</v>
      </c>
      <c r="D11" s="3" t="s">
        <v>107</v>
      </c>
      <c r="E11" s="68" t="s">
        <v>199</v>
      </c>
    </row>
    <row r="12" spans="2:10" ht="39.6" x14ac:dyDescent="0.3">
      <c r="B12" s="2">
        <v>2</v>
      </c>
      <c r="C12" s="4" t="s">
        <v>108</v>
      </c>
      <c r="D12" s="3" t="s">
        <v>109</v>
      </c>
      <c r="E12" s="68" t="s">
        <v>199</v>
      </c>
    </row>
    <row r="13" spans="2:10" ht="26.4" x14ac:dyDescent="0.3">
      <c r="B13" s="2">
        <v>3</v>
      </c>
      <c r="C13" s="4" t="s">
        <v>110</v>
      </c>
      <c r="D13" s="5" t="s">
        <v>111</v>
      </c>
      <c r="E13" s="68" t="s">
        <v>199</v>
      </c>
    </row>
    <row r="14" spans="2:10" x14ac:dyDescent="0.3">
      <c r="B14" s="6"/>
      <c r="C14" s="6"/>
      <c r="D14" s="7"/>
    </row>
    <row r="15" spans="2:10" ht="15.6" x14ac:dyDescent="0.3">
      <c r="B15" s="61" t="s">
        <v>10</v>
      </c>
      <c r="C15" s="61" t="s">
        <v>103</v>
      </c>
      <c r="D15" s="61" t="s">
        <v>197</v>
      </c>
    </row>
    <row r="16" spans="2:10" ht="26.4" x14ac:dyDescent="0.3">
      <c r="B16" s="2">
        <v>1</v>
      </c>
      <c r="C16" s="58" t="s">
        <v>11</v>
      </c>
      <c r="D16" s="15" t="s">
        <v>12</v>
      </c>
    </row>
    <row r="17" spans="2:5" ht="26.4" x14ac:dyDescent="0.3">
      <c r="B17" s="2">
        <v>2</v>
      </c>
      <c r="C17" s="57" t="s">
        <v>13</v>
      </c>
      <c r="D17" s="5" t="s">
        <v>14</v>
      </c>
    </row>
    <row r="18" spans="2:5" x14ac:dyDescent="0.3">
      <c r="B18" s="6"/>
      <c r="C18" s="7"/>
      <c r="D18" s="7"/>
    </row>
    <row r="19" spans="2:5" ht="15" customHeight="1" x14ac:dyDescent="0.3">
      <c r="B19" s="122" t="s">
        <v>201</v>
      </c>
      <c r="C19" s="123"/>
      <c r="D19" s="124"/>
    </row>
    <row r="20" spans="2:5" ht="29.4" customHeight="1" x14ac:dyDescent="0.3">
      <c r="B20" s="117" t="s">
        <v>15</v>
      </c>
      <c r="C20" s="117"/>
      <c r="D20" s="117"/>
    </row>
    <row r="21" spans="2:5" x14ac:dyDescent="0.3">
      <c r="B21" s="6"/>
      <c r="C21" s="7"/>
      <c r="D21" s="7"/>
      <c r="E21" s="6"/>
    </row>
    <row r="22" spans="2:5" ht="17.25" customHeight="1" x14ac:dyDescent="0.3">
      <c r="B22" s="61" t="s">
        <v>10</v>
      </c>
      <c r="C22" s="118" t="s">
        <v>16</v>
      </c>
      <c r="D22" s="118"/>
      <c r="E22"/>
    </row>
    <row r="23" spans="2:5" ht="14.4" x14ac:dyDescent="0.3">
      <c r="B23" s="24">
        <v>1</v>
      </c>
      <c r="C23" s="25" t="s">
        <v>17</v>
      </c>
      <c r="D23" s="26" t="s">
        <v>18</v>
      </c>
      <c r="E23"/>
    </row>
    <row r="24" spans="2:5" ht="14.4" x14ac:dyDescent="0.3">
      <c r="B24" s="24">
        <v>2</v>
      </c>
      <c r="C24" s="27" t="s">
        <v>19</v>
      </c>
      <c r="D24" s="26" t="s">
        <v>20</v>
      </c>
      <c r="E24"/>
    </row>
    <row r="25" spans="2:5" ht="40.200000000000003" x14ac:dyDescent="0.3">
      <c r="B25" s="2">
        <v>3</v>
      </c>
      <c r="C25" s="28" t="s">
        <v>21</v>
      </c>
      <c r="D25" s="26" t="s">
        <v>22</v>
      </c>
      <c r="E25"/>
    </row>
  </sheetData>
  <mergeCells count="8">
    <mergeCell ref="B1:D1"/>
    <mergeCell ref="B20:D20"/>
    <mergeCell ref="C22:D22"/>
    <mergeCell ref="B3:D3"/>
    <mergeCell ref="B4:D4"/>
    <mergeCell ref="B6:D6"/>
    <mergeCell ref="B7:D7"/>
    <mergeCell ref="B19:D1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R22"/>
  <sheetViews>
    <sheetView zoomScale="90" zoomScaleNormal="90" workbookViewId="0">
      <pane xSplit="5" ySplit="1" topLeftCell="J2" activePane="bottomRight" state="frozen"/>
      <selection pane="topRight" activeCell="F1" sqref="F1"/>
      <selection pane="bottomLeft" activeCell="A2" sqref="A2"/>
      <selection pane="bottomRight" activeCell="E3" sqref="E3"/>
    </sheetView>
  </sheetViews>
  <sheetFormatPr defaultColWidth="9.109375" defaultRowHeight="11.4" x14ac:dyDescent="0.3"/>
  <cols>
    <col min="1" max="1" width="16.109375" style="21" customWidth="1"/>
    <col min="2" max="2" width="12.21875" style="21" customWidth="1"/>
    <col min="3" max="3" width="24.5546875" style="16" customWidth="1"/>
    <col min="4" max="4" width="34.88671875" style="16" customWidth="1"/>
    <col min="5" max="5" width="37.77734375" style="16" customWidth="1"/>
    <col min="6" max="6" width="12.5546875" style="16" customWidth="1"/>
    <col min="7" max="7" width="44.5546875" style="20" customWidth="1"/>
    <col min="8" max="8" width="29.109375" style="20" customWidth="1"/>
    <col min="9" max="9" width="19.5546875" style="20" customWidth="1"/>
    <col min="10" max="10" width="17.5546875" style="20" customWidth="1"/>
    <col min="11" max="11" width="20.88671875" style="16" customWidth="1"/>
    <col min="12" max="12" width="21.44140625" style="23" customWidth="1"/>
    <col min="13" max="18" width="15.6640625" style="16" customWidth="1"/>
    <col min="19" max="19" width="9.109375" style="16" customWidth="1"/>
    <col min="20" max="16384" width="9.109375" style="16"/>
  </cols>
  <sheetData>
    <row r="1" spans="1:18" ht="24" x14ac:dyDescent="0.3">
      <c r="A1" s="18" t="s">
        <v>98</v>
      </c>
      <c r="B1" s="18" t="s">
        <v>30</v>
      </c>
      <c r="C1" s="18" t="s">
        <v>31</v>
      </c>
      <c r="D1" s="18" t="s">
        <v>32</v>
      </c>
      <c r="E1" s="18" t="s">
        <v>33</v>
      </c>
      <c r="F1" s="19" t="s">
        <v>103</v>
      </c>
      <c r="G1" s="59" t="s">
        <v>34</v>
      </c>
      <c r="H1" s="59" t="s">
        <v>35</v>
      </c>
      <c r="I1" s="59" t="s">
        <v>36</v>
      </c>
      <c r="J1" s="59" t="s">
        <v>37</v>
      </c>
      <c r="K1" s="60" t="s">
        <v>38</v>
      </c>
      <c r="L1" s="60" t="s">
        <v>90</v>
      </c>
      <c r="M1" s="18" t="s">
        <v>208</v>
      </c>
      <c r="N1" s="18" t="s">
        <v>209</v>
      </c>
      <c r="O1" s="18" t="s">
        <v>210</v>
      </c>
      <c r="P1" s="18" t="s">
        <v>211</v>
      </c>
      <c r="Q1" s="18" t="s">
        <v>212</v>
      </c>
      <c r="R1" s="18" t="s">
        <v>213</v>
      </c>
    </row>
    <row r="2" spans="1:18" ht="103.5" customHeight="1" x14ac:dyDescent="0.3">
      <c r="A2" s="70" t="s">
        <v>112</v>
      </c>
      <c r="B2" s="70" t="s">
        <v>106</v>
      </c>
      <c r="C2" s="70" t="s">
        <v>113</v>
      </c>
      <c r="D2" s="70" t="s">
        <v>114</v>
      </c>
      <c r="E2" s="82" t="s">
        <v>115</v>
      </c>
      <c r="F2" s="69" t="str">
        <f>IF(R2&lt;=5,"Secondary","Mandatory")</f>
        <v>Mandatory</v>
      </c>
      <c r="G2" s="8"/>
      <c r="H2" s="29"/>
      <c r="I2" s="8"/>
      <c r="J2" s="83" t="s">
        <v>214</v>
      </c>
      <c r="K2" s="29" t="s">
        <v>19</v>
      </c>
      <c r="L2" s="22" t="s">
        <v>215</v>
      </c>
      <c r="M2" s="70">
        <v>1</v>
      </c>
      <c r="N2" s="70">
        <v>1</v>
      </c>
      <c r="O2" s="70">
        <v>1</v>
      </c>
      <c r="P2" s="70">
        <v>3</v>
      </c>
      <c r="Q2" s="70">
        <v>0</v>
      </c>
      <c r="R2" s="70">
        <f>(M2+N2+O2)*(P2+Q2)</f>
        <v>9</v>
      </c>
    </row>
    <row r="3" spans="1:18" ht="126.6" customHeight="1" x14ac:dyDescent="0.3">
      <c r="A3" s="70" t="s">
        <v>116</v>
      </c>
      <c r="B3" s="70" t="s">
        <v>106</v>
      </c>
      <c r="C3" s="70" t="s">
        <v>117</v>
      </c>
      <c r="D3" s="70" t="s">
        <v>118</v>
      </c>
      <c r="E3" s="70" t="s">
        <v>119</v>
      </c>
      <c r="F3" s="69" t="str">
        <f t="shared" ref="F3:F22" si="0">IF(R3&lt;=5,"Secondary","Mandatory")</f>
        <v>Mandatory</v>
      </c>
      <c r="G3" s="8"/>
      <c r="H3" s="29"/>
      <c r="I3" s="8"/>
      <c r="J3" s="83" t="s">
        <v>214</v>
      </c>
      <c r="K3" s="29" t="s">
        <v>19</v>
      </c>
      <c r="L3" s="22" t="s">
        <v>215</v>
      </c>
      <c r="M3" s="70">
        <v>1</v>
      </c>
      <c r="N3" s="70">
        <v>1</v>
      </c>
      <c r="O3" s="70">
        <v>1</v>
      </c>
      <c r="P3" s="70">
        <v>3</v>
      </c>
      <c r="Q3" s="70">
        <v>0</v>
      </c>
      <c r="R3" s="70">
        <f t="shared" ref="R3:R22" si="1">(M3+N3+O3)*(P3+Q3)</f>
        <v>9</v>
      </c>
    </row>
    <row r="4" spans="1:18" ht="34.200000000000003" x14ac:dyDescent="0.3">
      <c r="A4" s="70" t="s">
        <v>120</v>
      </c>
      <c r="B4" s="70" t="s">
        <v>106</v>
      </c>
      <c r="C4" s="70" t="s">
        <v>121</v>
      </c>
      <c r="D4" s="70" t="s">
        <v>122</v>
      </c>
      <c r="E4" s="70" t="s">
        <v>123</v>
      </c>
      <c r="F4" s="69" t="str">
        <f t="shared" si="0"/>
        <v>Mandatory</v>
      </c>
      <c r="G4" s="8"/>
      <c r="H4" s="29"/>
      <c r="I4" s="8"/>
      <c r="J4" s="83" t="s">
        <v>214</v>
      </c>
      <c r="K4" s="29" t="s">
        <v>19</v>
      </c>
      <c r="L4" s="22" t="s">
        <v>215</v>
      </c>
      <c r="M4" s="70">
        <v>1</v>
      </c>
      <c r="N4" s="70">
        <v>1</v>
      </c>
      <c r="O4" s="70">
        <v>1</v>
      </c>
      <c r="P4" s="70">
        <v>3</v>
      </c>
      <c r="Q4" s="70">
        <v>0</v>
      </c>
      <c r="R4" s="70">
        <f t="shared" si="1"/>
        <v>9</v>
      </c>
    </row>
    <row r="5" spans="1:18" ht="45.6" x14ac:dyDescent="0.3">
      <c r="A5" s="70" t="s">
        <v>124</v>
      </c>
      <c r="B5" s="70" t="s">
        <v>106</v>
      </c>
      <c r="C5" s="70" t="s">
        <v>125</v>
      </c>
      <c r="D5" s="70" t="s">
        <v>126</v>
      </c>
      <c r="E5" s="70" t="s">
        <v>127</v>
      </c>
      <c r="F5" s="69" t="str">
        <f t="shared" si="0"/>
        <v>Mandatory</v>
      </c>
      <c r="G5" s="8"/>
      <c r="H5" s="29"/>
      <c r="I5" s="8"/>
      <c r="J5" s="83" t="s">
        <v>214</v>
      </c>
      <c r="K5" s="29" t="s">
        <v>19</v>
      </c>
      <c r="L5" s="22" t="s">
        <v>215</v>
      </c>
      <c r="M5" s="70">
        <v>1</v>
      </c>
      <c r="N5" s="70">
        <v>1</v>
      </c>
      <c r="O5" s="70">
        <v>1</v>
      </c>
      <c r="P5" s="70">
        <v>3</v>
      </c>
      <c r="Q5" s="70">
        <v>0</v>
      </c>
      <c r="R5" s="70">
        <f t="shared" si="1"/>
        <v>9</v>
      </c>
    </row>
    <row r="6" spans="1:18" ht="68.400000000000006" x14ac:dyDescent="0.3">
      <c r="A6" s="70" t="s">
        <v>128</v>
      </c>
      <c r="B6" s="70" t="s">
        <v>106</v>
      </c>
      <c r="C6" s="70" t="s">
        <v>129</v>
      </c>
      <c r="D6" s="70" t="s">
        <v>130</v>
      </c>
      <c r="E6" s="70" t="s">
        <v>131</v>
      </c>
      <c r="F6" s="69" t="str">
        <f t="shared" si="0"/>
        <v>Mandatory</v>
      </c>
      <c r="G6" s="8"/>
      <c r="H6" s="29"/>
      <c r="I6" s="8"/>
      <c r="J6" s="83" t="s">
        <v>214</v>
      </c>
      <c r="K6" s="29" t="s">
        <v>19</v>
      </c>
      <c r="L6" s="22" t="s">
        <v>215</v>
      </c>
      <c r="M6" s="70">
        <v>1</v>
      </c>
      <c r="N6" s="70">
        <v>1</v>
      </c>
      <c r="O6" s="70">
        <v>1</v>
      </c>
      <c r="P6" s="70">
        <v>3</v>
      </c>
      <c r="Q6" s="70">
        <v>0</v>
      </c>
      <c r="R6" s="70">
        <f t="shared" si="1"/>
        <v>9</v>
      </c>
    </row>
    <row r="7" spans="1:18" ht="45.6" x14ac:dyDescent="0.3">
      <c r="A7" s="70" t="s">
        <v>132</v>
      </c>
      <c r="B7" s="70" t="s">
        <v>106</v>
      </c>
      <c r="C7" s="70" t="s">
        <v>133</v>
      </c>
      <c r="D7" s="70" t="s">
        <v>134</v>
      </c>
      <c r="E7" s="70" t="s">
        <v>135</v>
      </c>
      <c r="F7" s="69" t="str">
        <f t="shared" si="0"/>
        <v>Mandatory</v>
      </c>
      <c r="G7" s="8"/>
      <c r="H7" s="29"/>
      <c r="I7" s="8"/>
      <c r="J7" s="83" t="s">
        <v>214</v>
      </c>
      <c r="K7" s="29" t="s">
        <v>19</v>
      </c>
      <c r="L7" s="22" t="s">
        <v>216</v>
      </c>
      <c r="M7" s="70">
        <v>1</v>
      </c>
      <c r="N7" s="70">
        <v>1</v>
      </c>
      <c r="O7" s="70">
        <v>1</v>
      </c>
      <c r="P7" s="70">
        <v>3</v>
      </c>
      <c r="Q7" s="70">
        <v>0</v>
      </c>
      <c r="R7" s="70">
        <f t="shared" si="1"/>
        <v>9</v>
      </c>
    </row>
    <row r="8" spans="1:18" ht="45.6" x14ac:dyDescent="0.3">
      <c r="A8" s="70" t="s">
        <v>136</v>
      </c>
      <c r="B8" s="70" t="s">
        <v>106</v>
      </c>
      <c r="C8" s="70" t="s">
        <v>137</v>
      </c>
      <c r="D8" s="70" t="s">
        <v>138</v>
      </c>
      <c r="E8" s="70" t="s">
        <v>139</v>
      </c>
      <c r="F8" s="69" t="str">
        <f t="shared" si="0"/>
        <v>Mandatory</v>
      </c>
      <c r="G8" s="8"/>
      <c r="H8" s="29"/>
      <c r="I8" s="8"/>
      <c r="J8" s="83" t="s">
        <v>214</v>
      </c>
      <c r="K8" s="29" t="s">
        <v>19</v>
      </c>
      <c r="L8" s="22" t="s">
        <v>216</v>
      </c>
      <c r="M8" s="70">
        <v>1</v>
      </c>
      <c r="N8" s="70">
        <v>1</v>
      </c>
      <c r="O8" s="70">
        <v>1</v>
      </c>
      <c r="P8" s="70">
        <v>3</v>
      </c>
      <c r="Q8" s="70">
        <v>0</v>
      </c>
      <c r="R8" s="70">
        <f t="shared" si="1"/>
        <v>9</v>
      </c>
    </row>
    <row r="9" spans="1:18" ht="45.6" x14ac:dyDescent="0.3">
      <c r="A9" s="70" t="s">
        <v>140</v>
      </c>
      <c r="B9" s="70" t="s">
        <v>106</v>
      </c>
      <c r="C9" s="70" t="s">
        <v>141</v>
      </c>
      <c r="D9" s="70" t="s">
        <v>142</v>
      </c>
      <c r="E9" s="70" t="s">
        <v>143</v>
      </c>
      <c r="F9" s="69" t="str">
        <f t="shared" si="0"/>
        <v>Mandatory</v>
      </c>
      <c r="G9" s="8"/>
      <c r="H9" s="29"/>
      <c r="I9" s="8"/>
      <c r="J9" s="83" t="s">
        <v>214</v>
      </c>
      <c r="K9" s="29" t="s">
        <v>17</v>
      </c>
      <c r="L9" s="22" t="s">
        <v>217</v>
      </c>
      <c r="M9" s="70">
        <v>0</v>
      </c>
      <c r="N9" s="70">
        <v>1</v>
      </c>
      <c r="O9" s="70">
        <v>1</v>
      </c>
      <c r="P9" s="70">
        <v>3</v>
      </c>
      <c r="Q9" s="70">
        <v>0</v>
      </c>
      <c r="R9" s="70">
        <f t="shared" si="1"/>
        <v>6</v>
      </c>
    </row>
    <row r="10" spans="1:18" ht="68.400000000000006" x14ac:dyDescent="0.3">
      <c r="A10" s="70" t="s">
        <v>144</v>
      </c>
      <c r="B10" s="70" t="s">
        <v>106</v>
      </c>
      <c r="C10" s="70" t="s">
        <v>145</v>
      </c>
      <c r="D10" s="70" t="s">
        <v>146</v>
      </c>
      <c r="E10" s="70" t="s">
        <v>147</v>
      </c>
      <c r="F10" s="69" t="str">
        <f t="shared" si="0"/>
        <v>Mandatory</v>
      </c>
      <c r="G10" s="8"/>
      <c r="H10" s="29"/>
      <c r="I10" s="8"/>
      <c r="J10" s="83" t="s">
        <v>214</v>
      </c>
      <c r="K10" s="29" t="s">
        <v>19</v>
      </c>
      <c r="L10" s="22" t="s">
        <v>216</v>
      </c>
      <c r="M10" s="70">
        <v>1</v>
      </c>
      <c r="N10" s="70">
        <v>1</v>
      </c>
      <c r="O10" s="70">
        <v>1</v>
      </c>
      <c r="P10" s="70">
        <v>3</v>
      </c>
      <c r="Q10" s="70">
        <v>3</v>
      </c>
      <c r="R10" s="70">
        <f t="shared" si="1"/>
        <v>18</v>
      </c>
    </row>
    <row r="11" spans="1:18" ht="79.8" x14ac:dyDescent="0.3">
      <c r="A11" s="70" t="s">
        <v>148</v>
      </c>
      <c r="B11" s="70" t="s">
        <v>106</v>
      </c>
      <c r="C11" s="70" t="s">
        <v>149</v>
      </c>
      <c r="D11" s="70" t="s">
        <v>150</v>
      </c>
      <c r="E11" s="70" t="s">
        <v>151</v>
      </c>
      <c r="F11" s="69" t="str">
        <f t="shared" si="0"/>
        <v>Mandatory</v>
      </c>
      <c r="G11" s="8"/>
      <c r="H11" s="29"/>
      <c r="I11" s="8"/>
      <c r="J11" s="83" t="s">
        <v>214</v>
      </c>
      <c r="K11" s="29" t="s">
        <v>19</v>
      </c>
      <c r="L11" s="22" t="s">
        <v>218</v>
      </c>
      <c r="M11" s="70">
        <v>1</v>
      </c>
      <c r="N11" s="70">
        <v>1</v>
      </c>
      <c r="O11" s="70">
        <v>1</v>
      </c>
      <c r="P11" s="70">
        <v>3</v>
      </c>
      <c r="Q11" s="70">
        <v>3</v>
      </c>
      <c r="R11" s="70">
        <f t="shared" si="1"/>
        <v>18</v>
      </c>
    </row>
    <row r="12" spans="1:18" ht="45.6" x14ac:dyDescent="0.3">
      <c r="A12" s="70" t="s">
        <v>152</v>
      </c>
      <c r="B12" s="70" t="s">
        <v>106</v>
      </c>
      <c r="C12" s="70" t="s">
        <v>153</v>
      </c>
      <c r="D12" s="70" t="s">
        <v>154</v>
      </c>
      <c r="E12" s="70" t="s">
        <v>155</v>
      </c>
      <c r="F12" s="69" t="str">
        <f t="shared" si="0"/>
        <v>Mandatory</v>
      </c>
      <c r="G12" s="8"/>
      <c r="H12" s="29"/>
      <c r="I12" s="8"/>
      <c r="J12" s="83" t="s">
        <v>214</v>
      </c>
      <c r="K12" s="29" t="s">
        <v>17</v>
      </c>
      <c r="L12" s="22" t="s">
        <v>217</v>
      </c>
      <c r="M12" s="70">
        <v>0</v>
      </c>
      <c r="N12" s="70">
        <v>1</v>
      </c>
      <c r="O12" s="70">
        <v>1</v>
      </c>
      <c r="P12" s="70">
        <v>2</v>
      </c>
      <c r="Q12" s="70">
        <v>3</v>
      </c>
      <c r="R12" s="70">
        <f t="shared" si="1"/>
        <v>10</v>
      </c>
    </row>
    <row r="13" spans="1:18" ht="22.8" x14ac:dyDescent="0.3">
      <c r="A13" s="70" t="s">
        <v>156</v>
      </c>
      <c r="B13" s="70" t="s">
        <v>106</v>
      </c>
      <c r="C13" s="70" t="s">
        <v>157</v>
      </c>
      <c r="D13" s="70" t="s">
        <v>158</v>
      </c>
      <c r="E13" s="70" t="s">
        <v>159</v>
      </c>
      <c r="F13" s="69" t="str">
        <f t="shared" si="0"/>
        <v>Mandatory</v>
      </c>
      <c r="G13" s="8"/>
      <c r="H13" s="29"/>
      <c r="I13" s="8"/>
      <c r="J13" s="83" t="s">
        <v>214</v>
      </c>
      <c r="K13" s="29" t="s">
        <v>17</v>
      </c>
      <c r="L13" s="22" t="s">
        <v>217</v>
      </c>
      <c r="M13" s="70">
        <v>1</v>
      </c>
      <c r="N13" s="70">
        <v>1</v>
      </c>
      <c r="O13" s="70">
        <v>1</v>
      </c>
      <c r="P13" s="70">
        <v>2</v>
      </c>
      <c r="Q13" s="70">
        <v>3</v>
      </c>
      <c r="R13" s="70">
        <f t="shared" si="1"/>
        <v>15</v>
      </c>
    </row>
    <row r="14" spans="1:18" s="17" customFormat="1" ht="80.400000000000006" customHeight="1" x14ac:dyDescent="0.3">
      <c r="A14" s="70" t="s">
        <v>160</v>
      </c>
      <c r="B14" s="70" t="s">
        <v>106</v>
      </c>
      <c r="C14" s="70" t="s">
        <v>161</v>
      </c>
      <c r="D14" s="70" t="s">
        <v>162</v>
      </c>
      <c r="E14" s="70" t="s">
        <v>163</v>
      </c>
      <c r="F14" s="69" t="str">
        <f t="shared" si="0"/>
        <v>Mandatory</v>
      </c>
      <c r="G14" s="8"/>
      <c r="H14" s="29"/>
      <c r="I14" s="8"/>
      <c r="J14" s="83" t="s">
        <v>214</v>
      </c>
      <c r="K14" s="29" t="s">
        <v>17</v>
      </c>
      <c r="L14" s="22" t="s">
        <v>219</v>
      </c>
      <c r="M14" s="70">
        <v>1</v>
      </c>
      <c r="N14" s="70">
        <v>1</v>
      </c>
      <c r="O14" s="70">
        <v>1</v>
      </c>
      <c r="P14" s="70">
        <v>3</v>
      </c>
      <c r="Q14" s="70">
        <v>0</v>
      </c>
      <c r="R14" s="70">
        <f t="shared" si="1"/>
        <v>9</v>
      </c>
    </row>
    <row r="15" spans="1:18" ht="68.400000000000006" x14ac:dyDescent="0.3">
      <c r="A15" s="70" t="s">
        <v>164</v>
      </c>
      <c r="B15" s="70" t="s">
        <v>106</v>
      </c>
      <c r="C15" s="70" t="s">
        <v>165</v>
      </c>
      <c r="D15" s="70" t="s">
        <v>166</v>
      </c>
      <c r="E15" s="70" t="s">
        <v>167</v>
      </c>
      <c r="F15" s="69" t="str">
        <f t="shared" si="0"/>
        <v>Mandatory</v>
      </c>
      <c r="G15" s="8"/>
      <c r="H15" s="29"/>
      <c r="I15" s="8"/>
      <c r="J15" s="83" t="s">
        <v>214</v>
      </c>
      <c r="K15" s="29" t="s">
        <v>19</v>
      </c>
      <c r="L15" s="22" t="s">
        <v>215</v>
      </c>
      <c r="M15" s="70">
        <v>1</v>
      </c>
      <c r="N15" s="70">
        <v>1</v>
      </c>
      <c r="O15" s="70">
        <v>1</v>
      </c>
      <c r="P15" s="70">
        <v>3</v>
      </c>
      <c r="Q15" s="70">
        <v>0</v>
      </c>
      <c r="R15" s="70">
        <f t="shared" si="1"/>
        <v>9</v>
      </c>
    </row>
    <row r="16" spans="1:18" ht="45.6" x14ac:dyDescent="0.3">
      <c r="A16" s="70" t="s">
        <v>168</v>
      </c>
      <c r="B16" s="70" t="s">
        <v>106</v>
      </c>
      <c r="C16" s="70" t="s">
        <v>169</v>
      </c>
      <c r="D16" s="70" t="s">
        <v>170</v>
      </c>
      <c r="E16" s="70" t="s">
        <v>171</v>
      </c>
      <c r="F16" s="69" t="str">
        <f t="shared" si="0"/>
        <v>Mandatory</v>
      </c>
      <c r="G16" s="8"/>
      <c r="H16" s="29"/>
      <c r="I16" s="8"/>
      <c r="J16" s="83" t="s">
        <v>214</v>
      </c>
      <c r="K16" s="29" t="s">
        <v>19</v>
      </c>
      <c r="L16" s="22" t="s">
        <v>220</v>
      </c>
      <c r="M16" s="70">
        <v>1</v>
      </c>
      <c r="N16" s="70">
        <v>1</v>
      </c>
      <c r="O16" s="70">
        <v>1</v>
      </c>
      <c r="P16" s="70">
        <v>3</v>
      </c>
      <c r="Q16" s="70">
        <v>3</v>
      </c>
      <c r="R16" s="70">
        <f t="shared" si="1"/>
        <v>18</v>
      </c>
    </row>
    <row r="17" spans="1:18" ht="57" x14ac:dyDescent="0.3">
      <c r="A17" s="70" t="s">
        <v>172</v>
      </c>
      <c r="B17" s="70" t="s">
        <v>173</v>
      </c>
      <c r="C17" s="70" t="s">
        <v>174</v>
      </c>
      <c r="D17" s="70" t="s">
        <v>175</v>
      </c>
      <c r="E17" s="70" t="s">
        <v>176</v>
      </c>
      <c r="F17" s="69" t="str">
        <f t="shared" si="0"/>
        <v>Mandatory</v>
      </c>
      <c r="G17" s="8"/>
      <c r="H17" s="29"/>
      <c r="I17" s="8"/>
      <c r="J17" s="83" t="s">
        <v>214</v>
      </c>
      <c r="K17" s="29" t="s">
        <v>17</v>
      </c>
      <c r="L17" s="22" t="s">
        <v>217</v>
      </c>
      <c r="M17" s="70">
        <v>1</v>
      </c>
      <c r="N17" s="70">
        <v>1</v>
      </c>
      <c r="O17" s="70">
        <v>1</v>
      </c>
      <c r="P17" s="70">
        <v>3</v>
      </c>
      <c r="Q17" s="70">
        <v>2</v>
      </c>
      <c r="R17" s="70">
        <f t="shared" si="1"/>
        <v>15</v>
      </c>
    </row>
    <row r="18" spans="1:18" ht="57" x14ac:dyDescent="0.3">
      <c r="A18" s="70" t="s">
        <v>177</v>
      </c>
      <c r="B18" s="70" t="s">
        <v>173</v>
      </c>
      <c r="C18" s="70" t="s">
        <v>178</v>
      </c>
      <c r="D18" s="70" t="s">
        <v>179</v>
      </c>
      <c r="E18" s="70" t="s">
        <v>180</v>
      </c>
      <c r="F18" s="69" t="str">
        <f t="shared" si="0"/>
        <v>Mandatory</v>
      </c>
      <c r="G18" s="8"/>
      <c r="H18" s="29"/>
      <c r="I18" s="8"/>
      <c r="J18" s="83" t="s">
        <v>214</v>
      </c>
      <c r="K18" s="29" t="s">
        <v>17</v>
      </c>
      <c r="L18" s="22" t="s">
        <v>217</v>
      </c>
      <c r="M18" s="70">
        <v>1</v>
      </c>
      <c r="N18" s="70">
        <v>1</v>
      </c>
      <c r="O18" s="70">
        <v>1</v>
      </c>
      <c r="P18" s="70">
        <v>3</v>
      </c>
      <c r="Q18" s="70">
        <v>0</v>
      </c>
      <c r="R18" s="70">
        <f t="shared" si="1"/>
        <v>9</v>
      </c>
    </row>
    <row r="19" spans="1:18" ht="68.400000000000006" x14ac:dyDescent="0.3">
      <c r="A19" s="70" t="s">
        <v>181</v>
      </c>
      <c r="B19" s="70" t="s">
        <v>108</v>
      </c>
      <c r="C19" s="70" t="s">
        <v>182</v>
      </c>
      <c r="D19" s="70" t="s">
        <v>183</v>
      </c>
      <c r="E19" s="70" t="s">
        <v>184</v>
      </c>
      <c r="F19" s="69" t="str">
        <f t="shared" si="0"/>
        <v>Mandatory</v>
      </c>
      <c r="G19" s="8"/>
      <c r="H19" s="29"/>
      <c r="I19" s="8"/>
      <c r="J19" s="83" t="s">
        <v>214</v>
      </c>
      <c r="K19" s="29" t="s">
        <v>19</v>
      </c>
      <c r="L19" s="22" t="s">
        <v>221</v>
      </c>
      <c r="M19" s="70">
        <v>1</v>
      </c>
      <c r="N19" s="70">
        <v>1</v>
      </c>
      <c r="O19" s="70">
        <v>1</v>
      </c>
      <c r="P19" s="70">
        <v>3</v>
      </c>
      <c r="Q19" s="70">
        <v>3</v>
      </c>
      <c r="R19" s="70">
        <f t="shared" si="1"/>
        <v>18</v>
      </c>
    </row>
    <row r="20" spans="1:18" ht="57.6" customHeight="1" x14ac:dyDescent="0.3">
      <c r="A20" s="70" t="s">
        <v>185</v>
      </c>
      <c r="B20" s="70" t="s">
        <v>173</v>
      </c>
      <c r="C20" s="70" t="s">
        <v>186</v>
      </c>
      <c r="D20" s="70" t="s">
        <v>187</v>
      </c>
      <c r="E20" s="70" t="s">
        <v>188</v>
      </c>
      <c r="F20" s="69" t="str">
        <f t="shared" si="0"/>
        <v>Mandatory</v>
      </c>
      <c r="G20" s="8"/>
      <c r="H20" s="29"/>
      <c r="I20" s="8"/>
      <c r="J20" s="83" t="s">
        <v>214</v>
      </c>
      <c r="K20" s="29" t="s">
        <v>19</v>
      </c>
      <c r="L20" s="22" t="s">
        <v>216</v>
      </c>
      <c r="M20" s="70">
        <v>1</v>
      </c>
      <c r="N20" s="70">
        <v>1</v>
      </c>
      <c r="O20" s="70">
        <v>1</v>
      </c>
      <c r="P20" s="70">
        <v>3</v>
      </c>
      <c r="Q20" s="70">
        <v>3</v>
      </c>
      <c r="R20" s="70">
        <f t="shared" si="1"/>
        <v>18</v>
      </c>
    </row>
    <row r="21" spans="1:18" ht="79.8" x14ac:dyDescent="0.3">
      <c r="A21" s="70" t="s">
        <v>189</v>
      </c>
      <c r="B21" s="70" t="s">
        <v>108</v>
      </c>
      <c r="C21" s="70" t="s">
        <v>190</v>
      </c>
      <c r="D21" s="70" t="s">
        <v>191</v>
      </c>
      <c r="E21" s="70" t="s">
        <v>192</v>
      </c>
      <c r="F21" s="69" t="str">
        <f t="shared" si="0"/>
        <v>Mandatory</v>
      </c>
      <c r="G21" s="8"/>
      <c r="H21" s="29"/>
      <c r="I21" s="8"/>
      <c r="J21" s="83" t="s">
        <v>214</v>
      </c>
      <c r="K21" s="29" t="s">
        <v>17</v>
      </c>
      <c r="L21" s="22" t="s">
        <v>217</v>
      </c>
      <c r="M21" s="70">
        <v>1</v>
      </c>
      <c r="N21" s="70">
        <v>1</v>
      </c>
      <c r="O21" s="70">
        <v>0</v>
      </c>
      <c r="P21" s="70">
        <v>3</v>
      </c>
      <c r="Q21" s="70">
        <v>0</v>
      </c>
      <c r="R21" s="70">
        <f t="shared" si="1"/>
        <v>6</v>
      </c>
    </row>
    <row r="22" spans="1:18" ht="114" x14ac:dyDescent="0.3">
      <c r="A22" s="70" t="s">
        <v>193</v>
      </c>
      <c r="B22" s="70" t="s">
        <v>110</v>
      </c>
      <c r="C22" s="70" t="s">
        <v>194</v>
      </c>
      <c r="D22" s="70" t="s">
        <v>195</v>
      </c>
      <c r="E22" s="70" t="s">
        <v>196</v>
      </c>
      <c r="F22" s="69" t="str">
        <f t="shared" si="0"/>
        <v>Mandatory</v>
      </c>
      <c r="G22" s="8"/>
      <c r="H22" s="29"/>
      <c r="I22" s="8"/>
      <c r="J22" s="83" t="s">
        <v>214</v>
      </c>
      <c r="K22" s="29" t="s">
        <v>17</v>
      </c>
      <c r="L22" s="22" t="s">
        <v>222</v>
      </c>
      <c r="M22" s="70">
        <v>1</v>
      </c>
      <c r="N22" s="70">
        <v>1</v>
      </c>
      <c r="O22" s="70">
        <v>1</v>
      </c>
      <c r="P22" s="70">
        <v>3</v>
      </c>
      <c r="Q22" s="70">
        <v>3</v>
      </c>
      <c r="R22" s="70">
        <f t="shared" si="1"/>
        <v>18</v>
      </c>
    </row>
  </sheetData>
  <autoFilter ref="A1:R22" xr:uid="{00000000-0001-0000-0300-000000000000}"/>
  <conditionalFormatting sqref="H2:H22">
    <cfRule type="cellIs" dxfId="22" priority="20" operator="equal">
      <formula>"Non Compliant"</formula>
    </cfRule>
    <cfRule type="cellIs" dxfId="21" priority="21" operator="equal">
      <formula>"Compliant"</formula>
    </cfRule>
  </conditionalFormatting>
  <conditionalFormatting sqref="H2:H22">
    <cfRule type="cellIs" dxfId="20" priority="19" operator="equal">
      <formula>"Request Control Exemption"</formula>
    </cfRule>
  </conditionalFormatting>
  <conditionalFormatting sqref="K2:K9 K11:K22">
    <cfRule type="cellIs" dxfId="19" priority="17" operator="equal">
      <formula>"Non Compliant"</formula>
    </cfRule>
    <cfRule type="cellIs" dxfId="18" priority="18" operator="equal">
      <formula>"Compliant"</formula>
    </cfRule>
  </conditionalFormatting>
  <conditionalFormatting sqref="K2:K9 K11:K22">
    <cfRule type="cellIs" dxfId="17" priority="16" operator="equal">
      <formula>"Control Exempted"</formula>
    </cfRule>
  </conditionalFormatting>
  <conditionalFormatting sqref="F2:F22">
    <cfRule type="containsText" dxfId="16" priority="4" operator="containsText" text="Secondary">
      <formula>NOT(ISERROR(SEARCH("Secondary",F2)))</formula>
    </cfRule>
    <cfRule type="containsText" dxfId="15" priority="5" operator="containsText" text="Mandatory">
      <formula>NOT(ISERROR(SEARCH("Mandatory",F2)))</formula>
    </cfRule>
  </conditionalFormatting>
  <conditionalFormatting sqref="K10">
    <cfRule type="cellIs" dxfId="14" priority="2" operator="equal">
      <formula>"Non Compliant"</formula>
    </cfRule>
    <cfRule type="cellIs" dxfId="13" priority="3" operator="equal">
      <formula>"Compliant"</formula>
    </cfRule>
  </conditionalFormatting>
  <conditionalFormatting sqref="K10">
    <cfRule type="cellIs" dxfId="12" priority="1" operator="equal">
      <formula>"Control Exempted"</formula>
    </cfRule>
  </conditionalFormatting>
  <dataValidations count="2">
    <dataValidation type="list" allowBlank="1" showInputMessage="1" showErrorMessage="1" sqref="K2:K22" xr:uid="{00000000-0002-0000-0300-000000000000}">
      <formula1>"Compliant, Non Compliant, Control Exempted"</formula1>
    </dataValidation>
    <dataValidation type="list" allowBlank="1" showInputMessage="1" showErrorMessage="1" sqref="H2:H22" xr:uid="{00000000-0002-0000-0300-000001000000}">
      <formula1>"Compliant, Non Compliant, Request Control Exemption"</formula1>
    </dataValidation>
  </dataValidations>
  <pageMargins left="0.7" right="0.7" top="0.75" bottom="0.75" header="0.3" footer="0.3"/>
  <pageSetup paperSize="9" orientation="portrait"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59"/>
  <sheetViews>
    <sheetView tabSelected="1" topLeftCell="A13" zoomScale="60" zoomScaleNormal="60" workbookViewId="0">
      <selection activeCell="H45" sqref="H45"/>
    </sheetView>
  </sheetViews>
  <sheetFormatPr defaultRowHeight="14.4" x14ac:dyDescent="0.3"/>
  <cols>
    <col min="1" max="1" width="60.5546875" style="35" customWidth="1"/>
    <col min="2" max="3" width="35.88671875" style="35" customWidth="1"/>
    <col min="4" max="4" width="17.44140625" customWidth="1"/>
    <col min="5" max="5" width="4.44140625" customWidth="1"/>
    <col min="6" max="6" width="60.44140625" customWidth="1"/>
    <col min="7" max="8" width="35.88671875" customWidth="1"/>
    <col min="9" max="9" width="17.44140625" customWidth="1"/>
    <col min="11" max="11" width="19.44140625" customWidth="1"/>
    <col min="12" max="12" width="13.109375" customWidth="1"/>
    <col min="13" max="13" width="11.44140625" customWidth="1"/>
  </cols>
  <sheetData>
    <row r="1" spans="1:9" x14ac:dyDescent="0.3">
      <c r="A1" s="142" t="s">
        <v>39</v>
      </c>
      <c r="B1" s="143"/>
      <c r="C1" s="144"/>
      <c r="F1" s="142" t="s">
        <v>91</v>
      </c>
      <c r="G1" s="144"/>
    </row>
    <row r="2" spans="1:9" ht="12.9" customHeight="1" x14ac:dyDescent="0.3">
      <c r="A2" s="39" t="s">
        <v>40</v>
      </c>
      <c r="B2" s="39" t="s">
        <v>41</v>
      </c>
      <c r="C2" s="39" t="s">
        <v>42</v>
      </c>
      <c r="F2" s="54"/>
      <c r="G2" s="52" t="s">
        <v>92</v>
      </c>
    </row>
    <row r="3" spans="1:9" x14ac:dyDescent="0.3">
      <c r="A3" s="55"/>
      <c r="B3" s="55"/>
      <c r="C3" s="55"/>
      <c r="F3" s="51"/>
      <c r="G3" s="52" t="s">
        <v>93</v>
      </c>
    </row>
    <row r="4" spans="1:9" x14ac:dyDescent="0.3">
      <c r="A4" s="56"/>
      <c r="B4" s="56"/>
      <c r="C4" s="56"/>
    </row>
    <row r="5" spans="1:9" ht="14.4" customHeight="1" x14ac:dyDescent="0.3">
      <c r="A5" s="55" t="s">
        <v>97</v>
      </c>
      <c r="B5" s="55"/>
      <c r="C5" s="55"/>
      <c r="D5" s="34"/>
      <c r="E5" s="34"/>
    </row>
    <row r="8" spans="1:9" ht="14.4" customHeight="1" x14ac:dyDescent="0.3">
      <c r="A8" s="130" t="s">
        <v>43</v>
      </c>
      <c r="B8" s="130"/>
      <c r="C8" s="130"/>
      <c r="D8" s="130"/>
      <c r="F8" s="130" t="s">
        <v>44</v>
      </c>
      <c r="G8" s="131"/>
      <c r="H8" s="131"/>
      <c r="I8" s="131"/>
    </row>
    <row r="9" spans="1:9" s="38" customFormat="1" ht="14.4" customHeight="1" x14ac:dyDescent="0.3">
      <c r="A9" s="41" t="s">
        <v>45</v>
      </c>
      <c r="B9" s="132" t="s">
        <v>46</v>
      </c>
      <c r="C9" s="133"/>
      <c r="D9" s="134"/>
      <c r="E9" s="40"/>
      <c r="F9" s="71" t="s">
        <v>45</v>
      </c>
      <c r="G9" s="135" t="s">
        <v>46</v>
      </c>
      <c r="H9" s="135"/>
      <c r="I9" s="135"/>
    </row>
    <row r="10" spans="1:9" x14ac:dyDescent="0.3">
      <c r="A10" s="36" t="s">
        <v>47</v>
      </c>
      <c r="B10" s="136" t="s">
        <v>48</v>
      </c>
      <c r="C10" s="136"/>
      <c r="D10" s="136"/>
      <c r="F10" s="72" t="s">
        <v>49</v>
      </c>
      <c r="G10" s="140" t="str">
        <f>B14</f>
        <v>&lt;To be filled by Implementer&gt;</v>
      </c>
      <c r="H10" s="140"/>
      <c r="I10" s="140"/>
    </row>
    <row r="11" spans="1:9" ht="22.5" customHeight="1" x14ac:dyDescent="0.3">
      <c r="A11" s="36" t="s">
        <v>50</v>
      </c>
      <c r="B11" s="53" t="s">
        <v>51</v>
      </c>
      <c r="C11" s="53" t="s">
        <v>52</v>
      </c>
      <c r="D11" s="53" t="s">
        <v>202</v>
      </c>
      <c r="F11" s="72" t="s">
        <v>53</v>
      </c>
      <c r="G11" s="137">
        <f>COUNTIFS('MBSS Control Checklist'!K2:K22,"Control Exempted",'MBSS Control Checklist'!F2:F22,"Mandatory")</f>
        <v>0</v>
      </c>
      <c r="H11" s="137"/>
      <c r="I11" s="137"/>
    </row>
    <row r="12" spans="1:9" ht="40.950000000000003" customHeight="1" x14ac:dyDescent="0.3">
      <c r="A12" s="36" t="s">
        <v>54</v>
      </c>
      <c r="B12" s="136" t="s">
        <v>55</v>
      </c>
      <c r="C12" s="136"/>
      <c r="D12" s="136"/>
      <c r="F12" s="73" t="s">
        <v>79</v>
      </c>
      <c r="G12" s="125" t="str">
        <f>IF(COUNTIFS('MBSS Control Checklist'!K2:K22,"Control Exempted",'MBSS Control Checklist'!F2:F22,"Mandatory")=B13,"Total number of registered control exemption MATCHED with total number reported by Implementer","Total number of registered control exemption DOES NOT MATCHED with total number reported by Implementer")</f>
        <v>Total number of registered control exemption MATCHED with total number reported by Implementer</v>
      </c>
      <c r="H12" s="125"/>
      <c r="I12" s="125"/>
    </row>
    <row r="13" spans="1:9" x14ac:dyDescent="0.3">
      <c r="A13" s="43" t="s">
        <v>56</v>
      </c>
      <c r="B13" s="138">
        <f>COUNTIFS('MBSS Control Checklist'!H2:H22,"Request Control Exemption",'MBSS Control Checklist'!F2:F22,"Mandatory")</f>
        <v>0</v>
      </c>
      <c r="C13" s="138"/>
      <c r="D13" s="138"/>
      <c r="F13" s="72" t="s">
        <v>57</v>
      </c>
      <c r="G13" s="139" t="str">
        <f>B16</f>
        <v>&lt;To be filled by Implementer&gt;</v>
      </c>
      <c r="H13" s="139"/>
      <c r="I13" s="139"/>
    </row>
    <row r="14" spans="1:9" x14ac:dyDescent="0.3">
      <c r="A14" s="43" t="s">
        <v>49</v>
      </c>
      <c r="B14" s="127" t="s">
        <v>48</v>
      </c>
      <c r="C14" s="128"/>
      <c r="D14" s="129"/>
      <c r="F14" s="72" t="s">
        <v>58</v>
      </c>
      <c r="G14" s="141" t="s">
        <v>94</v>
      </c>
      <c r="H14" s="141"/>
      <c r="I14" s="141"/>
    </row>
    <row r="15" spans="1:9" ht="39.6" customHeight="1" x14ac:dyDescent="0.3">
      <c r="A15" s="43" t="s">
        <v>59</v>
      </c>
      <c r="B15" s="127" t="s">
        <v>48</v>
      </c>
      <c r="C15" s="128"/>
      <c r="D15" s="129"/>
      <c r="F15" s="73" t="s">
        <v>80</v>
      </c>
      <c r="G15" s="125" t="str">
        <f>IF(COUNTIFS('MBSS Control Checklist'!H2:H22,"Non compliant",'MBSS Control Checklist'!F2:F22,"Mandatory")=G14,"Risk acceptance registered MATCHED with number of non compliant reported by Implementer","Risk acceptance registered DOES NOT MATCHED with number of non compliant reported by Implementer")</f>
        <v>Risk acceptance registered DOES NOT MATCHED with number of non compliant reported by Implementer</v>
      </c>
      <c r="H15" s="125"/>
      <c r="I15" s="125"/>
    </row>
    <row r="16" spans="1:9" x14ac:dyDescent="0.3">
      <c r="A16" s="43" t="s">
        <v>57</v>
      </c>
      <c r="B16" s="127" t="s">
        <v>48</v>
      </c>
      <c r="C16" s="128"/>
      <c r="D16" s="129"/>
      <c r="F16" s="72" t="s">
        <v>60</v>
      </c>
      <c r="G16" s="126">
        <f>(COUNTIFS('MBSS Control Checklist'!K2:K22,"Compliant",'MBSS Control Checklist'!F2:F22,"Mandatory")+G11)/COUNTIF('MBSS Control Checklist'!F2:F22,"Mandatory")</f>
        <v>0.38095238095238093</v>
      </c>
      <c r="H16" s="126"/>
      <c r="I16" s="126"/>
    </row>
    <row r="17" spans="1:10" x14ac:dyDescent="0.3">
      <c r="A17" s="43" t="s">
        <v>61</v>
      </c>
      <c r="B17" s="159">
        <f>((COUNTIFS('MBSS Control Checklist'!H2:H22,"Compliant",'MBSS Control Checklist'!F2:F22,"Mandatory"))+B13)/COUNTIF('MBSS Control Checklist'!F2:F22,"Mandatory")</f>
        <v>0</v>
      </c>
      <c r="C17" s="159"/>
      <c r="D17" s="159"/>
    </row>
    <row r="19" spans="1:10" x14ac:dyDescent="0.3">
      <c r="A19" s="130" t="s">
        <v>62</v>
      </c>
      <c r="B19" s="130"/>
      <c r="C19" s="130"/>
      <c r="D19" s="130"/>
      <c r="F19" s="130" t="s">
        <v>63</v>
      </c>
      <c r="G19" s="130"/>
      <c r="H19" s="130"/>
      <c r="I19" s="130"/>
    </row>
    <row r="20" spans="1:10" x14ac:dyDescent="0.3">
      <c r="A20" s="41" t="s">
        <v>45</v>
      </c>
      <c r="B20" s="132" t="s">
        <v>46</v>
      </c>
      <c r="C20" s="133"/>
      <c r="D20" s="134"/>
      <c r="F20" s="41" t="s">
        <v>45</v>
      </c>
      <c r="G20" s="132" t="s">
        <v>46</v>
      </c>
      <c r="H20" s="133"/>
      <c r="I20" s="134"/>
    </row>
    <row r="21" spans="1:10" ht="22.8" x14ac:dyDescent="0.3">
      <c r="A21" s="36" t="s">
        <v>64</v>
      </c>
      <c r="B21" s="53" t="s">
        <v>51</v>
      </c>
      <c r="C21" s="53" t="s">
        <v>52</v>
      </c>
      <c r="D21" s="53" t="s">
        <v>203</v>
      </c>
      <c r="F21" s="37" t="s">
        <v>65</v>
      </c>
      <c r="G21" s="150">
        <f>G16</f>
        <v>0.38095238095238093</v>
      </c>
      <c r="H21" s="151"/>
      <c r="I21" s="152"/>
    </row>
    <row r="22" spans="1:10" ht="22.8" x14ac:dyDescent="0.3">
      <c r="A22" s="36" t="s">
        <v>66</v>
      </c>
      <c r="B22" s="136" t="s">
        <v>55</v>
      </c>
      <c r="C22" s="136"/>
      <c r="D22" s="136"/>
      <c r="F22" s="37" t="s">
        <v>67</v>
      </c>
      <c r="G22" s="50" t="s">
        <v>51</v>
      </c>
      <c r="H22" s="50" t="s">
        <v>52</v>
      </c>
      <c r="I22" s="50" t="s">
        <v>203</v>
      </c>
    </row>
    <row r="23" spans="1:10" x14ac:dyDescent="0.3">
      <c r="F23" s="37" t="s">
        <v>68</v>
      </c>
      <c r="G23" s="153" t="s">
        <v>55</v>
      </c>
      <c r="H23" s="154"/>
      <c r="I23" s="155"/>
    </row>
    <row r="26" spans="1:10" ht="22.8" x14ac:dyDescent="0.3">
      <c r="A26" s="156" t="s">
        <v>69</v>
      </c>
      <c r="B26" s="157"/>
      <c r="C26" s="157"/>
      <c r="D26" s="157"/>
      <c r="E26" s="157"/>
      <c r="F26" s="158"/>
      <c r="G26" s="148" t="s">
        <v>70</v>
      </c>
      <c r="H26" s="149"/>
      <c r="I26" s="149"/>
      <c r="J26" s="34"/>
    </row>
    <row r="27" spans="1:10" x14ac:dyDescent="0.3">
      <c r="A27" s="44"/>
      <c r="G27" s="74" t="s">
        <v>71</v>
      </c>
      <c r="H27" s="75" t="s">
        <v>72</v>
      </c>
      <c r="I27" s="76">
        <f>COUNTIF('MBSS Control Checklist'!F2:F22,"Mandatory")</f>
        <v>21</v>
      </c>
    </row>
    <row r="28" spans="1:10" x14ac:dyDescent="0.3">
      <c r="A28" s="44"/>
      <c r="G28" s="77"/>
      <c r="H28" s="77"/>
      <c r="I28" s="77"/>
    </row>
    <row r="29" spans="1:10" x14ac:dyDescent="0.3">
      <c r="A29" s="44"/>
      <c r="G29" s="145" t="s">
        <v>73</v>
      </c>
      <c r="H29" s="75" t="s">
        <v>81</v>
      </c>
      <c r="I29" s="76">
        <f>Data!C4</f>
        <v>0</v>
      </c>
    </row>
    <row r="30" spans="1:10" x14ac:dyDescent="0.3">
      <c r="A30" s="44"/>
      <c r="G30" s="146"/>
      <c r="H30" s="75" t="s">
        <v>82</v>
      </c>
      <c r="I30" s="76">
        <f>Data!E4</f>
        <v>0</v>
      </c>
    </row>
    <row r="31" spans="1:10" x14ac:dyDescent="0.3">
      <c r="A31" s="44"/>
      <c r="G31" s="146"/>
      <c r="H31" s="78" t="s">
        <v>84</v>
      </c>
      <c r="I31" s="76">
        <f>Data!D4</f>
        <v>0</v>
      </c>
    </row>
    <row r="32" spans="1:10" x14ac:dyDescent="0.3">
      <c r="A32" s="44"/>
      <c r="G32" s="147"/>
      <c r="H32" s="78" t="s">
        <v>87</v>
      </c>
      <c r="I32" s="79" t="str">
        <f>IF(SUM(I29:I31)=I27,"MATCHED","NOT MATCH")</f>
        <v>NOT MATCH</v>
      </c>
    </row>
    <row r="33" spans="1:9" x14ac:dyDescent="0.3">
      <c r="A33" s="44"/>
      <c r="G33" s="77"/>
      <c r="H33" s="77"/>
      <c r="I33" s="77"/>
    </row>
    <row r="34" spans="1:9" x14ac:dyDescent="0.3">
      <c r="A34" s="44"/>
      <c r="G34" s="145" t="s">
        <v>74</v>
      </c>
      <c r="H34" s="75" t="s">
        <v>81</v>
      </c>
      <c r="I34" s="76">
        <f>Data!C6</f>
        <v>8</v>
      </c>
    </row>
    <row r="35" spans="1:9" ht="22.8" x14ac:dyDescent="0.3">
      <c r="A35" s="44"/>
      <c r="G35" s="146"/>
      <c r="H35" s="75" t="s">
        <v>85</v>
      </c>
      <c r="I35" s="76">
        <f>Data!E6</f>
        <v>0</v>
      </c>
    </row>
    <row r="36" spans="1:9" ht="24" x14ac:dyDescent="0.3">
      <c r="A36" s="44"/>
      <c r="G36" s="146"/>
      <c r="H36" s="78" t="s">
        <v>86</v>
      </c>
      <c r="I36" s="80" t="str">
        <f>G14</f>
        <v>&lt;To be filled by CISO Officer&gt;</v>
      </c>
    </row>
    <row r="37" spans="1:9" x14ac:dyDescent="0.3">
      <c r="A37" s="44"/>
      <c r="G37" s="146"/>
      <c r="H37" s="78" t="s">
        <v>87</v>
      </c>
      <c r="I37" s="79" t="str">
        <f>IF(SUM(I34:I36)=I27,"MATCHED","NOT MATCH")</f>
        <v>NOT MATCH</v>
      </c>
    </row>
    <row r="38" spans="1:9" ht="22.8" x14ac:dyDescent="0.3">
      <c r="A38" s="44"/>
      <c r="G38" s="146"/>
      <c r="H38" s="78" t="s">
        <v>88</v>
      </c>
      <c r="I38" s="79" t="str">
        <f>IF(COUNTIFS('MBSS Control Checklist'!K2:K22,"Control Exempted",'MBSS Control Checklist'!F2:F22,"Mandatory")=B13,"MATCHED","NOT MATCH")</f>
        <v>MATCHED</v>
      </c>
    </row>
    <row r="39" spans="1:9" ht="45.6" customHeight="1" x14ac:dyDescent="0.3">
      <c r="A39" s="44"/>
      <c r="G39" s="146"/>
      <c r="H39" s="78" t="s">
        <v>89</v>
      </c>
      <c r="I39" s="79" t="str">
        <f>IF(COUNTIFS('MBSS Control Checklist'!H2:H22,"Non compliant",'MBSS Control Checklist'!F2:F22,"Mandatory")=G14,"MATCHED","NOT MATCH")</f>
        <v>NOT MATCH</v>
      </c>
    </row>
    <row r="40" spans="1:9" x14ac:dyDescent="0.3">
      <c r="A40" s="44"/>
      <c r="G40" s="147"/>
      <c r="H40" s="75" t="s">
        <v>65</v>
      </c>
      <c r="I40" s="81">
        <f>G16</f>
        <v>0.38095238095238093</v>
      </c>
    </row>
    <row r="43" spans="1:9" x14ac:dyDescent="0.3">
      <c r="H43" s="84" t="s">
        <v>11</v>
      </c>
      <c r="I43" s="85">
        <f>(Data!C6+Data!E6)/Data!F6</f>
        <v>0.38095238095238093</v>
      </c>
    </row>
    <row r="53" customFormat="1" x14ac:dyDescent="0.3"/>
    <row r="54" customFormat="1" x14ac:dyDescent="0.3"/>
    <row r="55" customFormat="1" x14ac:dyDescent="0.3"/>
    <row r="56" customFormat="1" x14ac:dyDescent="0.3"/>
    <row r="57" customFormat="1" x14ac:dyDescent="0.3"/>
    <row r="58" customFormat="1" x14ac:dyDescent="0.3"/>
    <row r="59" customFormat="1" x14ac:dyDescent="0.3"/>
  </sheetData>
  <dataConsolidate/>
  <mergeCells count="31">
    <mergeCell ref="A1:C1"/>
    <mergeCell ref="F1:G1"/>
    <mergeCell ref="G29:G32"/>
    <mergeCell ref="G34:G40"/>
    <mergeCell ref="G26:I26"/>
    <mergeCell ref="G21:I21"/>
    <mergeCell ref="B22:D22"/>
    <mergeCell ref="G23:I23"/>
    <mergeCell ref="A26:F26"/>
    <mergeCell ref="B15:D15"/>
    <mergeCell ref="B17:D17"/>
    <mergeCell ref="A19:D19"/>
    <mergeCell ref="F19:I19"/>
    <mergeCell ref="B20:D20"/>
    <mergeCell ref="G20:I20"/>
    <mergeCell ref="B16:D16"/>
    <mergeCell ref="G15:I15"/>
    <mergeCell ref="G16:I16"/>
    <mergeCell ref="B14:D14"/>
    <mergeCell ref="A8:D8"/>
    <mergeCell ref="F8:I8"/>
    <mergeCell ref="B9:D9"/>
    <mergeCell ref="G9:I9"/>
    <mergeCell ref="B10:D10"/>
    <mergeCell ref="G11:I11"/>
    <mergeCell ref="B12:D12"/>
    <mergeCell ref="G12:I12"/>
    <mergeCell ref="B13:D13"/>
    <mergeCell ref="G13:I13"/>
    <mergeCell ref="G10:I10"/>
    <mergeCell ref="G14:I14"/>
  </mergeCells>
  <conditionalFormatting sqref="G12:I12">
    <cfRule type="cellIs" dxfId="11" priority="13" operator="equal">
      <formula>"Total number of registered control exemption DOES NOT MATCHED with total number reported by Implementer"</formula>
    </cfRule>
    <cfRule type="cellIs" dxfId="10" priority="14" operator="equal">
      <formula>"Total number of registered control exemption MATCHED with total number reported by Implementer"</formula>
    </cfRule>
  </conditionalFormatting>
  <conditionalFormatting sqref="G15:I15">
    <cfRule type="cellIs" dxfId="9" priority="11" operator="equal">
      <formula>"Risk acceptance registered DOES NOT MATCHED with number of non compliant reported by Implementer"</formula>
    </cfRule>
    <cfRule type="cellIs" dxfId="8" priority="12" operator="equal">
      <formula>"Risk acceptance registered MATCHED with number of non compliant reported by Implementer"</formula>
    </cfRule>
  </conditionalFormatting>
  <conditionalFormatting sqref="I32">
    <cfRule type="cellIs" dxfId="7" priority="9" operator="equal">
      <formula>"NOT MATCH"</formula>
    </cfRule>
    <cfRule type="cellIs" dxfId="6" priority="10" operator="equal">
      <formula>"MATCHED"</formula>
    </cfRule>
  </conditionalFormatting>
  <conditionalFormatting sqref="I38">
    <cfRule type="cellIs" dxfId="5" priority="5" operator="equal">
      <formula>"NOT MATCH"</formula>
    </cfRule>
    <cfRule type="cellIs" dxfId="4" priority="6" operator="equal">
      <formula>"MATCHED"</formula>
    </cfRule>
  </conditionalFormatting>
  <conditionalFormatting sqref="I39">
    <cfRule type="cellIs" dxfId="3" priority="3" operator="equal">
      <formula>"NOT MATCH"</formula>
    </cfRule>
    <cfRule type="cellIs" dxfId="2" priority="4" operator="equal">
      <formula>"MATCHED"</formula>
    </cfRule>
  </conditionalFormatting>
  <conditionalFormatting sqref="I37">
    <cfRule type="cellIs" dxfId="1" priority="1" operator="equal">
      <formula>"NOT MATCH"</formula>
    </cfRule>
    <cfRule type="cellIs" dxfId="0" priority="2" operator="equal">
      <formula>"MATCHED"</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F7"/>
  <sheetViews>
    <sheetView workbookViewId="0">
      <selection activeCell="A3" sqref="A3:F7"/>
    </sheetView>
  </sheetViews>
  <sheetFormatPr defaultRowHeight="14.4" x14ac:dyDescent="0.3"/>
  <cols>
    <col min="1" max="1" width="27.44140625" bestFit="1" customWidth="1"/>
    <col min="2" max="2" width="10" bestFit="1" customWidth="1"/>
    <col min="3" max="3" width="9.5546875" bestFit="1" customWidth="1"/>
    <col min="4" max="4" width="13.88671875" bestFit="1" customWidth="1"/>
    <col min="5" max="5" width="16.109375" bestFit="1" customWidth="1"/>
    <col min="6" max="6" width="5.109375" bestFit="1" customWidth="1"/>
  </cols>
  <sheetData>
    <row r="1" spans="1:6" x14ac:dyDescent="0.3">
      <c r="A1" s="45" t="s">
        <v>75</v>
      </c>
    </row>
    <row r="3" spans="1:6" x14ac:dyDescent="0.3">
      <c r="A3" s="46" t="s">
        <v>76</v>
      </c>
      <c r="B3" s="46" t="s">
        <v>77</v>
      </c>
      <c r="C3" s="46" t="s">
        <v>17</v>
      </c>
      <c r="D3" s="46" t="s">
        <v>19</v>
      </c>
      <c r="E3" s="46" t="s">
        <v>83</v>
      </c>
      <c r="F3" s="46" t="s">
        <v>78</v>
      </c>
    </row>
    <row r="4" spans="1:6" x14ac:dyDescent="0.3">
      <c r="A4" s="160" t="s">
        <v>73</v>
      </c>
      <c r="B4" t="s">
        <v>11</v>
      </c>
      <c r="C4">
        <f>COUNTIFS('MBSS Control Checklist'!H2:H22,"Compliant",'MBSS Control Checklist'!F2:F22,"Mandatory")</f>
        <v>0</v>
      </c>
      <c r="D4">
        <f>COUNTIFS('MBSS Control Checklist'!H2:H22,"Non Compliant",'MBSS Control Checklist'!F2:F22,"Mandatory")</f>
        <v>0</v>
      </c>
      <c r="E4">
        <f>COUNTIFS('MBSS Control Checklist'!H2:H22,"Request Control Exemption",'MBSS Control Checklist'!F2:F22,"Mandatory")</f>
        <v>0</v>
      </c>
      <c r="F4">
        <f>SUM(C4:E4)</f>
        <v>0</v>
      </c>
    </row>
    <row r="5" spans="1:6" x14ac:dyDescent="0.3">
      <c r="A5" s="160"/>
      <c r="B5" t="s">
        <v>13</v>
      </c>
      <c r="C5">
        <f>COUNTIFS('MBSS Control Checklist'!H2:H22,"Compliant",'MBSS Control Checklist'!F2:F22,"Secondary")</f>
        <v>0</v>
      </c>
      <c r="D5">
        <f>COUNTIFS('MBSS Control Checklist'!H2:H22,"Non Compliant",'MBSS Control Checklist'!F2:F22,"Secondary")</f>
        <v>0</v>
      </c>
      <c r="E5">
        <f>COUNTIFS('MBSS Control Checklist'!H2:H22,"Request Control Exemption",'MBSS Control Checklist'!F2:F22,"Secondary")</f>
        <v>0</v>
      </c>
      <c r="F5">
        <f>SUM(C5:E5)</f>
        <v>0</v>
      </c>
    </row>
    <row r="6" spans="1:6" x14ac:dyDescent="0.3">
      <c r="A6" s="160" t="s">
        <v>74</v>
      </c>
      <c r="B6" t="s">
        <v>11</v>
      </c>
      <c r="C6">
        <f>COUNTIFS('MBSS Control Checklist'!K2:K22,"Compliant",'MBSS Control Checklist'!F2:F22,"Mandatory")</f>
        <v>8</v>
      </c>
      <c r="D6">
        <f>COUNTIFS('MBSS Control Checklist'!K2:K22,"Non Compliant",'MBSS Control Checklist'!F2:F22,"Mandatory")</f>
        <v>13</v>
      </c>
      <c r="E6">
        <f>COUNTIFS('MBSS Control Checklist'!K2:K22,"Control Exempted",'MBSS Control Checklist'!F2:F22,"Mandatory")</f>
        <v>0</v>
      </c>
      <c r="F6">
        <f>SUM(C6:E6)</f>
        <v>21</v>
      </c>
    </row>
    <row r="7" spans="1:6" x14ac:dyDescent="0.3">
      <c r="A7" s="160"/>
      <c r="B7" t="s">
        <v>13</v>
      </c>
      <c r="C7">
        <f>COUNTIFS('MBSS Control Checklist'!K2:K22,"Compliant",'MBSS Control Checklist'!F2:F22,"Secondary")</f>
        <v>0</v>
      </c>
      <c r="D7">
        <f>COUNTIFS('MBSS Control Checklist'!K2:K22,"Non Compliant",'MBSS Control Checklist'!F2:F22,"Secondary")</f>
        <v>0</v>
      </c>
      <c r="E7">
        <f>COUNTIFS('MBSS Control Checklist'!K2:K22,"Control Exempted",'MBSS Control Checklist'!F2:F22,"Secondary")</f>
        <v>0</v>
      </c>
      <c r="F7">
        <f>SUM(C7:E7)</f>
        <v>0</v>
      </c>
    </row>
  </sheetData>
  <mergeCells count="2">
    <mergeCell ref="A4:A5"/>
    <mergeCell ref="A6:A7"/>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946A3A9CCC46545952D30866A5C30F4" ma:contentTypeVersion="4" ma:contentTypeDescription="Create a new document." ma:contentTypeScope="" ma:versionID="a9c4f99ac2737d8cf0421398e4e8de30">
  <xsd:schema xmlns:xsd="http://www.w3.org/2001/XMLSchema" xmlns:xs="http://www.w3.org/2001/XMLSchema" xmlns:p="http://schemas.microsoft.com/office/2006/metadata/properties" xmlns:ns2="eb1f50e5-d040-430f-b97f-44e9daf17596" xmlns:ns3="c7ee5a53-0277-45a7-ac75-d55a66ea4974" targetNamespace="http://schemas.microsoft.com/office/2006/metadata/properties" ma:root="true" ma:fieldsID="a32b10f0dbcd95c4f15e956d2305d257" ns2:_="" ns3:_="">
    <xsd:import namespace="eb1f50e5-d040-430f-b97f-44e9daf17596"/>
    <xsd:import namespace="c7ee5a53-0277-45a7-ac75-d55a66ea497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1f50e5-d040-430f-b97f-44e9daf175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7ee5a53-0277-45a7-ac75-d55a66ea497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2BD1B9-4445-420A-B40B-1E61E3556AC2}">
  <ds:schemaRefs>
    <ds:schemaRef ds:uri="http://schemas.microsoft.com/office/infopath/2007/PartnerControls"/>
    <ds:schemaRef ds:uri="c7ee5a53-0277-45a7-ac75-d55a66ea4974"/>
    <ds:schemaRef ds:uri="http://purl.org/dc/terms/"/>
    <ds:schemaRef ds:uri="http://purl.org/dc/elements/1.1/"/>
    <ds:schemaRef ds:uri="eb1f50e5-d040-430f-b97f-44e9daf17596"/>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55957EF7-826E-455D-AAF7-062F70AAFB9D}">
  <ds:schemaRefs>
    <ds:schemaRef ds:uri="http://schemas.microsoft.com/sharepoint/v3/contenttype/forms"/>
  </ds:schemaRefs>
</ds:datastoreItem>
</file>

<file path=customXml/itemProps3.xml><?xml version="1.0" encoding="utf-8"?>
<ds:datastoreItem xmlns:ds="http://schemas.openxmlformats.org/officeDocument/2006/customXml" ds:itemID="{18DCFF7D-849C-42A8-B949-BCAB1A365C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1f50e5-d040-430f-b97f-44e9daf17596"/>
    <ds:schemaRef ds:uri="c7ee5a53-0277-45a7-ac75-d55a66ea49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Version Control</vt:lpstr>
      <vt:lpstr>Document Overview</vt:lpstr>
      <vt:lpstr>MBSS Control Checklist</vt:lpstr>
      <vt:lpstr>Dashboard</vt:lpstr>
      <vt:lpstr>Data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Jannatul Ajilah Md Nor</dc:creator>
  <cp:lastModifiedBy>Suranjan</cp:lastModifiedBy>
  <cp:revision>1</cp:revision>
  <dcterms:created xsi:type="dcterms:W3CDTF">2019-10-31T23:42:01Z</dcterms:created>
  <dcterms:modified xsi:type="dcterms:W3CDTF">2022-04-27T10:54:17Z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0x0101001946A3A9CCC46545952D30866A5C30F4</vt:lpwstr>
  </property>
</Properties>
</file>