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mcmy-my.sharepoint.com/personal/hpxms1_nottingham_edu_my/Documents/PhD_Multiplication Cognition/1.0 Assessment Questionnaire/DATA_Cleaning/"/>
    </mc:Choice>
  </mc:AlternateContent>
  <xr:revisionPtr revIDLastSave="1597" documentId="8_{9BD10E0E-11D2-9246-BBD8-C0B07271BB98}" xr6:coauthVersionLast="47" xr6:coauthVersionMax="47" xr10:uidLastSave="{BC696653-96D8-0E4C-8EAF-1624117FCC10}"/>
  <bookViews>
    <workbookView xWindow="36000" yWindow="-16820" windowWidth="38400" windowHeight="21600" activeTab="5" xr2:uid="{44BFC59B-54D4-4E40-90C9-22CA7CD6A2C2}"/>
  </bookViews>
  <sheets>
    <sheet name="correlation" sheetId="1" r:id="rId1"/>
    <sheet name="Hierachical" sheetId="3" r:id="rId2"/>
    <sheet name="Regression2" sheetId="6" r:id="rId3"/>
    <sheet name="multilevel" sheetId="4" r:id="rId4"/>
    <sheet name="multilevel_final" sheetId="13" r:id="rId5"/>
    <sheet name="chi" sheetId="2" r:id="rId6"/>
    <sheet name="Regression1" sheetId="5" r:id="rId7"/>
    <sheet name="question" sheetId="7" r:id="rId8"/>
    <sheet name="t-test" sheetId="8" r:id="rId9"/>
    <sheet name="Sheet3" sheetId="9" r:id="rId10"/>
    <sheet name="HR1" sheetId="10" r:id="rId11"/>
    <sheet name="HR2" sheetId="11" r:id="rId12"/>
    <sheet name="HR3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2" l="1"/>
  <c r="T28" i="12"/>
  <c r="T17" i="12"/>
  <c r="T12" i="12"/>
  <c r="BA30" i="11"/>
  <c r="AU30" i="11"/>
  <c r="Z28" i="10"/>
  <c r="T28" i="10"/>
  <c r="Q23" i="7"/>
  <c r="O23" i="7"/>
  <c r="R23" i="7" s="1"/>
  <c r="Q22" i="7"/>
  <c r="R22" i="7" s="1"/>
  <c r="O22" i="7"/>
  <c r="Q21" i="7"/>
  <c r="O21" i="7"/>
  <c r="R21" i="7" s="1"/>
  <c r="R20" i="7"/>
  <c r="Q20" i="7"/>
  <c r="O20" i="7"/>
  <c r="Q19" i="7"/>
  <c r="O19" i="7"/>
  <c r="R19" i="7" s="1"/>
  <c r="Q18" i="7"/>
  <c r="O18" i="7"/>
  <c r="R18" i="7" s="1"/>
  <c r="Q17" i="7"/>
  <c r="R17" i="7" s="1"/>
  <c r="O17" i="7"/>
  <c r="Q16" i="7"/>
  <c r="O16" i="7"/>
  <c r="R16" i="7" s="1"/>
  <c r="Q31" i="5" l="1"/>
  <c r="P26" i="6"/>
  <c r="K26" i="6"/>
  <c r="C46" i="5"/>
  <c r="E40" i="2"/>
  <c r="F40" i="2"/>
  <c r="G40" i="2"/>
  <c r="D40" i="2"/>
  <c r="H37" i="2"/>
  <c r="H38" i="2"/>
  <c r="H39" i="2"/>
  <c r="H36" i="2"/>
  <c r="E35" i="2"/>
  <c r="F35" i="2"/>
  <c r="G35" i="2"/>
  <c r="D35" i="2"/>
  <c r="H32" i="2"/>
  <c r="H33" i="2"/>
  <c r="H34" i="2"/>
  <c r="H31" i="2"/>
  <c r="H35" i="2" s="1"/>
  <c r="E30" i="2"/>
  <c r="F30" i="2"/>
  <c r="G30" i="2"/>
  <c r="D30" i="2"/>
  <c r="H26" i="2"/>
  <c r="H27" i="2"/>
  <c r="H28" i="2"/>
  <c r="H29" i="2"/>
  <c r="H25" i="2"/>
  <c r="H30" i="2" s="1"/>
  <c r="H23" i="2"/>
  <c r="H22" i="2"/>
  <c r="E24" i="2"/>
  <c r="F24" i="2"/>
  <c r="G24" i="2"/>
  <c r="D24" i="2"/>
  <c r="E21" i="2"/>
  <c r="F21" i="2"/>
  <c r="G21" i="2"/>
  <c r="D21" i="2"/>
  <c r="H20" i="2"/>
  <c r="H19" i="2"/>
  <c r="E18" i="2"/>
  <c r="F18" i="2"/>
  <c r="G18" i="2"/>
  <c r="D18" i="2"/>
  <c r="H15" i="2"/>
  <c r="H16" i="2"/>
  <c r="H17" i="2"/>
  <c r="H14" i="2"/>
  <c r="E13" i="2"/>
  <c r="F13" i="2"/>
  <c r="G13" i="2"/>
  <c r="D13" i="2"/>
  <c r="H10" i="2"/>
  <c r="H11" i="2"/>
  <c r="H12" i="2"/>
  <c r="H9" i="2"/>
  <c r="E8" i="2"/>
  <c r="F8" i="2"/>
  <c r="G8" i="2"/>
  <c r="D8" i="2"/>
  <c r="H6" i="2"/>
  <c r="H7" i="2"/>
  <c r="H5" i="2"/>
  <c r="H8" i="2" l="1"/>
  <c r="H40" i="2"/>
  <c r="H13" i="2"/>
  <c r="H24" i="2"/>
  <c r="H21" i="2"/>
  <c r="H18" i="2"/>
</calcChain>
</file>

<file path=xl/sharedStrings.xml><?xml version="1.0" encoding="utf-8"?>
<sst xmlns="http://schemas.openxmlformats.org/spreadsheetml/2006/main" count="1943" uniqueCount="698">
  <si>
    <t>1. Fluency Score</t>
  </si>
  <si>
    <t>2. Age</t>
  </si>
  <si>
    <t>3. Number of second languages</t>
  </si>
  <si>
    <t>4. Self-rating multiplication score</t>
  </si>
  <si>
    <t>-</t>
  </si>
  <si>
    <t>&lt;.001</t>
  </si>
  <si>
    <t>Variable</t>
  </si>
  <si>
    <t>r</t>
  </si>
  <si>
    <t>p</t>
  </si>
  <si>
    <t>Sex</t>
  </si>
  <si>
    <t>Second Language</t>
  </si>
  <si>
    <t>Same Language (Primary)</t>
  </si>
  <si>
    <t>&lt; .001</t>
  </si>
  <si>
    <t>Same Language (Mult.)</t>
  </si>
  <si>
    <t>Past Medical Diagnoses</t>
  </si>
  <si>
    <t>Math Difficulties</t>
  </si>
  <si>
    <t>Normal Learning</t>
  </si>
  <si>
    <t>Time Spent Learning</t>
  </si>
  <si>
    <t>Learning with Peers</t>
  </si>
  <si>
    <t>Math Anxiety</t>
  </si>
  <si>
    <t>Reading Problems</t>
  </si>
  <si>
    <t>Exam Anxiety</t>
  </si>
  <si>
    <t>Memory Anxiety</t>
  </si>
  <si>
    <t>Low</t>
  </si>
  <si>
    <t>Average</t>
  </si>
  <si>
    <t>Above Average</t>
  </si>
  <si>
    <t>High</t>
  </si>
  <si>
    <t>Chinese</t>
  </si>
  <si>
    <t>Indian</t>
  </si>
  <si>
    <t>Malay</t>
  </si>
  <si>
    <t>Total</t>
  </si>
  <si>
    <t>Computer Science/IT</t>
  </si>
  <si>
    <t>Education</t>
  </si>
  <si>
    <t>Psychology</t>
  </si>
  <si>
    <t>Biomedical Sciences</t>
  </si>
  <si>
    <t>No</t>
  </si>
  <si>
    <t>Yes, both parents</t>
  </si>
  <si>
    <t>Yes, father only</t>
  </si>
  <si>
    <t>Yes, mother only</t>
  </si>
  <si>
    <t>Different</t>
  </si>
  <si>
    <t>Same</t>
  </si>
  <si>
    <t>adjusted residuals</t>
  </si>
  <si>
    <t>English</t>
  </si>
  <si>
    <t>Others</t>
  </si>
  <si>
    <t>Indian Dialects</t>
  </si>
  <si>
    <t>Coefficients:</t>
  </si>
  <si>
    <t>Estimate</t>
  </si>
  <si>
    <t>Std. Error</t>
  </si>
  <si>
    <t>t value</t>
  </si>
  <si>
    <t>Pr(&gt;|t|)</t>
  </si>
  <si>
    <t>(Intercept)</t>
  </si>
  <si>
    <t>***</t>
  </si>
  <si>
    <t>Age</t>
  </si>
  <si>
    <t>SexMale</t>
  </si>
  <si>
    <t>EthnicityIndian</t>
  </si>
  <si>
    <t>EthnicityMalay</t>
  </si>
  <si>
    <t>&lt; 2e-16</t>
  </si>
  <si>
    <t>EthnicityOthers</t>
  </si>
  <si>
    <t>**</t>
  </si>
  <si>
    <t>StudyLevelGraduate Student</t>
  </si>
  <si>
    <t>StudyLevelJunior/Third Year</t>
  </si>
  <si>
    <t>StudyLevelMissing</t>
  </si>
  <si>
    <t>StudyLevelSenior/Fourth Year</t>
  </si>
  <si>
    <t>StudyLevelSophomore/Second Year</t>
  </si>
  <si>
    <t>*</t>
  </si>
  <si>
    <t>MajorBiomedical Sciences</t>
  </si>
  <si>
    <t>MajorComputer Science/IT</t>
  </si>
  <si>
    <t>MajorOthers</t>
  </si>
  <si>
    <t>MajorPsychology</t>
  </si>
  <si>
    <t>MajorMissing</t>
  </si>
  <si>
    <t>ParentalEduYes, mother only</t>
  </si>
  <si>
    <t>.</t>
  </si>
  <si>
    <t>ParentalEduYes, father only</t>
  </si>
  <si>
    <t>ParentalEduYes, both parents</t>
  </si>
  <si>
    <t>ParentalEduMissing</t>
  </si>
  <si>
    <t>PastMedDiagnosisUndisclosed</t>
  </si>
  <si>
    <t>PastMedDiagnosisYes</t>
  </si>
  <si>
    <t>Predictors</t>
  </si>
  <si>
    <t xml:space="preserve">lm(formula = fluency_score ~ Age + Sex + Ethnicity + StudyLevel + </t>
  </si>
  <si>
    <t xml:space="preserve">    Major + ParentalEdu + PastMedDiagnosis, data = df)</t>
  </si>
  <si>
    <t>Residuals:</t>
  </si>
  <si>
    <t xml:space="preserve">    Min      1Q  Median      3Q     Max </t>
  </si>
  <si>
    <t xml:space="preserve">-32.840  -9.530  -0.541   9.542  34.449 </t>
  </si>
  <si>
    <t>Call:</t>
  </si>
  <si>
    <t xml:space="preserve">Formula: fluency_score ~ Age_centered + Sex + Ethnicity + Major + StudyLevel +  </t>
  </si>
  <si>
    <t xml:space="preserve">    ParentalEdu + PastMedDiagnosis + (1 | school)</t>
  </si>
  <si>
    <t xml:space="preserve">   Data: df</t>
  </si>
  <si>
    <t xml:space="preserve">     AIC      BIC   logLik deviance df.resid </t>
  </si>
  <si>
    <t xml:space="preserve">  7088.3   7203.5  -3520.1   7040.3      876 </t>
  </si>
  <si>
    <t xml:space="preserve">Scaled residuals: </t>
  </si>
  <si>
    <t xml:space="preserve">     Min       1Q   Median       3Q      Max </t>
  </si>
  <si>
    <t xml:space="preserve">-2.92767 -0.78080 -0.06245  0.79661  2.76969 </t>
  </si>
  <si>
    <t>Random effects:</t>
  </si>
  <si>
    <t xml:space="preserve"> Groups   Name        Variance Std.Dev.</t>
  </si>
  <si>
    <t xml:space="preserve"> school   (Intercept)   2.636   1.624  </t>
  </si>
  <si>
    <t xml:space="preserve"> Residual             145.345  12.056  </t>
  </si>
  <si>
    <t>Number of obs: 900, groups:  school, 3</t>
  </si>
  <si>
    <t>df</t>
  </si>
  <si>
    <t xml:space="preserve">Estimate (b) </t>
  </si>
  <si>
    <t>SE</t>
  </si>
  <si>
    <t>t</t>
  </si>
  <si>
    <t>Fixed Effects</t>
  </si>
  <si>
    <t>Intercept</t>
  </si>
  <si>
    <t>Age (centered)</t>
  </si>
  <si>
    <t>Sex (Male)</t>
  </si>
  <si>
    <t>Ethnicity (ref: Chinese)</t>
  </si>
  <si>
    <t>Major (ref: Education)</t>
  </si>
  <si>
    <t>Study Level (ref: Freshman)</t>
  </si>
  <si>
    <t>Graduate Student</t>
  </si>
  <si>
    <t>Junior/Third Year</t>
  </si>
  <si>
    <t>Senior/Fourth Year</t>
  </si>
  <si>
    <t>Sophomore/Second Year</t>
  </si>
  <si>
    <t>Parental Education (ref: No higher education)</t>
  </si>
  <si>
    <t>Past Medical Diagnosis (Yes)</t>
  </si>
  <si>
    <t>Random Effects</t>
  </si>
  <si>
    <t>School (Intercept)</t>
  </si>
  <si>
    <t>Residual</t>
  </si>
  <si>
    <t>Variance</t>
  </si>
  <si>
    <t>SD</t>
  </si>
  <si>
    <t>sig</t>
  </si>
  <si>
    <t>Mother only</t>
  </si>
  <si>
    <t>Father only</t>
  </si>
  <si>
    <t>Both parents</t>
  </si>
  <si>
    <t>χ²</t>
  </si>
  <si>
    <t>Levels</t>
  </si>
  <si>
    <t>Ethnicity***</t>
  </si>
  <si>
    <t>Major***</t>
  </si>
  <si>
    <t>Cramér's V</t>
  </si>
  <si>
    <t>Parental Education***</t>
  </si>
  <si>
    <t>Native Language***</t>
  </si>
  <si>
    <t>Multiplication Language***</t>
  </si>
  <si>
    <t>Math Language***</t>
  </si>
  <si>
    <t>Language-Math Consistency**</t>
  </si>
  <si>
    <t>Language-Multiplication Consistency**</t>
  </si>
  <si>
    <t>Ethnicity (Indian)***</t>
  </si>
  <si>
    <t>Ethnicity (Malay)***</t>
  </si>
  <si>
    <t>Ethnicity (Others)**</t>
  </si>
  <si>
    <t>StudyLevel (Graduate Student)</t>
  </si>
  <si>
    <t>StudyLevel (Junior/Third Year)</t>
  </si>
  <si>
    <t>StudyLevel (Missing)</t>
  </si>
  <si>
    <t>StudyLevel (Senior/Fourth Year)</t>
  </si>
  <si>
    <t>Major (Others)</t>
  </si>
  <si>
    <t>Major (Psychology)</t>
  </si>
  <si>
    <t>Major (Missing)</t>
  </si>
  <si>
    <t>ParentalEdu (Yes, mother only)</t>
  </si>
  <si>
    <t>ParentalEdu (Yes, both parents)</t>
  </si>
  <si>
    <t>ParentalEdu (Missing)</t>
  </si>
  <si>
    <t>PastMedDiagnosis (Undisclosed)</t>
  </si>
  <si>
    <t>PastMedDiagnosis (Yes)</t>
  </si>
  <si>
    <t xml:space="preserve">R² </t>
  </si>
  <si>
    <t xml:space="preserve">ΔR² </t>
  </si>
  <si>
    <t>F</t>
  </si>
  <si>
    <t>15.79***</t>
  </si>
  <si>
    <t>StudyLevel (Sophomore/Second Year)**</t>
  </si>
  <si>
    <t>Major (Biomedical Sciences)***</t>
  </si>
  <si>
    <t>Major (Computer Science/IT)*</t>
  </si>
  <si>
    <t>ParentalEdu (Yes, father only)**</t>
  </si>
  <si>
    <t>9.23***</t>
  </si>
  <si>
    <t>MultLearning_normal (Undisclosed)</t>
  </si>
  <si>
    <t>MultLearning_normal (Yes)</t>
  </si>
  <si>
    <t>MultLearning_peers (Undisclosed)</t>
  </si>
  <si>
    <t>MultLearning_peers (Yes)</t>
  </si>
  <si>
    <t>ReadingProblem (Unspecified)</t>
  </si>
  <si>
    <t>ReadingProblem (Yes)</t>
  </si>
  <si>
    <t>MathAnxiety (Unspecified)</t>
  </si>
  <si>
    <t>MathAnxiety (Yes)</t>
  </si>
  <si>
    <t>SchoolType_Primary (Homeschooling)</t>
  </si>
  <si>
    <t>SchoolType_Primary (Private)</t>
  </si>
  <si>
    <t>SchoolType_Primary (Religious)</t>
  </si>
  <si>
    <t>SchoolType_Primary (Vernacular)</t>
  </si>
  <si>
    <t>SchoolType_Primary (Overseas)</t>
  </si>
  <si>
    <t>SchoolType_Primary (Unspecified)</t>
  </si>
  <si>
    <t>SchoolType_Primary (Other)</t>
  </si>
  <si>
    <t>SameLang_pri (Different)</t>
  </si>
  <si>
    <t>SameLang_Mult (Different)</t>
  </si>
  <si>
    <t>Number of L2</t>
  </si>
  <si>
    <t>Step 1</t>
  </si>
  <si>
    <t>Step 2</t>
  </si>
  <si>
    <t>Step 3</t>
  </si>
  <si>
    <t>β</t>
  </si>
  <si>
    <t xml:space="preserve">Adjusted R² </t>
  </si>
  <si>
    <t>Yes</t>
  </si>
  <si>
    <t>Question</t>
  </si>
  <si>
    <t>n (%)</t>
  </si>
  <si>
    <t>Have you ever experienced any difficulties learning mathematics in school?</t>
  </si>
  <si>
    <t>419 (48.72%)</t>
  </si>
  <si>
    <t>441 (51.28%)</t>
  </si>
  <si>
    <t>Do you consider the process of learning the multiplication table normal in your case?</t>
  </si>
  <si>
    <t>805 (93.60%)</t>
  </si>
  <si>
    <t>55 (6.40%)</t>
  </si>
  <si>
    <t>Compared to your same-age peers, do you think you spent more time learning the multiplication table?</t>
  </si>
  <si>
    <t>240 (27.91%)</t>
  </si>
  <si>
    <t>620 (72.09%)</t>
  </si>
  <si>
    <t>Do you think your same-age peers know/master the multiplication table better than you?</t>
  </si>
  <si>
    <t>575 (66.86%)</t>
  </si>
  <si>
    <t>285 (33.14%)</t>
  </si>
  <si>
    <t>Have you ever had any reading problems (e.g., dyslexia)?</t>
  </si>
  <si>
    <t>33 (3.84%)</t>
  </si>
  <si>
    <t>827 (96.16%)</t>
  </si>
  <si>
    <t>Have you ever felt anxious when learning mathematics?</t>
  </si>
  <si>
    <t>420 (48.84%)</t>
  </si>
  <si>
    <t>440 (51.16%)</t>
  </si>
  <si>
    <t>Have you ever felt anxious during examinations?</t>
  </si>
  <si>
    <t>723 (84.07%)</t>
  </si>
  <si>
    <t>137 (15.93%)</t>
  </si>
  <si>
    <t>Do you consider yourself to spend more time memorizing information compared to others?</t>
  </si>
  <si>
    <t>404 (46.98%)</t>
  </si>
  <si>
    <t>456 (53.02%)</t>
  </si>
  <si>
    <t>Do you have any medical, psychiatric or neurological diagnosis?</t>
  </si>
  <si>
    <t>Have you ever experience any developmental impairment in childbirth or childhood?</t>
  </si>
  <si>
    <t xml:space="preserve">Have you ever experienced any difficulties learning mathematics in school? </t>
  </si>
  <si>
    <t>Do you consider that the process of learning multiplication tables (time table)was normal in your case?</t>
  </si>
  <si>
    <t>Compared to your same age peers, do you think that you spent more time on learning the multiplication table (time table)?</t>
  </si>
  <si>
    <t>Do you think that your same age peers know/master the multiplication table better than you?</t>
  </si>
  <si>
    <t>Have you ever had any reading problem (e.g., dyslexia)?</t>
  </si>
  <si>
    <t>Have you ever feel anxious when learning mathematics?</t>
  </si>
  <si>
    <t>Have you ever feel anxious during examinations?</t>
  </si>
  <si>
    <t>Do you consider yourself to spend more time in memorizing information literally (e.g., songs, sayings, and poetry) in comparison to others?</t>
  </si>
  <si>
    <t>Apart of Mathematics learning difficulties, do you have difficulties in other area (e.g., face recognition, memory, etc.)?</t>
  </si>
  <si>
    <t>Do you speak, write, read, or listen in another language?</t>
  </si>
  <si>
    <t>fluency_score_quartile</t>
  </si>
  <si>
    <t>count</t>
  </si>
  <si>
    <t>min_fluency</t>
  </si>
  <si>
    <t>max_fluency</t>
  </si>
  <si>
    <t>---</t>
  </si>
  <si>
    <t>Signif. codes:  0 ‘***’ 0.001 ‘**’ 0.01 ‘*’ 0.05 ‘.’ 0.1 ‘ ’ 1</t>
  </si>
  <si>
    <t xml:space="preserve">  Tukey multiple comparisons of means</t>
  </si>
  <si>
    <t xml:space="preserve">    95% family-wise confidence level</t>
  </si>
  <si>
    <t>Fit: aov(formula = fluency_score ~ fluency_score_quartile, data = data)</t>
  </si>
  <si>
    <t>$fluency_score_quartile</t>
  </si>
  <si>
    <t>Df</t>
  </si>
  <si>
    <t>Sum Sq</t>
  </si>
  <si>
    <t>Mean Sq</t>
  </si>
  <si>
    <t>F value</t>
  </si>
  <si>
    <t>Pr(&gt;F)</t>
  </si>
  <si>
    <t>&lt;2e-16</t>
  </si>
  <si>
    <t>Residuals</t>
  </si>
  <si>
    <t>diff</t>
  </si>
  <si>
    <t>lwr</t>
  </si>
  <si>
    <t>upr</t>
  </si>
  <si>
    <t>p adj</t>
  </si>
  <si>
    <t>Average-Low</t>
  </si>
  <si>
    <t>Above Average-Low</t>
  </si>
  <si>
    <t>High-Low</t>
  </si>
  <si>
    <t>Above Average-Average</t>
  </si>
  <si>
    <t>High-Average</t>
  </si>
  <si>
    <t>High-Above Average</t>
  </si>
  <si>
    <t>fluency_score</t>
  </si>
  <si>
    <t>num_Seclanguages</t>
  </si>
  <si>
    <t>MultLearning_score</t>
  </si>
  <si>
    <t>NA</t>
  </si>
  <si>
    <t>Pearson r</t>
  </si>
  <si>
    <t>p-value table</t>
  </si>
  <si>
    <t xml:space="preserve">        Pearson's product-moment correlation</t>
  </si>
  <si>
    <t>data:  data$fluency_score and data$Age</t>
  </si>
  <si>
    <t>t = -1.6584, df = 898, p-value = 0.09758</t>
  </si>
  <si>
    <t>alternative hypothesis: true correlation is not equal to 0</t>
  </si>
  <si>
    <t>95 percent confidence interval:</t>
  </si>
  <si>
    <t xml:space="preserve"> -0.12017163  0.01012707</t>
  </si>
  <si>
    <t>sample estimates:</t>
  </si>
  <si>
    <t xml:space="preserve">        cor </t>
  </si>
  <si>
    <t xml:space="preserve">        Two Sample t-test</t>
  </si>
  <si>
    <t>data:  fluency_score by Sex</t>
  </si>
  <si>
    <t>t = -2.3416, df = 898, p-value = 0.01942</t>
  </si>
  <si>
    <t>alternative hypothesis: true difference in means between group Female and group Male is not equal to 0</t>
  </si>
  <si>
    <t xml:space="preserve"> -4.0507517 -0.3566539</t>
  </si>
  <si>
    <t xml:space="preserve">mean in group Female   mean in group Male </t>
  </si>
  <si>
    <t xml:space="preserve">            37.15228             39.35599 </t>
  </si>
  <si>
    <t>[1] 13.34714</t>
  </si>
  <si>
    <t>[1] 13.51777</t>
  </si>
  <si>
    <t>6 observations deleted due to missingness</t>
  </si>
  <si>
    <t>Fit: aov(formula = fluency_score ~ StudyLevel, data = data)</t>
  </si>
  <si>
    <t>$StudyLevel</t>
  </si>
  <si>
    <t>data:  fluency_score by PastMedDiagnosis</t>
  </si>
  <si>
    <t>t = 2.4621, df = 891, p-value = 0.014</t>
  </si>
  <si>
    <t>alternative hypothesis: true difference in means between group No and group Yes is not equal to 0</t>
  </si>
  <si>
    <t xml:space="preserve"> 0.9191628 8.1430382</t>
  </si>
  <si>
    <t>[1] 13.62005</t>
  </si>
  <si>
    <t>[1] 13.43172</t>
  </si>
  <si>
    <t>#sd for females</t>
  </si>
  <si>
    <t>#sd for males</t>
  </si>
  <si>
    <t>StudyLevel</t>
  </si>
  <si>
    <t>Graduate Student-Freshman/First Year</t>
  </si>
  <si>
    <t>Junior/Third Year-Freshman/First Year</t>
  </si>
  <si>
    <t>Senior/Fourth Year-Freshman/First Year</t>
  </si>
  <si>
    <t>Sophomore/Second Year-Freshman/First Year</t>
  </si>
  <si>
    <t>Junior/Third Year-Graduate Student</t>
  </si>
  <si>
    <t>Senior/Fourth Year-Graduate Student</t>
  </si>
  <si>
    <t>Sophomore/Second Year-Graduate Student</t>
  </si>
  <si>
    <t>Senior/Fourth Year-Junior/Third Year</t>
  </si>
  <si>
    <t>Sophomore/Second Year-Junior/Third Year</t>
  </si>
  <si>
    <t>Sophomore/Second Year-Senior/Fourth Year</t>
  </si>
  <si>
    <t>#sd for yes to pastmedical diagnosis</t>
  </si>
  <si>
    <t>#sd for no to pastmedical diagnosis</t>
  </si>
  <si>
    <t>mean in group No</t>
  </si>
  <si>
    <t>mean in group Yes</t>
  </si>
  <si>
    <t>&lt;chr&gt;</t>
  </si>
  <si>
    <t>mean_fluency</t>
  </si>
  <si>
    <t>&lt;dbl&gt;</t>
  </si>
  <si>
    <t>sd_fluency</t>
  </si>
  <si>
    <t>Freshman/First Year</t>
  </si>
  <si>
    <t>PastMedDiagnosis</t>
  </si>
  <si>
    <t>Undisclosed</t>
  </si>
  <si>
    <t>Female</t>
  </si>
  <si>
    <t>Male</t>
  </si>
  <si>
    <t>56 observations deleted due to missingness</t>
  </si>
  <si>
    <t>Fit: aov(formula = fluency_score ~ ParentalEdu, data = data)</t>
  </si>
  <si>
    <t>$ParentalEdu</t>
  </si>
  <si>
    <t>ParentalEdu</t>
  </si>
  <si>
    <t>Yes, both parents-No</t>
  </si>
  <si>
    <t>Yes, father only-No</t>
  </si>
  <si>
    <t>Yes, mother only-No</t>
  </si>
  <si>
    <t>Yes, father only-Yes, both parents</t>
  </si>
  <si>
    <t>Yes, mother only-Yes, both parents</t>
  </si>
  <si>
    <t>Yes, mother only-Yes, father only</t>
  </si>
  <si>
    <t>40 observations deleted due to missingness</t>
  </si>
  <si>
    <t>Fit: aov(formula = fluency_score ~ Major, data = data)</t>
  </si>
  <si>
    <t>$Major</t>
  </si>
  <si>
    <t>Major</t>
  </si>
  <si>
    <t>Communication-Biomedical Sciences</t>
  </si>
  <si>
    <t>Computer Science/IT-Biomedical Sciences</t>
  </si>
  <si>
    <t>Education-Biomedical Sciences</t>
  </si>
  <si>
    <t>Management-Biomedical Sciences</t>
  </si>
  <si>
    <t>Other-Biomedical Sciences</t>
  </si>
  <si>
    <t>Psychology-Biomedical Sciences</t>
  </si>
  <si>
    <t>Computer Science/IT-Communication</t>
  </si>
  <si>
    <t>Education-Communication</t>
  </si>
  <si>
    <t>Management-Communication</t>
  </si>
  <si>
    <t>Other-Communication</t>
  </si>
  <si>
    <t>Psychology-Communication</t>
  </si>
  <si>
    <t>Education-Computer Science/IT</t>
  </si>
  <si>
    <t>Management-Computer Science/IT</t>
  </si>
  <si>
    <t>Other-Computer Science/IT</t>
  </si>
  <si>
    <t>Psychology-Computer Science/IT</t>
  </si>
  <si>
    <t>Management-Education</t>
  </si>
  <si>
    <t>Other-Education</t>
  </si>
  <si>
    <t>Psychology-Education</t>
  </si>
  <si>
    <t>Other-Management</t>
  </si>
  <si>
    <t>Psychology-Management</t>
  </si>
  <si>
    <t>Psychology-Other</t>
  </si>
  <si>
    <t>Communication</t>
  </si>
  <si>
    <t>Management</t>
  </si>
  <si>
    <t>Other</t>
  </si>
  <si>
    <t>data:  fluency_score by MathDiff</t>
  </si>
  <si>
    <t>t = 4.0246, df = 858, p-value = 6.212e-05</t>
  </si>
  <si>
    <t xml:space="preserve"> 1.873470 5.440283</t>
  </si>
  <si>
    <t>data:  fluency_score by MultLearning_normal</t>
  </si>
  <si>
    <t>t = -3.8417, df = 858, p-value = 0.0001312</t>
  </si>
  <si>
    <t xml:space="preserve"> -10.783308  -3.490662</t>
  </si>
  <si>
    <t>data:  fluency_score by MultLearning_time</t>
  </si>
  <si>
    <t>t = 2.5978, df = 858, p-value = 0.009542</t>
  </si>
  <si>
    <t xml:space="preserve"> 0.6465762 4.6429399</t>
  </si>
  <si>
    <t>data:  fluency_score by MultLearning_peers</t>
  </si>
  <si>
    <t>t = 8.2361, df = 858, p-value = 6.606e-16</t>
  </si>
  <si>
    <t xml:space="preserve"> 5.881627 9.561973</t>
  </si>
  <si>
    <t>data:  fluency_score by ReadingProblem</t>
  </si>
  <si>
    <t>t = -0.18674, df = 858, p-value = 0.8519</t>
  </si>
  <si>
    <t xml:space="preserve"> -5.129667  4.238384</t>
  </si>
  <si>
    <t>data:  fluency_score by MathAnxiety</t>
  </si>
  <si>
    <t>t = 4.2117, df = 858, p-value = 2.803e-05</t>
  </si>
  <si>
    <t xml:space="preserve"> 2.041532 5.605004</t>
  </si>
  <si>
    <t>data:  fluency_score by ExamAnxiety</t>
  </si>
  <si>
    <t>t = 0.8067, df = 858, p-value = 0.4201</t>
  </si>
  <si>
    <t xml:space="preserve"> -1.447618  3.467951</t>
  </si>
  <si>
    <t>data:  fluency_score by MemoryAnxiety</t>
  </si>
  <si>
    <t>t = 2.6898, df = 858, p-value = 0.007288</t>
  </si>
  <si>
    <t xml:space="preserve"> 0.6650786 4.2557135</t>
  </si>
  <si>
    <t>MathDiff</t>
  </si>
  <si>
    <t>MultLearning_normal</t>
  </si>
  <si>
    <t>MultLearning_time</t>
  </si>
  <si>
    <t>MultLearning_peers</t>
  </si>
  <si>
    <t>ReadingProblem</t>
  </si>
  <si>
    <t>MathAnxiety</t>
  </si>
  <si>
    <t>ExamAnxiety</t>
  </si>
  <si>
    <t>MemoryAnxiety</t>
  </si>
  <si>
    <t>[1] "Cohen's d for MathDiff: 0.274564235569294"</t>
  </si>
  <si>
    <t>[1] "Cohen's d for MultLearning_normal: -0.535415257822875"</t>
  </si>
  <si>
    <t>[1] "Cohen's d for MultLearning_time: 0.197496707867575"</t>
  </si>
  <si>
    <t>[1] "Cohen's d for MultLearning_peers: 0.596642046902447"</t>
  </si>
  <si>
    <t>[1] "Cohen's d for ReadingProblem: -0.0331487345790299"</t>
  </si>
  <si>
    <t>[1] "Cohen's d for MathAnxiety: 0.287310055207335"</t>
  </si>
  <si>
    <t>[1] "Cohen's d for ExamAnxiety: 0.0751675107486242"</t>
  </si>
  <si>
    <t>[1] "Cohen's d for MemoryAnxiety: 0.183781182586553"</t>
  </si>
  <si>
    <t>data:  data$fluency_score and data$num_Seclanguages</t>
  </si>
  <si>
    <t>t = 3.641, df = 763, p-value = 0.0002899</t>
  </si>
  <si>
    <t xml:space="preserve"> 0.06035825 0.19971502</t>
  </si>
  <si>
    <t xml:space="preserve">      cor </t>
  </si>
  <si>
    <t>[1] 2.228758</t>
  </si>
  <si>
    <t>[1] 1.073824</t>
  </si>
  <si>
    <t>#mean for number of L2</t>
  </si>
  <si>
    <t>#sd for number of L2</t>
  </si>
  <si>
    <t>data:  fluency_score by SameLang_pri</t>
  </si>
  <si>
    <t>t = -3.7953, df = 859, p-value = 0.0001578</t>
  </si>
  <si>
    <t>alternative hypothesis: true difference in means between group Different and group Same is not equal to 0</t>
  </si>
  <si>
    <t xml:space="preserve"> -5.522635 -1.757645</t>
  </si>
  <si>
    <t xml:space="preserve">mean in group Different      mean in group Same </t>
  </si>
  <si>
    <t xml:space="preserve">               35.46959                39.10973 </t>
  </si>
  <si>
    <t>d     |         95% CI</t>
  </si>
  <si>
    <t>----------------------</t>
  </si>
  <si>
    <t>-0.26 | [-0.39, -0.12]</t>
  </si>
  <si>
    <t>SameLang_pri</t>
  </si>
  <si>
    <t>Fit: aov(formula = fluency_score ~ MathLang_Primary, data = data)</t>
  </si>
  <si>
    <t>$MathLang_Primary</t>
  </si>
  <si>
    <t>For one-way between subjects designs, partial eta squared is equivalent to eta squared. Returning eta squared.</t>
  </si>
  <si>
    <t># Effect Size for ANOVA</t>
  </si>
  <si>
    <t>Parameter        |   η² |       95% CI</t>
  </si>
  <si>
    <t>--------------------------------------</t>
  </si>
  <si>
    <t>MathLang_Primary | 0.10 | [0.07, 1.00]</t>
  </si>
  <si>
    <t>- One-sided CIs: upper bound fixed at [1.00].</t>
  </si>
  <si>
    <t>MathLang_Primary</t>
  </si>
  <si>
    <t>English-Chinese</t>
  </si>
  <si>
    <t>Malay-Chinese</t>
  </si>
  <si>
    <t>Tamil-Chinese</t>
  </si>
  <si>
    <t>Unspecified-Chinese</t>
  </si>
  <si>
    <t>Malay-English</t>
  </si>
  <si>
    <t>Tamil-English</t>
  </si>
  <si>
    <t>Unspecified-English</t>
  </si>
  <si>
    <t>Tamil-Malay</t>
  </si>
  <si>
    <t>Unspecified-Malay</t>
  </si>
  <si>
    <t>Unspecified-Tamil</t>
  </si>
  <si>
    <t>Tamil</t>
  </si>
  <si>
    <t>Unspecified</t>
  </si>
  <si>
    <t>data:  fluency_score by SameLang_Mult</t>
  </si>
  <si>
    <t>t = -3.4225, df = 852, p-value = 0.00065</t>
  </si>
  <si>
    <t xml:space="preserve"> -5.249969 -1.423080</t>
  </si>
  <si>
    <t xml:space="preserve">               35.56890                38.90543 </t>
  </si>
  <si>
    <t>-0.23 | [-0.37, -0.10]</t>
  </si>
  <si>
    <t>SameLang_Mult</t>
  </si>
  <si>
    <t xml:space="preserve">             Df Sum Sq Mean Sq F value Pr(&gt;F)    </t>
  </si>
  <si>
    <t>11 observations deleted due to missingness</t>
  </si>
  <si>
    <t>Fit: aov(formula = fluency_score ~ MultLang, data = data)</t>
  </si>
  <si>
    <t>$MultLang</t>
  </si>
  <si>
    <t>MultLang</t>
  </si>
  <si>
    <t>NativeLang    4  21302    5326   33.83 &lt;2e-16 ***</t>
  </si>
  <si>
    <t xml:space="preserve">Residuals   856 134760     157                   </t>
  </si>
  <si>
    <t>39 observations deleted due to missingness</t>
  </si>
  <si>
    <t>Fit: aov(formula = fluency_score ~ NativeLang, data = data)</t>
  </si>
  <si>
    <t>$NativeLang</t>
  </si>
  <si>
    <t>Parameter  |   η² |       95% CI</t>
  </si>
  <si>
    <t>--------------------------------</t>
  </si>
  <si>
    <t>NativeLang | 0.14 | [0.10, 1.00]</t>
  </si>
  <si>
    <t>NativeLang</t>
  </si>
  <si>
    <t>Msia Indian Languages</t>
  </si>
  <si>
    <t>Other Asian Languages</t>
  </si>
  <si>
    <t>Msia Indian Languages-Chinese</t>
  </si>
  <si>
    <t>Other Asian Languages-Chinese</t>
  </si>
  <si>
    <t>Msia Indian Languages-English</t>
  </si>
  <si>
    <t>Other Asian Languages-English</t>
  </si>
  <si>
    <t>Msia Indian Languages-Malay</t>
  </si>
  <si>
    <t>Other Asian Languages-Malay</t>
  </si>
  <si>
    <t>Other Asian Languages-Msia Indian</t>
  </si>
  <si>
    <t>lm(formula = fluency_score ~ Age + Sex + Ethnicity, data = clean_data)</t>
  </si>
  <si>
    <t xml:space="preserve">-31.990 -10.262  -0.604   9.930  31.804 </t>
  </si>
  <si>
    <t xml:space="preserve">                Estimate Std. Error t value Pr(&gt;|t|)    </t>
  </si>
  <si>
    <t>(Intercept)      36.7880     5.5835   6.589 8.22e-11 ***</t>
  </si>
  <si>
    <t xml:space="preserve">Age               0.1718     0.2726   0.630    0.529    </t>
  </si>
  <si>
    <t xml:space="preserve">SexMale           0.7914     0.9834   0.805    0.421    </t>
  </si>
  <si>
    <t>EthnicityIndian  -7.8042     1.6010  -4.874 1.32e-06 ***</t>
  </si>
  <si>
    <t>EthnicityMalay  -12.8667     1.2805 -10.048  &lt; 2e-16 ***</t>
  </si>
  <si>
    <t xml:space="preserve">EthnicityOthers  -4.6845     3.1273  -1.498    0.135    </t>
  </si>
  <si>
    <t>Residual standard error: 12.66 on 771 degrees of freedom</t>
  </si>
  <si>
    <t xml:space="preserve">Multiple R-squared:  0.1338,    Adjusted R-squared:  0.1282 </t>
  </si>
  <si>
    <t>F-statistic: 23.83 on 5 and 771 DF,  p-value: &lt; 2.2e-16</t>
  </si>
  <si>
    <t xml:space="preserve">    Major, data = clean_data)</t>
  </si>
  <si>
    <t xml:space="preserve">-34.188  -9.789  -0.711   9.993  34.116 </t>
  </si>
  <si>
    <t xml:space="preserve">                           Estimate Std. Error t value Pr(&gt;|t|)    </t>
  </si>
  <si>
    <t>(Intercept)               36.467860   6.609030   5.518 4.70e-08 ***</t>
  </si>
  <si>
    <t xml:space="preserve">Age                       -0.004182   0.325519  -0.013 0.989753    </t>
  </si>
  <si>
    <t xml:space="preserve">SexMale                    0.216076   1.078996   0.200 0.841333    </t>
  </si>
  <si>
    <t>EthnicityIndian           -7.032934   1.627139  -4.322 1.75e-05 ***</t>
  </si>
  <si>
    <t>EthnicityMalay           -11.878486   1.352393  -8.783  &lt; 2e-16 ***</t>
  </si>
  <si>
    <t xml:space="preserve">EthnicityOthers           -3.819801   3.136145  -1.218 0.223603    </t>
  </si>
  <si>
    <t xml:space="preserve">StudyLevelSophomore        2.931075   1.310734   2.236 0.025626 *  </t>
  </si>
  <si>
    <t xml:space="preserve">StudyLevelJunior           2.509521   1.582513   1.586 0.113203    </t>
  </si>
  <si>
    <t xml:space="preserve">StudyLevelSenior          -2.639357   2.937453  -0.899 0.369192    </t>
  </si>
  <si>
    <t xml:space="preserve">StudyLevelGraduate        -2.544086   3.980582  -0.639 0.522934    </t>
  </si>
  <si>
    <t>MajorBiomedical Sciences   6.587065   1.744526   3.776 0.000172 ***</t>
  </si>
  <si>
    <t xml:space="preserve">MajorComputer Science/IT   3.311469   1.734758   1.909 0.056651 .  </t>
  </si>
  <si>
    <t xml:space="preserve">MajorOthers                5.780796   6.453593   0.896 0.370670    </t>
  </si>
  <si>
    <t xml:space="preserve">MajorPsychology            1.398726   1.436494   0.974 0.330510    </t>
  </si>
  <si>
    <t>Residual standard error: 12.51 on 763 degrees of freedom</t>
  </si>
  <si>
    <t xml:space="preserve">Multiple R-squared:  0.1635,    Adjusted R-squared:  0.1492 </t>
  </si>
  <si>
    <t>F-statistic: 11.47 on 13 and 763 DF,  p-value: &lt; 2.2e-16</t>
  </si>
  <si>
    <t xml:space="preserve">    Major + ParentalEdu, data = clean_data)</t>
  </si>
  <si>
    <t xml:space="preserve">-32.616  -9.756  -0.461   9.685  33.807 </t>
  </si>
  <si>
    <t xml:space="preserve">                              Estimate Std. Error t value Pr(&gt;|t|)    </t>
  </si>
  <si>
    <t>(Intercept)                   33.35426    6.70350   4.976 8.05e-07 ***</t>
  </si>
  <si>
    <t xml:space="preserve">Age                            0.06163    0.32624   0.189 0.850223    </t>
  </si>
  <si>
    <t xml:space="preserve">SexMale                        0.34444    1.07958   0.319 0.749775    </t>
  </si>
  <si>
    <t>EthnicityIndian               -6.89659    1.62325  -4.249 2.42e-05 ***</t>
  </si>
  <si>
    <t>EthnicityMalay               -12.02950    1.37818  -8.729  &lt; 2e-16 ***</t>
  </si>
  <si>
    <t xml:space="preserve">EthnicityOthers               -3.98579    3.13080  -1.273 0.203376    </t>
  </si>
  <si>
    <t xml:space="preserve">StudyLevelSophomore            2.84258    1.31018   2.170 0.030345 *  </t>
  </si>
  <si>
    <t xml:space="preserve">StudyLevelJunior               2.54023    1.57814   1.610 0.107894    </t>
  </si>
  <si>
    <t xml:space="preserve">StudyLevelSenior              -2.70852    2.92893  -0.925 0.355392    </t>
  </si>
  <si>
    <t xml:space="preserve">StudyLevelGraduate            -2.67493    3.96841  -0.674 0.500481    </t>
  </si>
  <si>
    <t>MajorBiomedical Sciences       6.69352    1.74692   3.832 0.000138 ***</t>
  </si>
  <si>
    <t xml:space="preserve">MajorComputer Science/IT       3.34994    1.73137   1.935 0.053380 .  </t>
  </si>
  <si>
    <t xml:space="preserve">MajorOthers                    5.65734    6.43559   0.879 0.379641    </t>
  </si>
  <si>
    <t xml:space="preserve">MajorPsychology                1.44702    1.44494   1.001 0.316931    </t>
  </si>
  <si>
    <t xml:space="preserve">ParentalEduYes, mother only    2.35592    1.66868   1.412 0.158406    </t>
  </si>
  <si>
    <t xml:space="preserve">ParentalEduYes, father only    3.76845    1.31188   2.873 0.004185 ** </t>
  </si>
  <si>
    <t xml:space="preserve">ParentalEduYes, both parents   1.88805    1.10102   1.715 0.086785 .  </t>
  </si>
  <si>
    <t>Residual standard error: 12.46 on 760 degrees of freedom</t>
  </si>
  <si>
    <t xml:space="preserve">Multiple R-squared:  0.1729,    Adjusted R-squared:  0.1555 </t>
  </si>
  <si>
    <t>F-statistic:  9.93 on 16 and 760 DF,  p-value: &lt; 2.2e-16</t>
  </si>
  <si>
    <t>Analysis of Variance Table</t>
  </si>
  <si>
    <t>Model 1: fluency_score ~ Age + Sex + Ethnicity</t>
  </si>
  <si>
    <t>Model 2: fluency_score ~ Age + Sex + Ethnicity + StudyLevel + Major</t>
  </si>
  <si>
    <t xml:space="preserve">Model 3: fluency_score ~ Age + Sex + Ethnicity + StudyLevel + Major + </t>
  </si>
  <si>
    <t xml:space="preserve">    ParentalEdu</t>
  </si>
  <si>
    <t xml:space="preserve">  Res.Df    RSS Df Sum of Sq      F    Pr(&gt;F)    </t>
  </si>
  <si>
    <t xml:space="preserve">1    771 123584                                  </t>
  </si>
  <si>
    <t>2    763 119360  8    4224.6 3.4009 0.0007545 ***</t>
  </si>
  <si>
    <t xml:space="preserve">3    760 118011  3    1348.6 2.8950 0.0344598 *  </t>
  </si>
  <si>
    <t>Effect</t>
  </si>
  <si>
    <t>95% CI</t>
  </si>
  <si>
    <t>LL</t>
  </si>
  <si>
    <t>UP</t>
  </si>
  <si>
    <t>Ethnicity</t>
  </si>
  <si>
    <t>StudyLevelSophomore</t>
  </si>
  <si>
    <t>StudyLevelJunior</t>
  </si>
  <si>
    <t>StudyLevelSenior</t>
  </si>
  <si>
    <t>StudyLevelGraduate</t>
  </si>
  <si>
    <t>Indian***</t>
  </si>
  <si>
    <t>Malay***</t>
  </si>
  <si>
    <t>Academic Year</t>
  </si>
  <si>
    <t>Junior</t>
  </si>
  <si>
    <t>Senior</t>
  </si>
  <si>
    <t>Graduate</t>
  </si>
  <si>
    <t>Biomedical Sciences***</t>
  </si>
  <si>
    <t>Sophomore*</t>
  </si>
  <si>
    <t>Parental Education</t>
  </si>
  <si>
    <t>Res.Df</t>
  </si>
  <si>
    <t>RSS</t>
  </si>
  <si>
    <t>Sum of Sq</t>
  </si>
  <si>
    <t>Model</t>
  </si>
  <si>
    <t>Res. Df</t>
  </si>
  <si>
    <t>&lt; .001 ***</t>
  </si>
  <si>
    <t>.034 *</t>
  </si>
  <si>
    <t>Note: The table presents the residual degrees of freedom (Res. Df), residual sum of squares (RSS), degrees of freedom (Df), sum of squares (Sum of Sq), F-statistic (F), and associated p-values (Pr(&gt;F)) for the comparison of three hierarchical regression models predicting multiplication fluency.</t>
  </si>
  <si>
    <t>Comparison of Hierarchical Regression Models</t>
  </si>
  <si>
    <t>Yes, father only**</t>
  </si>
  <si>
    <t>Model 1</t>
  </si>
  <si>
    <t>Model 2</t>
  </si>
  <si>
    <t>Model 3</t>
  </si>
  <si>
    <t xml:space="preserve">lm(formula = fluency_score ~ SameLang_pri + SameLang_Mult + SchoolType_Primary + </t>
  </si>
  <si>
    <t xml:space="preserve">    NativeLang + MathLang_Primary + MultLang, data = cleaned_data)</t>
  </si>
  <si>
    <t xml:space="preserve">-31.930  -9.793  -0.422   9.548  31.403 </t>
  </si>
  <si>
    <t>Residual standard error: 12.48 on 803 degrees of freedom</t>
  </si>
  <si>
    <t xml:space="preserve">Multiple R-squared:  0.1538,    Adjusted R-squared:  0.1349 </t>
  </si>
  <si>
    <t>F-statistic:  8.11 on 18 and 803 DF,  p-value: &lt; 2.2e-16</t>
  </si>
  <si>
    <t xml:space="preserve">                                      2.5 %     97.5 %</t>
  </si>
  <si>
    <t xml:space="preserve">    NativeLang + MultLang, data = cleaned_data)</t>
  </si>
  <si>
    <t xml:space="preserve">-31.845  -9.841  -0.555   9.195  31.704 </t>
  </si>
  <si>
    <t>Residual standard error: 12.53 on 807 degrees of freedom</t>
  </si>
  <si>
    <t xml:space="preserve">Multiple R-squared:  0.1426,    Adjusted R-squared:  0.1277 </t>
  </si>
  <si>
    <t>F-statistic: 9.585 on 14 and 807 DF,  p-value: &lt; 2.2e-16</t>
  </si>
  <si>
    <t xml:space="preserve">lm(formula = fluency_score ~ SchoolType_Primary + NativeLang + </t>
  </si>
  <si>
    <t xml:space="preserve">    MultLang, data = cleaned_data)</t>
  </si>
  <si>
    <t xml:space="preserve">-31.955  -9.527  -0.527   9.137  32.229 </t>
  </si>
  <si>
    <t>Residual standard error: 12.53 on 809 degrees of freedom</t>
  </si>
  <si>
    <t xml:space="preserve">Multiple R-squared:  0.1405,    Adjusted R-squared:  0.1278 </t>
  </si>
  <si>
    <t>F-statistic: 11.02 on 12 and 809 DF,  p-value: &lt; 2.2e-16</t>
  </si>
  <si>
    <t xml:space="preserve">Model 1: fluency_score ~ SameLang_pri + SameLang_Mult + SchoolType_Primary + </t>
  </si>
  <si>
    <t xml:space="preserve">    NativeLang + MathLang_Primary + MultLang</t>
  </si>
  <si>
    <t xml:space="preserve">Model 2: fluency_score ~ SameLang_pri + SameLang_Mult + SchoolType_Primary + </t>
  </si>
  <si>
    <t xml:space="preserve">    NativeLang + MultLang</t>
  </si>
  <si>
    <t>Model 3: fluency_score ~ SchoolType_Primary + NativeLang + MultLang</t>
  </si>
  <si>
    <t xml:space="preserve">  Res.Df    RSS Df Sum of Sq      F  Pr(&gt;F)  </t>
  </si>
  <si>
    <t>SameLang_priDifferent</t>
  </si>
  <si>
    <t>SameLang_MultDifferent</t>
  </si>
  <si>
    <t>SchoolType_PrimaryHomeschooling</t>
  </si>
  <si>
    <t>SchoolType_PrimaryPrivate</t>
  </si>
  <si>
    <t>SchoolType_PrimaryReligious</t>
  </si>
  <si>
    <t>SchoolType_PrimaryVernacular</t>
  </si>
  <si>
    <t>NativeLangEnglish</t>
  </si>
  <si>
    <t>NativeLangMalay</t>
  </si>
  <si>
    <t>NativeLangMsia Indian Languages</t>
  </si>
  <si>
    <t>NativeLangOthers</t>
  </si>
  <si>
    <t>MathLang_PrimaryEnglish</t>
  </si>
  <si>
    <t>MathLang_PrimaryMalay</t>
  </si>
  <si>
    <t>MathLang_PrimaryOthers</t>
  </si>
  <si>
    <t>MathLang_PrimaryTamil</t>
  </si>
  <si>
    <t>MultLangEnglish</t>
  </si>
  <si>
    <t>MultLangMalay</t>
  </si>
  <si>
    <t>MultLangOthers</t>
  </si>
  <si>
    <t>MultLangTamil</t>
  </si>
  <si>
    <t>Homeschooling</t>
  </si>
  <si>
    <t>Private</t>
  </si>
  <si>
    <t>Religious</t>
  </si>
  <si>
    <t>Vernacular</t>
  </si>
  <si>
    <t>Native Language</t>
  </si>
  <si>
    <t>Type of Primary School</t>
  </si>
  <si>
    <t>Math Instruction Language</t>
  </si>
  <si>
    <t>Model 4</t>
  </si>
  <si>
    <t>Model 5</t>
  </si>
  <si>
    <t>Model 6</t>
  </si>
  <si>
    <t>Language consistency (Math)</t>
  </si>
  <si>
    <t>Language consistency (Multiplication)</t>
  </si>
  <si>
    <t>Multiplication Language</t>
  </si>
  <si>
    <t>0.031**</t>
  </si>
  <si>
    <t>Model 1: fluency_score ~ MathDiff</t>
  </si>
  <si>
    <t>Model 2: fluency_score ~ MathDiff + MultLearning_normal</t>
  </si>
  <si>
    <t>Model 3: fluency_score ~ MathDiff + MultLearning_normal + MultLearning_time</t>
  </si>
  <si>
    <t>Model 4: fluency_score ~ MathDiff + MultLearning_normal + MultLearning_peers</t>
  </si>
  <si>
    <t xml:space="preserve">Model 5: fluency_score ~ MathDiff + MultLearning_normal + MultLearning_peers + </t>
  </si>
  <si>
    <t xml:space="preserve">    MathAnxiety</t>
  </si>
  <si>
    <t xml:space="preserve">  Res.Df    RSS Df Sum of Sq       F    Pr(&gt;F)    </t>
  </si>
  <si>
    <t xml:space="preserve">1    850 150978                                   </t>
  </si>
  <si>
    <t>2    849 148906  1    2071.7 12.5636 0.0004149 ***</t>
  </si>
  <si>
    <t>3    848 140133  1    8773.1 53.2039 6.911e-13 ***</t>
  </si>
  <si>
    <t xml:space="preserve">4    847 139668  1     465.6  2.8234 0.0932678 .  </t>
  </si>
  <si>
    <t>Model 3: fluency_score ~ MathDiff + MultLearning_normal + MultLearning_peers</t>
  </si>
  <si>
    <t xml:space="preserve">Model 4: fluency_score ~ MathDiff + MultLearning_normal + MultLearning_peers + </t>
  </si>
  <si>
    <t>&lt;.001***</t>
  </si>
  <si>
    <t>lm(formula = fluency_score ~ MathDiff, data = learning_data)</t>
  </si>
  <si>
    <t xml:space="preserve">-30.5388 -11.5388  -0.5388  10.4612  23.9565 </t>
  </si>
  <si>
    <t>Residual standard error: 13.33 on 850 degrees of freedom</t>
  </si>
  <si>
    <t xml:space="preserve">Multiple R-squared:  0.01693,   Adjusted R-squared:  0.01577 </t>
  </si>
  <si>
    <t>F-statistic: 14.64 on 1 and 850 DF,  p-value: 0.0001397</t>
  </si>
  <si>
    <t xml:space="preserve">Error in exists(cacheKey, where = .rs.WorkingDataEnv, inherits = FALSE) : </t>
  </si>
  <si>
    <t xml:space="preserve">  invalid first argument</t>
  </si>
  <si>
    <t xml:space="preserve">                2.5 %    97.5 %</t>
  </si>
  <si>
    <t xml:space="preserve">lm(formula = fluency_score ~ MathDiff + MultLearning_normal, </t>
  </si>
  <si>
    <t xml:space="preserve">    data = learning_data)</t>
  </si>
  <si>
    <t xml:space="preserve">-30.803 -11.602  -0.803  10.398  28.826 </t>
  </si>
  <si>
    <t>Residual standard error: 13.24 on 849 degrees of freedom</t>
  </si>
  <si>
    <t xml:space="preserve">Multiple R-squared:  0.03042,   Adjusted R-squared:  0.02814 </t>
  </si>
  <si>
    <t>F-statistic: 13.32 on 2 and 849 DF,  p-value: 2.017e-06</t>
  </si>
  <si>
    <t xml:space="preserve">                           2.5 %    97.5 %</t>
  </si>
  <si>
    <t xml:space="preserve">lm(formula = fluency_score ~ MathDiff + MultLearning_normal + </t>
  </si>
  <si>
    <t xml:space="preserve">    MultLearning_time, data = learning_data)</t>
  </si>
  <si>
    <t xml:space="preserve">-30.9788 -10.9788  -0.9788  10.1673  28.0554 </t>
  </si>
  <si>
    <t>Residual standard error: 13.24 on 848 degrees of freedom</t>
  </si>
  <si>
    <t xml:space="preserve">Multiple R-squared:  0.0319,    Adjusted R-squared:  0.02847 </t>
  </si>
  <si>
    <t>F-statistic: 9.313 on 3 and 848 DF,  p-value: 4.611e-06</t>
  </si>
  <si>
    <t xml:space="preserve">    MultLearning_peers, data = learning_data)</t>
  </si>
  <si>
    <t xml:space="preserve">-33.761 -10.821  -0.806  10.194  29.476 </t>
  </si>
  <si>
    <t>Residual standard error: 12.86 on 848 degrees of freedom</t>
  </si>
  <si>
    <t xml:space="preserve">Multiple R-squared:  0.08755,   Adjusted R-squared:  0.08432 </t>
  </si>
  <si>
    <t>F-statistic: 27.12 on 3 and 848 DF,  p-value: &lt; 2.2e-16</t>
  </si>
  <si>
    <t xml:space="preserve">    MultLearning_peers + MathAnxiety, data = learning_data)</t>
  </si>
  <si>
    <t xml:space="preserve">-33.169 -10.774  -0.401  10.599  29.815 </t>
  </si>
  <si>
    <t>Residual standard error: 12.84 on 847 degrees of freedom</t>
  </si>
  <si>
    <t xml:space="preserve">Multiple R-squared:  0.09058,   Adjusted R-squared:  0.08628 </t>
  </si>
  <si>
    <t>F-statistic: 21.09 on 4 and 847 DF,  p-value: &lt; 2.2e-16</t>
  </si>
  <si>
    <t xml:space="preserve">1    850 150978                                  </t>
  </si>
  <si>
    <t>2    849 148906  1    2071.7 11.812 0.0006171 ***</t>
  </si>
  <si>
    <t>Model 1: fluency_score ~ MathDiff + MultLearning_normal</t>
  </si>
  <si>
    <t>Model 2: fluency_score ~ MathDiff + MultLearning_normal + MultLearning_time</t>
  </si>
  <si>
    <t xml:space="preserve">  Res.Df    RSS Df Sum of Sq      F Pr(&gt;F)</t>
  </si>
  <si>
    <t xml:space="preserve">1    849 148906                           </t>
  </si>
  <si>
    <t>2    848 148680  1    226.83 1.2937 0.2557</t>
  </si>
  <si>
    <t>Model 2: fluency_score ~ MathDiff + MultLearning_normal + MultLearning_peers</t>
  </si>
  <si>
    <t xml:space="preserve">  Res.Df    RSS Df Sum of Sq     F    Pr(&gt;F)    </t>
  </si>
  <si>
    <t xml:space="preserve">1    849 148906                                 </t>
  </si>
  <si>
    <t>2    848 140133  1    8773.1 53.09 7.293e-13 ***</t>
  </si>
  <si>
    <t>Model 1: fluency_score ~ MathDiff + MultLearning_normal + MultLearning_peers</t>
  </si>
  <si>
    <t xml:space="preserve">Model 2: fluency_score ~ MathDiff + MultLearning_normal + MultLearning_peers + </t>
  </si>
  <si>
    <t xml:space="preserve">1    848 140133                              </t>
  </si>
  <si>
    <t>2    847 139668  1    465.57 2.8234 0.09327 .</t>
  </si>
  <si>
    <t>MathDiffYes</t>
  </si>
  <si>
    <t>MultLearning_normalYes</t>
  </si>
  <si>
    <t>MultLearning_timeYes</t>
  </si>
  <si>
    <t>MultLearning_peersYes</t>
  </si>
  <si>
    <t>Error</t>
  </si>
  <si>
    <t>MathAnxietyYes</t>
  </si>
  <si>
    <t>Math Learning Difficulties</t>
  </si>
  <si>
    <t>Time Spent Learning Multiplication</t>
  </si>
  <si>
    <t>Math Learning Difficulties***</t>
  </si>
  <si>
    <t>(Intercept)***</t>
  </si>
  <si>
    <t>Perception of Normal Multiplication Learning***</t>
  </si>
  <si>
    <t>Math Learning Difficulties**</t>
  </si>
  <si>
    <t>Perception of Normal Multiplication Learning**</t>
  </si>
  <si>
    <t>Math Learning Difficulties*</t>
  </si>
  <si>
    <t>Perception of Peers' Mastery of Multiplication***</t>
  </si>
  <si>
    <t xml:space="preserve">Adj. R² </t>
  </si>
  <si>
    <t xml:space="preserve">Note. </t>
  </si>
  <si>
    <t>Model 7</t>
  </si>
  <si>
    <t>Model 8</t>
  </si>
  <si>
    <t>Model 9</t>
  </si>
  <si>
    <t>Model 10</t>
  </si>
  <si>
    <t>Model 11</t>
  </si>
  <si>
    <t>Linear mixed model fit by REML. t-tests use Satterthwaite's method ['lmerModLmerTest']</t>
  </si>
  <si>
    <t>Formula: fluency_score ~ Major + ParentalEdu + NativeLang + MultLearning_normal +      MultLearning_peers + (1 | school)</t>
  </si>
  <si>
    <t xml:space="preserve">   Data: cleaned_df</t>
  </si>
  <si>
    <t>REML criterion at convergence: 6023.2</t>
  </si>
  <si>
    <t xml:space="preserve">-2.82006 -0.77301 -0.06138  0.74759  2.66890 </t>
  </si>
  <si>
    <t xml:space="preserve"> school   (Intercept)   4.139   2.034  </t>
  </si>
  <si>
    <t xml:space="preserve"> Residual             144.470  12.020  </t>
  </si>
  <si>
    <t>Number of obs: 777, groups:  school, 3</t>
  </si>
  <si>
    <t>Learning Experiences</t>
  </si>
  <si>
    <t>Computer Science/IT***</t>
  </si>
  <si>
    <t>Psychology*</t>
  </si>
  <si>
    <t>English***</t>
  </si>
  <si>
    <t>Tamil**</t>
  </si>
  <si>
    <t>school   (Intercept)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</si>
</sst>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0">
    <font>
      <sz val="12"/>
      <color theme="1"/>
      <name val="Aptos Narrow"/>
      <family val="2"/>
      <scheme val="minor"/>
    </font>
    <font>
      <sz val="12"/>
      <color rgb="FF000000"/>
      <name val="Monaco"/>
      <family val="3"/>
    </font>
    <font>
      <sz val="10"/>
      <color theme="1"/>
      <name val="Aptos"/>
    </font>
    <font>
      <b/>
      <sz val="10"/>
      <color rgb="FF000000"/>
      <name val="Aptos"/>
    </font>
    <font>
      <b/>
      <sz val="10"/>
      <color theme="1"/>
      <name val="Aptos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Aptos"/>
    </font>
    <font>
      <sz val="11"/>
      <color theme="1"/>
      <name val="Aptos"/>
    </font>
    <font>
      <sz val="10"/>
      <color rgb="FF000000"/>
      <name val="Aptos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"/>
    </font>
    <font>
      <sz val="9"/>
      <color theme="1"/>
      <name val="Aptos"/>
    </font>
    <font>
      <sz val="9"/>
      <color rgb="FF000000"/>
      <name val="Aptos"/>
    </font>
    <font>
      <b/>
      <sz val="9"/>
      <color rgb="FF000000"/>
      <name val="Aptos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9"/>
      <color rgb="FF000000"/>
      <name val="Lucida Sans"/>
      <family val="2"/>
    </font>
    <font>
      <sz val="12"/>
      <color theme="1"/>
      <name val="Aptos"/>
    </font>
    <font>
      <sz val="12"/>
      <color rgb="FF000000"/>
      <name val="Times New Roman"/>
      <family val="1"/>
    </font>
    <font>
      <strike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5"/>
      <color rgb="FF000000"/>
      <name val="Calibri"/>
      <family val="2"/>
    </font>
    <font>
      <sz val="15"/>
      <color rgb="FF000000"/>
      <name val="Calibri"/>
      <family val="2"/>
    </font>
    <font>
      <b/>
      <sz val="12"/>
      <color rgb="FF000000"/>
      <name val="Lucida Sans"/>
      <family val="2"/>
    </font>
    <font>
      <sz val="11"/>
      <color rgb="FF000000"/>
      <name val="Lucida Sans"/>
      <family val="2"/>
    </font>
    <font>
      <i/>
      <sz val="9"/>
      <color rgb="FF000000"/>
      <name val="Lucida Sans"/>
      <family val="2"/>
    </font>
    <font>
      <sz val="12"/>
      <color rgb="FFC5060B"/>
      <name val="Monaco"/>
      <family val="3"/>
    </font>
    <font>
      <sz val="12"/>
      <color rgb="FF3465A4"/>
      <name val="Monaco"/>
      <family val="3"/>
    </font>
    <font>
      <sz val="12"/>
      <color rgb="FF06989A"/>
      <name val="Monaco"/>
      <family val="3"/>
    </font>
    <font>
      <sz val="12"/>
      <color rgb="FF000000"/>
      <name val="Aptos Narrow"/>
      <family val="2"/>
      <scheme val="minor"/>
    </font>
    <font>
      <b/>
      <sz val="11"/>
      <color theme="1"/>
      <name val="Aptos"/>
    </font>
    <font>
      <sz val="8"/>
      <color theme="1"/>
      <name val="Aptos"/>
    </font>
    <font>
      <b/>
      <sz val="8"/>
      <color theme="1"/>
      <name val="Aptos"/>
    </font>
    <font>
      <sz val="8"/>
      <color rgb="FF000000"/>
      <name val="Aptos"/>
    </font>
    <font>
      <b/>
      <sz val="8"/>
      <color rgb="FF000000"/>
      <name val="Apto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11" fontId="0" fillId="0" borderId="0" xfId="0" applyNumberFormat="1"/>
    <xf numFmtId="0" fontId="7" fillId="0" borderId="0" xfId="0" applyFont="1"/>
    <xf numFmtId="0" fontId="8" fillId="0" borderId="0" xfId="0" applyFont="1"/>
    <xf numFmtId="0" fontId="3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4" fillId="0" borderId="3" xfId="0" applyFont="1" applyBorder="1"/>
    <xf numFmtId="0" fontId="4" fillId="0" borderId="1" xfId="0" applyFont="1" applyBorder="1" applyAlignment="1">
      <alignment horizontal="center" vertical="top"/>
    </xf>
    <xf numFmtId="0" fontId="2" fillId="0" borderId="1" xfId="0" applyFont="1" applyBorder="1"/>
    <xf numFmtId="0" fontId="9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center" vertical="top"/>
    </xf>
    <xf numFmtId="0" fontId="2" fillId="0" borderId="0" xfId="0" applyFont="1"/>
    <xf numFmtId="2" fontId="2" fillId="0" borderId="1" xfId="0" applyNumberFormat="1" applyFont="1" applyBorder="1" applyAlignment="1">
      <alignment horizontal="center" vertical="top"/>
    </xf>
    <xf numFmtId="0" fontId="10" fillId="0" borderId="0" xfId="0" applyFont="1"/>
    <xf numFmtId="0" fontId="11" fillId="0" borderId="0" xfId="0" applyFont="1"/>
    <xf numFmtId="0" fontId="9" fillId="0" borderId="1" xfId="0" applyFont="1" applyBorder="1" applyAlignment="1">
      <alignment horizontal="left" vertical="top"/>
    </xf>
    <xf numFmtId="0" fontId="11" fillId="0" borderId="1" xfId="0" applyFont="1" applyBorder="1"/>
    <xf numFmtId="0" fontId="11" fillId="0" borderId="0" xfId="0" applyFont="1" applyAlignment="1">
      <alignment horizontal="left" vertical="top"/>
    </xf>
    <xf numFmtId="0" fontId="12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6" fillId="0" borderId="0" xfId="0" applyFont="1"/>
    <xf numFmtId="0" fontId="13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4" fillId="0" borderId="1" xfId="0" applyFont="1" applyBorder="1"/>
    <xf numFmtId="164" fontId="14" fillId="0" borderId="1" xfId="0" applyNumberFormat="1" applyFont="1" applyBorder="1" applyAlignment="1">
      <alignment horizontal="center"/>
    </xf>
    <xf numFmtId="0" fontId="16" fillId="0" borderId="1" xfId="0" applyFont="1" applyBorder="1"/>
    <xf numFmtId="164" fontId="16" fillId="0" borderId="0" xfId="0" applyNumberFormat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4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top"/>
    </xf>
    <xf numFmtId="2" fontId="16" fillId="0" borderId="0" xfId="0" applyNumberFormat="1" applyFont="1" applyAlignment="1">
      <alignment horizontal="center" vertical="top"/>
    </xf>
    <xf numFmtId="164" fontId="16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165" fontId="17" fillId="0" borderId="0" xfId="0" applyNumberFormat="1" applyFont="1" applyAlignment="1">
      <alignment horizontal="center" vertical="top"/>
    </xf>
    <xf numFmtId="164" fontId="17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left" vertical="top"/>
    </xf>
    <xf numFmtId="164" fontId="16" fillId="0" borderId="0" xfId="0" quotePrefix="1" applyNumberFormat="1" applyFont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/>
    <xf numFmtId="2" fontId="16" fillId="0" borderId="1" xfId="0" applyNumberFormat="1" applyFont="1" applyBorder="1" applyAlignment="1">
      <alignment horizontal="center" vertical="top"/>
    </xf>
    <xf numFmtId="164" fontId="16" fillId="0" borderId="1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6" fillId="0" borderId="0" xfId="0" applyFont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11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8" fillId="0" borderId="2" xfId="0" applyFont="1" applyBorder="1" applyAlignment="1">
      <alignment horizontal="center" vertical="top"/>
    </xf>
    <xf numFmtId="0" fontId="0" fillId="0" borderId="2" xfId="0" applyBorder="1"/>
    <xf numFmtId="2" fontId="14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top"/>
    </xf>
    <xf numFmtId="0" fontId="20" fillId="0" borderId="3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center" vertical="top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vertical="top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top"/>
    </xf>
    <xf numFmtId="0" fontId="21" fillId="0" borderId="0" xfId="0" applyFont="1"/>
    <xf numFmtId="2" fontId="21" fillId="0" borderId="0" xfId="0" applyNumberFormat="1" applyFont="1"/>
    <xf numFmtId="2" fontId="0" fillId="0" borderId="0" xfId="0" applyNumberFormat="1"/>
    <xf numFmtId="0" fontId="23" fillId="0" borderId="5" xfId="0" applyFont="1" applyBorder="1" applyAlignment="1">
      <alignment vertical="center" wrapText="1"/>
    </xf>
    <xf numFmtId="0" fontId="24" fillId="0" borderId="6" xfId="0" applyFont="1" applyBorder="1" applyAlignment="1">
      <alignment vertical="center" wrapText="1"/>
    </xf>
    <xf numFmtId="0" fontId="23" fillId="0" borderId="6" xfId="0" applyFont="1" applyBorder="1" applyAlignment="1">
      <alignment vertical="center" wrapText="1"/>
    </xf>
    <xf numFmtId="0" fontId="22" fillId="0" borderId="6" xfId="0" applyFont="1" applyBorder="1" applyAlignment="1">
      <alignment vertical="center" wrapText="1"/>
    </xf>
    <xf numFmtId="0" fontId="25" fillId="0" borderId="6" xfId="0" applyFont="1" applyBorder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10" fontId="0" fillId="0" borderId="0" xfId="0" applyNumberFormat="1"/>
    <xf numFmtId="0" fontId="19" fillId="0" borderId="0" xfId="0" applyFont="1"/>
    <xf numFmtId="0" fontId="0" fillId="0" borderId="0" xfId="0" applyBorder="1"/>
    <xf numFmtId="2" fontId="36" fillId="0" borderId="1" xfId="0" applyNumberFormat="1" applyFont="1" applyBorder="1"/>
    <xf numFmtId="0" fontId="37" fillId="0" borderId="2" xfId="0" applyFont="1" applyBorder="1" applyAlignment="1">
      <alignment horizontal="center" vertical="top"/>
    </xf>
    <xf numFmtId="0" fontId="36" fillId="0" borderId="1" xfId="0" applyFont="1" applyBorder="1" applyAlignment="1">
      <alignment horizontal="center" vertical="top"/>
    </xf>
    <xf numFmtId="0" fontId="36" fillId="0" borderId="3" xfId="0" applyFont="1" applyBorder="1" applyAlignment="1">
      <alignment horizontal="left" vertical="top"/>
    </xf>
    <xf numFmtId="0" fontId="36" fillId="0" borderId="0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2" fontId="36" fillId="0" borderId="1" xfId="0" applyNumberFormat="1" applyFont="1" applyBorder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7" fillId="0" borderId="3" xfId="0" applyFont="1" applyBorder="1" applyAlignment="1">
      <alignment horizontal="center" vertical="top"/>
    </xf>
    <xf numFmtId="0" fontId="36" fillId="0" borderId="0" xfId="0" applyFont="1" applyBorder="1" applyAlignment="1">
      <alignment horizontal="center" vertical="top"/>
    </xf>
    <xf numFmtId="0" fontId="37" fillId="0" borderId="1" xfId="0" applyFont="1" applyBorder="1" applyAlignment="1">
      <alignment horizontal="center" vertical="top"/>
    </xf>
    <xf numFmtId="2" fontId="38" fillId="0" borderId="0" xfId="0" applyNumberFormat="1" applyFont="1" applyBorder="1" applyAlignment="1">
      <alignment horizontal="center" vertical="top"/>
    </xf>
    <xf numFmtId="2" fontId="36" fillId="0" borderId="0" xfId="0" applyNumberFormat="1" applyFont="1" applyBorder="1" applyAlignment="1">
      <alignment horizontal="center" vertical="top"/>
    </xf>
    <xf numFmtId="164" fontId="36" fillId="0" borderId="0" xfId="0" applyNumberFormat="1" applyFont="1" applyBorder="1" applyAlignment="1">
      <alignment horizontal="center" vertical="top"/>
    </xf>
    <xf numFmtId="2" fontId="36" fillId="0" borderId="1" xfId="0" applyNumberFormat="1" applyFont="1" applyBorder="1" applyAlignment="1">
      <alignment horizontal="center" vertical="top"/>
    </xf>
    <xf numFmtId="164" fontId="36" fillId="0" borderId="1" xfId="0" applyNumberFormat="1" applyFont="1" applyBorder="1" applyAlignment="1">
      <alignment horizontal="center" vertical="top"/>
    </xf>
    <xf numFmtId="0" fontId="36" fillId="0" borderId="1" xfId="0" applyFont="1" applyBorder="1" applyAlignment="1">
      <alignment horizontal="center" vertical="top"/>
    </xf>
    <xf numFmtId="2" fontId="36" fillId="0" borderId="0" xfId="0" quotePrefix="1" applyNumberFormat="1" applyFont="1" applyBorder="1" applyAlignment="1">
      <alignment horizontal="center" vertical="top"/>
    </xf>
    <xf numFmtId="0" fontId="1" fillId="2" borderId="0" xfId="0" applyFont="1" applyFill="1"/>
    <xf numFmtId="0" fontId="38" fillId="0" borderId="0" xfId="0" applyFont="1" applyAlignment="1">
      <alignment horizontal="left" vertical="top"/>
    </xf>
    <xf numFmtId="2" fontId="36" fillId="0" borderId="0" xfId="0" applyNumberFormat="1" applyFont="1" applyAlignment="1">
      <alignment horizontal="center" vertical="top"/>
    </xf>
    <xf numFmtId="164" fontId="36" fillId="0" borderId="0" xfId="0" applyNumberFormat="1" applyFont="1" applyAlignment="1">
      <alignment horizontal="center" vertical="top"/>
    </xf>
    <xf numFmtId="0" fontId="38" fillId="0" borderId="0" xfId="0" applyFont="1" applyAlignment="1">
      <alignment horizontal="left" vertical="top" wrapText="1"/>
    </xf>
    <xf numFmtId="0" fontId="38" fillId="0" borderId="0" xfId="0" applyFont="1" applyFill="1" applyAlignment="1">
      <alignment horizontal="left" vertical="top" wrapText="1"/>
    </xf>
    <xf numFmtId="0" fontId="38" fillId="0" borderId="0" xfId="0" applyFont="1" applyFill="1" applyAlignment="1">
      <alignment horizontal="left" vertical="top"/>
    </xf>
    <xf numFmtId="0" fontId="38" fillId="0" borderId="1" xfId="0" applyFont="1" applyFill="1" applyBorder="1" applyAlignment="1">
      <alignment horizontal="left" vertical="top"/>
    </xf>
    <xf numFmtId="2" fontId="36" fillId="0" borderId="0" xfId="0" quotePrefix="1" applyNumberFormat="1" applyFont="1" applyAlignment="1">
      <alignment horizontal="center" vertical="top"/>
    </xf>
    <xf numFmtId="0" fontId="0" fillId="0" borderId="0" xfId="0" applyBorder="1" applyAlignment="1">
      <alignment horizontal="center" vertical="top"/>
    </xf>
    <xf numFmtId="2" fontId="0" fillId="0" borderId="0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35" fillId="0" borderId="2" xfId="0" applyFont="1" applyBorder="1" applyAlignment="1">
      <alignment horizontal="left" vertical="top"/>
    </xf>
    <xf numFmtId="0" fontId="35" fillId="0" borderId="2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2" fontId="8" fillId="0" borderId="0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  <xf numFmtId="2" fontId="8" fillId="0" borderId="1" xfId="0" applyNumberFormat="1" applyFont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164" fontId="8" fillId="0" borderId="0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center" vertical="top"/>
    </xf>
    <xf numFmtId="164" fontId="0" fillId="0" borderId="0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9" fillId="0" borderId="0" xfId="0" applyFont="1"/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9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2" fontId="2" fillId="0" borderId="1" xfId="0" quotePrefix="1" applyNumberFormat="1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2" fontId="2" fillId="0" borderId="0" xfId="0" applyNumberFormat="1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4" fillId="0" borderId="0" xfId="0" applyFont="1" applyBorder="1"/>
    <xf numFmtId="0" fontId="2" fillId="0" borderId="0" xfId="0" applyFont="1" applyBorder="1"/>
    <xf numFmtId="0" fontId="11" fillId="0" borderId="0" xfId="0" applyFont="1" applyBorder="1"/>
    <xf numFmtId="0" fontId="37" fillId="0" borderId="2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/>
    </xf>
    <xf numFmtId="0" fontId="37" fillId="0" borderId="2" xfId="0" applyFont="1" applyBorder="1" applyAlignment="1">
      <alignment horizontal="center" vertical="top"/>
    </xf>
    <xf numFmtId="0" fontId="37" fillId="0" borderId="2" xfId="0" applyFont="1" applyBorder="1" applyAlignment="1">
      <alignment horizontal="center" vertical="top" wrapText="1"/>
    </xf>
    <xf numFmtId="0" fontId="37" fillId="0" borderId="0" xfId="0" applyFont="1" applyAlignment="1">
      <alignment horizontal="left" vertical="top" wrapText="1"/>
    </xf>
    <xf numFmtId="0" fontId="37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/>
    </xf>
    <xf numFmtId="0" fontId="37" fillId="0" borderId="1" xfId="0" applyFont="1" applyBorder="1" applyAlignment="1">
      <alignment horizontal="left" vertical="top" wrapText="1"/>
    </xf>
    <xf numFmtId="1" fontId="36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CA49-AB45-8646-BF62-7829934B9A96}">
  <dimension ref="B3:L16"/>
  <sheetViews>
    <sheetView workbookViewId="0">
      <selection activeCell="E23" sqref="E23"/>
    </sheetView>
  </sheetViews>
  <sheetFormatPr baseColWidth="10" defaultRowHeight="16"/>
  <cols>
    <col min="2" max="2" width="30.1640625" customWidth="1"/>
    <col min="3" max="6" width="12.5" customWidth="1"/>
    <col min="10" max="10" width="29.83203125" customWidth="1"/>
    <col min="11" max="12" width="14.5" customWidth="1"/>
  </cols>
  <sheetData>
    <row r="3" spans="2:12" ht="17">
      <c r="B3" s="6"/>
      <c r="C3" s="7">
        <v>1</v>
      </c>
      <c r="D3" s="7">
        <v>2</v>
      </c>
      <c r="E3" s="7">
        <v>3</v>
      </c>
      <c r="F3" s="7">
        <v>4</v>
      </c>
      <c r="J3" s="14" t="s">
        <v>6</v>
      </c>
      <c r="K3" s="15" t="s">
        <v>7</v>
      </c>
      <c r="L3" s="15" t="s">
        <v>8</v>
      </c>
    </row>
    <row r="4" spans="2:12" ht="17">
      <c r="B4" s="8" t="s">
        <v>0</v>
      </c>
      <c r="C4" s="2" t="s">
        <v>4</v>
      </c>
      <c r="D4" s="3">
        <v>9.7582569999999993E-2</v>
      </c>
      <c r="E4" s="3" t="s">
        <v>5</v>
      </c>
      <c r="F4" s="3" t="s">
        <v>5</v>
      </c>
      <c r="J4" s="10" t="s">
        <v>9</v>
      </c>
      <c r="K4" s="11">
        <v>-0.08</v>
      </c>
      <c r="L4" s="11">
        <v>1.9E-2</v>
      </c>
    </row>
    <row r="5" spans="2:12" ht="17">
      <c r="B5" s="8" t="s">
        <v>1</v>
      </c>
      <c r="C5" s="3">
        <v>-5.5257529999999999E-2</v>
      </c>
      <c r="D5" s="3" t="s">
        <v>4</v>
      </c>
      <c r="E5" s="3">
        <v>0.1126906079</v>
      </c>
      <c r="F5" s="3">
        <v>2.30211593E-2</v>
      </c>
      <c r="J5" s="10" t="s">
        <v>10</v>
      </c>
      <c r="K5" s="11">
        <v>0.1</v>
      </c>
      <c r="L5" s="11">
        <v>4.0000000000000001E-3</v>
      </c>
    </row>
    <row r="6" spans="2:12" ht="17">
      <c r="B6" s="8" t="s">
        <v>2</v>
      </c>
      <c r="C6" s="3">
        <v>0.13068207000000001</v>
      </c>
      <c r="D6" s="3">
        <v>-5.7396290000000003E-2</v>
      </c>
      <c r="E6" s="3" t="s">
        <v>4</v>
      </c>
      <c r="F6" s="3">
        <v>6.8813429999999996E-4</v>
      </c>
      <c r="J6" s="10" t="s">
        <v>11</v>
      </c>
      <c r="K6" s="11">
        <v>0.13</v>
      </c>
      <c r="L6" s="11" t="s">
        <v>12</v>
      </c>
    </row>
    <row r="7" spans="2:12" ht="17">
      <c r="B7" s="9" t="s">
        <v>3</v>
      </c>
      <c r="C7" s="4">
        <v>0.53770194000000004</v>
      </c>
      <c r="D7" s="4">
        <v>-7.7283290000000004E-2</v>
      </c>
      <c r="E7" s="4">
        <v>0.12416665</v>
      </c>
      <c r="F7" s="5" t="s">
        <v>4</v>
      </c>
      <c r="J7" s="10" t="s">
        <v>13</v>
      </c>
      <c r="K7" s="11">
        <v>0.12</v>
      </c>
      <c r="L7" s="11">
        <v>1E-3</v>
      </c>
    </row>
    <row r="8" spans="2:12" ht="17">
      <c r="B8" s="1"/>
      <c r="J8" s="10" t="s">
        <v>14</v>
      </c>
      <c r="K8" s="11">
        <v>-0.08</v>
      </c>
      <c r="L8" s="11">
        <v>1.4E-2</v>
      </c>
    </row>
    <row r="9" spans="2:12" ht="17">
      <c r="B9" s="1"/>
      <c r="J9" s="10" t="s">
        <v>15</v>
      </c>
      <c r="K9" s="11">
        <v>-0.13</v>
      </c>
      <c r="L9" s="11" t="s">
        <v>12</v>
      </c>
    </row>
    <row r="10" spans="2:12" ht="17">
      <c r="B10" s="1"/>
      <c r="J10" s="10" t="s">
        <v>16</v>
      </c>
      <c r="K10" s="11">
        <v>0.13</v>
      </c>
      <c r="L10" s="11" t="s">
        <v>12</v>
      </c>
    </row>
    <row r="11" spans="2:12" ht="17">
      <c r="B11" s="1"/>
      <c r="J11" s="10" t="s">
        <v>17</v>
      </c>
      <c r="K11" s="11">
        <v>-0.09</v>
      </c>
      <c r="L11" s="11">
        <v>8.9999999999999993E-3</v>
      </c>
    </row>
    <row r="12" spans="2:12" ht="17">
      <c r="B12" s="1"/>
      <c r="J12" s="10" t="s">
        <v>18</v>
      </c>
      <c r="K12" s="11">
        <v>-0.27</v>
      </c>
      <c r="L12" s="11" t="s">
        <v>12</v>
      </c>
    </row>
    <row r="13" spans="2:12" ht="17">
      <c r="J13" s="10" t="s">
        <v>19</v>
      </c>
      <c r="K13" s="11">
        <v>-0.15</v>
      </c>
      <c r="L13" s="11" t="s">
        <v>12</v>
      </c>
    </row>
    <row r="14" spans="2:12" ht="17">
      <c r="J14" s="10" t="s">
        <v>20</v>
      </c>
      <c r="K14" s="11">
        <v>0.01</v>
      </c>
      <c r="L14" s="11">
        <v>0.85099999999999998</v>
      </c>
    </row>
    <row r="15" spans="2:12" ht="17">
      <c r="J15" s="10" t="s">
        <v>21</v>
      </c>
      <c r="K15" s="11">
        <v>-0.03</v>
      </c>
      <c r="L15" s="11">
        <v>0.34499999999999997</v>
      </c>
    </row>
    <row r="16" spans="2:12" ht="17">
      <c r="J16" s="12" t="s">
        <v>22</v>
      </c>
      <c r="K16" s="13">
        <v>-0.1</v>
      </c>
      <c r="L16" s="13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0F97-84EC-1044-BE6F-BC1D104659FF}">
  <dimension ref="B3:H786"/>
  <sheetViews>
    <sheetView topLeftCell="A631" workbookViewId="0">
      <selection activeCell="B661" sqref="B661:B663"/>
    </sheetView>
  </sheetViews>
  <sheetFormatPr baseColWidth="10" defaultRowHeight="16"/>
  <cols>
    <col min="2" max="5" width="30.5" customWidth="1"/>
  </cols>
  <sheetData>
    <row r="3" spans="2:8" ht="20">
      <c r="B3" s="92" t="s">
        <v>220</v>
      </c>
      <c r="C3" s="92" t="s">
        <v>221</v>
      </c>
      <c r="D3" s="92" t="s">
        <v>222</v>
      </c>
      <c r="E3" s="92" t="s">
        <v>223</v>
      </c>
    </row>
    <row r="4" spans="2:8" ht="20">
      <c r="B4" s="93" t="s">
        <v>23</v>
      </c>
      <c r="C4" s="93">
        <v>255</v>
      </c>
      <c r="D4" s="93">
        <v>8</v>
      </c>
      <c r="E4" s="93">
        <v>27</v>
      </c>
    </row>
    <row r="5" spans="2:8" ht="20">
      <c r="B5" s="93" t="s">
        <v>24</v>
      </c>
      <c r="C5" s="93">
        <v>212</v>
      </c>
      <c r="D5" s="93">
        <v>28</v>
      </c>
      <c r="E5" s="93">
        <v>38</v>
      </c>
    </row>
    <row r="6" spans="2:8" ht="20">
      <c r="B6" s="93" t="s">
        <v>25</v>
      </c>
      <c r="C6" s="93">
        <v>216</v>
      </c>
      <c r="D6" s="93">
        <v>39</v>
      </c>
      <c r="E6" s="93">
        <v>49</v>
      </c>
    </row>
    <row r="7" spans="2:8" ht="20">
      <c r="B7" s="93" t="s">
        <v>26</v>
      </c>
      <c r="C7" s="93">
        <v>217</v>
      </c>
      <c r="D7" s="93">
        <v>50</v>
      </c>
      <c r="E7" s="93">
        <v>60</v>
      </c>
    </row>
    <row r="13" spans="2:8">
      <c r="B13" s="1"/>
      <c r="C13" t="s">
        <v>230</v>
      </c>
      <c r="D13" t="s">
        <v>231</v>
      </c>
      <c r="E13" t="s">
        <v>232</v>
      </c>
      <c r="F13" t="s">
        <v>233</v>
      </c>
      <c r="G13" t="s">
        <v>234</v>
      </c>
    </row>
    <row r="14" spans="2:8">
      <c r="B14" s="1" t="s">
        <v>220</v>
      </c>
      <c r="C14">
        <v>3</v>
      </c>
      <c r="D14">
        <v>150911</v>
      </c>
      <c r="E14">
        <v>50304</v>
      </c>
      <c r="F14">
        <v>3933</v>
      </c>
      <c r="G14" t="s">
        <v>235</v>
      </c>
      <c r="H14" t="s">
        <v>51</v>
      </c>
    </row>
    <row r="15" spans="2:8">
      <c r="B15" s="1" t="s">
        <v>236</v>
      </c>
      <c r="C15">
        <v>896</v>
      </c>
      <c r="D15">
        <v>11461</v>
      </c>
      <c r="E15">
        <v>13</v>
      </c>
    </row>
    <row r="16" spans="2:8">
      <c r="B16" s="1" t="s">
        <v>224</v>
      </c>
    </row>
    <row r="17" spans="2:6">
      <c r="B17" s="1" t="s">
        <v>225</v>
      </c>
    </row>
    <row r="18" spans="2:6">
      <c r="B18" s="1" t="s">
        <v>226</v>
      </c>
    </row>
    <row r="19" spans="2:6">
      <c r="B19" s="1" t="s">
        <v>227</v>
      </c>
    </row>
    <row r="21" spans="2:6">
      <c r="B21" s="1" t="s">
        <v>228</v>
      </c>
    </row>
    <row r="23" spans="2:6">
      <c r="B23" s="1" t="s">
        <v>229</v>
      </c>
    </row>
    <row r="24" spans="2:6">
      <c r="B24" s="1"/>
      <c r="C24" t="s">
        <v>237</v>
      </c>
      <c r="D24" t="s">
        <v>238</v>
      </c>
      <c r="E24" t="s">
        <v>239</v>
      </c>
      <c r="F24" t="s">
        <v>240</v>
      </c>
    </row>
    <row r="25" spans="2:6">
      <c r="B25" s="1" t="s">
        <v>241</v>
      </c>
      <c r="C25">
        <v>10.692270000000001</v>
      </c>
      <c r="D25">
        <v>9.8366769999999999</v>
      </c>
      <c r="E25">
        <v>11.54786</v>
      </c>
      <c r="F25">
        <v>0</v>
      </c>
    </row>
    <row r="26" spans="2:6">
      <c r="B26" s="1" t="s">
        <v>242</v>
      </c>
      <c r="C26">
        <v>22.05714</v>
      </c>
      <c r="D26">
        <v>21.205881000000002</v>
      </c>
      <c r="E26">
        <v>22.908390000000001</v>
      </c>
      <c r="F26">
        <v>0</v>
      </c>
    </row>
    <row r="27" spans="2:6">
      <c r="B27" s="1" t="s">
        <v>243</v>
      </c>
      <c r="C27">
        <v>34.181959999999997</v>
      </c>
      <c r="D27">
        <v>33.331772999999998</v>
      </c>
      <c r="E27">
        <v>35.032159999999998</v>
      </c>
      <c r="F27">
        <v>0</v>
      </c>
    </row>
    <row r="28" spans="2:6">
      <c r="B28" s="1" t="s">
        <v>244</v>
      </c>
      <c r="C28">
        <v>11.36487</v>
      </c>
      <c r="D28">
        <v>10.474902999999999</v>
      </c>
      <c r="E28">
        <v>12.25483</v>
      </c>
      <c r="F28">
        <v>0</v>
      </c>
    </row>
    <row r="29" spans="2:6">
      <c r="B29" s="1" t="s">
        <v>245</v>
      </c>
      <c r="C29">
        <v>23.489699999999999</v>
      </c>
      <c r="D29">
        <v>22.600747999999999</v>
      </c>
      <c r="E29">
        <v>24.378640000000001</v>
      </c>
      <c r="F29">
        <v>0</v>
      </c>
    </row>
    <row r="30" spans="2:6">
      <c r="B30" s="1" t="s">
        <v>246</v>
      </c>
      <c r="C30">
        <v>12.124829999999999</v>
      </c>
      <c r="D30">
        <v>11.240054000000001</v>
      </c>
      <c r="E30">
        <v>13.009600000000001</v>
      </c>
      <c r="F30">
        <v>0</v>
      </c>
    </row>
    <row r="35" spans="2:6">
      <c r="B35" s="1" t="s">
        <v>251</v>
      </c>
      <c r="C35" t="s">
        <v>247</v>
      </c>
      <c r="D35" t="s">
        <v>52</v>
      </c>
      <c r="E35" t="s">
        <v>248</v>
      </c>
      <c r="F35" t="s">
        <v>249</v>
      </c>
    </row>
    <row r="36" spans="2:6">
      <c r="B36" s="1" t="s">
        <v>247</v>
      </c>
      <c r="C36">
        <v>1</v>
      </c>
      <c r="D36">
        <v>-5.5257529999999999E-2</v>
      </c>
      <c r="E36">
        <v>0.13068207000000001</v>
      </c>
      <c r="F36">
        <v>0.53770194000000004</v>
      </c>
    </row>
    <row r="37" spans="2:6">
      <c r="B37" s="1" t="s">
        <v>52</v>
      </c>
      <c r="C37">
        <v>-5.5257529999999999E-2</v>
      </c>
      <c r="D37">
        <v>1</v>
      </c>
      <c r="E37">
        <v>-5.7396290000000003E-2</v>
      </c>
      <c r="F37">
        <v>-7.7283290000000004E-2</v>
      </c>
    </row>
    <row r="38" spans="2:6">
      <c r="B38" s="1" t="s">
        <v>248</v>
      </c>
      <c r="C38">
        <v>0.13068207000000001</v>
      </c>
      <c r="D38">
        <v>-5.7396290000000003E-2</v>
      </c>
      <c r="E38">
        <v>1</v>
      </c>
      <c r="F38">
        <v>0.12416665</v>
      </c>
    </row>
    <row r="39" spans="2:6">
      <c r="B39" s="1" t="s">
        <v>249</v>
      </c>
      <c r="C39">
        <v>0.53770194000000004</v>
      </c>
      <c r="D39">
        <v>-7.7283290000000004E-2</v>
      </c>
      <c r="E39">
        <v>0.12416665</v>
      </c>
      <c r="F39">
        <v>1</v>
      </c>
    </row>
    <row r="40" spans="2:6">
      <c r="B40" s="1"/>
    </row>
    <row r="41" spans="2:6">
      <c r="B41" s="1"/>
    </row>
    <row r="42" spans="2:6">
      <c r="B42" s="1" t="s">
        <v>252</v>
      </c>
      <c r="C42" t="s">
        <v>247</v>
      </c>
      <c r="D42" t="s">
        <v>52</v>
      </c>
      <c r="E42" t="s">
        <v>248</v>
      </c>
      <c r="F42" t="s">
        <v>249</v>
      </c>
    </row>
    <row r="43" spans="2:6">
      <c r="B43" s="1" t="s">
        <v>247</v>
      </c>
      <c r="C43" t="s">
        <v>250</v>
      </c>
      <c r="D43">
        <v>9.7582569999999993E-2</v>
      </c>
      <c r="E43">
        <v>2.8993630000000002E-4</v>
      </c>
      <c r="F43">
        <v>0</v>
      </c>
    </row>
    <row r="44" spans="2:6">
      <c r="B44" s="1" t="s">
        <v>52</v>
      </c>
      <c r="C44">
        <v>9.75825689E-2</v>
      </c>
      <c r="D44" t="s">
        <v>250</v>
      </c>
      <c r="E44">
        <v>0.1126906079</v>
      </c>
      <c r="F44">
        <v>2.30211593E-2</v>
      </c>
    </row>
    <row r="45" spans="2:6">
      <c r="B45" s="1" t="s">
        <v>248</v>
      </c>
      <c r="C45">
        <v>2.8993630000000002E-4</v>
      </c>
      <c r="D45">
        <v>0.11269061</v>
      </c>
      <c r="E45" t="s">
        <v>250</v>
      </c>
      <c r="F45">
        <v>6.8813429999999996E-4</v>
      </c>
    </row>
    <row r="46" spans="2:6">
      <c r="B46" s="1" t="s">
        <v>249</v>
      </c>
      <c r="C46">
        <v>0</v>
      </c>
      <c r="D46">
        <v>2.3021159999999999E-2</v>
      </c>
      <c r="E46">
        <v>6.8813429999999996E-4</v>
      </c>
      <c r="F46" t="s">
        <v>250</v>
      </c>
    </row>
    <row r="51" spans="2:2">
      <c r="B51" s="1" t="s">
        <v>253</v>
      </c>
    </row>
    <row r="53" spans="2:2">
      <c r="B53" s="1" t="s">
        <v>254</v>
      </c>
    </row>
    <row r="54" spans="2:2">
      <c r="B54" s="1" t="s">
        <v>255</v>
      </c>
    </row>
    <row r="55" spans="2:2">
      <c r="B55" s="1" t="s">
        <v>256</v>
      </c>
    </row>
    <row r="56" spans="2:2">
      <c r="B56" s="1" t="s">
        <v>257</v>
      </c>
    </row>
    <row r="57" spans="2:2">
      <c r="B57" s="1" t="s">
        <v>258</v>
      </c>
    </row>
    <row r="58" spans="2:2">
      <c r="B58" s="1" t="s">
        <v>259</v>
      </c>
    </row>
    <row r="59" spans="2:2">
      <c r="B59" s="1" t="s">
        <v>260</v>
      </c>
    </row>
    <row r="60" spans="2:2">
      <c r="B60" s="1">
        <v>-5.5257529999999999E-2</v>
      </c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71" spans="2:2">
      <c r="B71" s="1" t="s">
        <v>261</v>
      </c>
    </row>
    <row r="73" spans="2:2">
      <c r="B73" s="1" t="s">
        <v>262</v>
      </c>
    </row>
    <row r="74" spans="2:2">
      <c r="B74" s="1" t="s">
        <v>263</v>
      </c>
    </row>
    <row r="75" spans="2:2">
      <c r="B75" s="1" t="s">
        <v>264</v>
      </c>
    </row>
    <row r="76" spans="2:2">
      <c r="B76" s="1" t="s">
        <v>257</v>
      </c>
    </row>
    <row r="77" spans="2:2">
      <c r="B77" s="1" t="s">
        <v>265</v>
      </c>
    </row>
    <row r="78" spans="2:2">
      <c r="B78" s="1" t="s">
        <v>259</v>
      </c>
    </row>
    <row r="79" spans="2:2">
      <c r="B79" s="1" t="s">
        <v>266</v>
      </c>
    </row>
    <row r="80" spans="2:2">
      <c r="B80" s="1" t="s">
        <v>267</v>
      </c>
    </row>
    <row r="82" spans="2:7">
      <c r="B82" s="1" t="s">
        <v>268</v>
      </c>
      <c r="C82" t="s">
        <v>279</v>
      </c>
    </row>
    <row r="83" spans="2:7">
      <c r="B83" s="1" t="s">
        <v>269</v>
      </c>
      <c r="C83" t="s">
        <v>280</v>
      </c>
    </row>
    <row r="84" spans="2:7">
      <c r="B84" s="1"/>
    </row>
    <row r="86" spans="2:7">
      <c r="B86" s="94" t="s">
        <v>9</v>
      </c>
      <c r="C86" s="94" t="s">
        <v>297</v>
      </c>
      <c r="D86" s="94" t="s">
        <v>299</v>
      </c>
    </row>
    <row r="87" spans="2:7">
      <c r="B87" s="95" t="s">
        <v>296</v>
      </c>
      <c r="C87" s="95" t="s">
        <v>298</v>
      </c>
      <c r="D87" s="95" t="s">
        <v>298</v>
      </c>
    </row>
    <row r="88" spans="2:7">
      <c r="B88" s="84" t="s">
        <v>303</v>
      </c>
      <c r="C88" s="84">
        <v>37.152279999999998</v>
      </c>
      <c r="D88" s="84">
        <v>13.34714</v>
      </c>
    </row>
    <row r="89" spans="2:7">
      <c r="B89" s="84" t="s">
        <v>304</v>
      </c>
      <c r="C89" s="84">
        <v>39.355989999999998</v>
      </c>
      <c r="D89" s="84">
        <v>13.517770000000001</v>
      </c>
    </row>
    <row r="90" spans="2:7">
      <c r="B90" s="1"/>
    </row>
    <row r="91" spans="2:7">
      <c r="B91" s="1"/>
    </row>
    <row r="92" spans="2:7">
      <c r="B92" s="1"/>
    </row>
    <row r="93" spans="2:7">
      <c r="B93" s="1"/>
      <c r="C93" t="s">
        <v>230</v>
      </c>
      <c r="D93" t="s">
        <v>231</v>
      </c>
      <c r="E93" t="s">
        <v>232</v>
      </c>
      <c r="F93" t="s">
        <v>233</v>
      </c>
      <c r="G93" t="s">
        <v>234</v>
      </c>
    </row>
    <row r="94" spans="2:7">
      <c r="B94" s="1" t="s">
        <v>281</v>
      </c>
      <c r="C94">
        <v>4</v>
      </c>
      <c r="D94">
        <v>741</v>
      </c>
      <c r="E94">
        <v>185.3</v>
      </c>
      <c r="F94">
        <v>1.02</v>
      </c>
      <c r="G94">
        <v>0.39600000000000002</v>
      </c>
    </row>
    <row r="95" spans="2:7">
      <c r="B95" s="1" t="s">
        <v>236</v>
      </c>
      <c r="C95">
        <v>889</v>
      </c>
      <c r="D95">
        <v>161403</v>
      </c>
      <c r="E95">
        <v>181.6</v>
      </c>
    </row>
    <row r="96" spans="2:7">
      <c r="B96" s="1" t="s">
        <v>270</v>
      </c>
    </row>
    <row r="97" spans="2:6">
      <c r="B97" s="1" t="s">
        <v>226</v>
      </c>
    </row>
    <row r="98" spans="2:6">
      <c r="B98" s="1" t="s">
        <v>227</v>
      </c>
    </row>
    <row r="100" spans="2:6">
      <c r="B100" s="1" t="s">
        <v>271</v>
      </c>
    </row>
    <row r="102" spans="2:6">
      <c r="B102" s="1" t="s">
        <v>272</v>
      </c>
    </row>
    <row r="103" spans="2:6">
      <c r="B103" s="1"/>
      <c r="C103" t="s">
        <v>237</v>
      </c>
      <c r="D103" t="s">
        <v>238</v>
      </c>
      <c r="E103" t="s">
        <v>239</v>
      </c>
      <c r="F103" t="s">
        <v>240</v>
      </c>
    </row>
    <row r="104" spans="2:6">
      <c r="B104" s="1" t="s">
        <v>282</v>
      </c>
      <c r="C104">
        <v>0.79132389999999997</v>
      </c>
      <c r="D104">
        <v>-9.2307349999999992</v>
      </c>
      <c r="E104">
        <v>10.813382000000001</v>
      </c>
      <c r="F104">
        <v>0.99951800000000002</v>
      </c>
    </row>
    <row r="105" spans="2:6">
      <c r="B105" s="1" t="s">
        <v>283</v>
      </c>
      <c r="C105">
        <v>0.47938900000000001</v>
      </c>
      <c r="D105">
        <v>-3.0043190000000002</v>
      </c>
      <c r="E105">
        <v>3.9630969999999999</v>
      </c>
      <c r="F105">
        <v>0.99574499999999999</v>
      </c>
    </row>
    <row r="106" spans="2:6">
      <c r="B106" s="1" t="s">
        <v>284</v>
      </c>
      <c r="C106">
        <v>-2.0208455000000001</v>
      </c>
      <c r="D106">
        <v>-9.3550520000000006</v>
      </c>
      <c r="E106">
        <v>5.3133609999999996</v>
      </c>
      <c r="F106">
        <v>0.94368099999999999</v>
      </c>
    </row>
    <row r="107" spans="2:6">
      <c r="B107" s="1" t="s">
        <v>285</v>
      </c>
      <c r="C107">
        <v>1.7550391000000001</v>
      </c>
      <c r="D107">
        <v>-1.0529379999999999</v>
      </c>
      <c r="E107">
        <v>4.5630160000000002</v>
      </c>
      <c r="F107">
        <v>0.4292165</v>
      </c>
    </row>
    <row r="108" spans="2:6">
      <c r="B108" s="1" t="s">
        <v>286</v>
      </c>
      <c r="C108">
        <v>-0.31193490000000001</v>
      </c>
      <c r="D108">
        <v>-10.582083000000001</v>
      </c>
      <c r="E108">
        <v>9.9582130000000006</v>
      </c>
      <c r="F108">
        <v>0.99998920000000002</v>
      </c>
    </row>
    <row r="109" spans="2:6">
      <c r="B109" s="1" t="s">
        <v>287</v>
      </c>
      <c r="C109">
        <v>-2.8121692999999999</v>
      </c>
      <c r="D109">
        <v>-14.941897000000001</v>
      </c>
      <c r="E109">
        <v>9.3175589999999993</v>
      </c>
      <c r="F109">
        <v>0.96957729999999998</v>
      </c>
    </row>
    <row r="110" spans="2:6">
      <c r="B110" s="1" t="s">
        <v>288</v>
      </c>
      <c r="C110">
        <v>0.96371519999999999</v>
      </c>
      <c r="D110">
        <v>-9.0973210000000009</v>
      </c>
      <c r="E110">
        <v>11.024751999999999</v>
      </c>
      <c r="F110">
        <v>0.99896660000000004</v>
      </c>
    </row>
    <row r="111" spans="2:6">
      <c r="B111" s="1" t="s">
        <v>289</v>
      </c>
      <c r="C111">
        <v>-2.5002344000000001</v>
      </c>
      <c r="D111">
        <v>-10.169971</v>
      </c>
      <c r="E111">
        <v>5.1695029999999997</v>
      </c>
      <c r="F111">
        <v>0.90024740000000003</v>
      </c>
    </row>
    <row r="112" spans="2:6">
      <c r="B112" s="1" t="s">
        <v>290</v>
      </c>
      <c r="C112">
        <v>1.2756501</v>
      </c>
      <c r="D112">
        <v>-2.318654</v>
      </c>
      <c r="E112">
        <v>4.8699539999999999</v>
      </c>
      <c r="F112">
        <v>0.86860570000000004</v>
      </c>
    </row>
    <row r="113" spans="2:6">
      <c r="B113" s="1" t="s">
        <v>291</v>
      </c>
      <c r="C113">
        <v>3.7758845000000001</v>
      </c>
      <c r="D113">
        <v>-3.6114959999999998</v>
      </c>
      <c r="E113">
        <v>11.163265000000001</v>
      </c>
      <c r="F113">
        <v>0.62969220000000004</v>
      </c>
    </row>
    <row r="115" spans="2:6">
      <c r="B115" s="94" t="s">
        <v>281</v>
      </c>
      <c r="C115" s="94" t="s">
        <v>297</v>
      </c>
      <c r="D115" s="94" t="s">
        <v>299</v>
      </c>
    </row>
    <row r="116" spans="2:6">
      <c r="B116" s="95" t="s">
        <v>296</v>
      </c>
      <c r="C116" s="95" t="s">
        <v>298</v>
      </c>
      <c r="D116" s="95" t="s">
        <v>298</v>
      </c>
    </row>
    <row r="117" spans="2:6">
      <c r="B117" s="84" t="s">
        <v>300</v>
      </c>
      <c r="C117" s="84">
        <v>37.280099999999997</v>
      </c>
      <c r="D117" s="84">
        <v>13.049776</v>
      </c>
    </row>
    <row r="118" spans="2:6">
      <c r="B118" s="84" t="s">
        <v>108</v>
      </c>
      <c r="C118" s="84">
        <v>38.071429999999999</v>
      </c>
      <c r="D118" s="84">
        <v>12.797021000000001</v>
      </c>
    </row>
    <row r="119" spans="2:6">
      <c r="B119" s="84" t="s">
        <v>109</v>
      </c>
      <c r="C119" s="84">
        <v>37.75949</v>
      </c>
      <c r="D119" s="84">
        <v>14.407814</v>
      </c>
    </row>
    <row r="120" spans="2:6">
      <c r="B120" s="84" t="s">
        <v>110</v>
      </c>
      <c r="C120" s="84">
        <v>35.259259999999998</v>
      </c>
      <c r="D120" s="84">
        <v>13.874694</v>
      </c>
    </row>
    <row r="121" spans="2:6">
      <c r="B121" s="84" t="s">
        <v>111</v>
      </c>
      <c r="C121" s="84">
        <v>39.035139999999998</v>
      </c>
      <c r="D121" s="84">
        <v>13.491998000000001</v>
      </c>
    </row>
    <row r="122" spans="2:6">
      <c r="B122" s="96" t="s">
        <v>250</v>
      </c>
      <c r="C122" s="84">
        <v>34.666670000000003</v>
      </c>
      <c r="D122" s="84">
        <v>5.750362</v>
      </c>
    </row>
    <row r="125" spans="2:6">
      <c r="B125" s="1" t="s">
        <v>261</v>
      </c>
    </row>
    <row r="127" spans="2:6">
      <c r="B127" s="1" t="s">
        <v>273</v>
      </c>
    </row>
    <row r="128" spans="2:6">
      <c r="B128" s="1" t="s">
        <v>274</v>
      </c>
    </row>
    <row r="129" spans="2:6">
      <c r="B129" s="1" t="s">
        <v>275</v>
      </c>
    </row>
    <row r="130" spans="2:6">
      <c r="B130" s="1" t="s">
        <v>257</v>
      </c>
    </row>
    <row r="131" spans="2:6">
      <c r="B131" s="1" t="s">
        <v>276</v>
      </c>
    </row>
    <row r="132" spans="2:6">
      <c r="B132" s="1" t="s">
        <v>259</v>
      </c>
    </row>
    <row r="133" spans="2:6">
      <c r="B133" s="1" t="s">
        <v>294</v>
      </c>
      <c r="C133" t="s">
        <v>295</v>
      </c>
    </row>
    <row r="134" spans="2:6">
      <c r="B134" s="1">
        <v>38.215310000000002</v>
      </c>
      <c r="C134">
        <v>33.68421</v>
      </c>
    </row>
    <row r="136" spans="2:6">
      <c r="B136" s="1" t="s">
        <v>277</v>
      </c>
      <c r="C136" t="s">
        <v>292</v>
      </c>
    </row>
    <row r="137" spans="2:6">
      <c r="B137" s="1" t="s">
        <v>278</v>
      </c>
      <c r="C137" t="s">
        <v>293</v>
      </c>
    </row>
    <row r="140" spans="2:6">
      <c r="B140" s="94" t="s">
        <v>301</v>
      </c>
      <c r="C140" s="94" t="s">
        <v>297</v>
      </c>
      <c r="D140" s="94" t="s">
        <v>299</v>
      </c>
      <c r="E140" s="97"/>
      <c r="F140" s="97"/>
    </row>
    <row r="141" spans="2:6">
      <c r="B141" s="95" t="s">
        <v>296</v>
      </c>
      <c r="C141" s="95" t="s">
        <v>298</v>
      </c>
      <c r="D141" s="95" t="s">
        <v>298</v>
      </c>
      <c r="E141" s="97"/>
      <c r="F141" s="97"/>
    </row>
    <row r="142" spans="2:6">
      <c r="B142" s="84" t="s">
        <v>35</v>
      </c>
      <c r="C142" s="84">
        <v>38.215310000000002</v>
      </c>
      <c r="D142" s="84">
        <v>13.431718999999999</v>
      </c>
      <c r="E142" s="84"/>
      <c r="F142" s="84"/>
    </row>
    <row r="143" spans="2:6">
      <c r="B143" s="84" t="s">
        <v>302</v>
      </c>
      <c r="C143" s="84">
        <v>35.714289999999998</v>
      </c>
      <c r="D143" s="84">
        <v>5.9361680000000003</v>
      </c>
      <c r="E143" s="84"/>
      <c r="F143" s="84"/>
    </row>
    <row r="144" spans="2:6">
      <c r="B144" s="84" t="s">
        <v>181</v>
      </c>
      <c r="C144" s="84">
        <v>33.68421</v>
      </c>
      <c r="D144" s="84">
        <v>13.620044999999999</v>
      </c>
    </row>
    <row r="147" spans="2:8">
      <c r="B147" s="1"/>
      <c r="C147" t="s">
        <v>230</v>
      </c>
      <c r="D147" t="s">
        <v>231</v>
      </c>
      <c r="E147" t="s">
        <v>232</v>
      </c>
      <c r="F147" t="s">
        <v>233</v>
      </c>
      <c r="G147" t="s">
        <v>234</v>
      </c>
    </row>
    <row r="148" spans="2:8">
      <c r="B148" s="1" t="s">
        <v>308</v>
      </c>
      <c r="C148">
        <v>3</v>
      </c>
      <c r="D148">
        <v>1409</v>
      </c>
      <c r="E148">
        <v>469.7</v>
      </c>
      <c r="F148">
        <v>2.5790000000000002</v>
      </c>
      <c r="G148">
        <v>5.2499999999999998E-2</v>
      </c>
      <c r="H148" t="s">
        <v>71</v>
      </c>
    </row>
    <row r="149" spans="2:8">
      <c r="B149" s="1" t="s">
        <v>236</v>
      </c>
      <c r="C149">
        <v>840</v>
      </c>
      <c r="D149">
        <v>153006</v>
      </c>
      <c r="E149">
        <v>182.2</v>
      </c>
    </row>
    <row r="150" spans="2:8">
      <c r="B150" s="1" t="s">
        <v>224</v>
      </c>
    </row>
    <row r="151" spans="2:8">
      <c r="B151" s="1" t="s">
        <v>225</v>
      </c>
    </row>
    <row r="152" spans="2:8">
      <c r="B152" s="1" t="s">
        <v>305</v>
      </c>
    </row>
    <row r="153" spans="2:8">
      <c r="B153" s="1" t="s">
        <v>226</v>
      </c>
    </row>
    <row r="154" spans="2:8">
      <c r="B154" s="1" t="s">
        <v>227</v>
      </c>
    </row>
    <row r="156" spans="2:8">
      <c r="B156" s="1" t="s">
        <v>306</v>
      </c>
    </row>
    <row r="158" spans="2:8">
      <c r="B158" s="1" t="s">
        <v>307</v>
      </c>
    </row>
    <row r="159" spans="2:8">
      <c r="B159" s="1"/>
      <c r="C159" t="s">
        <v>237</v>
      </c>
      <c r="D159" t="s">
        <v>238</v>
      </c>
      <c r="E159" t="s">
        <v>239</v>
      </c>
      <c r="F159" t="s">
        <v>240</v>
      </c>
    </row>
    <row r="160" spans="2:8">
      <c r="B160" s="1" t="s">
        <v>309</v>
      </c>
      <c r="C160">
        <v>-5.78206E-2</v>
      </c>
      <c r="D160">
        <v>-2.9169356099999999</v>
      </c>
      <c r="E160">
        <v>2.801294</v>
      </c>
      <c r="F160">
        <v>0.99994930000000004</v>
      </c>
    </row>
    <row r="161" spans="2:8">
      <c r="B161" s="1" t="s">
        <v>310</v>
      </c>
      <c r="C161">
        <v>3.1782088000000002</v>
      </c>
      <c r="D161">
        <v>-0.31009984000000002</v>
      </c>
      <c r="E161">
        <v>6.6665169999999998</v>
      </c>
      <c r="F161">
        <v>8.8807800000000006E-2</v>
      </c>
    </row>
    <row r="162" spans="2:8">
      <c r="B162" s="1" t="s">
        <v>311</v>
      </c>
      <c r="C162">
        <v>1.8313714999999999</v>
      </c>
      <c r="D162">
        <v>-2.54661106</v>
      </c>
      <c r="E162">
        <v>6.2093540000000003</v>
      </c>
      <c r="F162">
        <v>0.70380549999999997</v>
      </c>
    </row>
    <row r="163" spans="2:8">
      <c r="B163" s="1" t="s">
        <v>312</v>
      </c>
      <c r="C163">
        <v>3.2360294000000001</v>
      </c>
      <c r="D163">
        <v>-9.4702320000000006E-2</v>
      </c>
      <c r="E163">
        <v>6.5667609999999996</v>
      </c>
      <c r="F163">
        <v>6.0468399999999999E-2</v>
      </c>
    </row>
    <row r="164" spans="2:8">
      <c r="B164" s="1" t="s">
        <v>313</v>
      </c>
      <c r="C164">
        <v>1.8891921</v>
      </c>
      <c r="D164">
        <v>-2.3643015100000002</v>
      </c>
      <c r="E164">
        <v>6.1426860000000003</v>
      </c>
      <c r="F164">
        <v>0.66275039999999996</v>
      </c>
    </row>
    <row r="165" spans="2:8">
      <c r="B165" s="1" t="s">
        <v>314</v>
      </c>
      <c r="C165">
        <v>-1.3468373</v>
      </c>
      <c r="D165">
        <v>-6.0464082000000001</v>
      </c>
      <c r="E165">
        <v>3.3527330000000002</v>
      </c>
      <c r="F165">
        <v>0.88185639999999998</v>
      </c>
    </row>
    <row r="167" spans="2:8">
      <c r="B167" s="94" t="s">
        <v>308</v>
      </c>
      <c r="C167" s="94" t="s">
        <v>297</v>
      </c>
      <c r="D167" s="94" t="s">
        <v>299</v>
      </c>
      <c r="E167" s="97"/>
      <c r="F167" s="97"/>
    </row>
    <row r="168" spans="2:8">
      <c r="B168" s="95" t="s">
        <v>296</v>
      </c>
      <c r="C168" s="95" t="s">
        <v>298</v>
      </c>
      <c r="D168" s="95" t="s">
        <v>298</v>
      </c>
      <c r="E168" s="97"/>
      <c r="F168" s="97"/>
    </row>
    <row r="169" spans="2:8">
      <c r="B169" s="84" t="s">
        <v>35</v>
      </c>
      <c r="C169" s="84">
        <v>37.084290000000003</v>
      </c>
      <c r="D169" s="84">
        <v>13.050520000000001</v>
      </c>
      <c r="E169" s="84"/>
      <c r="F169" s="84"/>
    </row>
    <row r="170" spans="2:8">
      <c r="B170" s="84" t="s">
        <v>36</v>
      </c>
      <c r="C170" s="84">
        <v>37.026470000000003</v>
      </c>
      <c r="D170" s="84">
        <v>13.719989999999999</v>
      </c>
      <c r="E170" s="84"/>
      <c r="F170" s="84"/>
    </row>
    <row r="171" spans="2:8">
      <c r="B171" s="84" t="s">
        <v>37</v>
      </c>
      <c r="C171" s="84">
        <v>40.262500000000003</v>
      </c>
      <c r="D171" s="84">
        <v>14.37262</v>
      </c>
      <c r="E171" s="84"/>
      <c r="F171" s="84"/>
    </row>
    <row r="172" spans="2:8">
      <c r="B172" s="84" t="s">
        <v>38</v>
      </c>
      <c r="C172" s="84">
        <v>38.915660000000003</v>
      </c>
      <c r="D172" s="84">
        <v>12.130599999999999</v>
      </c>
      <c r="E172" s="84"/>
      <c r="F172" s="84"/>
    </row>
    <row r="173" spans="2:8">
      <c r="B173" s="96" t="s">
        <v>250</v>
      </c>
      <c r="C173" s="84">
        <v>38.892859999999999</v>
      </c>
      <c r="D173" s="84">
        <v>11.984349999999999</v>
      </c>
    </row>
    <row r="175" spans="2:8">
      <c r="B175" s="1"/>
      <c r="C175" t="s">
        <v>230</v>
      </c>
      <c r="D175" t="s">
        <v>231</v>
      </c>
      <c r="E175" t="s">
        <v>232</v>
      </c>
      <c r="F175" t="s">
        <v>233</v>
      </c>
      <c r="G175" t="s">
        <v>234</v>
      </c>
    </row>
    <row r="176" spans="2:8">
      <c r="B176" s="1" t="s">
        <v>318</v>
      </c>
      <c r="C176">
        <v>6</v>
      </c>
      <c r="D176">
        <v>10531</v>
      </c>
      <c r="E176">
        <v>1755.2</v>
      </c>
      <c r="F176">
        <v>10.14</v>
      </c>
      <c r="G176" s="16">
        <v>7.4800000000000003E-11</v>
      </c>
      <c r="H176" t="s">
        <v>51</v>
      </c>
    </row>
    <row r="177" spans="2:6">
      <c r="B177" s="1" t="s">
        <v>236</v>
      </c>
      <c r="C177">
        <v>853</v>
      </c>
      <c r="D177">
        <v>147627</v>
      </c>
      <c r="E177">
        <v>173.1</v>
      </c>
    </row>
    <row r="178" spans="2:6">
      <c r="B178" s="1" t="s">
        <v>224</v>
      </c>
    </row>
    <row r="179" spans="2:6">
      <c r="B179" s="1" t="s">
        <v>225</v>
      </c>
    </row>
    <row r="180" spans="2:6">
      <c r="B180" s="1" t="s">
        <v>315</v>
      </c>
    </row>
    <row r="181" spans="2:6">
      <c r="B181" s="1" t="s">
        <v>226</v>
      </c>
    </row>
    <row r="182" spans="2:6">
      <c r="B182" s="1" t="s">
        <v>227</v>
      </c>
    </row>
    <row r="184" spans="2:6">
      <c r="B184" s="1" t="s">
        <v>316</v>
      </c>
    </row>
    <row r="186" spans="2:6">
      <c r="B186" s="1" t="s">
        <v>317</v>
      </c>
    </row>
    <row r="187" spans="2:6">
      <c r="B187" s="1"/>
      <c r="C187" t="s">
        <v>237</v>
      </c>
      <c r="D187" t="s">
        <v>238</v>
      </c>
      <c r="E187" t="s">
        <v>239</v>
      </c>
      <c r="F187" t="s">
        <v>240</v>
      </c>
    </row>
    <row r="188" spans="2:6">
      <c r="B188" s="1" t="s">
        <v>319</v>
      </c>
      <c r="C188">
        <v>18.125</v>
      </c>
      <c r="D188">
        <v>-20.889468000000001</v>
      </c>
      <c r="E188">
        <v>57.139468000000001</v>
      </c>
      <c r="F188">
        <v>0.81619799999999998</v>
      </c>
    </row>
    <row r="189" spans="2:6">
      <c r="B189" s="1" t="s">
        <v>320</v>
      </c>
      <c r="C189">
        <v>-0.66104649999999998</v>
      </c>
      <c r="D189">
        <v>-4.8477259999999998</v>
      </c>
      <c r="E189">
        <v>3.525633</v>
      </c>
      <c r="F189">
        <v>0.99922869999999997</v>
      </c>
    </row>
    <row r="190" spans="2:6">
      <c r="B190" s="1" t="s">
        <v>321</v>
      </c>
      <c r="C190">
        <v>-9.6414234000000008</v>
      </c>
      <c r="D190">
        <v>-14.281601</v>
      </c>
      <c r="E190">
        <v>-5.0012460000000001</v>
      </c>
      <c r="F190">
        <v>0</v>
      </c>
    </row>
    <row r="191" spans="2:6">
      <c r="B191" s="1" t="s">
        <v>322</v>
      </c>
      <c r="C191">
        <v>-20.875</v>
      </c>
      <c r="D191">
        <v>-59.889468000000001</v>
      </c>
      <c r="E191">
        <v>18.139468000000001</v>
      </c>
      <c r="F191">
        <v>0.69443710000000003</v>
      </c>
    </row>
    <row r="192" spans="2:6">
      <c r="B192" s="1" t="s">
        <v>323</v>
      </c>
      <c r="C192">
        <v>-1.375</v>
      </c>
      <c r="D192">
        <v>-29.057361</v>
      </c>
      <c r="E192">
        <v>26.307361</v>
      </c>
      <c r="F192">
        <v>0.99999919999999998</v>
      </c>
    </row>
    <row r="193" spans="2:6">
      <c r="B193" s="1" t="s">
        <v>324</v>
      </c>
      <c r="C193">
        <v>-5.3777777999999996</v>
      </c>
      <c r="D193">
        <v>-9.2113680000000002</v>
      </c>
      <c r="E193">
        <v>-1.544187</v>
      </c>
      <c r="F193">
        <v>7.3499999999999998E-4</v>
      </c>
    </row>
    <row r="194" spans="2:6">
      <c r="B194" s="1" t="s">
        <v>325</v>
      </c>
      <c r="C194">
        <v>-18.786046500000001</v>
      </c>
      <c r="D194">
        <v>-57.756062999999997</v>
      </c>
      <c r="E194">
        <v>20.183969999999999</v>
      </c>
      <c r="F194">
        <v>0.78845299999999996</v>
      </c>
    </row>
    <row r="195" spans="2:6">
      <c r="B195" s="1" t="s">
        <v>326</v>
      </c>
      <c r="C195">
        <v>-27.766423400000001</v>
      </c>
      <c r="D195">
        <v>-66.787764999999993</v>
      </c>
      <c r="E195">
        <v>11.254918</v>
      </c>
      <c r="F195">
        <v>0.35174109999999997</v>
      </c>
    </row>
    <row r="196" spans="2:6">
      <c r="B196" s="1" t="s">
        <v>327</v>
      </c>
      <c r="C196">
        <v>-39</v>
      </c>
      <c r="D196">
        <v>-93.984202999999994</v>
      </c>
      <c r="E196">
        <v>15.984203000000001</v>
      </c>
      <c r="F196">
        <v>0.35575020000000002</v>
      </c>
    </row>
    <row r="197" spans="2:6">
      <c r="B197" s="1" t="s">
        <v>328</v>
      </c>
      <c r="C197">
        <v>-19.5</v>
      </c>
      <c r="D197">
        <v>-67.117716999999999</v>
      </c>
      <c r="E197">
        <v>28.117716999999999</v>
      </c>
      <c r="F197">
        <v>0.89026939999999999</v>
      </c>
    </row>
    <row r="198" spans="2:6">
      <c r="B198" s="1" t="s">
        <v>329</v>
      </c>
      <c r="C198">
        <v>-23.5027778</v>
      </c>
      <c r="D198">
        <v>-62.436442999999997</v>
      </c>
      <c r="E198">
        <v>15.430887</v>
      </c>
      <c r="F198">
        <v>0.55924289999999999</v>
      </c>
    </row>
    <row r="199" spans="2:6">
      <c r="B199" s="1" t="s">
        <v>330</v>
      </c>
      <c r="C199">
        <v>-8.9803768000000002</v>
      </c>
      <c r="D199">
        <v>-13.23063</v>
      </c>
      <c r="E199">
        <v>-4.730124</v>
      </c>
      <c r="F199">
        <v>0</v>
      </c>
    </row>
    <row r="200" spans="2:6">
      <c r="B200" s="1" t="s">
        <v>331</v>
      </c>
      <c r="C200">
        <v>-20.213953499999999</v>
      </c>
      <c r="D200">
        <v>-59.183970000000002</v>
      </c>
      <c r="E200">
        <v>18.756063000000001</v>
      </c>
      <c r="F200">
        <v>0.72482610000000003</v>
      </c>
    </row>
    <row r="201" spans="2:6">
      <c r="B201" s="1" t="s">
        <v>332</v>
      </c>
      <c r="C201">
        <v>-0.71395350000000002</v>
      </c>
      <c r="D201">
        <v>-28.333628999999998</v>
      </c>
      <c r="E201">
        <v>26.905722000000001</v>
      </c>
      <c r="F201">
        <v>1</v>
      </c>
    </row>
    <row r="202" spans="2:6">
      <c r="B202" s="1" t="s">
        <v>333</v>
      </c>
      <c r="C202">
        <v>-4.7167313000000002</v>
      </c>
      <c r="D202">
        <v>-8.0678230000000006</v>
      </c>
      <c r="E202">
        <v>-1.365639</v>
      </c>
      <c r="F202">
        <v>6.9329999999999999E-4</v>
      </c>
    </row>
    <row r="203" spans="2:6">
      <c r="B203" s="1" t="s">
        <v>334</v>
      </c>
      <c r="C203">
        <v>-11.233576599999999</v>
      </c>
      <c r="D203">
        <v>-50.254918000000004</v>
      </c>
      <c r="E203">
        <v>27.787765</v>
      </c>
      <c r="F203">
        <v>0.97936060000000003</v>
      </c>
    </row>
    <row r="204" spans="2:6">
      <c r="B204" s="1" t="s">
        <v>335</v>
      </c>
      <c r="C204">
        <v>8.2664234000000008</v>
      </c>
      <c r="D204">
        <v>-19.425623999999999</v>
      </c>
      <c r="E204">
        <v>35.958469999999998</v>
      </c>
      <c r="F204">
        <v>0.97518800000000005</v>
      </c>
    </row>
    <row r="205" spans="2:6">
      <c r="B205" s="1" t="s">
        <v>336</v>
      </c>
      <c r="C205">
        <v>4.2636456000000003</v>
      </c>
      <c r="D205">
        <v>0.36072599999999999</v>
      </c>
      <c r="E205">
        <v>8.1665650000000003</v>
      </c>
      <c r="F205">
        <v>2.18976E-2</v>
      </c>
    </row>
    <row r="206" spans="2:6">
      <c r="B206" s="1" t="s">
        <v>337</v>
      </c>
      <c r="C206">
        <v>19.5</v>
      </c>
      <c r="D206">
        <v>-28.117716999999999</v>
      </c>
      <c r="E206">
        <v>67.117716999999999</v>
      </c>
      <c r="F206">
        <v>0.89026939999999999</v>
      </c>
    </row>
    <row r="207" spans="2:6">
      <c r="B207" s="1" t="s">
        <v>338</v>
      </c>
      <c r="C207">
        <v>15.4972222</v>
      </c>
      <c r="D207">
        <v>-23.436443000000001</v>
      </c>
      <c r="E207">
        <v>54.430886999999998</v>
      </c>
      <c r="F207">
        <v>0.90298599999999996</v>
      </c>
    </row>
    <row r="208" spans="2:6">
      <c r="B208" s="1" t="s">
        <v>339</v>
      </c>
      <c r="C208">
        <v>-4.0027777999999996</v>
      </c>
      <c r="D208">
        <v>-31.571141000000001</v>
      </c>
      <c r="E208">
        <v>23.565584999999999</v>
      </c>
      <c r="F208">
        <v>0.99952350000000001</v>
      </c>
    </row>
    <row r="212" spans="2:6">
      <c r="B212" s="94" t="s">
        <v>318</v>
      </c>
      <c r="C212" s="94" t="s">
        <v>297</v>
      </c>
      <c r="D212" s="94" t="s">
        <v>299</v>
      </c>
      <c r="E212" s="97"/>
      <c r="F212" s="97"/>
    </row>
    <row r="213" spans="2:6">
      <c r="B213" s="95" t="s">
        <v>296</v>
      </c>
      <c r="C213" s="95" t="s">
        <v>298</v>
      </c>
      <c r="D213" s="95" t="s">
        <v>298</v>
      </c>
      <c r="E213" s="97"/>
      <c r="F213" s="97"/>
    </row>
    <row r="214" spans="2:6">
      <c r="B214" s="84" t="s">
        <v>34</v>
      </c>
      <c r="C214" s="84">
        <v>41.875</v>
      </c>
      <c r="D214" s="84">
        <v>12.3700942</v>
      </c>
      <c r="E214" s="84"/>
      <c r="F214" s="84"/>
    </row>
    <row r="215" spans="2:6">
      <c r="B215" s="84" t="s">
        <v>340</v>
      </c>
      <c r="C215" s="84">
        <v>60</v>
      </c>
      <c r="D215" s="96" t="s">
        <v>250</v>
      </c>
      <c r="E215" s="84"/>
      <c r="F215" s="84"/>
    </row>
    <row r="216" spans="2:6">
      <c r="B216" s="84" t="s">
        <v>31</v>
      </c>
      <c r="C216" s="84">
        <v>41.213949999999997</v>
      </c>
      <c r="D216" s="84">
        <v>14.0769179</v>
      </c>
      <c r="E216" s="84"/>
      <c r="F216" s="84"/>
    </row>
    <row r="217" spans="2:6">
      <c r="B217" s="84" t="s">
        <v>32</v>
      </c>
      <c r="C217" s="84">
        <v>32.233580000000003</v>
      </c>
      <c r="D217" s="84">
        <v>13.07572</v>
      </c>
      <c r="E217" s="84"/>
      <c r="F217" s="84"/>
    </row>
    <row r="218" spans="2:6">
      <c r="B218" s="84" t="s">
        <v>341</v>
      </c>
      <c r="C218" s="84">
        <v>21</v>
      </c>
      <c r="D218" s="96" t="s">
        <v>250</v>
      </c>
      <c r="E218" s="84"/>
      <c r="F218" s="84"/>
    </row>
    <row r="219" spans="2:6">
      <c r="B219" s="84" t="s">
        <v>342</v>
      </c>
      <c r="C219" s="84">
        <v>40.5</v>
      </c>
      <c r="D219" s="84">
        <v>0.70710680000000004</v>
      </c>
      <c r="E219" s="84"/>
      <c r="F219" s="84"/>
    </row>
    <row r="220" spans="2:6">
      <c r="B220" s="84" t="s">
        <v>33</v>
      </c>
      <c r="C220" s="84">
        <v>36.497219999999999</v>
      </c>
      <c r="D220" s="84">
        <v>12.9371738</v>
      </c>
      <c r="E220" s="84"/>
      <c r="F220" s="84"/>
    </row>
    <row r="221" spans="2:6">
      <c r="B221" s="96" t="s">
        <v>250</v>
      </c>
      <c r="C221" s="84">
        <v>37.75</v>
      </c>
      <c r="D221" s="84">
        <v>10.3941552</v>
      </c>
    </row>
    <row r="224" spans="2:6">
      <c r="B224" s="1" t="s">
        <v>261</v>
      </c>
    </row>
    <row r="226" spans="2:6">
      <c r="B226" s="1" t="s">
        <v>343</v>
      </c>
    </row>
    <row r="227" spans="2:6">
      <c r="B227" s="1" t="s">
        <v>344</v>
      </c>
    </row>
    <row r="228" spans="2:6">
      <c r="B228" s="1" t="s">
        <v>275</v>
      </c>
    </row>
    <row r="229" spans="2:6">
      <c r="B229" s="1" t="s">
        <v>257</v>
      </c>
    </row>
    <row r="230" spans="2:6">
      <c r="B230" s="1" t="s">
        <v>345</v>
      </c>
    </row>
    <row r="231" spans="2:6">
      <c r="B231" s="1" t="s">
        <v>259</v>
      </c>
    </row>
    <row r="232" spans="2:6">
      <c r="B232" s="1" t="s">
        <v>294</v>
      </c>
      <c r="C232" t="s">
        <v>295</v>
      </c>
    </row>
    <row r="233" spans="2:6">
      <c r="B233" s="1">
        <v>39.62585</v>
      </c>
      <c r="C233">
        <v>35.968969999999999</v>
      </c>
    </row>
    <row r="236" spans="2:6">
      <c r="B236" s="94" t="s">
        <v>367</v>
      </c>
      <c r="C236" s="94" t="s">
        <v>297</v>
      </c>
      <c r="D236" s="94" t="s">
        <v>299</v>
      </c>
      <c r="E236" s="97"/>
      <c r="F236" s="97"/>
    </row>
    <row r="237" spans="2:6">
      <c r="B237" s="95" t="s">
        <v>296</v>
      </c>
      <c r="C237" s="95" t="s">
        <v>298</v>
      </c>
      <c r="D237" s="95" t="s">
        <v>298</v>
      </c>
      <c r="E237" s="97"/>
      <c r="F237" s="97"/>
    </row>
    <row r="238" spans="2:6">
      <c r="B238" s="84" t="s">
        <v>35</v>
      </c>
      <c r="C238" s="84">
        <v>39.62585</v>
      </c>
      <c r="D238" s="84">
        <v>13.00745</v>
      </c>
      <c r="E238" s="84"/>
      <c r="F238" s="84"/>
    </row>
    <row r="239" spans="2:6">
      <c r="B239" s="84" t="s">
        <v>181</v>
      </c>
      <c r="C239" s="84">
        <v>35.968969999999999</v>
      </c>
      <c r="D239" s="84">
        <v>13.63894</v>
      </c>
    </row>
    <row r="242" spans="2:6">
      <c r="B242" s="1" t="s">
        <v>261</v>
      </c>
    </row>
    <row r="244" spans="2:6">
      <c r="B244" s="1" t="s">
        <v>346</v>
      </c>
    </row>
    <row r="245" spans="2:6">
      <c r="B245" s="1" t="s">
        <v>347</v>
      </c>
    </row>
    <row r="246" spans="2:6">
      <c r="B246" s="1" t="s">
        <v>275</v>
      </c>
    </row>
    <row r="247" spans="2:6">
      <c r="B247" s="1" t="s">
        <v>257</v>
      </c>
    </row>
    <row r="248" spans="2:6">
      <c r="B248" s="1" t="s">
        <v>348</v>
      </c>
    </row>
    <row r="249" spans="2:6">
      <c r="B249" s="1" t="s">
        <v>259</v>
      </c>
    </row>
    <row r="250" spans="2:6">
      <c r="B250" s="1" t="s">
        <v>294</v>
      </c>
      <c r="C250" t="s">
        <v>295</v>
      </c>
    </row>
    <row r="251" spans="2:6">
      <c r="B251" s="1">
        <v>31.163640000000001</v>
      </c>
      <c r="C251">
        <v>38.300620000000002</v>
      </c>
    </row>
    <row r="254" spans="2:6">
      <c r="B254" s="94" t="s">
        <v>368</v>
      </c>
      <c r="C254" s="94" t="s">
        <v>297</v>
      </c>
      <c r="D254" s="94" t="s">
        <v>299</v>
      </c>
      <c r="E254" s="97"/>
      <c r="F254" s="97"/>
    </row>
    <row r="255" spans="2:6">
      <c r="B255" s="95" t="s">
        <v>296</v>
      </c>
      <c r="C255" s="95" t="s">
        <v>298</v>
      </c>
      <c r="D255" s="95" t="s">
        <v>298</v>
      </c>
      <c r="E255" s="97"/>
      <c r="F255" s="97"/>
    </row>
    <row r="256" spans="2:6">
      <c r="B256" s="84" t="s">
        <v>35</v>
      </c>
      <c r="C256" s="84">
        <v>31.163640000000001</v>
      </c>
      <c r="D256" s="84">
        <v>13.137119999999999</v>
      </c>
      <c r="E256" s="84"/>
      <c r="F256" s="84"/>
    </row>
    <row r="257" spans="2:4">
      <c r="B257" s="84" t="s">
        <v>181</v>
      </c>
      <c r="C257" s="84">
        <v>38.300620000000002</v>
      </c>
      <c r="D257" s="84">
        <v>13.342650000000001</v>
      </c>
    </row>
    <row r="261" spans="2:4">
      <c r="B261" s="1" t="s">
        <v>261</v>
      </c>
    </row>
    <row r="263" spans="2:4">
      <c r="B263" s="1" t="s">
        <v>349</v>
      </c>
    </row>
    <row r="264" spans="2:4">
      <c r="B264" s="1" t="s">
        <v>350</v>
      </c>
    </row>
    <row r="265" spans="2:4">
      <c r="B265" s="1" t="s">
        <v>275</v>
      </c>
    </row>
    <row r="266" spans="2:4">
      <c r="B266" s="1" t="s">
        <v>257</v>
      </c>
    </row>
    <row r="267" spans="2:4">
      <c r="B267" s="1" t="s">
        <v>351</v>
      </c>
    </row>
    <row r="268" spans="2:4">
      <c r="B268" s="1" t="s">
        <v>259</v>
      </c>
    </row>
    <row r="269" spans="2:4">
      <c r="B269" s="1" t="s">
        <v>294</v>
      </c>
      <c r="C269" t="s">
        <v>295</v>
      </c>
    </row>
    <row r="270" spans="2:4">
      <c r="B270" s="1">
        <v>38.582259999999998</v>
      </c>
      <c r="C270">
        <v>35.9375</v>
      </c>
    </row>
    <row r="273" spans="2:6">
      <c r="B273" s="94" t="s">
        <v>369</v>
      </c>
      <c r="C273" s="94" t="s">
        <v>297</v>
      </c>
      <c r="D273" s="94" t="s">
        <v>299</v>
      </c>
      <c r="E273" s="97"/>
      <c r="F273" s="97"/>
    </row>
    <row r="274" spans="2:6">
      <c r="B274" s="95" t="s">
        <v>296</v>
      </c>
      <c r="C274" s="95" t="s">
        <v>298</v>
      </c>
      <c r="D274" s="95" t="s">
        <v>298</v>
      </c>
      <c r="E274" s="97"/>
      <c r="F274" s="97"/>
    </row>
    <row r="275" spans="2:6">
      <c r="B275" s="84" t="s">
        <v>35</v>
      </c>
      <c r="C275" s="84">
        <v>38.582259999999998</v>
      </c>
      <c r="D275" s="84">
        <v>13.08385</v>
      </c>
      <c r="E275" s="84"/>
      <c r="F275" s="84"/>
    </row>
    <row r="276" spans="2:6">
      <c r="B276" s="84" t="s">
        <v>181</v>
      </c>
      <c r="C276" s="84">
        <v>35.9375</v>
      </c>
      <c r="D276" s="84">
        <v>14.156929999999999</v>
      </c>
    </row>
    <row r="279" spans="2:6">
      <c r="B279" s="1" t="s">
        <v>261</v>
      </c>
    </row>
    <row r="281" spans="2:6">
      <c r="B281" s="1" t="s">
        <v>352</v>
      </c>
    </row>
    <row r="282" spans="2:6">
      <c r="B282" s="1" t="s">
        <v>353</v>
      </c>
    </row>
    <row r="283" spans="2:6">
      <c r="B283" s="1" t="s">
        <v>275</v>
      </c>
    </row>
    <row r="284" spans="2:6">
      <c r="B284" s="1" t="s">
        <v>257</v>
      </c>
    </row>
    <row r="285" spans="2:6">
      <c r="B285" s="1" t="s">
        <v>354</v>
      </c>
    </row>
    <row r="286" spans="2:6">
      <c r="B286" s="1" t="s">
        <v>259</v>
      </c>
    </row>
    <row r="287" spans="2:6">
      <c r="B287" s="1" t="s">
        <v>294</v>
      </c>
      <c r="C287" t="s">
        <v>295</v>
      </c>
    </row>
    <row r="288" spans="2:6">
      <c r="B288" s="1">
        <v>43.007019999999997</v>
      </c>
      <c r="C288">
        <v>35.285220000000002</v>
      </c>
    </row>
    <row r="289" spans="2:6">
      <c r="B289" s="1"/>
    </row>
    <row r="291" spans="2:6">
      <c r="B291" s="94" t="s">
        <v>370</v>
      </c>
      <c r="C291" s="94" t="s">
        <v>297</v>
      </c>
      <c r="D291" s="94" t="s">
        <v>299</v>
      </c>
      <c r="E291" s="97"/>
      <c r="F291" s="97"/>
    </row>
    <row r="292" spans="2:6">
      <c r="B292" s="95" t="s">
        <v>296</v>
      </c>
      <c r="C292" s="95" t="s">
        <v>298</v>
      </c>
      <c r="D292" s="95" t="s">
        <v>298</v>
      </c>
      <c r="E292" s="97"/>
      <c r="F292" s="97"/>
    </row>
    <row r="293" spans="2:6">
      <c r="B293" s="84" t="s">
        <v>35</v>
      </c>
      <c r="C293" s="84">
        <v>43.007019999999997</v>
      </c>
      <c r="D293" s="84">
        <v>12.71768</v>
      </c>
      <c r="E293" s="84"/>
      <c r="F293" s="84"/>
    </row>
    <row r="294" spans="2:6">
      <c r="B294" s="84" t="s">
        <v>181</v>
      </c>
      <c r="C294" s="84">
        <v>35.285220000000002</v>
      </c>
      <c r="D294" s="84">
        <v>13.05171</v>
      </c>
    </row>
    <row r="296" spans="2:6">
      <c r="B296" s="1" t="s">
        <v>261</v>
      </c>
    </row>
    <row r="298" spans="2:6">
      <c r="B298" s="1" t="s">
        <v>355</v>
      </c>
    </row>
    <row r="299" spans="2:6">
      <c r="B299" s="1" t="s">
        <v>356</v>
      </c>
    </row>
    <row r="300" spans="2:6">
      <c r="B300" s="1" t="s">
        <v>275</v>
      </c>
    </row>
    <row r="301" spans="2:6">
      <c r="B301" s="1" t="s">
        <v>257</v>
      </c>
    </row>
    <row r="302" spans="2:6">
      <c r="B302" s="1" t="s">
        <v>357</v>
      </c>
    </row>
    <row r="303" spans="2:6">
      <c r="B303" s="1" t="s">
        <v>259</v>
      </c>
    </row>
    <row r="304" spans="2:6">
      <c r="B304" s="1" t="s">
        <v>294</v>
      </c>
      <c r="C304" t="s">
        <v>295</v>
      </c>
    </row>
    <row r="305" spans="2:6">
      <c r="B305" s="1">
        <v>37.827089999999998</v>
      </c>
      <c r="C305">
        <v>38.272730000000003</v>
      </c>
    </row>
    <row r="306" spans="2:6">
      <c r="B306" s="1"/>
    </row>
    <row r="308" spans="2:6">
      <c r="B308" s="94" t="s">
        <v>371</v>
      </c>
      <c r="C308" s="94" t="s">
        <v>297</v>
      </c>
      <c r="D308" s="94" t="s">
        <v>299</v>
      </c>
      <c r="E308" s="97"/>
      <c r="F308" s="97"/>
    </row>
    <row r="309" spans="2:6">
      <c r="B309" s="95" t="s">
        <v>296</v>
      </c>
      <c r="C309" s="95" t="s">
        <v>298</v>
      </c>
      <c r="D309" s="95" t="s">
        <v>298</v>
      </c>
      <c r="E309" s="97"/>
      <c r="F309" s="97"/>
    </row>
    <row r="310" spans="2:6">
      <c r="B310" s="84" t="s">
        <v>35</v>
      </c>
      <c r="C310" s="84">
        <v>37.827089999999998</v>
      </c>
      <c r="D310" s="84">
        <v>13.50653</v>
      </c>
      <c r="E310" s="84"/>
      <c r="F310" s="84"/>
    </row>
    <row r="311" spans="2:6">
      <c r="B311" s="84" t="s">
        <v>181</v>
      </c>
      <c r="C311" s="84">
        <v>38.272730000000003</v>
      </c>
      <c r="D311" s="84">
        <v>11.70543</v>
      </c>
    </row>
    <row r="313" spans="2:6">
      <c r="B313" s="1" t="s">
        <v>261</v>
      </c>
    </row>
    <row r="315" spans="2:6">
      <c r="B315" s="1" t="s">
        <v>358</v>
      </c>
    </row>
    <row r="316" spans="2:6">
      <c r="B316" s="1" t="s">
        <v>359</v>
      </c>
    </row>
    <row r="317" spans="2:6">
      <c r="B317" s="1" t="s">
        <v>275</v>
      </c>
    </row>
    <row r="318" spans="2:6">
      <c r="B318" s="1" t="s">
        <v>257</v>
      </c>
    </row>
    <row r="319" spans="2:6">
      <c r="B319" s="1" t="s">
        <v>360</v>
      </c>
    </row>
    <row r="320" spans="2:6">
      <c r="B320" s="1" t="s">
        <v>259</v>
      </c>
    </row>
    <row r="321" spans="2:6">
      <c r="B321" s="1" t="s">
        <v>294</v>
      </c>
      <c r="C321" t="s">
        <v>295</v>
      </c>
    </row>
    <row r="322" spans="2:6">
      <c r="B322" s="1">
        <v>39.711359999999999</v>
      </c>
      <c r="C322">
        <v>35.888100000000001</v>
      </c>
    </row>
    <row r="323" spans="2:6">
      <c r="B323" s="1"/>
    </row>
    <row r="325" spans="2:6">
      <c r="B325" s="94" t="s">
        <v>372</v>
      </c>
      <c r="C325" s="94" t="s">
        <v>297</v>
      </c>
      <c r="D325" s="94" t="s">
        <v>299</v>
      </c>
      <c r="E325" s="97"/>
      <c r="F325" s="97"/>
    </row>
    <row r="326" spans="2:6">
      <c r="B326" s="95" t="s">
        <v>296</v>
      </c>
      <c r="C326" s="95" t="s">
        <v>298</v>
      </c>
      <c r="D326" s="95" t="s">
        <v>298</v>
      </c>
      <c r="E326" s="97"/>
      <c r="F326" s="97"/>
    </row>
    <row r="327" spans="2:6">
      <c r="B327" s="84" t="s">
        <v>35</v>
      </c>
      <c r="C327" s="84">
        <v>39.711359999999999</v>
      </c>
      <c r="D327" s="84">
        <v>12.654540000000001</v>
      </c>
      <c r="E327" s="84"/>
      <c r="F327" s="84"/>
    </row>
    <row r="328" spans="2:6">
      <c r="B328" s="84" t="s">
        <v>181</v>
      </c>
      <c r="C328" s="84">
        <v>35.888100000000001</v>
      </c>
      <c r="D328" s="84">
        <v>13.95815</v>
      </c>
    </row>
    <row r="330" spans="2:6">
      <c r="B330" s="1" t="s">
        <v>261</v>
      </c>
    </row>
    <row r="332" spans="2:6">
      <c r="B332" s="1" t="s">
        <v>361</v>
      </c>
    </row>
    <row r="333" spans="2:6">
      <c r="B333" s="1" t="s">
        <v>362</v>
      </c>
    </row>
    <row r="334" spans="2:6">
      <c r="B334" s="1" t="s">
        <v>275</v>
      </c>
    </row>
    <row r="335" spans="2:6">
      <c r="B335" s="1" t="s">
        <v>257</v>
      </c>
    </row>
    <row r="336" spans="2:6">
      <c r="B336" s="1" t="s">
        <v>363</v>
      </c>
    </row>
    <row r="337" spans="2:6">
      <c r="B337" s="1" t="s">
        <v>259</v>
      </c>
    </row>
    <row r="338" spans="2:6">
      <c r="B338" s="1" t="s">
        <v>294</v>
      </c>
      <c r="C338" t="s">
        <v>295</v>
      </c>
    </row>
    <row r="339" spans="2:6">
      <c r="B339" s="1">
        <v>38.693429999999999</v>
      </c>
      <c r="C339">
        <v>37.683259999999997</v>
      </c>
    </row>
    <row r="340" spans="2:6">
      <c r="B340" s="1"/>
    </row>
    <row r="342" spans="2:6">
      <c r="B342" s="94" t="s">
        <v>373</v>
      </c>
      <c r="C342" s="94" t="s">
        <v>297</v>
      </c>
      <c r="D342" s="94" t="s">
        <v>299</v>
      </c>
      <c r="E342" s="97"/>
      <c r="F342" s="97"/>
    </row>
    <row r="343" spans="2:6">
      <c r="B343" s="95" t="s">
        <v>296</v>
      </c>
      <c r="C343" s="95" t="s">
        <v>298</v>
      </c>
      <c r="D343" s="95" t="s">
        <v>298</v>
      </c>
      <c r="E343" s="97"/>
      <c r="F343" s="97"/>
    </row>
    <row r="344" spans="2:6">
      <c r="B344" s="84" t="s">
        <v>35</v>
      </c>
      <c r="C344" s="84">
        <v>38.693429999999999</v>
      </c>
      <c r="D344" s="84">
        <v>12.726509999999999</v>
      </c>
      <c r="E344" s="84"/>
      <c r="F344" s="84"/>
    </row>
    <row r="345" spans="2:6">
      <c r="B345" s="84" t="s">
        <v>181</v>
      </c>
      <c r="C345" s="84">
        <v>37.683259999999997</v>
      </c>
      <c r="D345" s="84">
        <v>13.56887</v>
      </c>
    </row>
    <row r="346" spans="2:6">
      <c r="B346" s="1" t="s">
        <v>261</v>
      </c>
    </row>
    <row r="348" spans="2:6">
      <c r="B348" s="1" t="s">
        <v>364</v>
      </c>
    </row>
    <row r="349" spans="2:6">
      <c r="B349" s="1" t="s">
        <v>365</v>
      </c>
    </row>
    <row r="350" spans="2:6">
      <c r="B350" s="1" t="s">
        <v>275</v>
      </c>
    </row>
    <row r="351" spans="2:6">
      <c r="B351" s="1" t="s">
        <v>257</v>
      </c>
    </row>
    <row r="352" spans="2:6">
      <c r="B352" s="1" t="s">
        <v>366</v>
      </c>
    </row>
    <row r="353" spans="2:6">
      <c r="B353" s="1" t="s">
        <v>259</v>
      </c>
    </row>
    <row r="354" spans="2:6">
      <c r="B354" s="1" t="s">
        <v>294</v>
      </c>
      <c r="C354" t="s">
        <v>295</v>
      </c>
    </row>
    <row r="355" spans="2:6">
      <c r="B355" s="1">
        <v>39</v>
      </c>
      <c r="C355">
        <v>36.5396</v>
      </c>
    </row>
    <row r="357" spans="2:6">
      <c r="B357" s="94" t="s">
        <v>374</v>
      </c>
      <c r="C357" s="94" t="s">
        <v>297</v>
      </c>
      <c r="D357" s="94" t="s">
        <v>299</v>
      </c>
      <c r="E357" s="97"/>
      <c r="F357" s="97"/>
    </row>
    <row r="358" spans="2:6">
      <c r="B358" s="95" t="s">
        <v>296</v>
      </c>
      <c r="C358" s="95" t="s">
        <v>298</v>
      </c>
      <c r="D358" s="95" t="s">
        <v>298</v>
      </c>
      <c r="E358" s="97"/>
      <c r="F358" s="97"/>
    </row>
    <row r="359" spans="2:6">
      <c r="B359" s="84" t="s">
        <v>35</v>
      </c>
      <c r="C359" s="84">
        <v>39</v>
      </c>
      <c r="D359" s="84">
        <v>12.94519</v>
      </c>
      <c r="E359" s="84"/>
      <c r="F359" s="84"/>
    </row>
    <row r="360" spans="2:6">
      <c r="B360" s="84" t="s">
        <v>181</v>
      </c>
      <c r="C360" s="84">
        <v>36.5396</v>
      </c>
      <c r="D360" s="84">
        <v>13.87022</v>
      </c>
    </row>
    <row r="362" spans="2:6">
      <c r="B362" s="1" t="s">
        <v>375</v>
      </c>
    </row>
    <row r="363" spans="2:6">
      <c r="B363" s="1" t="s">
        <v>376</v>
      </c>
    </row>
    <row r="364" spans="2:6">
      <c r="B364" s="1" t="s">
        <v>377</v>
      </c>
    </row>
    <row r="365" spans="2:6">
      <c r="B365" s="1" t="s">
        <v>378</v>
      </c>
    </row>
    <row r="367" spans="2:6">
      <c r="B367" s="1" t="s">
        <v>379</v>
      </c>
    </row>
    <row r="368" spans="2:6">
      <c r="B368" s="1" t="s">
        <v>380</v>
      </c>
    </row>
    <row r="369" spans="2:3">
      <c r="B369" s="1" t="s">
        <v>381</v>
      </c>
    </row>
    <row r="370" spans="2:3">
      <c r="B370" s="1" t="s">
        <v>382</v>
      </c>
    </row>
    <row r="373" spans="2:3">
      <c r="B373" s="1" t="s">
        <v>253</v>
      </c>
    </row>
    <row r="375" spans="2:3">
      <c r="B375" s="1" t="s">
        <v>383</v>
      </c>
    </row>
    <row r="376" spans="2:3">
      <c r="B376" s="1" t="s">
        <v>384</v>
      </c>
    </row>
    <row r="377" spans="2:3">
      <c r="B377" s="1" t="s">
        <v>256</v>
      </c>
    </row>
    <row r="378" spans="2:3">
      <c r="B378" s="1" t="s">
        <v>257</v>
      </c>
    </row>
    <row r="379" spans="2:3">
      <c r="B379" s="1" t="s">
        <v>385</v>
      </c>
    </row>
    <row r="380" spans="2:3">
      <c r="B380" s="1" t="s">
        <v>259</v>
      </c>
    </row>
    <row r="381" spans="2:3">
      <c r="B381" s="1" t="s">
        <v>386</v>
      </c>
    </row>
    <row r="382" spans="2:3">
      <c r="B382" s="1">
        <v>0.1306821</v>
      </c>
    </row>
    <row r="384" spans="2:3">
      <c r="B384" s="1" t="s">
        <v>387</v>
      </c>
      <c r="C384" t="s">
        <v>389</v>
      </c>
    </row>
    <row r="385" spans="2:3">
      <c r="B385" s="1" t="s">
        <v>388</v>
      </c>
      <c r="C385" t="s">
        <v>390</v>
      </c>
    </row>
    <row r="388" spans="2:3">
      <c r="B388" s="1" t="s">
        <v>261</v>
      </c>
    </row>
    <row r="390" spans="2:3">
      <c r="B390" s="1" t="s">
        <v>391</v>
      </c>
    </row>
    <row r="391" spans="2:3">
      <c r="B391" s="1" t="s">
        <v>392</v>
      </c>
    </row>
    <row r="392" spans="2:3">
      <c r="B392" s="1" t="s">
        <v>393</v>
      </c>
    </row>
    <row r="393" spans="2:3">
      <c r="B393" s="1" t="s">
        <v>257</v>
      </c>
    </row>
    <row r="394" spans="2:3">
      <c r="B394" s="1" t="s">
        <v>394</v>
      </c>
    </row>
    <row r="395" spans="2:3">
      <c r="B395" s="1" t="s">
        <v>259</v>
      </c>
    </row>
    <row r="396" spans="2:3">
      <c r="B396" s="1" t="s">
        <v>395</v>
      </c>
    </row>
    <row r="397" spans="2:3">
      <c r="B397" s="1" t="s">
        <v>396</v>
      </c>
    </row>
    <row r="399" spans="2:3">
      <c r="B399" s="1" t="s">
        <v>397</v>
      </c>
    </row>
    <row r="400" spans="2:3">
      <c r="B400" s="1" t="s">
        <v>398</v>
      </c>
    </row>
    <row r="401" spans="2:8">
      <c r="B401" s="1" t="s">
        <v>399</v>
      </c>
    </row>
    <row r="405" spans="2:8">
      <c r="B405" s="94" t="s">
        <v>400</v>
      </c>
      <c r="C405" s="94" t="s">
        <v>297</v>
      </c>
      <c r="D405" s="94" t="s">
        <v>299</v>
      </c>
      <c r="E405" s="97"/>
      <c r="F405" s="97"/>
    </row>
    <row r="406" spans="2:8">
      <c r="B406" s="95" t="s">
        <v>296</v>
      </c>
      <c r="C406" s="95" t="s">
        <v>298</v>
      </c>
      <c r="D406" s="95" t="s">
        <v>298</v>
      </c>
      <c r="E406" s="97"/>
      <c r="F406" s="97"/>
    </row>
    <row r="407" spans="2:8">
      <c r="B407" s="84" t="s">
        <v>39</v>
      </c>
      <c r="C407" s="84">
        <v>35.469589999999997</v>
      </c>
      <c r="D407" s="84">
        <v>13.95</v>
      </c>
      <c r="E407" s="84"/>
      <c r="F407" s="84"/>
    </row>
    <row r="408" spans="2:8">
      <c r="B408" s="84" t="s">
        <v>40</v>
      </c>
      <c r="C408" s="84">
        <v>39.109729999999999</v>
      </c>
      <c r="D408" s="84">
        <v>13.05208</v>
      </c>
      <c r="E408" s="84"/>
      <c r="F408" s="84"/>
    </row>
    <row r="409" spans="2:8">
      <c r="B409" s="96" t="s">
        <v>250</v>
      </c>
      <c r="C409" s="84">
        <v>39.025640000000003</v>
      </c>
      <c r="D409" s="84">
        <v>12.833930000000001</v>
      </c>
    </row>
    <row r="411" spans="2:8">
      <c r="B411" s="1"/>
      <c r="C411" t="s">
        <v>230</v>
      </c>
      <c r="D411" t="s">
        <v>231</v>
      </c>
      <c r="E411" t="s">
        <v>232</v>
      </c>
      <c r="F411" t="s">
        <v>233</v>
      </c>
      <c r="G411" t="s">
        <v>234</v>
      </c>
    </row>
    <row r="412" spans="2:8">
      <c r="B412" s="1" t="s">
        <v>409</v>
      </c>
      <c r="C412">
        <v>4</v>
      </c>
      <c r="D412">
        <v>16214</v>
      </c>
      <c r="E412">
        <v>4053</v>
      </c>
      <c r="F412">
        <v>24.82</v>
      </c>
      <c r="G412" t="s">
        <v>235</v>
      </c>
      <c r="H412" t="s">
        <v>51</v>
      </c>
    </row>
    <row r="413" spans="2:8">
      <c r="B413" s="1" t="s">
        <v>236</v>
      </c>
      <c r="C413">
        <v>895</v>
      </c>
      <c r="D413">
        <v>146159</v>
      </c>
      <c r="E413">
        <v>163</v>
      </c>
    </row>
    <row r="414" spans="2:8">
      <c r="B414" s="1" t="s">
        <v>224</v>
      </c>
    </row>
    <row r="415" spans="2:8">
      <c r="B415" s="1" t="s">
        <v>225</v>
      </c>
    </row>
    <row r="416" spans="2:8">
      <c r="B416" s="1" t="s">
        <v>226</v>
      </c>
    </row>
    <row r="417" spans="2:6">
      <c r="B417" s="1" t="s">
        <v>227</v>
      </c>
    </row>
    <row r="419" spans="2:6">
      <c r="B419" s="1" t="s">
        <v>401</v>
      </c>
    </row>
    <row r="421" spans="2:6">
      <c r="B421" s="1" t="s">
        <v>402</v>
      </c>
    </row>
    <row r="422" spans="2:6">
      <c r="B422" s="1"/>
      <c r="C422" t="s">
        <v>237</v>
      </c>
      <c r="D422" t="s">
        <v>238</v>
      </c>
      <c r="E422" t="s">
        <v>239</v>
      </c>
      <c r="F422" t="s">
        <v>240</v>
      </c>
    </row>
    <row r="423" spans="2:6">
      <c r="B423" s="1" t="s">
        <v>410</v>
      </c>
      <c r="C423">
        <v>-7.2648010000000003</v>
      </c>
      <c r="D423">
        <v>-9.8748260000000005</v>
      </c>
      <c r="E423">
        <v>-4.6547755000000004</v>
      </c>
      <c r="F423">
        <v>0</v>
      </c>
    </row>
    <row r="424" spans="2:6">
      <c r="B424" s="1" t="s">
        <v>411</v>
      </c>
      <c r="C424">
        <v>-12.240002</v>
      </c>
      <c r="D424">
        <v>-16.709432</v>
      </c>
      <c r="E424">
        <v>-7.7705723000000004</v>
      </c>
      <c r="F424">
        <v>0</v>
      </c>
    </row>
    <row r="425" spans="2:6">
      <c r="B425" s="1" t="s">
        <v>412</v>
      </c>
      <c r="C425">
        <v>-20.62406</v>
      </c>
      <c r="D425">
        <v>-45.369494000000003</v>
      </c>
      <c r="E425">
        <v>4.1213733000000001</v>
      </c>
      <c r="F425">
        <v>0.1529237</v>
      </c>
    </row>
    <row r="426" spans="2:6">
      <c r="B426" s="1" t="s">
        <v>413</v>
      </c>
      <c r="C426">
        <v>-1.716653</v>
      </c>
      <c r="D426">
        <v>-8.6073550000000001</v>
      </c>
      <c r="E426">
        <v>5.1740491000000004</v>
      </c>
      <c r="F426">
        <v>0.96056790000000003</v>
      </c>
    </row>
    <row r="427" spans="2:6">
      <c r="B427" s="1" t="s">
        <v>414</v>
      </c>
      <c r="C427">
        <v>-4.9752010000000002</v>
      </c>
      <c r="D427">
        <v>-9.6870209999999997</v>
      </c>
      <c r="E427">
        <v>-0.26338149999999999</v>
      </c>
      <c r="F427">
        <v>3.2515799999999997E-2</v>
      </c>
    </row>
    <row r="428" spans="2:6">
      <c r="B428" s="1" t="s">
        <v>415</v>
      </c>
      <c r="C428">
        <v>-13.359259</v>
      </c>
      <c r="D428">
        <v>-38.149619000000001</v>
      </c>
      <c r="E428">
        <v>11.4311001</v>
      </c>
      <c r="F428">
        <v>0.58038369999999995</v>
      </c>
    </row>
    <row r="429" spans="2:6">
      <c r="B429" s="1" t="s">
        <v>416</v>
      </c>
      <c r="C429">
        <v>5.5481480000000003</v>
      </c>
      <c r="D429">
        <v>-1.502186</v>
      </c>
      <c r="E429">
        <v>12.598482499999999</v>
      </c>
      <c r="F429">
        <v>0.1996494</v>
      </c>
    </row>
    <row r="430" spans="2:6">
      <c r="B430" s="1" t="s">
        <v>417</v>
      </c>
      <c r="C430">
        <v>-8.3840579999999996</v>
      </c>
      <c r="D430">
        <v>-33.438507999999999</v>
      </c>
      <c r="E430">
        <v>16.670392499999998</v>
      </c>
      <c r="F430">
        <v>0.8913025</v>
      </c>
    </row>
    <row r="431" spans="2:6">
      <c r="B431" s="1" t="s">
        <v>418</v>
      </c>
      <c r="C431">
        <v>10.523349</v>
      </c>
      <c r="D431">
        <v>2.5942400000000001</v>
      </c>
      <c r="E431">
        <v>18.452459399999999</v>
      </c>
      <c r="F431">
        <v>2.7891000000000001E-3</v>
      </c>
    </row>
    <row r="432" spans="2:6">
      <c r="B432" s="1" t="s">
        <v>419</v>
      </c>
      <c r="C432">
        <v>18.907406999999999</v>
      </c>
      <c r="D432">
        <v>-6.6900820000000003</v>
      </c>
      <c r="E432">
        <v>44.504896700000003</v>
      </c>
      <c r="F432">
        <v>0.25764140000000002</v>
      </c>
    </row>
    <row r="434" spans="2:8">
      <c r="B434" s="1"/>
      <c r="C434" t="s">
        <v>230</v>
      </c>
      <c r="D434" t="s">
        <v>231</v>
      </c>
      <c r="E434" t="s">
        <v>232</v>
      </c>
      <c r="F434" t="s">
        <v>233</v>
      </c>
      <c r="G434" t="s">
        <v>234</v>
      </c>
    </row>
    <row r="435" spans="2:8">
      <c r="B435" s="1" t="s">
        <v>409</v>
      </c>
      <c r="C435">
        <v>4</v>
      </c>
      <c r="D435">
        <v>16214</v>
      </c>
      <c r="E435">
        <v>4053</v>
      </c>
      <c r="F435">
        <v>24.82</v>
      </c>
      <c r="G435" t="s">
        <v>235</v>
      </c>
      <c r="H435" t="s">
        <v>51</v>
      </c>
    </row>
    <row r="436" spans="2:8">
      <c r="B436" s="1" t="s">
        <v>236</v>
      </c>
      <c r="C436">
        <v>895</v>
      </c>
      <c r="D436">
        <v>146159</v>
      </c>
      <c r="E436">
        <v>163</v>
      </c>
    </row>
    <row r="437" spans="2:8">
      <c r="B437" s="1" t="s">
        <v>224</v>
      </c>
    </row>
    <row r="438" spans="2:8">
      <c r="B438" s="1" t="s">
        <v>225</v>
      </c>
    </row>
    <row r="439" spans="2:8">
      <c r="B439" s="98" t="s">
        <v>403</v>
      </c>
    </row>
    <row r="440" spans="2:8">
      <c r="B440" s="99" t="s">
        <v>404</v>
      </c>
    </row>
    <row r="442" spans="2:8">
      <c r="B442" s="1" t="s">
        <v>405</v>
      </c>
    </row>
    <row r="443" spans="2:8">
      <c r="B443" s="1" t="s">
        <v>406</v>
      </c>
    </row>
    <row r="444" spans="2:8">
      <c r="B444" s="1" t="s">
        <v>407</v>
      </c>
    </row>
    <row r="446" spans="2:8">
      <c r="B446" s="100" t="s">
        <v>408</v>
      </c>
    </row>
    <row r="449" spans="2:6">
      <c r="B449" s="94" t="s">
        <v>409</v>
      </c>
      <c r="C449" s="94" t="s">
        <v>297</v>
      </c>
      <c r="D449" s="94" t="s">
        <v>299</v>
      </c>
      <c r="E449" s="97"/>
      <c r="F449" s="97"/>
    </row>
    <row r="450" spans="2:6">
      <c r="B450" s="95" t="s">
        <v>296</v>
      </c>
      <c r="C450" s="95" t="s">
        <v>298</v>
      </c>
      <c r="D450" s="95" t="s">
        <v>298</v>
      </c>
      <c r="E450" s="97"/>
      <c r="F450" s="97"/>
    </row>
    <row r="451" spans="2:6">
      <c r="B451" s="84" t="s">
        <v>27</v>
      </c>
      <c r="C451" s="84">
        <v>41.12406</v>
      </c>
      <c r="D451" s="84">
        <v>12.426796</v>
      </c>
      <c r="E451" s="84"/>
      <c r="F451" s="84"/>
    </row>
    <row r="452" spans="2:6">
      <c r="B452" s="84" t="s">
        <v>42</v>
      </c>
      <c r="C452" s="84">
        <v>33.859259999999999</v>
      </c>
      <c r="D452" s="84">
        <v>13.847369</v>
      </c>
      <c r="E452" s="84"/>
      <c r="F452" s="84"/>
    </row>
    <row r="453" spans="2:6">
      <c r="B453" s="84" t="s">
        <v>29</v>
      </c>
      <c r="C453" s="84">
        <v>28.884060000000002</v>
      </c>
      <c r="D453" s="84">
        <v>11.117734</v>
      </c>
      <c r="E453" s="84"/>
      <c r="F453" s="84"/>
    </row>
    <row r="454" spans="2:6">
      <c r="B454" s="84" t="s">
        <v>420</v>
      </c>
      <c r="C454" s="84">
        <v>20.5</v>
      </c>
      <c r="D454" s="84">
        <v>3.5355340000000002</v>
      </c>
      <c r="E454" s="84"/>
      <c r="F454" s="84"/>
    </row>
    <row r="455" spans="2:6">
      <c r="B455" s="84" t="s">
        <v>421</v>
      </c>
      <c r="C455" s="84">
        <v>39.407409999999999</v>
      </c>
      <c r="D455" s="84">
        <v>12.649899</v>
      </c>
    </row>
    <row r="458" spans="2:6">
      <c r="B458" s="1" t="s">
        <v>261</v>
      </c>
    </row>
    <row r="460" spans="2:6">
      <c r="B460" s="1" t="s">
        <v>422</v>
      </c>
    </row>
    <row r="461" spans="2:6">
      <c r="B461" s="1" t="s">
        <v>423</v>
      </c>
    </row>
    <row r="462" spans="2:6">
      <c r="B462" s="1" t="s">
        <v>393</v>
      </c>
    </row>
    <row r="463" spans="2:6">
      <c r="B463" s="1" t="s">
        <v>257</v>
      </c>
    </row>
    <row r="464" spans="2:6">
      <c r="B464" s="1" t="s">
        <v>424</v>
      </c>
    </row>
    <row r="465" spans="2:6">
      <c r="B465" s="1" t="s">
        <v>259</v>
      </c>
    </row>
    <row r="466" spans="2:6">
      <c r="B466" s="1" t="s">
        <v>395</v>
      </c>
    </row>
    <row r="467" spans="2:6">
      <c r="B467" s="1" t="s">
        <v>425</v>
      </c>
    </row>
    <row r="469" spans="2:6">
      <c r="B469" s="1" t="s">
        <v>397</v>
      </c>
    </row>
    <row r="470" spans="2:6">
      <c r="B470" s="1" t="s">
        <v>398</v>
      </c>
    </row>
    <row r="471" spans="2:6">
      <c r="B471" s="1" t="s">
        <v>426</v>
      </c>
    </row>
    <row r="474" spans="2:6">
      <c r="B474" s="94" t="s">
        <v>427</v>
      </c>
      <c r="C474" s="94" t="s">
        <v>297</v>
      </c>
      <c r="D474" s="94" t="s">
        <v>299</v>
      </c>
      <c r="E474" s="97"/>
      <c r="F474" s="97"/>
    </row>
    <row r="475" spans="2:6">
      <c r="B475" s="95" t="s">
        <v>296</v>
      </c>
      <c r="C475" s="95" t="s">
        <v>298</v>
      </c>
      <c r="D475" s="95" t="s">
        <v>298</v>
      </c>
      <c r="E475" s="97"/>
      <c r="F475" s="97"/>
    </row>
    <row r="476" spans="2:6">
      <c r="B476" s="84" t="s">
        <v>39</v>
      </c>
      <c r="C476" s="84">
        <v>35.568899999999999</v>
      </c>
      <c r="D476" s="84">
        <v>13.838150000000001</v>
      </c>
      <c r="E476" s="84"/>
      <c r="F476" s="84"/>
    </row>
    <row r="477" spans="2:6">
      <c r="B477" s="84" t="s">
        <v>40</v>
      </c>
      <c r="C477" s="84">
        <v>38.905430000000003</v>
      </c>
      <c r="D477" s="84">
        <v>13.19323</v>
      </c>
      <c r="E477" s="84"/>
      <c r="F477" s="84"/>
    </row>
    <row r="478" spans="2:6">
      <c r="B478" s="96" t="s">
        <v>250</v>
      </c>
      <c r="C478" s="84">
        <v>39.934780000000003</v>
      </c>
      <c r="D478" s="84">
        <v>12.338559999999999</v>
      </c>
    </row>
    <row r="481" spans="2:8">
      <c r="B481" s="1"/>
      <c r="C481" t="s">
        <v>230</v>
      </c>
      <c r="D481" t="s">
        <v>231</v>
      </c>
      <c r="E481" t="s">
        <v>232</v>
      </c>
      <c r="F481" t="s">
        <v>233</v>
      </c>
      <c r="G481" t="s">
        <v>234</v>
      </c>
    </row>
    <row r="482" spans="2:8">
      <c r="B482" s="1" t="s">
        <v>432</v>
      </c>
      <c r="C482">
        <v>4</v>
      </c>
      <c r="D482">
        <v>15236</v>
      </c>
      <c r="E482">
        <v>3809</v>
      </c>
      <c r="F482">
        <v>23.01</v>
      </c>
      <c r="G482" t="s">
        <v>235</v>
      </c>
      <c r="H482" t="s">
        <v>51</v>
      </c>
    </row>
    <row r="483" spans="2:8">
      <c r="B483" s="1" t="s">
        <v>236</v>
      </c>
      <c r="C483">
        <v>884</v>
      </c>
      <c r="D483">
        <v>146311</v>
      </c>
      <c r="E483">
        <v>166</v>
      </c>
    </row>
    <row r="484" spans="2:8">
      <c r="B484" s="1" t="s">
        <v>224</v>
      </c>
    </row>
    <row r="485" spans="2:8">
      <c r="B485" s="1" t="s">
        <v>225</v>
      </c>
    </row>
    <row r="486" spans="2:8">
      <c r="B486" s="1" t="s">
        <v>429</v>
      </c>
    </row>
    <row r="487" spans="2:8">
      <c r="B487" s="1" t="s">
        <v>226</v>
      </c>
    </row>
    <row r="488" spans="2:8">
      <c r="B488" s="1" t="s">
        <v>227</v>
      </c>
    </row>
    <row r="490" spans="2:8">
      <c r="B490" s="1" t="s">
        <v>430</v>
      </c>
    </row>
    <row r="492" spans="2:8">
      <c r="B492" s="1" t="s">
        <v>431</v>
      </c>
    </row>
    <row r="493" spans="2:8">
      <c r="B493" s="1"/>
      <c r="C493" t="s">
        <v>237</v>
      </c>
      <c r="D493" t="s">
        <v>238</v>
      </c>
      <c r="E493" t="s">
        <v>239</v>
      </c>
      <c r="F493" t="s">
        <v>240</v>
      </c>
    </row>
    <row r="494" spans="2:8">
      <c r="B494" s="1" t="s">
        <v>410</v>
      </c>
      <c r="C494">
        <v>-7.5332280000000003</v>
      </c>
      <c r="D494">
        <v>-10.123930700000001</v>
      </c>
      <c r="E494">
        <v>-4.9425239999999997</v>
      </c>
      <c r="F494">
        <v>0</v>
      </c>
    </row>
    <row r="495" spans="2:8">
      <c r="B495" s="1" t="s">
        <v>411</v>
      </c>
      <c r="C495">
        <v>-11.440530000000001</v>
      </c>
      <c r="D495">
        <v>-16.2313902</v>
      </c>
      <c r="E495">
        <v>-6.6496700000000004</v>
      </c>
      <c r="F495">
        <v>0</v>
      </c>
    </row>
    <row r="496" spans="2:8">
      <c r="B496" s="1" t="s">
        <v>412</v>
      </c>
      <c r="C496">
        <v>-23.073864</v>
      </c>
      <c r="D496">
        <v>-58.272697299999997</v>
      </c>
      <c r="E496">
        <v>12.124969999999999</v>
      </c>
      <c r="F496">
        <v>0.3789381</v>
      </c>
    </row>
    <row r="497" spans="2:6">
      <c r="B497" s="1" t="s">
        <v>413</v>
      </c>
      <c r="C497">
        <v>-1.5444519999999999</v>
      </c>
      <c r="D497">
        <v>-10.209564800000001</v>
      </c>
      <c r="E497">
        <v>7.1206610000000001</v>
      </c>
      <c r="F497">
        <v>0.98854240000000004</v>
      </c>
    </row>
    <row r="498" spans="2:6">
      <c r="B498" s="1" t="s">
        <v>414</v>
      </c>
      <c r="C498">
        <v>-3.9073030000000002</v>
      </c>
      <c r="D498">
        <v>-8.9052954</v>
      </c>
      <c r="E498">
        <v>1.0906899999999999</v>
      </c>
      <c r="F498">
        <v>0.20537240000000001</v>
      </c>
    </row>
    <row r="499" spans="2:6">
      <c r="B499" s="1" t="s">
        <v>415</v>
      </c>
      <c r="C499">
        <v>-15.540635999999999</v>
      </c>
      <c r="D499">
        <v>-50.768259899999997</v>
      </c>
      <c r="E499">
        <v>19.686987999999999</v>
      </c>
      <c r="F499">
        <v>0.74802519999999995</v>
      </c>
    </row>
    <row r="500" spans="2:6">
      <c r="B500" s="1" t="s">
        <v>416</v>
      </c>
      <c r="C500">
        <v>5.9887759999999997</v>
      </c>
      <c r="D500">
        <v>-2.7925553000000001</v>
      </c>
      <c r="E500">
        <v>14.770106999999999</v>
      </c>
      <c r="F500">
        <v>0.3376075</v>
      </c>
    </row>
    <row r="501" spans="2:6">
      <c r="B501" s="1" t="s">
        <v>417</v>
      </c>
      <c r="C501">
        <v>-11.633333</v>
      </c>
      <c r="D501">
        <v>-47.090717300000001</v>
      </c>
      <c r="E501">
        <v>23.824051000000001</v>
      </c>
      <c r="F501">
        <v>0.89810310000000004</v>
      </c>
    </row>
    <row r="502" spans="2:6">
      <c r="B502" s="1" t="s">
        <v>418</v>
      </c>
      <c r="C502">
        <v>9.8960779999999993</v>
      </c>
      <c r="D502">
        <v>0.23417540000000001</v>
      </c>
      <c r="E502">
        <v>19.557981000000002</v>
      </c>
      <c r="F502">
        <v>4.1627900000000002E-2</v>
      </c>
    </row>
    <row r="503" spans="2:6">
      <c r="B503" s="1" t="s">
        <v>419</v>
      </c>
      <c r="C503">
        <v>21.529412000000001</v>
      </c>
      <c r="D503">
        <v>-14.655639300000001</v>
      </c>
      <c r="E503">
        <v>57.714463000000002</v>
      </c>
      <c r="F503">
        <v>0.48084549999999998</v>
      </c>
    </row>
    <row r="507" spans="2:6">
      <c r="B507" s="94" t="s">
        <v>432</v>
      </c>
      <c r="C507" s="94" t="s">
        <v>297</v>
      </c>
      <c r="D507" s="94" t="s">
        <v>299</v>
      </c>
      <c r="E507" s="97"/>
      <c r="F507" s="97"/>
    </row>
    <row r="508" spans="2:6">
      <c r="B508" s="95" t="s">
        <v>296</v>
      </c>
      <c r="C508" s="95" t="s">
        <v>298</v>
      </c>
      <c r="D508" s="95" t="s">
        <v>298</v>
      </c>
      <c r="E508" s="97"/>
      <c r="F508" s="97"/>
    </row>
    <row r="509" spans="2:6">
      <c r="B509" s="84" t="s">
        <v>27</v>
      </c>
      <c r="C509" s="84">
        <v>41.073860000000003</v>
      </c>
      <c r="D509" s="84">
        <v>12.475564</v>
      </c>
      <c r="E509" s="84"/>
      <c r="F509" s="84"/>
    </row>
    <row r="510" spans="2:6">
      <c r="B510" s="84" t="s">
        <v>42</v>
      </c>
      <c r="C510" s="84">
        <v>33.540640000000003</v>
      </c>
      <c r="D510" s="84">
        <v>13.666010999999999</v>
      </c>
      <c r="E510" s="84"/>
      <c r="F510" s="84"/>
    </row>
    <row r="511" spans="2:6">
      <c r="B511" s="84" t="s">
        <v>29</v>
      </c>
      <c r="C511" s="84">
        <v>29.633330000000001</v>
      </c>
      <c r="D511" s="84">
        <v>12.182186</v>
      </c>
      <c r="E511" s="84"/>
      <c r="F511" s="84"/>
    </row>
    <row r="512" spans="2:6">
      <c r="B512" s="84" t="s">
        <v>420</v>
      </c>
      <c r="C512" s="84">
        <v>18</v>
      </c>
      <c r="D512" s="96" t="s">
        <v>250</v>
      </c>
      <c r="E512" s="84"/>
      <c r="F512" s="84"/>
    </row>
    <row r="513" spans="2:8">
      <c r="B513" s="84" t="s">
        <v>421</v>
      </c>
      <c r="C513" s="84">
        <v>39.529409999999999</v>
      </c>
      <c r="D513" s="84">
        <v>13.384308000000001</v>
      </c>
      <c r="E513" s="84"/>
      <c r="F513" s="84"/>
    </row>
    <row r="514" spans="2:8">
      <c r="B514" s="96" t="s">
        <v>250</v>
      </c>
      <c r="C514" s="84">
        <v>42.818179999999998</v>
      </c>
      <c r="D514" s="84">
        <v>7.4675050000000001</v>
      </c>
    </row>
    <row r="517" spans="2:8">
      <c r="B517" s="1"/>
      <c r="C517" t="s">
        <v>230</v>
      </c>
      <c r="D517" t="s">
        <v>231</v>
      </c>
      <c r="E517" t="s">
        <v>232</v>
      </c>
      <c r="F517" t="s">
        <v>233</v>
      </c>
      <c r="G517" t="s">
        <v>234</v>
      </c>
    </row>
    <row r="518" spans="2:8">
      <c r="B518" s="1" t="s">
        <v>441</v>
      </c>
      <c r="C518">
        <v>4</v>
      </c>
      <c r="D518">
        <v>21302</v>
      </c>
      <c r="E518">
        <v>5326</v>
      </c>
      <c r="F518">
        <v>33.83</v>
      </c>
      <c r="G518" t="s">
        <v>235</v>
      </c>
      <c r="H518" t="s">
        <v>51</v>
      </c>
    </row>
    <row r="519" spans="2:8">
      <c r="B519" s="1" t="s">
        <v>236</v>
      </c>
      <c r="C519">
        <v>856</v>
      </c>
      <c r="D519">
        <v>134760</v>
      </c>
      <c r="E519">
        <v>157</v>
      </c>
    </row>
    <row r="520" spans="2:8">
      <c r="B520" s="1" t="s">
        <v>224</v>
      </c>
    </row>
    <row r="521" spans="2:8">
      <c r="B521" s="1" t="s">
        <v>225</v>
      </c>
    </row>
    <row r="522" spans="2:8">
      <c r="B522" s="1" t="s">
        <v>435</v>
      </c>
    </row>
    <row r="523" spans="2:8">
      <c r="B523" s="1" t="s">
        <v>226</v>
      </c>
    </row>
    <row r="524" spans="2:8">
      <c r="B524" s="1" t="s">
        <v>227</v>
      </c>
    </row>
    <row r="526" spans="2:8">
      <c r="B526" s="1" t="s">
        <v>436</v>
      </c>
    </row>
    <row r="528" spans="2:8">
      <c r="B528" s="1" t="s">
        <v>437</v>
      </c>
    </row>
    <row r="529" spans="2:6">
      <c r="B529" s="1"/>
      <c r="C529" t="s">
        <v>237</v>
      </c>
      <c r="D529" t="s">
        <v>238</v>
      </c>
      <c r="E529" t="s">
        <v>239</v>
      </c>
      <c r="F529" t="s">
        <v>240</v>
      </c>
    </row>
    <row r="530" spans="2:6">
      <c r="B530" s="1" t="s">
        <v>410</v>
      </c>
      <c r="C530">
        <v>-5.4582249999999997</v>
      </c>
      <c r="D530">
        <v>-8.1173730000000006</v>
      </c>
      <c r="E530">
        <v>-2.7990765999999998</v>
      </c>
      <c r="F530">
        <v>2.9999999999999999E-7</v>
      </c>
    </row>
    <row r="531" spans="2:6">
      <c r="B531" s="1" t="s">
        <v>411</v>
      </c>
      <c r="C531">
        <v>-14.196206999999999</v>
      </c>
      <c r="D531">
        <v>-17.782491</v>
      </c>
      <c r="E531">
        <v>-10.6099225</v>
      </c>
      <c r="F531">
        <v>0</v>
      </c>
    </row>
    <row r="532" spans="2:6">
      <c r="B532" s="1" t="s">
        <v>444</v>
      </c>
      <c r="C532">
        <v>-10.896075</v>
      </c>
      <c r="D532">
        <v>-17.083203000000001</v>
      </c>
      <c r="E532">
        <v>-4.7089468999999999</v>
      </c>
      <c r="F532">
        <v>1.7200000000000001E-5</v>
      </c>
    </row>
    <row r="533" spans="2:6">
      <c r="B533" s="1" t="s">
        <v>445</v>
      </c>
      <c r="C533">
        <v>-11.865772</v>
      </c>
      <c r="D533">
        <v>-46.202938000000003</v>
      </c>
      <c r="E533">
        <v>22.471394799999999</v>
      </c>
      <c r="F533">
        <v>0.87932120000000003</v>
      </c>
    </row>
    <row r="534" spans="2:6">
      <c r="B534" s="1" t="s">
        <v>414</v>
      </c>
      <c r="C534">
        <v>-8.7379820000000006</v>
      </c>
      <c r="D534">
        <v>-12.567985</v>
      </c>
      <c r="E534">
        <v>-4.9079785999999999</v>
      </c>
      <c r="F534">
        <v>0</v>
      </c>
    </row>
    <row r="535" spans="2:6">
      <c r="B535" s="1" t="s">
        <v>446</v>
      </c>
      <c r="C535">
        <v>-5.4378500000000001</v>
      </c>
      <c r="D535">
        <v>-11.769361999999999</v>
      </c>
      <c r="E535">
        <v>0.89366179999999995</v>
      </c>
      <c r="F535">
        <v>0.1310518</v>
      </c>
    </row>
    <row r="536" spans="2:6">
      <c r="B536" s="1" t="s">
        <v>447</v>
      </c>
      <c r="C536">
        <v>-6.4075470000000001</v>
      </c>
      <c r="D536">
        <v>-40.771023999999997</v>
      </c>
      <c r="E536">
        <v>27.9559292</v>
      </c>
      <c r="F536">
        <v>0.98641279999999998</v>
      </c>
    </row>
    <row r="537" spans="2:6">
      <c r="B537" s="1" t="s">
        <v>448</v>
      </c>
      <c r="C537">
        <v>3.3001320000000001</v>
      </c>
      <c r="D537">
        <v>-3.4732289999999999</v>
      </c>
      <c r="E537">
        <v>10.073492099999999</v>
      </c>
      <c r="F537">
        <v>0.67135250000000002</v>
      </c>
    </row>
    <row r="538" spans="2:6">
      <c r="B538" s="1" t="s">
        <v>449</v>
      </c>
      <c r="C538">
        <v>2.330435</v>
      </c>
      <c r="D538">
        <v>-32.117190000000001</v>
      </c>
      <c r="E538">
        <v>36.778059800000001</v>
      </c>
      <c r="F538">
        <v>0.99973860000000003</v>
      </c>
    </row>
    <row r="539" spans="2:6">
      <c r="B539" s="1" t="s">
        <v>450</v>
      </c>
      <c r="C539">
        <v>-0.96969700000000003</v>
      </c>
      <c r="D539">
        <v>-35.784320000000001</v>
      </c>
      <c r="E539">
        <v>33.844926299999997</v>
      </c>
      <c r="F539">
        <v>0.9999924</v>
      </c>
    </row>
    <row r="541" spans="2:6">
      <c r="B541" s="1" t="s">
        <v>428</v>
      </c>
    </row>
    <row r="542" spans="2:6">
      <c r="B542" s="1" t="s">
        <v>433</v>
      </c>
    </row>
    <row r="543" spans="2:6">
      <c r="B543" s="1" t="s">
        <v>434</v>
      </c>
    </row>
    <row r="544" spans="2:6">
      <c r="B544" s="1" t="s">
        <v>224</v>
      </c>
    </row>
    <row r="545" spans="2:6">
      <c r="B545" s="1" t="s">
        <v>225</v>
      </c>
    </row>
    <row r="546" spans="2:6">
      <c r="B546" s="1" t="s">
        <v>435</v>
      </c>
    </row>
    <row r="547" spans="2:6">
      <c r="B547" s="98" t="s">
        <v>403</v>
      </c>
    </row>
    <row r="548" spans="2:6">
      <c r="B548" s="99" t="s">
        <v>404</v>
      </c>
    </row>
    <row r="550" spans="2:6">
      <c r="B550" s="1" t="s">
        <v>438</v>
      </c>
    </row>
    <row r="551" spans="2:6">
      <c r="B551" s="1" t="s">
        <v>439</v>
      </c>
    </row>
    <row r="552" spans="2:6">
      <c r="B552" s="1" t="s">
        <v>440</v>
      </c>
    </row>
    <row r="554" spans="2:6">
      <c r="B554" s="100" t="s">
        <v>408</v>
      </c>
    </row>
    <row r="557" spans="2:6">
      <c r="B557" s="94" t="s">
        <v>441</v>
      </c>
      <c r="C557" s="94" t="s">
        <v>297</v>
      </c>
      <c r="D557" s="94" t="s">
        <v>299</v>
      </c>
      <c r="E557" s="97"/>
      <c r="F557" s="97"/>
    </row>
    <row r="558" spans="2:6">
      <c r="B558" s="95" t="s">
        <v>296</v>
      </c>
      <c r="C558" s="95" t="s">
        <v>298</v>
      </c>
      <c r="D558" s="95" t="s">
        <v>298</v>
      </c>
      <c r="E558" s="97"/>
      <c r="F558" s="97"/>
    </row>
    <row r="559" spans="2:6">
      <c r="B559" s="84" t="s">
        <v>27</v>
      </c>
      <c r="C559" s="84">
        <v>41.865769999999998</v>
      </c>
      <c r="D559" s="84">
        <v>11.979050000000001</v>
      </c>
      <c r="E559" s="84"/>
      <c r="F559" s="84"/>
    </row>
    <row r="560" spans="2:6">
      <c r="B560" s="84" t="s">
        <v>42</v>
      </c>
      <c r="C560" s="84">
        <v>36.407550000000001</v>
      </c>
      <c r="D560" s="84">
        <v>14.028650000000001</v>
      </c>
      <c r="E560" s="84"/>
      <c r="F560" s="84"/>
    </row>
    <row r="561" spans="2:6">
      <c r="B561" s="84" t="s">
        <v>29</v>
      </c>
      <c r="C561" s="84">
        <v>27.66957</v>
      </c>
      <c r="D561" s="84">
        <v>11.147119999999999</v>
      </c>
      <c r="E561" s="84"/>
      <c r="F561" s="84"/>
    </row>
    <row r="562" spans="2:6">
      <c r="B562" s="84" t="s">
        <v>442</v>
      </c>
      <c r="C562" s="84">
        <v>30.9697</v>
      </c>
      <c r="D562" s="84">
        <v>12.04026</v>
      </c>
      <c r="E562" s="84"/>
      <c r="F562" s="84"/>
    </row>
    <row r="563" spans="2:6">
      <c r="B563" s="84" t="s">
        <v>443</v>
      </c>
      <c r="C563" s="84">
        <v>30</v>
      </c>
      <c r="D563" s="96" t="s">
        <v>250</v>
      </c>
      <c r="E563" s="84"/>
      <c r="F563" s="84"/>
    </row>
    <row r="564" spans="2:6">
      <c r="B564" s="96" t="s">
        <v>250</v>
      </c>
      <c r="C564" s="84">
        <v>39.025640000000003</v>
      </c>
      <c r="D564" s="84">
        <v>12.833930000000001</v>
      </c>
    </row>
    <row r="570" spans="2:6">
      <c r="B570" s="1" t="s">
        <v>83</v>
      </c>
    </row>
    <row r="571" spans="2:6">
      <c r="B571" s="1" t="s">
        <v>451</v>
      </c>
    </row>
    <row r="573" spans="2:6">
      <c r="B573" s="1" t="s">
        <v>80</v>
      </c>
    </row>
    <row r="574" spans="2:6">
      <c r="B574" s="1" t="s">
        <v>81</v>
      </c>
    </row>
    <row r="575" spans="2:6">
      <c r="B575" s="1" t="s">
        <v>452</v>
      </c>
    </row>
    <row r="577" spans="2:2">
      <c r="B577" s="1" t="s">
        <v>45</v>
      </c>
    </row>
    <row r="578" spans="2:2">
      <c r="B578" s="1" t="s">
        <v>453</v>
      </c>
    </row>
    <row r="579" spans="2:2">
      <c r="B579" s="1" t="s">
        <v>454</v>
      </c>
    </row>
    <row r="580" spans="2:2">
      <c r="B580" s="1" t="s">
        <v>455</v>
      </c>
    </row>
    <row r="581" spans="2:2">
      <c r="B581" s="1" t="s">
        <v>456</v>
      </c>
    </row>
    <row r="582" spans="2:2">
      <c r="B582" s="1" t="s">
        <v>457</v>
      </c>
    </row>
    <row r="583" spans="2:2">
      <c r="B583" s="1" t="s">
        <v>458</v>
      </c>
    </row>
    <row r="584" spans="2:2">
      <c r="B584" s="1" t="s">
        <v>459</v>
      </c>
    </row>
    <row r="585" spans="2:2">
      <c r="B585" s="1" t="s">
        <v>224</v>
      </c>
    </row>
    <row r="586" spans="2:2">
      <c r="B586" s="1" t="s">
        <v>225</v>
      </c>
    </row>
    <row r="588" spans="2:2">
      <c r="B588" s="1" t="s">
        <v>460</v>
      </c>
    </row>
    <row r="589" spans="2:2">
      <c r="B589" s="1" t="s">
        <v>461</v>
      </c>
    </row>
    <row r="590" spans="2:2">
      <c r="B590" s="1" t="s">
        <v>462</v>
      </c>
    </row>
    <row r="593" spans="2:2">
      <c r="B593" s="1" t="s">
        <v>83</v>
      </c>
    </row>
    <row r="594" spans="2:2">
      <c r="B594" s="1" t="s">
        <v>78</v>
      </c>
    </row>
    <row r="595" spans="2:2">
      <c r="B595" s="1" t="s">
        <v>463</v>
      </c>
    </row>
    <row r="597" spans="2:2">
      <c r="B597" s="1" t="s">
        <v>80</v>
      </c>
    </row>
    <row r="598" spans="2:2">
      <c r="B598" s="1" t="s">
        <v>81</v>
      </c>
    </row>
    <row r="599" spans="2:2">
      <c r="B599" s="1" t="s">
        <v>464</v>
      </c>
    </row>
    <row r="601" spans="2:2">
      <c r="B601" s="1" t="s">
        <v>45</v>
      </c>
    </row>
    <row r="602" spans="2:2">
      <c r="B602" s="1" t="s">
        <v>465</v>
      </c>
    </row>
    <row r="603" spans="2:2">
      <c r="B603" s="1" t="s">
        <v>466</v>
      </c>
    </row>
    <row r="604" spans="2:2">
      <c r="B604" s="1" t="s">
        <v>467</v>
      </c>
    </row>
    <row r="605" spans="2:2">
      <c r="B605" s="1" t="s">
        <v>468</v>
      </c>
    </row>
    <row r="606" spans="2:2">
      <c r="B606" s="1" t="s">
        <v>469</v>
      </c>
    </row>
    <row r="607" spans="2:2">
      <c r="B607" s="1" t="s">
        <v>470</v>
      </c>
    </row>
    <row r="608" spans="2:2">
      <c r="B608" s="1" t="s">
        <v>471</v>
      </c>
    </row>
    <row r="609" spans="2:2">
      <c r="B609" s="1" t="s">
        <v>472</v>
      </c>
    </row>
    <row r="610" spans="2:2">
      <c r="B610" s="1" t="s">
        <v>473</v>
      </c>
    </row>
    <row r="611" spans="2:2">
      <c r="B611" s="1" t="s">
        <v>474</v>
      </c>
    </row>
    <row r="612" spans="2:2">
      <c r="B612" s="1" t="s">
        <v>475</v>
      </c>
    </row>
    <row r="613" spans="2:2">
      <c r="B613" s="1" t="s">
        <v>476</v>
      </c>
    </row>
    <row r="614" spans="2:2">
      <c r="B614" s="1" t="s">
        <v>477</v>
      </c>
    </row>
    <row r="615" spans="2:2">
      <c r="B615" s="1" t="s">
        <v>478</v>
      </c>
    </row>
    <row r="616" spans="2:2">
      <c r="B616" s="1" t="s">
        <v>479</v>
      </c>
    </row>
    <row r="617" spans="2:2">
      <c r="B617" s="1" t="s">
        <v>224</v>
      </c>
    </row>
    <row r="618" spans="2:2">
      <c r="B618" s="1" t="s">
        <v>225</v>
      </c>
    </row>
    <row r="620" spans="2:2">
      <c r="B620" s="1" t="s">
        <v>480</v>
      </c>
    </row>
    <row r="621" spans="2:2">
      <c r="B621" s="1" t="s">
        <v>481</v>
      </c>
    </row>
    <row r="622" spans="2:2">
      <c r="B622" s="1" t="s">
        <v>482</v>
      </c>
    </row>
    <row r="625" spans="2:2">
      <c r="B625" s="1" t="s">
        <v>83</v>
      </c>
    </row>
    <row r="626" spans="2:2">
      <c r="B626" s="1" t="s">
        <v>78</v>
      </c>
    </row>
    <row r="627" spans="2:2">
      <c r="B627" s="1" t="s">
        <v>483</v>
      </c>
    </row>
    <row r="629" spans="2:2">
      <c r="B629" s="1" t="s">
        <v>80</v>
      </c>
    </row>
    <row r="630" spans="2:2">
      <c r="B630" s="1" t="s">
        <v>81</v>
      </c>
    </row>
    <row r="631" spans="2:2">
      <c r="B631" s="1" t="s">
        <v>484</v>
      </c>
    </row>
    <row r="633" spans="2:2">
      <c r="B633" s="1" t="s">
        <v>45</v>
      </c>
    </row>
    <row r="634" spans="2:2">
      <c r="B634" s="1" t="s">
        <v>485</v>
      </c>
    </row>
    <row r="635" spans="2:2">
      <c r="B635" s="1" t="s">
        <v>486</v>
      </c>
    </row>
    <row r="636" spans="2:2">
      <c r="B636" s="1" t="s">
        <v>487</v>
      </c>
    </row>
    <row r="637" spans="2:2">
      <c r="B637" s="1" t="s">
        <v>488</v>
      </c>
    </row>
    <row r="638" spans="2:2">
      <c r="B638" s="1" t="s">
        <v>489</v>
      </c>
    </row>
    <row r="639" spans="2:2">
      <c r="B639" s="1" t="s">
        <v>490</v>
      </c>
    </row>
    <row r="640" spans="2:2">
      <c r="B640" s="1" t="s">
        <v>491</v>
      </c>
    </row>
    <row r="641" spans="2:2">
      <c r="B641" s="1" t="s">
        <v>492</v>
      </c>
    </row>
    <row r="642" spans="2:2">
      <c r="B642" s="1" t="s">
        <v>493</v>
      </c>
    </row>
    <row r="643" spans="2:2">
      <c r="B643" s="1" t="s">
        <v>494</v>
      </c>
    </row>
    <row r="644" spans="2:2">
      <c r="B644" s="1" t="s">
        <v>495</v>
      </c>
    </row>
    <row r="645" spans="2:2">
      <c r="B645" s="1" t="s">
        <v>496</v>
      </c>
    </row>
    <row r="646" spans="2:2">
      <c r="B646" s="1" t="s">
        <v>497</v>
      </c>
    </row>
    <row r="647" spans="2:2">
      <c r="B647" s="1" t="s">
        <v>498</v>
      </c>
    </row>
    <row r="648" spans="2:2">
      <c r="B648" s="1" t="s">
        <v>499</v>
      </c>
    </row>
    <row r="649" spans="2:2">
      <c r="B649" s="1" t="s">
        <v>500</v>
      </c>
    </row>
    <row r="650" spans="2:2">
      <c r="B650" s="1" t="s">
        <v>501</v>
      </c>
    </row>
    <row r="651" spans="2:2">
      <c r="B651" s="1" t="s">
        <v>502</v>
      </c>
    </row>
    <row r="652" spans="2:2">
      <c r="B652" s="1" t="s">
        <v>224</v>
      </c>
    </row>
    <row r="653" spans="2:2">
      <c r="B653" s="1" t="s">
        <v>225</v>
      </c>
    </row>
    <row r="655" spans="2:2">
      <c r="B655" s="1" t="s">
        <v>503</v>
      </c>
    </row>
    <row r="656" spans="2:2">
      <c r="B656" s="1" t="s">
        <v>504</v>
      </c>
    </row>
    <row r="657" spans="2:2">
      <c r="B657" s="1" t="s">
        <v>505</v>
      </c>
    </row>
    <row r="659" spans="2:2">
      <c r="B659" s="1" t="s">
        <v>506</v>
      </c>
    </row>
    <row r="661" spans="2:2">
      <c r="B661" s="1" t="s">
        <v>507</v>
      </c>
    </row>
    <row r="662" spans="2:2">
      <c r="B662" s="1" t="s">
        <v>508</v>
      </c>
    </row>
    <row r="663" spans="2:2">
      <c r="B663" s="1" t="s">
        <v>509</v>
      </c>
    </row>
    <row r="664" spans="2:2">
      <c r="B664" s="1" t="s">
        <v>510</v>
      </c>
    </row>
    <row r="665" spans="2:2">
      <c r="B665" s="1" t="s">
        <v>511</v>
      </c>
    </row>
    <row r="666" spans="2:2">
      <c r="B666" s="1" t="s">
        <v>512</v>
      </c>
    </row>
    <row r="667" spans="2:2">
      <c r="B667" s="1" t="s">
        <v>513</v>
      </c>
    </row>
    <row r="668" spans="2:2">
      <c r="B668" s="1" t="s">
        <v>514</v>
      </c>
    </row>
    <row r="669" spans="2:2">
      <c r="B669" s="1" t="s">
        <v>224</v>
      </c>
    </row>
    <row r="670" spans="2:2">
      <c r="B670" s="1" t="s">
        <v>225</v>
      </c>
    </row>
    <row r="674" spans="2:7">
      <c r="B674" s="1"/>
      <c r="C674" s="1" t="s">
        <v>46</v>
      </c>
      <c r="D674" s="1" t="s">
        <v>47</v>
      </c>
      <c r="E674" t="s">
        <v>48</v>
      </c>
      <c r="F674" t="s">
        <v>49</v>
      </c>
    </row>
    <row r="675" spans="2:7">
      <c r="B675" s="1" t="s">
        <v>50</v>
      </c>
      <c r="C675" s="1">
        <v>36.787999999999997</v>
      </c>
      <c r="D675" s="1">
        <v>5.5834999999999999</v>
      </c>
      <c r="E675">
        <v>6.5890000000000004</v>
      </c>
      <c r="F675" s="16">
        <v>8.2199999999999998E-11</v>
      </c>
      <c r="G675" t="s">
        <v>51</v>
      </c>
    </row>
    <row r="676" spans="2:7">
      <c r="B676" s="1" t="s">
        <v>52</v>
      </c>
      <c r="C676" s="1">
        <v>0.17180000000000001</v>
      </c>
      <c r="D676" s="1">
        <v>0.27260000000000001</v>
      </c>
      <c r="E676">
        <v>0.63</v>
      </c>
      <c r="F676">
        <v>0.52900000000000003</v>
      </c>
    </row>
    <row r="677" spans="2:7">
      <c r="B677" s="1" t="s">
        <v>53</v>
      </c>
      <c r="C677" s="1">
        <v>0.79139999999999999</v>
      </c>
      <c r="D677" s="1">
        <v>0.98340000000000005</v>
      </c>
      <c r="E677">
        <v>0.80500000000000005</v>
      </c>
      <c r="F677">
        <v>0.42099999999999999</v>
      </c>
    </row>
    <row r="678" spans="2:7">
      <c r="B678" s="1" t="s">
        <v>54</v>
      </c>
      <c r="C678" s="1">
        <v>-7.8041999999999998</v>
      </c>
      <c r="D678" s="1">
        <v>1.601</v>
      </c>
      <c r="E678">
        <v>-4.8739999999999997</v>
      </c>
      <c r="F678" s="16">
        <v>1.3200000000000001E-6</v>
      </c>
      <c r="G678" t="s">
        <v>51</v>
      </c>
    </row>
    <row r="679" spans="2:7">
      <c r="B679" s="1" t="s">
        <v>55</v>
      </c>
      <c r="C679" s="1">
        <v>-12.8667</v>
      </c>
      <c r="D679" s="1">
        <v>1.2805</v>
      </c>
      <c r="E679">
        <v>-10.048</v>
      </c>
      <c r="F679" t="s">
        <v>56</v>
      </c>
      <c r="G679" t="s">
        <v>51</v>
      </c>
    </row>
    <row r="680" spans="2:7">
      <c r="B680" s="1" t="s">
        <v>57</v>
      </c>
      <c r="C680" s="1">
        <v>-4.6844999999999999</v>
      </c>
      <c r="D680" s="1">
        <v>3.1273</v>
      </c>
      <c r="E680">
        <v>-1.498</v>
      </c>
      <c r="F680">
        <v>0.13500000000000001</v>
      </c>
    </row>
    <row r="681" spans="2:7">
      <c r="B681" s="1" t="s">
        <v>224</v>
      </c>
      <c r="C681" s="101"/>
      <c r="D681" s="101"/>
    </row>
    <row r="682" spans="2:7">
      <c r="B682" s="1" t="s">
        <v>225</v>
      </c>
      <c r="C682" s="1"/>
      <c r="D682" s="1"/>
    </row>
    <row r="683" spans="2:7">
      <c r="B683" s="101"/>
      <c r="C683" s="101"/>
      <c r="D683" s="101"/>
    </row>
    <row r="684" spans="2:7">
      <c r="B684" s="1" t="s">
        <v>460</v>
      </c>
      <c r="C684" s="1"/>
      <c r="D684" s="1"/>
    </row>
    <row r="685" spans="2:7">
      <c r="B685" s="1" t="s">
        <v>461</v>
      </c>
      <c r="C685" s="1"/>
      <c r="D685" s="1"/>
    </row>
    <row r="686" spans="2:7">
      <c r="B686" s="1" t="s">
        <v>462</v>
      </c>
      <c r="C686" s="1"/>
      <c r="D686" s="1"/>
    </row>
    <row r="688" spans="2:7">
      <c r="B688" s="1"/>
      <c r="C688" s="102">
        <v>2.5000000000000001E-2</v>
      </c>
      <c r="D688" s="102">
        <v>0.97499999999999998</v>
      </c>
    </row>
    <row r="689" spans="2:7">
      <c r="B689" s="1" t="s">
        <v>50</v>
      </c>
      <c r="C689">
        <v>25.827264700000001</v>
      </c>
      <c r="D689">
        <v>47.748675400000003</v>
      </c>
    </row>
    <row r="690" spans="2:7">
      <c r="B690" s="1" t="s">
        <v>52</v>
      </c>
      <c r="C690">
        <v>-0.36327910000000002</v>
      </c>
      <c r="D690">
        <v>0.70681380000000005</v>
      </c>
    </row>
    <row r="691" spans="2:7">
      <c r="B691" s="1" t="s">
        <v>53</v>
      </c>
      <c r="C691">
        <v>-1.1390277</v>
      </c>
      <c r="D691">
        <v>2.7218681999999998</v>
      </c>
    </row>
    <row r="692" spans="2:7">
      <c r="B692" s="1" t="s">
        <v>54</v>
      </c>
      <c r="C692">
        <v>-10.9470402</v>
      </c>
      <c r="D692">
        <v>-4.6612850999999997</v>
      </c>
    </row>
    <row r="693" spans="2:7">
      <c r="B693" s="1" t="s">
        <v>55</v>
      </c>
      <c r="C693">
        <v>-15.3804938</v>
      </c>
      <c r="D693">
        <v>-10.352969999999999</v>
      </c>
    </row>
    <row r="694" spans="2:7">
      <c r="B694" s="1" t="s">
        <v>57</v>
      </c>
      <c r="C694">
        <v>-10.823550600000001</v>
      </c>
      <c r="D694">
        <v>1.4546265</v>
      </c>
    </row>
    <row r="697" spans="2:7">
      <c r="B697" s="1"/>
      <c r="C697" t="s">
        <v>46</v>
      </c>
      <c r="D697" t="s">
        <v>47</v>
      </c>
      <c r="E697" t="s">
        <v>48</v>
      </c>
      <c r="F697" t="s">
        <v>49</v>
      </c>
    </row>
    <row r="698" spans="2:7">
      <c r="B698" s="1" t="s">
        <v>50</v>
      </c>
      <c r="C698">
        <v>36.467860000000002</v>
      </c>
      <c r="D698">
        <v>6.6090299999999997</v>
      </c>
      <c r="E698">
        <v>5.5179999999999998</v>
      </c>
      <c r="F698" s="16">
        <v>4.6999999999999997E-8</v>
      </c>
      <c r="G698" t="s">
        <v>51</v>
      </c>
    </row>
    <row r="699" spans="2:7">
      <c r="B699" s="1" t="s">
        <v>52</v>
      </c>
      <c r="C699">
        <v>-4.182E-3</v>
      </c>
      <c r="D699">
        <v>0.325519</v>
      </c>
      <c r="E699">
        <v>-1.2999999999999999E-2</v>
      </c>
      <c r="F699">
        <v>0.98975299999999999</v>
      </c>
    </row>
    <row r="700" spans="2:7">
      <c r="B700" s="1" t="s">
        <v>53</v>
      </c>
      <c r="C700">
        <v>0.21607599999999999</v>
      </c>
      <c r="D700">
        <v>1.0789960000000001</v>
      </c>
      <c r="E700">
        <v>0.2</v>
      </c>
      <c r="F700">
        <v>0.841333</v>
      </c>
    </row>
    <row r="701" spans="2:7">
      <c r="B701" s="1" t="s">
        <v>54</v>
      </c>
      <c r="C701">
        <v>-7.032934</v>
      </c>
      <c r="D701">
        <v>1.6271389999999999</v>
      </c>
      <c r="E701">
        <v>-4.3220000000000001</v>
      </c>
      <c r="F701" s="16">
        <v>1.7499999999999998E-5</v>
      </c>
      <c r="G701" t="s">
        <v>51</v>
      </c>
    </row>
    <row r="702" spans="2:7">
      <c r="B702" s="1" t="s">
        <v>55</v>
      </c>
      <c r="C702">
        <v>-11.878486000000001</v>
      </c>
      <c r="D702">
        <v>1.352393</v>
      </c>
      <c r="E702">
        <v>-8.7829999999999995</v>
      </c>
      <c r="F702" t="s">
        <v>56</v>
      </c>
      <c r="G702" t="s">
        <v>51</v>
      </c>
    </row>
    <row r="703" spans="2:7">
      <c r="B703" s="1" t="s">
        <v>57</v>
      </c>
      <c r="C703">
        <v>-3.819801</v>
      </c>
      <c r="D703">
        <v>3.136145</v>
      </c>
      <c r="E703">
        <v>-1.218</v>
      </c>
      <c r="F703">
        <v>0.223603</v>
      </c>
    </row>
    <row r="704" spans="2:7">
      <c r="B704" s="1" t="s">
        <v>520</v>
      </c>
      <c r="C704">
        <v>2.9310749999999999</v>
      </c>
      <c r="D704">
        <v>1.3107340000000001</v>
      </c>
      <c r="E704">
        <v>2.2360000000000002</v>
      </c>
      <c r="F704">
        <v>2.5625999999999999E-2</v>
      </c>
      <c r="G704" t="s">
        <v>64</v>
      </c>
    </row>
    <row r="705" spans="2:7">
      <c r="B705" s="1" t="s">
        <v>521</v>
      </c>
      <c r="C705">
        <v>2.5095209999999999</v>
      </c>
      <c r="D705">
        <v>1.5825130000000001</v>
      </c>
      <c r="E705">
        <v>1.5860000000000001</v>
      </c>
      <c r="F705">
        <v>0.113203</v>
      </c>
    </row>
    <row r="706" spans="2:7">
      <c r="B706" s="1" t="s">
        <v>522</v>
      </c>
      <c r="C706">
        <v>-2.639357</v>
      </c>
      <c r="D706">
        <v>2.9374530000000001</v>
      </c>
      <c r="E706">
        <v>-0.89900000000000002</v>
      </c>
      <c r="F706">
        <v>0.36919200000000002</v>
      </c>
    </row>
    <row r="707" spans="2:7">
      <c r="B707" s="1" t="s">
        <v>523</v>
      </c>
      <c r="C707">
        <v>-2.5440860000000001</v>
      </c>
      <c r="D707">
        <v>3.9805820000000001</v>
      </c>
      <c r="E707">
        <v>-0.63900000000000001</v>
      </c>
      <c r="F707">
        <v>0.52293400000000001</v>
      </c>
    </row>
    <row r="708" spans="2:7">
      <c r="B708" s="1" t="s">
        <v>65</v>
      </c>
      <c r="C708">
        <v>6.5870649999999999</v>
      </c>
      <c r="D708">
        <v>1.744526</v>
      </c>
      <c r="E708">
        <v>3.7759999999999998</v>
      </c>
      <c r="F708">
        <v>1.7200000000000001E-4</v>
      </c>
      <c r="G708" t="s">
        <v>51</v>
      </c>
    </row>
    <row r="709" spans="2:7">
      <c r="B709" s="1" t="s">
        <v>66</v>
      </c>
      <c r="C709">
        <v>3.3114690000000002</v>
      </c>
      <c r="D709">
        <v>1.734758</v>
      </c>
      <c r="E709">
        <v>1.909</v>
      </c>
      <c r="F709">
        <v>5.6651E-2</v>
      </c>
      <c r="G709" t="s">
        <v>71</v>
      </c>
    </row>
    <row r="710" spans="2:7">
      <c r="B710" s="1" t="s">
        <v>67</v>
      </c>
      <c r="C710">
        <v>5.7807959999999996</v>
      </c>
      <c r="D710">
        <v>6.4535929999999997</v>
      </c>
      <c r="E710">
        <v>0.89600000000000002</v>
      </c>
      <c r="F710">
        <v>0.37067</v>
      </c>
    </row>
    <row r="711" spans="2:7">
      <c r="B711" s="1" t="s">
        <v>68</v>
      </c>
      <c r="C711">
        <v>1.3987259999999999</v>
      </c>
      <c r="D711">
        <v>1.4364939999999999</v>
      </c>
      <c r="E711">
        <v>0.97399999999999998</v>
      </c>
      <c r="F711">
        <v>0.33051000000000003</v>
      </c>
    </row>
    <row r="712" spans="2:7">
      <c r="B712" s="1" t="s">
        <v>224</v>
      </c>
    </row>
    <row r="713" spans="2:7">
      <c r="B713" s="1" t="s">
        <v>225</v>
      </c>
    </row>
    <row r="715" spans="2:7">
      <c r="B715" s="1" t="s">
        <v>480</v>
      </c>
    </row>
    <row r="716" spans="2:7">
      <c r="B716" s="1" t="s">
        <v>481</v>
      </c>
    </row>
    <row r="717" spans="2:7">
      <c r="B717" s="1" t="s">
        <v>482</v>
      </c>
    </row>
    <row r="719" spans="2:7">
      <c r="B719" s="1"/>
      <c r="C719" s="102">
        <v>2.5000000000000001E-2</v>
      </c>
      <c r="D719" s="102">
        <v>0.97499999999999998</v>
      </c>
    </row>
    <row r="720" spans="2:7">
      <c r="B720" s="1" t="s">
        <v>50</v>
      </c>
      <c r="C720">
        <v>23.493818789999999</v>
      </c>
      <c r="D720">
        <v>49.441900799999999</v>
      </c>
    </row>
    <row r="721" spans="2:6">
      <c r="B721" s="1" t="s">
        <v>52</v>
      </c>
      <c r="C721">
        <v>-0.64320195000000002</v>
      </c>
      <c r="D721">
        <v>0.6348376</v>
      </c>
    </row>
    <row r="722" spans="2:6">
      <c r="B722" s="1" t="s">
        <v>53</v>
      </c>
      <c r="C722">
        <v>-1.9020773399999999</v>
      </c>
      <c r="D722">
        <v>2.3342301000000001</v>
      </c>
    </row>
    <row r="723" spans="2:6">
      <c r="B723" s="1" t="s">
        <v>54</v>
      </c>
      <c r="C723">
        <v>-10.22713461</v>
      </c>
      <c r="D723">
        <v>-3.8387334000000002</v>
      </c>
    </row>
    <row r="724" spans="2:6">
      <c r="B724" s="1" t="s">
        <v>55</v>
      </c>
      <c r="C724">
        <v>-14.53333958</v>
      </c>
      <c r="D724">
        <v>-9.2236323000000002</v>
      </c>
    </row>
    <row r="725" spans="2:6">
      <c r="B725" s="1" t="s">
        <v>57</v>
      </c>
      <c r="C725">
        <v>-9.9762985999999998</v>
      </c>
      <c r="D725">
        <v>2.3366965999999998</v>
      </c>
    </row>
    <row r="726" spans="2:6">
      <c r="B726" s="1" t="s">
        <v>520</v>
      </c>
      <c r="C726">
        <v>0.35800145999999999</v>
      </c>
      <c r="D726">
        <v>5.5041487</v>
      </c>
    </row>
    <row r="727" spans="2:6">
      <c r="B727" s="1" t="s">
        <v>521</v>
      </c>
      <c r="C727">
        <v>-0.59707613000000004</v>
      </c>
      <c r="D727">
        <v>5.6161178999999999</v>
      </c>
    </row>
    <row r="728" spans="2:6">
      <c r="B728" s="1" t="s">
        <v>522</v>
      </c>
      <c r="C728">
        <v>-8.4058058300000003</v>
      </c>
      <c r="D728">
        <v>3.1270908999999998</v>
      </c>
    </row>
    <row r="729" spans="2:6">
      <c r="B729" s="1" t="s">
        <v>523</v>
      </c>
      <c r="C729">
        <v>-10.35827939</v>
      </c>
      <c r="D729">
        <v>5.2701073000000003</v>
      </c>
    </row>
    <row r="730" spans="2:6">
      <c r="B730" s="1" t="s">
        <v>65</v>
      </c>
      <c r="C730">
        <v>3.16242533</v>
      </c>
      <c r="D730">
        <v>10.0117048</v>
      </c>
    </row>
    <row r="731" spans="2:6">
      <c r="B731" s="1" t="s">
        <v>66</v>
      </c>
      <c r="C731">
        <v>-9.3994939999999999E-2</v>
      </c>
      <c r="D731">
        <v>6.7169334999999997</v>
      </c>
    </row>
    <row r="732" spans="2:6">
      <c r="B732" s="1" t="s">
        <v>67</v>
      </c>
      <c r="C732">
        <v>-6.8881091300000001</v>
      </c>
      <c r="D732">
        <v>18.449701699999999</v>
      </c>
    </row>
    <row r="733" spans="2:6">
      <c r="B733" s="1" t="s">
        <v>68</v>
      </c>
      <c r="C733">
        <v>-1.42122434</v>
      </c>
      <c r="D733">
        <v>4.2186754999999998</v>
      </c>
    </row>
    <row r="736" spans="2:6">
      <c r="B736" s="1"/>
      <c r="C736" t="s">
        <v>46</v>
      </c>
      <c r="D736" t="s">
        <v>47</v>
      </c>
      <c r="E736" t="s">
        <v>48</v>
      </c>
      <c r="F736" t="s">
        <v>49</v>
      </c>
    </row>
    <row r="737" spans="2:7">
      <c r="B737" s="1" t="s">
        <v>50</v>
      </c>
      <c r="C737">
        <v>33.354259999999996</v>
      </c>
      <c r="D737">
        <v>6.7035</v>
      </c>
      <c r="E737">
        <v>4.976</v>
      </c>
      <c r="F737" s="16">
        <v>8.0500000000000002E-7</v>
      </c>
      <c r="G737" t="s">
        <v>51</v>
      </c>
    </row>
    <row r="738" spans="2:7">
      <c r="B738" s="1" t="s">
        <v>52</v>
      </c>
      <c r="C738">
        <v>6.1629999999999997E-2</v>
      </c>
      <c r="D738">
        <v>0.32623999999999997</v>
      </c>
      <c r="E738">
        <v>0.189</v>
      </c>
      <c r="F738">
        <v>0.85022299999999995</v>
      </c>
    </row>
    <row r="739" spans="2:7">
      <c r="B739" s="1" t="s">
        <v>53</v>
      </c>
      <c r="C739">
        <v>0.34444000000000002</v>
      </c>
      <c r="D739">
        <v>1.07958</v>
      </c>
      <c r="E739">
        <v>0.31900000000000001</v>
      </c>
      <c r="F739">
        <v>0.74977499999999997</v>
      </c>
    </row>
    <row r="740" spans="2:7">
      <c r="B740" s="1"/>
      <c r="G740" t="s">
        <v>51</v>
      </c>
    </row>
    <row r="741" spans="2:7">
      <c r="B741" s="1" t="s">
        <v>54</v>
      </c>
      <c r="C741">
        <v>-6.8965899999999998</v>
      </c>
      <c r="D741">
        <v>1.6232500000000001</v>
      </c>
      <c r="E741">
        <v>-4.2489999999999997</v>
      </c>
      <c r="F741" s="16">
        <v>2.4199999999999999E-5</v>
      </c>
      <c r="G741" t="s">
        <v>51</v>
      </c>
    </row>
    <row r="742" spans="2:7">
      <c r="B742" s="1" t="s">
        <v>55</v>
      </c>
      <c r="C742">
        <v>-12.029500000000001</v>
      </c>
      <c r="D742">
        <v>1.37818</v>
      </c>
      <c r="E742">
        <v>-8.7289999999999992</v>
      </c>
      <c r="F742" t="s">
        <v>56</v>
      </c>
    </row>
    <row r="743" spans="2:7">
      <c r="B743" s="1" t="s">
        <v>57</v>
      </c>
      <c r="C743">
        <v>-3.9857900000000002</v>
      </c>
      <c r="D743">
        <v>3.1307999999999998</v>
      </c>
      <c r="E743">
        <v>-1.2729999999999999</v>
      </c>
      <c r="F743">
        <v>0.203376</v>
      </c>
      <c r="G743" t="s">
        <v>64</v>
      </c>
    </row>
    <row r="744" spans="2:7">
      <c r="B744" s="1"/>
    </row>
    <row r="745" spans="2:7">
      <c r="B745" s="1" t="s">
        <v>520</v>
      </c>
      <c r="C745">
        <v>2.8425799999999999</v>
      </c>
      <c r="D745">
        <v>1.3101799999999999</v>
      </c>
      <c r="E745">
        <v>2.17</v>
      </c>
      <c r="F745">
        <v>3.0345E-2</v>
      </c>
    </row>
    <row r="746" spans="2:7">
      <c r="B746" s="1" t="s">
        <v>521</v>
      </c>
      <c r="C746">
        <v>2.5402300000000002</v>
      </c>
      <c r="D746">
        <v>1.5781400000000001</v>
      </c>
      <c r="E746">
        <v>1.61</v>
      </c>
      <c r="F746">
        <v>0.107894</v>
      </c>
    </row>
    <row r="747" spans="2:7">
      <c r="B747" s="1" t="s">
        <v>522</v>
      </c>
      <c r="C747">
        <v>-2.70852</v>
      </c>
      <c r="D747">
        <v>2.9289299999999998</v>
      </c>
      <c r="E747">
        <v>-0.92500000000000004</v>
      </c>
      <c r="F747">
        <v>0.35539199999999999</v>
      </c>
      <c r="G747" t="s">
        <v>51</v>
      </c>
    </row>
    <row r="748" spans="2:7">
      <c r="B748" s="1" t="s">
        <v>523</v>
      </c>
      <c r="C748">
        <v>-2.6749299999999998</v>
      </c>
      <c r="D748">
        <v>3.96841</v>
      </c>
      <c r="E748">
        <v>-0.67400000000000004</v>
      </c>
      <c r="F748">
        <v>0.50048099999999995</v>
      </c>
      <c r="G748" t="s">
        <v>71</v>
      </c>
    </row>
    <row r="749" spans="2:7">
      <c r="B749" s="1"/>
    </row>
    <row r="750" spans="2:7">
      <c r="B750" s="1" t="s">
        <v>65</v>
      </c>
      <c r="C750">
        <v>6.6935200000000004</v>
      </c>
      <c r="D750">
        <v>1.74692</v>
      </c>
      <c r="E750">
        <v>3.8319999999999999</v>
      </c>
      <c r="F750">
        <v>1.3799999999999999E-4</v>
      </c>
    </row>
    <row r="751" spans="2:7">
      <c r="B751" s="1" t="s">
        <v>66</v>
      </c>
      <c r="C751">
        <v>3.3499400000000001</v>
      </c>
      <c r="D751">
        <v>1.7313700000000001</v>
      </c>
      <c r="E751">
        <v>1.9350000000000001</v>
      </c>
      <c r="F751">
        <v>5.3379999999999997E-2</v>
      </c>
    </row>
    <row r="752" spans="2:7">
      <c r="B752" s="1" t="s">
        <v>67</v>
      </c>
      <c r="C752">
        <v>5.6573399999999996</v>
      </c>
      <c r="D752">
        <v>6.4355900000000004</v>
      </c>
      <c r="E752">
        <v>0.879</v>
      </c>
      <c r="F752">
        <v>0.37964100000000001</v>
      </c>
      <c r="G752" t="s">
        <v>58</v>
      </c>
    </row>
    <row r="753" spans="2:7">
      <c r="B753" s="1" t="s">
        <v>68</v>
      </c>
      <c r="C753">
        <v>1.44702</v>
      </c>
      <c r="D753">
        <v>1.4449399999999999</v>
      </c>
      <c r="E753">
        <v>1.0009999999999999</v>
      </c>
      <c r="F753">
        <v>0.31693100000000002</v>
      </c>
      <c r="G753" t="s">
        <v>71</v>
      </c>
    </row>
    <row r="754" spans="2:7">
      <c r="B754" s="1"/>
    </row>
    <row r="755" spans="2:7">
      <c r="B755" s="1" t="s">
        <v>70</v>
      </c>
      <c r="C755">
        <v>2.3559199999999998</v>
      </c>
      <c r="D755">
        <v>1.6686799999999999</v>
      </c>
      <c r="E755">
        <v>1.4119999999999999</v>
      </c>
      <c r="F755">
        <v>0.15840599999999999</v>
      </c>
    </row>
    <row r="756" spans="2:7">
      <c r="B756" s="1" t="s">
        <v>72</v>
      </c>
      <c r="C756">
        <v>3.7684500000000001</v>
      </c>
      <c r="D756">
        <v>1.3118799999999999</v>
      </c>
      <c r="E756">
        <v>2.8730000000000002</v>
      </c>
      <c r="F756">
        <v>4.1850000000000004E-3</v>
      </c>
    </row>
    <row r="757" spans="2:7">
      <c r="B757" s="1" t="s">
        <v>73</v>
      </c>
      <c r="C757">
        <v>1.88805</v>
      </c>
      <c r="D757">
        <v>1.1010200000000001</v>
      </c>
      <c r="E757">
        <v>1.7150000000000001</v>
      </c>
      <c r="F757">
        <v>8.6785000000000001E-2</v>
      </c>
    </row>
    <row r="758" spans="2:7">
      <c r="B758" s="1" t="s">
        <v>224</v>
      </c>
    </row>
    <row r="759" spans="2:7">
      <c r="B759" s="1" t="s">
        <v>225</v>
      </c>
    </row>
    <row r="761" spans="2:7">
      <c r="B761" s="1" t="s">
        <v>503</v>
      </c>
    </row>
    <row r="762" spans="2:7">
      <c r="B762" s="1" t="s">
        <v>504</v>
      </c>
    </row>
    <row r="763" spans="2:7">
      <c r="B763" s="1" t="s">
        <v>505</v>
      </c>
    </row>
    <row r="765" spans="2:7">
      <c r="B765" s="1"/>
      <c r="C765" s="102">
        <v>2.5000000000000001E-2</v>
      </c>
      <c r="D765" s="102">
        <v>0.97499999999999998</v>
      </c>
    </row>
    <row r="766" spans="2:7">
      <c r="B766" s="1" t="s">
        <v>50</v>
      </c>
      <c r="C766">
        <v>20.19467556</v>
      </c>
      <c r="D766">
        <v>46.513834899999999</v>
      </c>
    </row>
    <row r="767" spans="2:7">
      <c r="B767" s="1" t="s">
        <v>52</v>
      </c>
      <c r="C767">
        <v>-0.57881864999999999</v>
      </c>
      <c r="D767">
        <v>0.70207220000000004</v>
      </c>
    </row>
    <row r="768" spans="2:7">
      <c r="B768" s="1" t="s">
        <v>53</v>
      </c>
      <c r="C768">
        <v>-1.77487767</v>
      </c>
      <c r="D768">
        <v>2.4637630000000001</v>
      </c>
    </row>
    <row r="769" spans="2:4">
      <c r="B769" s="1"/>
    </row>
    <row r="770" spans="2:4">
      <c r="B770" s="1" t="s">
        <v>54</v>
      </c>
      <c r="C770">
        <v>-10.08317767</v>
      </c>
      <c r="D770">
        <v>-3.7099997</v>
      </c>
    </row>
    <row r="771" spans="2:4">
      <c r="B771" s="1" t="s">
        <v>55</v>
      </c>
      <c r="C771">
        <v>-14.73499674</v>
      </c>
      <c r="D771">
        <v>-9.3240084999999997</v>
      </c>
    </row>
    <row r="772" spans="2:4">
      <c r="B772" s="1" t="s">
        <v>57</v>
      </c>
      <c r="C772">
        <v>-10.131830600000001</v>
      </c>
      <c r="D772">
        <v>2.1602551000000001</v>
      </c>
    </row>
    <row r="773" spans="2:4">
      <c r="B773" s="1"/>
    </row>
    <row r="774" spans="2:4">
      <c r="B774" s="1" t="s">
        <v>520</v>
      </c>
      <c r="C774">
        <v>0.27058489000000002</v>
      </c>
      <c r="D774">
        <v>5.4145811999999998</v>
      </c>
    </row>
    <row r="775" spans="2:4">
      <c r="B775" s="1" t="s">
        <v>521</v>
      </c>
      <c r="C775">
        <v>-0.55780863999999997</v>
      </c>
      <c r="D775">
        <v>5.6382703000000003</v>
      </c>
    </row>
    <row r="776" spans="2:4">
      <c r="B776" s="1" t="s">
        <v>522</v>
      </c>
      <c r="C776">
        <v>-8.4582789399999996</v>
      </c>
      <c r="D776">
        <v>3.0412417</v>
      </c>
    </row>
    <row r="777" spans="2:4">
      <c r="B777" s="1" t="s">
        <v>523</v>
      </c>
      <c r="C777">
        <v>-10.465277950000001</v>
      </c>
      <c r="D777">
        <v>5.1154215000000001</v>
      </c>
    </row>
    <row r="778" spans="2:4">
      <c r="B778" s="1"/>
    </row>
    <row r="779" spans="2:4">
      <c r="B779" s="1" t="s">
        <v>65</v>
      </c>
      <c r="C779">
        <v>3.2641537899999999</v>
      </c>
      <c r="D779">
        <v>10.1228815</v>
      </c>
    </row>
    <row r="780" spans="2:4">
      <c r="B780" s="1" t="s">
        <v>66</v>
      </c>
      <c r="C780">
        <v>-4.8907720000000002E-2</v>
      </c>
      <c r="D780">
        <v>6.7487826000000002</v>
      </c>
    </row>
    <row r="781" spans="2:4">
      <c r="B781" s="1" t="s">
        <v>67</v>
      </c>
      <c r="C781">
        <v>-6.9763056399999996</v>
      </c>
      <c r="D781">
        <v>18.290983600000001</v>
      </c>
    </row>
    <row r="782" spans="2:4">
      <c r="B782" s="1" t="s">
        <v>68</v>
      </c>
      <c r="C782">
        <v>-1.3895185999999999</v>
      </c>
      <c r="D782">
        <v>4.2835662000000001</v>
      </c>
    </row>
    <row r="783" spans="2:4">
      <c r="B783" s="1"/>
    </row>
    <row r="784" spans="2:4">
      <c r="B784" s="1" t="s">
        <v>70</v>
      </c>
      <c r="C784">
        <v>-0.91985749000000006</v>
      </c>
      <c r="D784">
        <v>5.6316933000000002</v>
      </c>
    </row>
    <row r="785" spans="2:4">
      <c r="B785" s="1" t="s">
        <v>72</v>
      </c>
      <c r="C785">
        <v>1.19311498</v>
      </c>
      <c r="D785">
        <v>6.3437944000000002</v>
      </c>
    </row>
    <row r="786" spans="2:4">
      <c r="B786" s="1" t="s">
        <v>73</v>
      </c>
      <c r="C786">
        <v>-0.27334785</v>
      </c>
      <c r="D786">
        <v>4.0494531</v>
      </c>
    </row>
  </sheetData>
  <mergeCells count="32">
    <mergeCell ref="E557:E558"/>
    <mergeCell ref="F557:F558"/>
    <mergeCell ref="E449:E450"/>
    <mergeCell ref="F449:F450"/>
    <mergeCell ref="E474:E475"/>
    <mergeCell ref="F474:F475"/>
    <mergeCell ref="E507:E508"/>
    <mergeCell ref="F507:F508"/>
    <mergeCell ref="E357:E358"/>
    <mergeCell ref="F357:F358"/>
    <mergeCell ref="E405:E406"/>
    <mergeCell ref="F405:F406"/>
    <mergeCell ref="E308:E309"/>
    <mergeCell ref="F308:F309"/>
    <mergeCell ref="E325:E326"/>
    <mergeCell ref="F325:F326"/>
    <mergeCell ref="E342:E343"/>
    <mergeCell ref="F342:F343"/>
    <mergeCell ref="E254:E255"/>
    <mergeCell ref="F254:F255"/>
    <mergeCell ref="E273:E274"/>
    <mergeCell ref="F273:F274"/>
    <mergeCell ref="E291:E292"/>
    <mergeCell ref="F291:F292"/>
    <mergeCell ref="E167:E168"/>
    <mergeCell ref="F167:F168"/>
    <mergeCell ref="E212:E213"/>
    <mergeCell ref="F212:F213"/>
    <mergeCell ref="E236:E237"/>
    <mergeCell ref="F236:F237"/>
    <mergeCell ref="E140:E141"/>
    <mergeCell ref="F140:F1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ADDE-372E-9B4F-BB0F-D5A01C99AB10}">
  <dimension ref="B2:AI60"/>
  <sheetViews>
    <sheetView topLeftCell="H1" zoomScale="120" zoomScaleNormal="120" workbookViewId="0">
      <selection activeCell="I17" sqref="I17:I25"/>
    </sheetView>
  </sheetViews>
  <sheetFormatPr baseColWidth="10" defaultRowHeight="16"/>
  <cols>
    <col min="2" max="2" width="23.6640625" customWidth="1"/>
    <col min="9" max="9" width="17.33203125" customWidth="1"/>
    <col min="10" max="14" width="5.33203125" customWidth="1"/>
    <col min="15" max="15" width="2.83203125" customWidth="1"/>
    <col min="16" max="20" width="5.33203125" customWidth="1"/>
    <col min="21" max="21" width="2.83203125" customWidth="1"/>
    <col min="22" max="26" width="5.33203125" customWidth="1"/>
  </cols>
  <sheetData>
    <row r="2" spans="9:34" ht="14" customHeight="1">
      <c r="I2" s="108" t="s">
        <v>536</v>
      </c>
      <c r="J2" s="106" t="s">
        <v>543</v>
      </c>
      <c r="K2" s="106"/>
      <c r="L2" s="106"/>
      <c r="M2" s="106"/>
      <c r="N2" s="106"/>
      <c r="O2" s="115"/>
      <c r="P2" s="106" t="s">
        <v>544</v>
      </c>
      <c r="Q2" s="106"/>
      <c r="R2" s="106"/>
      <c r="S2" s="106"/>
      <c r="T2" s="106"/>
      <c r="U2" s="115"/>
      <c r="V2" s="106" t="s">
        <v>545</v>
      </c>
      <c r="W2" s="106"/>
      <c r="X2" s="106"/>
      <c r="Y2" s="106"/>
      <c r="Z2" s="106"/>
      <c r="AB2" s="18" t="s">
        <v>541</v>
      </c>
      <c r="AC2" s="18"/>
      <c r="AD2" s="18"/>
      <c r="AE2" s="18"/>
      <c r="AF2" s="18"/>
      <c r="AG2" s="18"/>
      <c r="AH2" s="18"/>
    </row>
    <row r="3" spans="9:34" ht="14" customHeight="1">
      <c r="I3" s="109"/>
      <c r="J3" s="116"/>
      <c r="K3" s="116"/>
      <c r="L3" s="107" t="s">
        <v>516</v>
      </c>
      <c r="M3" s="107"/>
      <c r="N3" s="116"/>
      <c r="O3" s="116"/>
      <c r="P3" s="116"/>
      <c r="Q3" s="116"/>
      <c r="R3" s="107" t="s">
        <v>516</v>
      </c>
      <c r="S3" s="107"/>
      <c r="T3" s="116"/>
      <c r="U3" s="116"/>
      <c r="V3" s="116"/>
      <c r="W3" s="116"/>
      <c r="X3" s="107" t="s">
        <v>516</v>
      </c>
      <c r="Y3" s="107"/>
      <c r="Z3" s="116"/>
      <c r="AB3" s="140" t="s">
        <v>536</v>
      </c>
      <c r="AC3" s="141" t="s">
        <v>537</v>
      </c>
      <c r="AD3" s="141" t="s">
        <v>534</v>
      </c>
      <c r="AE3" s="141" t="s">
        <v>230</v>
      </c>
      <c r="AF3" s="141" t="s">
        <v>535</v>
      </c>
      <c r="AG3" s="141" t="s">
        <v>151</v>
      </c>
      <c r="AH3" s="141" t="s">
        <v>8</v>
      </c>
    </row>
    <row r="4" spans="9:34" ht="14" customHeight="1">
      <c r="I4" s="110" t="s">
        <v>515</v>
      </c>
      <c r="J4" s="117" t="s">
        <v>179</v>
      </c>
      <c r="K4" s="117" t="s">
        <v>99</v>
      </c>
      <c r="L4" s="117" t="s">
        <v>517</v>
      </c>
      <c r="M4" s="117" t="s">
        <v>518</v>
      </c>
      <c r="N4" s="117" t="s">
        <v>8</v>
      </c>
      <c r="O4" s="117"/>
      <c r="P4" s="117" t="s">
        <v>179</v>
      </c>
      <c r="Q4" s="117" t="s">
        <v>99</v>
      </c>
      <c r="R4" s="117" t="s">
        <v>517</v>
      </c>
      <c r="S4" s="117" t="s">
        <v>518</v>
      </c>
      <c r="T4" s="117" t="s">
        <v>8</v>
      </c>
      <c r="U4" s="117"/>
      <c r="V4" s="117" t="s">
        <v>179</v>
      </c>
      <c r="W4" s="117" t="s">
        <v>99</v>
      </c>
      <c r="X4" s="117" t="s">
        <v>517</v>
      </c>
      <c r="Y4" s="117" t="s">
        <v>518</v>
      </c>
      <c r="Z4" s="117" t="s">
        <v>8</v>
      </c>
      <c r="AB4" s="142">
        <v>1</v>
      </c>
      <c r="AC4" s="143">
        <v>771</v>
      </c>
      <c r="AD4" s="143">
        <v>123584</v>
      </c>
      <c r="AE4" s="143"/>
      <c r="AF4" s="143"/>
      <c r="AG4" s="143"/>
      <c r="AH4" s="143"/>
    </row>
    <row r="5" spans="9:34" ht="14" customHeight="1">
      <c r="I5" s="109" t="s">
        <v>102</v>
      </c>
      <c r="J5" s="118">
        <v>36.787999999999997</v>
      </c>
      <c r="K5" s="118">
        <v>5.5834999999999999</v>
      </c>
      <c r="L5" s="119">
        <v>25.827264700000001</v>
      </c>
      <c r="M5" s="119">
        <v>47.748675400000003</v>
      </c>
      <c r="N5" s="120" t="s">
        <v>5</v>
      </c>
      <c r="O5" s="116"/>
      <c r="P5" s="119">
        <v>36.467860000000002</v>
      </c>
      <c r="Q5" s="119">
        <v>6.6090299999999997</v>
      </c>
      <c r="R5" s="119">
        <v>23.493818789999999</v>
      </c>
      <c r="S5" s="119">
        <v>49.441900799999999</v>
      </c>
      <c r="T5" s="120" t="s">
        <v>5</v>
      </c>
      <c r="U5" s="116"/>
      <c r="V5" s="119">
        <v>33.354259999999996</v>
      </c>
      <c r="W5" s="119">
        <v>6.7035</v>
      </c>
      <c r="X5" s="119">
        <v>20.19467556</v>
      </c>
      <c r="Y5" s="119">
        <v>46.513834899999999</v>
      </c>
      <c r="Z5" s="120" t="s">
        <v>5</v>
      </c>
      <c r="AB5" s="142">
        <v>2</v>
      </c>
      <c r="AC5" s="143">
        <v>763</v>
      </c>
      <c r="AD5" s="143">
        <v>119360</v>
      </c>
      <c r="AE5" s="143">
        <v>8</v>
      </c>
      <c r="AF5" s="144">
        <v>4224.6000000000004</v>
      </c>
      <c r="AG5" s="144">
        <v>3.4009</v>
      </c>
      <c r="AH5" s="143" t="s">
        <v>538</v>
      </c>
    </row>
    <row r="6" spans="9:34" ht="14" customHeight="1">
      <c r="I6" s="109" t="s">
        <v>52</v>
      </c>
      <c r="J6" s="118">
        <v>0.17180000000000001</v>
      </c>
      <c r="K6" s="118">
        <v>0.27260000000000001</v>
      </c>
      <c r="L6" s="119">
        <v>-0.36327910000000002</v>
      </c>
      <c r="M6" s="119">
        <v>0.70681380000000005</v>
      </c>
      <c r="N6" s="120">
        <v>0.52900000000000003</v>
      </c>
      <c r="O6" s="116"/>
      <c r="P6" s="119">
        <v>-4.182E-3</v>
      </c>
      <c r="Q6" s="119">
        <v>0.325519</v>
      </c>
      <c r="R6" s="119">
        <v>-0.64320195000000002</v>
      </c>
      <c r="S6" s="119">
        <v>0.6348376</v>
      </c>
      <c r="T6" s="120">
        <v>0.98975299999999999</v>
      </c>
      <c r="U6" s="116"/>
      <c r="V6" s="119">
        <v>6.1629999999999997E-2</v>
      </c>
      <c r="W6" s="119">
        <v>0.32623999999999997</v>
      </c>
      <c r="X6" s="119">
        <v>-0.57881864999999999</v>
      </c>
      <c r="Y6" s="119">
        <v>0.70207220000000004</v>
      </c>
      <c r="Z6" s="120">
        <v>0.85022299999999995</v>
      </c>
      <c r="AB6" s="145">
        <v>3</v>
      </c>
      <c r="AC6" s="146">
        <v>760</v>
      </c>
      <c r="AD6" s="146">
        <v>118011</v>
      </c>
      <c r="AE6" s="146">
        <v>3</v>
      </c>
      <c r="AF6" s="147">
        <v>1348.6</v>
      </c>
      <c r="AG6" s="147">
        <v>2.895</v>
      </c>
      <c r="AH6" s="146" t="s">
        <v>539</v>
      </c>
    </row>
    <row r="7" spans="9:34" ht="14" customHeight="1">
      <c r="I7" s="109" t="s">
        <v>9</v>
      </c>
      <c r="J7" s="118">
        <v>0.79139999999999999</v>
      </c>
      <c r="K7" s="118">
        <v>0.98340000000000005</v>
      </c>
      <c r="L7" s="119">
        <v>-1.1390277</v>
      </c>
      <c r="M7" s="119">
        <v>2.7218681999999998</v>
      </c>
      <c r="N7" s="120">
        <v>0.42099999999999999</v>
      </c>
      <c r="O7" s="116"/>
      <c r="P7" s="119">
        <v>0.21607599999999999</v>
      </c>
      <c r="Q7" s="119">
        <v>1.0789960000000001</v>
      </c>
      <c r="R7" s="119">
        <v>-1.9020773399999999</v>
      </c>
      <c r="S7" s="119">
        <v>2.3342301000000001</v>
      </c>
      <c r="T7" s="120">
        <v>0.841333</v>
      </c>
      <c r="U7" s="116"/>
      <c r="V7" s="119">
        <v>0.34444000000000002</v>
      </c>
      <c r="W7" s="119">
        <v>1.07958</v>
      </c>
      <c r="X7" s="119">
        <v>-1.77487767</v>
      </c>
      <c r="Y7" s="119">
        <v>2.4637630000000001</v>
      </c>
      <c r="Z7" s="120">
        <v>0.74977499999999997</v>
      </c>
      <c r="AB7" s="149">
        <v>4</v>
      </c>
      <c r="AC7" s="143">
        <v>803</v>
      </c>
      <c r="AD7" s="143">
        <v>125038</v>
      </c>
      <c r="AE7" s="143"/>
      <c r="AF7" s="143"/>
      <c r="AG7" s="144"/>
      <c r="AH7" s="143"/>
    </row>
    <row r="8" spans="9:34" ht="14" customHeight="1">
      <c r="I8" s="109" t="s">
        <v>519</v>
      </c>
      <c r="J8" s="116"/>
      <c r="K8" s="116"/>
      <c r="L8" s="116"/>
      <c r="M8" s="116"/>
      <c r="N8" s="116"/>
      <c r="O8" s="116"/>
      <c r="P8" s="119"/>
      <c r="Q8" s="119"/>
      <c r="R8" s="119"/>
      <c r="S8" s="119"/>
      <c r="T8" s="120"/>
      <c r="U8" s="116"/>
      <c r="V8" s="119"/>
      <c r="W8" s="119"/>
      <c r="X8" s="119"/>
      <c r="Y8" s="119"/>
      <c r="Z8" s="120"/>
      <c r="AB8" s="149">
        <v>5</v>
      </c>
      <c r="AC8" s="143">
        <v>807</v>
      </c>
      <c r="AD8" s="143">
        <v>126700</v>
      </c>
      <c r="AE8" s="143">
        <v>-4</v>
      </c>
      <c r="AF8" s="144">
        <v>-1661.9</v>
      </c>
      <c r="AG8" s="144">
        <v>2.6682000000000001</v>
      </c>
      <c r="AH8" s="150" t="s">
        <v>601</v>
      </c>
    </row>
    <row r="9" spans="9:34" ht="14" customHeight="1">
      <c r="I9" s="109" t="s">
        <v>524</v>
      </c>
      <c r="J9" s="118">
        <v>-7.8041999999999998</v>
      </c>
      <c r="K9" s="118">
        <v>1.601</v>
      </c>
      <c r="L9" s="119">
        <v>-10.9470402</v>
      </c>
      <c r="M9" s="119">
        <v>-4.6612850999999997</v>
      </c>
      <c r="N9" s="120">
        <v>1.3200000000000001E-6</v>
      </c>
      <c r="O9" s="116"/>
      <c r="P9" s="119">
        <v>-7.032934</v>
      </c>
      <c r="Q9" s="119">
        <v>1.6271389999999999</v>
      </c>
      <c r="R9" s="119">
        <v>-10.22713461</v>
      </c>
      <c r="S9" s="119">
        <v>-3.8387334000000002</v>
      </c>
      <c r="T9" s="120" t="s">
        <v>5</v>
      </c>
      <c r="U9" s="116"/>
      <c r="V9" s="119">
        <v>-6.8965899999999998</v>
      </c>
      <c r="W9" s="119">
        <v>1.6232500000000001</v>
      </c>
      <c r="X9" s="119">
        <v>-10.08317767</v>
      </c>
      <c r="Y9" s="119">
        <v>-3.7099997</v>
      </c>
      <c r="Z9" s="120" t="s">
        <v>5</v>
      </c>
      <c r="AB9" s="151">
        <v>6</v>
      </c>
      <c r="AC9" s="146">
        <v>809</v>
      </c>
      <c r="AD9" s="146">
        <v>127005</v>
      </c>
      <c r="AE9" s="146">
        <v>-2</v>
      </c>
      <c r="AF9" s="147">
        <v>-304.82</v>
      </c>
      <c r="AG9" s="147">
        <v>0.9788</v>
      </c>
      <c r="AH9" s="152">
        <v>0.37622</v>
      </c>
    </row>
    <row r="10" spans="9:34" ht="14" customHeight="1">
      <c r="I10" s="109" t="s">
        <v>525</v>
      </c>
      <c r="J10" s="118">
        <v>-12.8667</v>
      </c>
      <c r="K10" s="118">
        <v>1.2805</v>
      </c>
      <c r="L10" s="119">
        <v>-15.3804938</v>
      </c>
      <c r="M10" s="119">
        <v>-10.352969999999999</v>
      </c>
      <c r="N10" s="120" t="s">
        <v>5</v>
      </c>
      <c r="O10" s="116"/>
      <c r="P10" s="119">
        <v>-11.878486000000001</v>
      </c>
      <c r="Q10" s="119">
        <v>1.352393</v>
      </c>
      <c r="R10" s="119">
        <v>-14.53333958</v>
      </c>
      <c r="S10" s="119">
        <v>-9.2236323000000002</v>
      </c>
      <c r="T10" s="120" t="s">
        <v>5</v>
      </c>
      <c r="U10" s="116"/>
      <c r="V10" s="119">
        <v>-12.029500000000001</v>
      </c>
      <c r="W10" s="119">
        <v>1.37818</v>
      </c>
      <c r="X10" s="119">
        <v>-14.73499674</v>
      </c>
      <c r="Y10" s="119">
        <v>-9.3240084999999997</v>
      </c>
      <c r="Z10" s="120" t="s">
        <v>5</v>
      </c>
      <c r="AB10" s="148">
        <v>7</v>
      </c>
      <c r="AC10" s="138">
        <v>850</v>
      </c>
      <c r="AD10" s="138">
        <v>150978</v>
      </c>
      <c r="AE10" s="138"/>
      <c r="AF10" s="138"/>
      <c r="AG10" s="139"/>
      <c r="AH10" s="138"/>
    </row>
    <row r="11" spans="9:34" ht="14" customHeight="1">
      <c r="I11" s="109" t="s">
        <v>43</v>
      </c>
      <c r="J11" s="118">
        <v>-4.6844999999999999</v>
      </c>
      <c r="K11" s="118">
        <v>3.1273</v>
      </c>
      <c r="L11" s="119">
        <v>-10.823550600000001</v>
      </c>
      <c r="M11" s="119">
        <v>1.4546265</v>
      </c>
      <c r="N11" s="120">
        <v>0.13500000000000001</v>
      </c>
      <c r="O11" s="116"/>
      <c r="P11" s="119">
        <v>-3.819801</v>
      </c>
      <c r="Q11" s="119">
        <v>3.136145</v>
      </c>
      <c r="R11" s="119">
        <v>-9.9762985999999998</v>
      </c>
      <c r="S11" s="119">
        <v>2.3366965999999998</v>
      </c>
      <c r="T11" s="120">
        <v>0.223603</v>
      </c>
      <c r="U11" s="116"/>
      <c r="V11" s="119">
        <v>-3.9857900000000002</v>
      </c>
      <c r="W11" s="119">
        <v>3.1307999999999998</v>
      </c>
      <c r="X11" s="119">
        <v>-10.131830600000001</v>
      </c>
      <c r="Y11" s="119">
        <v>2.1602551000000001</v>
      </c>
      <c r="Z11" s="120">
        <v>0.203376</v>
      </c>
      <c r="AB11" s="149">
        <v>8</v>
      </c>
      <c r="AC11" s="134">
        <v>849</v>
      </c>
      <c r="AD11" s="134">
        <v>148906</v>
      </c>
      <c r="AE11" s="134">
        <v>1</v>
      </c>
      <c r="AF11" s="134">
        <v>2071.6999999999998</v>
      </c>
      <c r="AG11" s="135">
        <v>12.563599999999999</v>
      </c>
      <c r="AH11" s="153" t="s">
        <v>615</v>
      </c>
    </row>
    <row r="12" spans="9:34" ht="14" customHeight="1">
      <c r="I12" s="109" t="s">
        <v>526</v>
      </c>
      <c r="J12" s="116"/>
      <c r="K12" s="116"/>
      <c r="L12" s="116"/>
      <c r="M12" s="116"/>
      <c r="N12" s="116"/>
      <c r="O12" s="116"/>
      <c r="P12" s="119"/>
      <c r="Q12" s="119"/>
      <c r="R12" s="119"/>
      <c r="S12" s="119"/>
      <c r="T12" s="120"/>
      <c r="U12" s="116"/>
      <c r="V12" s="119"/>
      <c r="W12" s="119"/>
      <c r="X12" s="119"/>
      <c r="Y12" s="119"/>
      <c r="Z12" s="120"/>
      <c r="AB12" s="149">
        <v>10</v>
      </c>
      <c r="AC12" s="134">
        <v>848</v>
      </c>
      <c r="AD12" s="134">
        <v>140133</v>
      </c>
      <c r="AE12" s="134">
        <v>1</v>
      </c>
      <c r="AF12" s="134">
        <v>8773.1</v>
      </c>
      <c r="AG12" s="135">
        <v>53.203899999999997</v>
      </c>
      <c r="AH12" s="153" t="s">
        <v>615</v>
      </c>
    </row>
    <row r="13" spans="9:34" ht="14" customHeight="1">
      <c r="I13" s="109" t="s">
        <v>531</v>
      </c>
      <c r="J13" s="119"/>
      <c r="K13" s="119"/>
      <c r="L13" s="119"/>
      <c r="M13" s="119"/>
      <c r="N13" s="120"/>
      <c r="O13" s="116"/>
      <c r="P13" s="119">
        <v>2.9310749999999999</v>
      </c>
      <c r="Q13" s="119">
        <v>1.3107340000000001</v>
      </c>
      <c r="R13" s="119">
        <v>0.35800145999999999</v>
      </c>
      <c r="S13" s="119">
        <v>5.5041487</v>
      </c>
      <c r="T13" s="120">
        <v>2.5625999999999999E-2</v>
      </c>
      <c r="U13" s="116"/>
      <c r="V13" s="119">
        <v>2.8425799999999999</v>
      </c>
      <c r="W13" s="119">
        <v>1.3101799999999999</v>
      </c>
      <c r="X13" s="119">
        <v>0.27058489000000002</v>
      </c>
      <c r="Y13" s="119">
        <v>5.4145811999999998</v>
      </c>
      <c r="Z13" s="120">
        <v>3.0345E-2</v>
      </c>
      <c r="AB13" s="151">
        <v>11</v>
      </c>
      <c r="AC13" s="136">
        <v>847</v>
      </c>
      <c r="AD13" s="136">
        <v>139668</v>
      </c>
      <c r="AE13" s="136">
        <v>1</v>
      </c>
      <c r="AF13" s="136">
        <v>465.6</v>
      </c>
      <c r="AG13" s="137">
        <v>2.8233999999999999</v>
      </c>
      <c r="AH13" s="154">
        <v>9.3267799999999998E-2</v>
      </c>
    </row>
    <row r="14" spans="9:34" ht="14" customHeight="1">
      <c r="I14" s="109" t="s">
        <v>527</v>
      </c>
      <c r="J14" s="119"/>
      <c r="K14" s="119"/>
      <c r="L14" s="119"/>
      <c r="M14" s="119"/>
      <c r="N14" s="120"/>
      <c r="O14" s="116"/>
      <c r="P14" s="119">
        <v>2.5095209999999999</v>
      </c>
      <c r="Q14" s="119">
        <v>1.5825130000000001</v>
      </c>
      <c r="R14" s="119">
        <v>-0.59707613000000004</v>
      </c>
      <c r="S14" s="119">
        <v>5.6161178999999999</v>
      </c>
      <c r="T14" s="120">
        <v>0.113203</v>
      </c>
      <c r="U14" s="116"/>
      <c r="V14" s="119">
        <v>2.5402300000000002</v>
      </c>
      <c r="W14" s="119">
        <v>1.5781400000000001</v>
      </c>
      <c r="X14" s="119">
        <v>-0.55780863999999997</v>
      </c>
      <c r="Y14" s="119">
        <v>5.6382703000000003</v>
      </c>
      <c r="Z14" s="120">
        <v>0.107894</v>
      </c>
      <c r="AC14" s="103"/>
    </row>
    <row r="15" spans="9:34" ht="14" customHeight="1">
      <c r="I15" s="109" t="s">
        <v>528</v>
      </c>
      <c r="J15" s="119"/>
      <c r="K15" s="119"/>
      <c r="L15" s="119"/>
      <c r="M15" s="119"/>
      <c r="N15" s="120"/>
      <c r="O15" s="116"/>
      <c r="P15" s="119">
        <v>-2.639357</v>
      </c>
      <c r="Q15" s="119">
        <v>2.9374530000000001</v>
      </c>
      <c r="R15" s="119">
        <v>-8.4058058300000003</v>
      </c>
      <c r="S15" s="119">
        <v>3.1270908999999998</v>
      </c>
      <c r="T15" s="120">
        <v>0.36919200000000002</v>
      </c>
      <c r="U15" s="116"/>
      <c r="V15" s="119">
        <v>-2.70852</v>
      </c>
      <c r="W15" s="119">
        <v>2.9289299999999998</v>
      </c>
      <c r="X15" s="119">
        <v>-8.4582789399999996</v>
      </c>
      <c r="Y15" s="119">
        <v>3.0412417</v>
      </c>
      <c r="Z15" s="120">
        <v>0.35539199999999999</v>
      </c>
    </row>
    <row r="16" spans="9:34" ht="14" customHeight="1">
      <c r="I16" s="109" t="s">
        <v>529</v>
      </c>
      <c r="J16" s="119"/>
      <c r="K16" s="119"/>
      <c r="L16" s="119"/>
      <c r="M16" s="119"/>
      <c r="N16" s="120"/>
      <c r="O16" s="116"/>
      <c r="P16" s="119">
        <v>-2.5440860000000001</v>
      </c>
      <c r="Q16" s="119">
        <v>3.9805820000000001</v>
      </c>
      <c r="R16" s="119">
        <v>-10.35827939</v>
      </c>
      <c r="S16" s="119">
        <v>5.2701073000000003</v>
      </c>
      <c r="T16" s="120">
        <v>0.52293400000000001</v>
      </c>
      <c r="U16" s="116"/>
      <c r="V16" s="119">
        <v>-2.6749299999999998</v>
      </c>
      <c r="W16" s="119">
        <v>3.96841</v>
      </c>
      <c r="X16" s="119">
        <v>-10.465277950000001</v>
      </c>
      <c r="Y16" s="119">
        <v>5.1154215000000001</v>
      </c>
      <c r="Z16" s="120">
        <v>0.50048099999999995</v>
      </c>
      <c r="AC16" s="103" t="s">
        <v>540</v>
      </c>
    </row>
    <row r="17" spans="2:35" ht="14" customHeight="1">
      <c r="I17" s="109" t="s">
        <v>318</v>
      </c>
      <c r="J17" s="119"/>
      <c r="K17" s="119"/>
      <c r="L17" s="119"/>
      <c r="M17" s="119"/>
      <c r="N17" s="120"/>
      <c r="O17" s="116"/>
      <c r="P17" s="119"/>
      <c r="Q17" s="119"/>
      <c r="R17" s="119"/>
      <c r="S17" s="119"/>
      <c r="T17" s="120"/>
      <c r="U17" s="116"/>
      <c r="V17" s="119"/>
      <c r="W17" s="119"/>
      <c r="X17" s="119"/>
      <c r="Y17" s="119"/>
      <c r="Z17" s="120"/>
    </row>
    <row r="18" spans="2:35" ht="14" customHeight="1">
      <c r="I18" s="109" t="s">
        <v>530</v>
      </c>
      <c r="J18" s="119"/>
      <c r="K18" s="119"/>
      <c r="L18" s="119"/>
      <c r="M18" s="119"/>
      <c r="N18" s="120"/>
      <c r="O18" s="116"/>
      <c r="P18" s="119">
        <v>6.5870649999999999</v>
      </c>
      <c r="Q18" s="119">
        <v>1.744526</v>
      </c>
      <c r="R18" s="119">
        <v>3.16242533</v>
      </c>
      <c r="S18" s="119">
        <v>10.0117048</v>
      </c>
      <c r="T18" s="120" t="s">
        <v>5</v>
      </c>
      <c r="U18" s="116"/>
      <c r="V18" s="119">
        <v>6.6935200000000004</v>
      </c>
      <c r="W18" s="119">
        <v>1.74692</v>
      </c>
      <c r="X18" s="119">
        <v>3.2641537899999999</v>
      </c>
      <c r="Y18" s="119">
        <v>10.1228815</v>
      </c>
      <c r="Z18" s="120" t="s">
        <v>5</v>
      </c>
    </row>
    <row r="19" spans="2:35" ht="14" customHeight="1">
      <c r="I19" s="109" t="s">
        <v>31</v>
      </c>
      <c r="J19" s="119"/>
      <c r="K19" s="119"/>
      <c r="L19" s="119"/>
      <c r="M19" s="119"/>
      <c r="N19" s="120"/>
      <c r="O19" s="116"/>
      <c r="P19" s="119">
        <v>3.3114690000000002</v>
      </c>
      <c r="Q19" s="119">
        <v>1.734758</v>
      </c>
      <c r="R19" s="119">
        <v>-9.3994939999999999E-2</v>
      </c>
      <c r="S19" s="119">
        <v>6.7169334999999997</v>
      </c>
      <c r="T19" s="120">
        <v>5.6651E-2</v>
      </c>
      <c r="U19" s="116"/>
      <c r="V19" s="119">
        <v>3.3499400000000001</v>
      </c>
      <c r="W19" s="119">
        <v>1.7313700000000001</v>
      </c>
      <c r="X19" s="119">
        <v>-4.8907720000000002E-2</v>
      </c>
      <c r="Y19" s="119">
        <v>6.7487826000000002</v>
      </c>
      <c r="Z19" s="120">
        <v>5.3379999999999997E-2</v>
      </c>
    </row>
    <row r="20" spans="2:35" ht="14" customHeight="1">
      <c r="I20" s="109" t="s">
        <v>33</v>
      </c>
      <c r="J20" s="119"/>
      <c r="K20" s="119"/>
      <c r="L20" s="119"/>
      <c r="M20" s="119"/>
      <c r="N20" s="120"/>
      <c r="O20" s="116"/>
      <c r="P20" s="119">
        <v>1.3987259999999999</v>
      </c>
      <c r="Q20" s="119">
        <v>1.4364939999999999</v>
      </c>
      <c r="R20" s="119">
        <v>-1.42122434</v>
      </c>
      <c r="S20" s="119">
        <v>4.2186754999999998</v>
      </c>
      <c r="T20" s="120">
        <v>0.33051000000000003</v>
      </c>
      <c r="U20" s="116"/>
      <c r="V20" s="119">
        <v>1.44702</v>
      </c>
      <c r="W20" s="119">
        <v>1.4449399999999999</v>
      </c>
      <c r="X20" s="119">
        <v>-1.3895185999999999</v>
      </c>
      <c r="Y20" s="119">
        <v>4.2835662000000001</v>
      </c>
      <c r="Z20" s="120">
        <v>0.31693100000000002</v>
      </c>
    </row>
    <row r="21" spans="2:35" ht="14" customHeight="1">
      <c r="I21" s="109" t="s">
        <v>43</v>
      </c>
      <c r="J21" s="119"/>
      <c r="K21" s="119"/>
      <c r="L21" s="119"/>
      <c r="M21" s="119"/>
      <c r="N21" s="120"/>
      <c r="O21" s="116"/>
      <c r="P21" s="119">
        <v>5.7807959999999996</v>
      </c>
      <c r="Q21" s="119">
        <v>6.4535929999999997</v>
      </c>
      <c r="R21" s="119">
        <v>-6.8881091300000001</v>
      </c>
      <c r="S21" s="119">
        <v>18.449701699999999</v>
      </c>
      <c r="T21" s="120">
        <v>0.37067</v>
      </c>
      <c r="U21" s="116"/>
      <c r="V21" s="119">
        <v>5.6573399999999996</v>
      </c>
      <c r="W21" s="119">
        <v>6.4355900000000004</v>
      </c>
      <c r="X21" s="119">
        <v>-6.9763056399999996</v>
      </c>
      <c r="Y21" s="119">
        <v>18.290983600000001</v>
      </c>
      <c r="Z21" s="120">
        <v>0.37964100000000001</v>
      </c>
    </row>
    <row r="22" spans="2:35" ht="14" customHeight="1">
      <c r="I22" s="109" t="s">
        <v>532</v>
      </c>
      <c r="J22" s="119"/>
      <c r="K22" s="119"/>
      <c r="L22" s="119"/>
      <c r="M22" s="119"/>
      <c r="N22" s="120"/>
      <c r="O22" s="116"/>
      <c r="P22" s="116"/>
      <c r="Q22" s="116"/>
      <c r="R22" s="116"/>
      <c r="S22" s="116"/>
      <c r="T22" s="116"/>
      <c r="U22" s="116"/>
      <c r="V22" s="119"/>
      <c r="W22" s="119"/>
      <c r="X22" s="119"/>
      <c r="Y22" s="119"/>
      <c r="Z22" s="120"/>
    </row>
    <row r="23" spans="2:35" ht="14" customHeight="1">
      <c r="I23" s="109" t="s">
        <v>38</v>
      </c>
      <c r="J23" s="119"/>
      <c r="K23" s="119"/>
      <c r="L23" s="119"/>
      <c r="M23" s="119"/>
      <c r="N23" s="120"/>
      <c r="O23" s="116" t="s">
        <v>71</v>
      </c>
      <c r="P23" s="116"/>
      <c r="Q23" s="116"/>
      <c r="R23" s="116"/>
      <c r="S23" s="116"/>
      <c r="T23" s="116"/>
      <c r="U23" s="116"/>
      <c r="V23" s="119">
        <v>2.3559199999999998</v>
      </c>
      <c r="W23" s="119">
        <v>1.6686799999999999</v>
      </c>
      <c r="X23" s="119">
        <v>-0.91985749000000006</v>
      </c>
      <c r="Y23" s="119">
        <v>5.6316933000000002</v>
      </c>
      <c r="Z23" s="120">
        <v>0.15840599999999999</v>
      </c>
      <c r="AB23" s="1" t="s">
        <v>564</v>
      </c>
    </row>
    <row r="24" spans="2:35" ht="14" customHeight="1">
      <c r="I24" s="109" t="s">
        <v>542</v>
      </c>
      <c r="J24" s="119"/>
      <c r="K24" s="119"/>
      <c r="L24" s="119"/>
      <c r="M24" s="119"/>
      <c r="N24" s="120"/>
      <c r="O24" s="116"/>
      <c r="P24" s="116"/>
      <c r="Q24" s="116"/>
      <c r="R24" s="116"/>
      <c r="S24" s="116"/>
      <c r="T24" s="116"/>
      <c r="U24" s="116"/>
      <c r="V24" s="119">
        <v>3.7684500000000001</v>
      </c>
      <c r="W24" s="119">
        <v>1.3118799999999999</v>
      </c>
      <c r="X24" s="119">
        <v>1.19311498</v>
      </c>
      <c r="Y24" s="119">
        <v>6.3437944000000002</v>
      </c>
      <c r="Z24" s="120">
        <v>4.1850000000000004E-3</v>
      </c>
      <c r="AB24" s="1" t="s">
        <v>565</v>
      </c>
    </row>
    <row r="25" spans="2:35" ht="14" customHeight="1">
      <c r="I25" s="111" t="s">
        <v>36</v>
      </c>
      <c r="J25" s="121"/>
      <c r="K25" s="121"/>
      <c r="L25" s="121"/>
      <c r="M25" s="121"/>
      <c r="N25" s="122"/>
      <c r="O25" s="123"/>
      <c r="P25" s="123"/>
      <c r="Q25" s="123"/>
      <c r="R25" s="123"/>
      <c r="S25" s="123"/>
      <c r="T25" s="123"/>
      <c r="U25" s="123"/>
      <c r="V25" s="121">
        <v>1.88805</v>
      </c>
      <c r="W25" s="121">
        <v>1.1010200000000001</v>
      </c>
      <c r="X25" s="121">
        <v>-0.27334785</v>
      </c>
      <c r="Y25" s="121">
        <v>4.0494531</v>
      </c>
      <c r="Z25" s="122">
        <v>8.6785000000000001E-2</v>
      </c>
      <c r="AB25" s="1" t="s">
        <v>566</v>
      </c>
    </row>
    <row r="26" spans="2:35" ht="14" customHeight="1">
      <c r="I26" s="113" t="s">
        <v>149</v>
      </c>
      <c r="J26" s="119"/>
      <c r="K26" s="119"/>
      <c r="L26" s="119"/>
      <c r="M26" s="119"/>
      <c r="N26" s="119">
        <v>0.1338</v>
      </c>
      <c r="O26" s="119"/>
      <c r="P26" s="119"/>
      <c r="Q26" s="119"/>
      <c r="R26" s="119"/>
      <c r="S26" s="119"/>
      <c r="T26" s="119">
        <v>0.16350000000000001</v>
      </c>
      <c r="U26" s="119"/>
      <c r="V26" s="119"/>
      <c r="W26" s="119"/>
      <c r="X26" s="119"/>
      <c r="Y26" s="119"/>
      <c r="Z26" s="119">
        <v>0.1729</v>
      </c>
      <c r="AB26" s="1" t="s">
        <v>567</v>
      </c>
    </row>
    <row r="27" spans="2:35" ht="14" customHeight="1">
      <c r="I27" s="113" t="s">
        <v>180</v>
      </c>
      <c r="J27" s="119"/>
      <c r="K27" s="119"/>
      <c r="L27" s="119"/>
      <c r="M27" s="119"/>
      <c r="N27" s="119">
        <v>0.12820000000000001</v>
      </c>
      <c r="O27" s="119"/>
      <c r="P27" s="119"/>
      <c r="Q27" s="119"/>
      <c r="R27" s="119"/>
      <c r="S27" s="119"/>
      <c r="T27" s="119">
        <v>0.1492</v>
      </c>
      <c r="U27" s="119"/>
      <c r="V27" s="119"/>
      <c r="W27" s="119"/>
      <c r="X27" s="119"/>
      <c r="Y27" s="119"/>
      <c r="Z27" s="119">
        <v>0.1555</v>
      </c>
      <c r="AB27" s="1" t="s">
        <v>568</v>
      </c>
    </row>
    <row r="28" spans="2:35" ht="14" customHeight="1">
      <c r="I28" s="113" t="s">
        <v>150</v>
      </c>
      <c r="J28" s="119"/>
      <c r="K28" s="119"/>
      <c r="L28" s="119"/>
      <c r="M28" s="119"/>
      <c r="N28" s="124" t="s">
        <v>4</v>
      </c>
      <c r="O28" s="119"/>
      <c r="P28" s="119"/>
      <c r="Q28" s="119"/>
      <c r="R28" s="119"/>
      <c r="S28" s="119"/>
      <c r="T28" s="119">
        <f>T26-N26</f>
        <v>2.9700000000000004E-2</v>
      </c>
      <c r="U28" s="119"/>
      <c r="V28" s="119"/>
      <c r="W28" s="119"/>
      <c r="X28" s="119"/>
      <c r="Y28" s="119"/>
      <c r="Z28" s="119">
        <f>Z26-T26</f>
        <v>9.3999999999999917E-3</v>
      </c>
      <c r="AB28" s="1"/>
      <c r="AC28" t="s">
        <v>533</v>
      </c>
      <c r="AD28" t="s">
        <v>534</v>
      </c>
      <c r="AE28" t="s">
        <v>230</v>
      </c>
      <c r="AF28" t="s">
        <v>535</v>
      </c>
      <c r="AG28" t="s">
        <v>151</v>
      </c>
      <c r="AH28" t="s">
        <v>234</v>
      </c>
    </row>
    <row r="29" spans="2:35" ht="14" customHeight="1">
      <c r="I29" s="114" t="s">
        <v>151</v>
      </c>
      <c r="J29" s="123"/>
      <c r="K29" s="123"/>
      <c r="L29" s="123"/>
      <c r="M29" s="123"/>
      <c r="N29" s="121">
        <v>23.83</v>
      </c>
      <c r="O29" s="121"/>
      <c r="P29" s="121"/>
      <c r="Q29" s="121"/>
      <c r="R29" s="121"/>
      <c r="S29" s="121"/>
      <c r="T29" s="121">
        <v>11.47</v>
      </c>
      <c r="U29" s="121"/>
      <c r="V29" s="121"/>
      <c r="W29" s="121"/>
      <c r="X29" s="121"/>
      <c r="Y29" s="121"/>
      <c r="Z29" s="121">
        <v>9.93</v>
      </c>
      <c r="AB29" s="1">
        <v>4</v>
      </c>
      <c r="AC29">
        <v>803</v>
      </c>
      <c r="AD29">
        <v>125038</v>
      </c>
    </row>
    <row r="30" spans="2:35">
      <c r="AB30" s="1">
        <v>5</v>
      </c>
      <c r="AC30">
        <v>807</v>
      </c>
      <c r="AD30">
        <v>126700</v>
      </c>
      <c r="AE30">
        <v>-4</v>
      </c>
      <c r="AF30">
        <v>-1661.9</v>
      </c>
      <c r="AG30">
        <v>2.6682000000000001</v>
      </c>
      <c r="AH30">
        <v>3.124E-2</v>
      </c>
    </row>
    <row r="31" spans="2:35">
      <c r="B31" s="1"/>
      <c r="C31" t="s">
        <v>533</v>
      </c>
      <c r="D31" t="s">
        <v>534</v>
      </c>
      <c r="E31" t="s">
        <v>230</v>
      </c>
      <c r="F31" t="s">
        <v>535</v>
      </c>
      <c r="G31" t="s">
        <v>151</v>
      </c>
      <c r="H31" t="s">
        <v>234</v>
      </c>
      <c r="AB31" s="1">
        <v>6</v>
      </c>
      <c r="AC31">
        <v>809</v>
      </c>
      <c r="AD31">
        <v>127005</v>
      </c>
      <c r="AE31">
        <v>-2</v>
      </c>
      <c r="AF31">
        <v>-304.82</v>
      </c>
      <c r="AG31">
        <v>0.9788</v>
      </c>
      <c r="AH31">
        <v>0.37622</v>
      </c>
      <c r="AI31" t="s">
        <v>64</v>
      </c>
    </row>
    <row r="32" spans="2:35">
      <c r="B32" s="1">
        <v>1</v>
      </c>
      <c r="C32">
        <v>771</v>
      </c>
      <c r="D32">
        <v>123584</v>
      </c>
    </row>
    <row r="33" spans="2:35">
      <c r="B33" s="1">
        <v>2</v>
      </c>
      <c r="C33">
        <v>763</v>
      </c>
      <c r="D33">
        <v>119360</v>
      </c>
      <c r="E33">
        <v>8</v>
      </c>
      <c r="F33">
        <v>4224.6000000000004</v>
      </c>
      <c r="G33">
        <v>3.4009</v>
      </c>
      <c r="H33">
        <v>7.5449999999999996E-4</v>
      </c>
      <c r="I33" t="s">
        <v>51</v>
      </c>
    </row>
    <row r="34" spans="2:35">
      <c r="B34" s="1">
        <v>3</v>
      </c>
      <c r="C34">
        <v>760</v>
      </c>
      <c r="D34">
        <v>118011</v>
      </c>
      <c r="E34">
        <v>3</v>
      </c>
      <c r="F34">
        <v>1348.6</v>
      </c>
      <c r="G34">
        <v>2.895</v>
      </c>
      <c r="H34">
        <v>3.4459799999999999E-2</v>
      </c>
      <c r="I34" t="s">
        <v>64</v>
      </c>
    </row>
    <row r="36" spans="2:35">
      <c r="AB36" s="1" t="s">
        <v>506</v>
      </c>
    </row>
    <row r="38" spans="2:35">
      <c r="AB38" s="1" t="s">
        <v>602</v>
      </c>
    </row>
    <row r="39" spans="2:35">
      <c r="AB39" s="1" t="s">
        <v>603</v>
      </c>
    </row>
    <row r="40" spans="2:35">
      <c r="AB40" s="1" t="s">
        <v>604</v>
      </c>
    </row>
    <row r="41" spans="2:35">
      <c r="AB41" s="1" t="s">
        <v>605</v>
      </c>
    </row>
    <row r="42" spans="2:35">
      <c r="AB42" s="1" t="s">
        <v>606</v>
      </c>
    </row>
    <row r="43" spans="2:35">
      <c r="AB43" s="1" t="s">
        <v>607</v>
      </c>
    </row>
    <row r="44" spans="2:35">
      <c r="AB44" s="1"/>
      <c r="AC44" t="s">
        <v>533</v>
      </c>
      <c r="AD44" t="s">
        <v>534</v>
      </c>
      <c r="AE44" t="s">
        <v>230</v>
      </c>
      <c r="AF44" t="s">
        <v>535</v>
      </c>
      <c r="AG44" t="s">
        <v>151</v>
      </c>
      <c r="AH44" t="s">
        <v>234</v>
      </c>
    </row>
    <row r="45" spans="2:35">
      <c r="AB45" s="1">
        <v>1</v>
      </c>
      <c r="AC45">
        <v>850</v>
      </c>
      <c r="AD45">
        <v>150978</v>
      </c>
    </row>
    <row r="46" spans="2:35">
      <c r="AB46" s="1">
        <v>2</v>
      </c>
      <c r="AC46">
        <v>849</v>
      </c>
      <c r="AD46">
        <v>148906</v>
      </c>
      <c r="AE46">
        <v>1</v>
      </c>
      <c r="AF46">
        <v>2071.6999999999998</v>
      </c>
      <c r="AG46">
        <v>12.563599999999999</v>
      </c>
      <c r="AH46">
        <v>4.149E-4</v>
      </c>
      <c r="AI46" t="s">
        <v>51</v>
      </c>
    </row>
    <row r="47" spans="2:35">
      <c r="AB47" s="1">
        <v>3</v>
      </c>
      <c r="AC47">
        <v>848</v>
      </c>
      <c r="AD47">
        <v>148680</v>
      </c>
      <c r="AE47">
        <v>1</v>
      </c>
      <c r="AF47">
        <v>226.8</v>
      </c>
      <c r="AG47">
        <v>1.3755999999999999</v>
      </c>
      <c r="AH47">
        <v>0.24118220000000001</v>
      </c>
    </row>
    <row r="48" spans="2:35">
      <c r="AB48" s="1">
        <v>4</v>
      </c>
      <c r="AC48">
        <v>848</v>
      </c>
      <c r="AD48">
        <v>140133</v>
      </c>
      <c r="AE48">
        <v>0</v>
      </c>
      <c r="AF48">
        <v>8546.2999999999993</v>
      </c>
    </row>
    <row r="49" spans="28:35">
      <c r="AB49" s="1">
        <v>5</v>
      </c>
      <c r="AC49">
        <v>847</v>
      </c>
      <c r="AD49">
        <v>139668</v>
      </c>
      <c r="AE49">
        <v>1</v>
      </c>
      <c r="AF49">
        <v>465.6</v>
      </c>
      <c r="AG49">
        <v>2.8233999999999999</v>
      </c>
      <c r="AH49">
        <v>9.3267799999999998E-2</v>
      </c>
      <c r="AI49" t="s">
        <v>71</v>
      </c>
    </row>
    <row r="51" spans="28:35">
      <c r="AB51" s="1" t="s">
        <v>602</v>
      </c>
    </row>
    <row r="52" spans="28:35">
      <c r="AB52" s="1" t="s">
        <v>603</v>
      </c>
    </row>
    <row r="53" spans="28:35">
      <c r="AB53" s="1" t="s">
        <v>613</v>
      </c>
    </row>
    <row r="54" spans="28:35">
      <c r="AB54" s="1" t="s">
        <v>614</v>
      </c>
    </row>
    <row r="55" spans="28:35">
      <c r="AB55" s="1" t="s">
        <v>607</v>
      </c>
    </row>
    <row r="56" spans="28:35">
      <c r="AB56" s="1" t="s">
        <v>608</v>
      </c>
    </row>
    <row r="57" spans="28:35">
      <c r="AB57" s="1">
        <v>1</v>
      </c>
      <c r="AC57">
        <v>850</v>
      </c>
      <c r="AD57">
        <v>150978</v>
      </c>
    </row>
    <row r="58" spans="28:35">
      <c r="AB58" s="1">
        <v>2</v>
      </c>
      <c r="AC58">
        <v>849</v>
      </c>
      <c r="AD58">
        <v>148906</v>
      </c>
      <c r="AE58">
        <v>1</v>
      </c>
      <c r="AF58">
        <v>2071.6999999999998</v>
      </c>
      <c r="AG58">
        <v>12.563599999999999</v>
      </c>
      <c r="AH58">
        <v>4.149E-4</v>
      </c>
      <c r="AI58" t="s">
        <v>51</v>
      </c>
    </row>
    <row r="59" spans="28:35">
      <c r="AB59" s="1">
        <v>3</v>
      </c>
      <c r="AC59">
        <v>848</v>
      </c>
      <c r="AD59">
        <v>140133</v>
      </c>
      <c r="AE59">
        <v>1</v>
      </c>
      <c r="AF59">
        <v>8773.1</v>
      </c>
      <c r="AG59">
        <v>53.203899999999997</v>
      </c>
      <c r="AH59" s="16">
        <v>6.9109999999999995E-13</v>
      </c>
      <c r="AI59" t="s">
        <v>51</v>
      </c>
    </row>
    <row r="60" spans="28:35">
      <c r="AB60" s="1">
        <v>4</v>
      </c>
      <c r="AC60">
        <v>847</v>
      </c>
      <c r="AD60">
        <v>139668</v>
      </c>
      <c r="AE60">
        <v>1</v>
      </c>
      <c r="AF60">
        <v>465.6</v>
      </c>
      <c r="AG60">
        <v>2.8233999999999999</v>
      </c>
      <c r="AH60">
        <v>9.3267799999999998E-2</v>
      </c>
      <c r="AI60" t="s">
        <v>71</v>
      </c>
    </row>
  </sheetData>
  <mergeCells count="6">
    <mergeCell ref="L3:M3"/>
    <mergeCell ref="R3:S3"/>
    <mergeCell ref="X3:Y3"/>
    <mergeCell ref="J2:N2"/>
    <mergeCell ref="P2:T2"/>
    <mergeCell ref="V2:Z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EF51-B59B-EE4F-8203-5694DA852D1F}">
  <dimension ref="B2:BA164"/>
  <sheetViews>
    <sheetView topLeftCell="AC1" workbookViewId="0">
      <selection activeCell="AJ13" sqref="AJ13:AJ17"/>
    </sheetView>
  </sheetViews>
  <sheetFormatPr baseColWidth="10" defaultRowHeight="16"/>
  <cols>
    <col min="2" max="2" width="37" customWidth="1"/>
    <col min="36" max="36" width="22.1640625" customWidth="1"/>
    <col min="37" max="41" width="6" customWidth="1"/>
    <col min="42" max="42" width="2.5" customWidth="1"/>
    <col min="43" max="47" width="6" customWidth="1"/>
    <col min="48" max="48" width="2.5" customWidth="1"/>
    <col min="49" max="53" width="6" customWidth="1"/>
  </cols>
  <sheetData>
    <row r="2" spans="2:53" ht="13" customHeight="1">
      <c r="B2" s="1" t="s">
        <v>83</v>
      </c>
      <c r="AJ2" s="108" t="s">
        <v>536</v>
      </c>
      <c r="AK2" s="106" t="s">
        <v>595</v>
      </c>
      <c r="AL2" s="106"/>
      <c r="AM2" s="106"/>
      <c r="AN2" s="106"/>
      <c r="AO2" s="106"/>
      <c r="AP2" s="115"/>
      <c r="AQ2" s="106" t="s">
        <v>596</v>
      </c>
      <c r="AR2" s="106"/>
      <c r="AS2" s="106"/>
      <c r="AT2" s="106"/>
      <c r="AU2" s="106"/>
      <c r="AV2" s="115"/>
      <c r="AW2" s="106" t="s">
        <v>597</v>
      </c>
      <c r="AX2" s="106"/>
      <c r="AY2" s="106"/>
      <c r="AZ2" s="106"/>
      <c r="BA2" s="106"/>
    </row>
    <row r="3" spans="2:53" ht="13" customHeight="1">
      <c r="B3" s="1" t="s">
        <v>546</v>
      </c>
      <c r="L3" s="108" t="s">
        <v>536</v>
      </c>
      <c r="M3" s="106" t="s">
        <v>543</v>
      </c>
      <c r="N3" s="106"/>
      <c r="O3" s="106"/>
      <c r="P3" s="106"/>
      <c r="Q3" s="106"/>
      <c r="R3" s="115"/>
      <c r="S3" s="106" t="s">
        <v>544</v>
      </c>
      <c r="T3" s="106"/>
      <c r="U3" s="106"/>
      <c r="V3" s="106"/>
      <c r="W3" s="106"/>
      <c r="X3" s="115"/>
      <c r="Y3" s="106" t="s">
        <v>545</v>
      </c>
      <c r="Z3" s="106"/>
      <c r="AA3" s="106"/>
      <c r="AB3" s="106"/>
      <c r="AC3" s="106"/>
      <c r="AJ3" s="109"/>
      <c r="AK3" s="116"/>
      <c r="AL3" s="116"/>
      <c r="AM3" s="107" t="s">
        <v>516</v>
      </c>
      <c r="AN3" s="107"/>
      <c r="AO3" s="116"/>
      <c r="AP3" s="116"/>
      <c r="AQ3" s="116"/>
      <c r="AR3" s="116"/>
      <c r="AS3" s="107" t="s">
        <v>516</v>
      </c>
      <c r="AT3" s="107"/>
      <c r="AU3" s="116"/>
      <c r="AV3" s="116"/>
      <c r="AW3" s="116"/>
      <c r="AX3" s="116"/>
      <c r="AY3" s="107" t="s">
        <v>516</v>
      </c>
      <c r="AZ3" s="107"/>
      <c r="BA3" s="116"/>
    </row>
    <row r="4" spans="2:53" ht="13" customHeight="1">
      <c r="B4" s="1" t="s">
        <v>547</v>
      </c>
      <c r="L4" s="109"/>
      <c r="M4" s="116"/>
      <c r="N4" s="116"/>
      <c r="O4" s="107" t="s">
        <v>516</v>
      </c>
      <c r="P4" s="107"/>
      <c r="Q4" s="116"/>
      <c r="R4" s="116"/>
      <c r="S4" s="116"/>
      <c r="T4" s="116"/>
      <c r="U4" s="107" t="s">
        <v>516</v>
      </c>
      <c r="V4" s="107"/>
      <c r="W4" s="116"/>
      <c r="X4" s="116"/>
      <c r="Y4" s="116"/>
      <c r="Z4" s="116"/>
      <c r="AA4" s="107" t="s">
        <v>516</v>
      </c>
      <c r="AB4" s="107"/>
      <c r="AC4" s="116"/>
      <c r="AJ4" s="110" t="s">
        <v>515</v>
      </c>
      <c r="AK4" s="117" t="s">
        <v>179</v>
      </c>
      <c r="AL4" s="117" t="s">
        <v>99</v>
      </c>
      <c r="AM4" s="117" t="s">
        <v>517</v>
      </c>
      <c r="AN4" s="117" t="s">
        <v>518</v>
      </c>
      <c r="AO4" s="117" t="s">
        <v>8</v>
      </c>
      <c r="AP4" s="117"/>
      <c r="AQ4" s="117" t="s">
        <v>179</v>
      </c>
      <c r="AR4" s="117" t="s">
        <v>99</v>
      </c>
      <c r="AS4" s="117" t="s">
        <v>517</v>
      </c>
      <c r="AT4" s="117" t="s">
        <v>518</v>
      </c>
      <c r="AU4" s="117" t="s">
        <v>8</v>
      </c>
      <c r="AV4" s="117"/>
      <c r="AW4" s="117" t="s">
        <v>179</v>
      </c>
      <c r="AX4" s="117" t="s">
        <v>99</v>
      </c>
      <c r="AY4" s="117" t="s">
        <v>517</v>
      </c>
      <c r="AZ4" s="117" t="s">
        <v>518</v>
      </c>
      <c r="BA4" s="117" t="s">
        <v>8</v>
      </c>
    </row>
    <row r="5" spans="2:53" ht="13" customHeight="1">
      <c r="L5" s="110" t="s">
        <v>515</v>
      </c>
      <c r="M5" s="117" t="s">
        <v>179</v>
      </c>
      <c r="N5" s="117" t="s">
        <v>99</v>
      </c>
      <c r="O5" s="117" t="s">
        <v>517</v>
      </c>
      <c r="P5" s="117" t="s">
        <v>518</v>
      </c>
      <c r="Q5" s="117" t="s">
        <v>8</v>
      </c>
      <c r="R5" s="117"/>
      <c r="S5" s="117" t="s">
        <v>179</v>
      </c>
      <c r="T5" s="117" t="s">
        <v>99</v>
      </c>
      <c r="U5" s="117" t="s">
        <v>517</v>
      </c>
      <c r="V5" s="117" t="s">
        <v>518</v>
      </c>
      <c r="W5" s="117" t="s">
        <v>8</v>
      </c>
      <c r="X5" s="117"/>
      <c r="Y5" s="117" t="s">
        <v>179</v>
      </c>
      <c r="Z5" s="117" t="s">
        <v>99</v>
      </c>
      <c r="AA5" s="117" t="s">
        <v>517</v>
      </c>
      <c r="AB5" s="117" t="s">
        <v>518</v>
      </c>
      <c r="AC5" s="117" t="s">
        <v>8</v>
      </c>
      <c r="AJ5" s="126" t="s">
        <v>50</v>
      </c>
      <c r="AK5" s="127">
        <v>40.930221000000003</v>
      </c>
      <c r="AL5" s="127">
        <v>0.92100899999999997</v>
      </c>
      <c r="AM5" s="127">
        <v>39.122351000000002</v>
      </c>
      <c r="AN5" s="127">
        <v>42.738090999999997</v>
      </c>
      <c r="AO5" s="128" t="s">
        <v>5</v>
      </c>
      <c r="AP5" s="128"/>
      <c r="AQ5" s="127">
        <v>40.8446</v>
      </c>
      <c r="AR5" s="127">
        <v>0.9073</v>
      </c>
      <c r="AS5" s="127">
        <v>39.063679800000003</v>
      </c>
      <c r="AT5" s="127">
        <v>42.625523000000001</v>
      </c>
      <c r="AU5" s="128" t="s">
        <v>5</v>
      </c>
      <c r="AV5" s="128"/>
      <c r="AW5" s="127">
        <v>40.954900000000002</v>
      </c>
      <c r="AX5" s="127">
        <v>0.89529999999999998</v>
      </c>
      <c r="AY5" s="127">
        <v>39.1974959</v>
      </c>
      <c r="AZ5" s="127">
        <v>42.712325999999997</v>
      </c>
      <c r="BA5" s="128" t="s">
        <v>5</v>
      </c>
    </row>
    <row r="6" spans="2:53" ht="13" customHeight="1">
      <c r="B6" s="1" t="s">
        <v>80</v>
      </c>
      <c r="L6" s="1" t="s">
        <v>50</v>
      </c>
      <c r="M6">
        <v>40.930221000000003</v>
      </c>
      <c r="N6">
        <v>0.92100899999999997</v>
      </c>
      <c r="O6">
        <v>39.122351000000002</v>
      </c>
      <c r="P6">
        <v>42.738090999999997</v>
      </c>
      <c r="Q6" t="s">
        <v>56</v>
      </c>
      <c r="AJ6" s="129" t="s">
        <v>598</v>
      </c>
      <c r="AK6" s="127">
        <v>0.57058799999999998</v>
      </c>
      <c r="AL6" s="127">
        <v>1.7444230000000001</v>
      </c>
      <c r="AM6" s="127">
        <v>-2.8535794999999999</v>
      </c>
      <c r="AN6" s="127">
        <v>3.9947560000000002</v>
      </c>
      <c r="AO6" s="128">
        <v>0.74368299999999998</v>
      </c>
      <c r="AP6" s="128"/>
      <c r="AQ6" s="127">
        <v>0.33439999999999998</v>
      </c>
      <c r="AR6" s="127">
        <v>1.5926</v>
      </c>
      <c r="AS6" s="127">
        <v>-2.7917716000000001</v>
      </c>
      <c r="AT6" s="127">
        <v>3.4605100000000002</v>
      </c>
      <c r="AU6" s="128">
        <v>0.83375900000000003</v>
      </c>
      <c r="AV6" s="128"/>
      <c r="AW6" s="127"/>
      <c r="AX6" s="127"/>
      <c r="AY6" s="127"/>
      <c r="AZ6" s="127"/>
      <c r="BA6" s="128"/>
    </row>
    <row r="7" spans="2:53" ht="13" customHeight="1">
      <c r="B7" s="1" t="s">
        <v>81</v>
      </c>
      <c r="L7" s="1" t="s">
        <v>570</v>
      </c>
      <c r="M7">
        <v>0.57058799999999998</v>
      </c>
      <c r="N7">
        <v>1.7444230000000001</v>
      </c>
      <c r="O7">
        <v>-2.8535794999999999</v>
      </c>
      <c r="P7">
        <v>3.9947560000000002</v>
      </c>
      <c r="Q7">
        <v>0.74368299999999998</v>
      </c>
      <c r="AJ7" s="130" t="s">
        <v>599</v>
      </c>
      <c r="AK7" s="127">
        <v>1.275153</v>
      </c>
      <c r="AL7" s="127">
        <v>1.758894</v>
      </c>
      <c r="AM7" s="127">
        <v>-2.1774195000000001</v>
      </c>
      <c r="AN7" s="127">
        <v>4.7277250999999998</v>
      </c>
      <c r="AO7" s="128">
        <v>0.46867900000000001</v>
      </c>
      <c r="AP7" s="128"/>
      <c r="AQ7" s="127">
        <v>1.41</v>
      </c>
      <c r="AR7" s="127">
        <v>1.5663</v>
      </c>
      <c r="AS7" s="127">
        <v>-1.6645951999999999</v>
      </c>
      <c r="AT7" s="127">
        <v>4.4845959999999998</v>
      </c>
      <c r="AU7" s="128">
        <v>0.36829099999999998</v>
      </c>
      <c r="AV7" s="128"/>
      <c r="AW7" s="127"/>
      <c r="AX7" s="127"/>
      <c r="AY7" s="127"/>
      <c r="AZ7" s="127"/>
      <c r="BA7" s="128"/>
    </row>
    <row r="8" spans="2:53" ht="13" customHeight="1">
      <c r="B8" s="1" t="s">
        <v>548</v>
      </c>
      <c r="L8" s="1" t="s">
        <v>571</v>
      </c>
      <c r="M8">
        <v>1.275153</v>
      </c>
      <c r="N8">
        <v>1.758894</v>
      </c>
      <c r="O8">
        <v>-2.1774195000000001</v>
      </c>
      <c r="P8">
        <v>4.7277250999999998</v>
      </c>
      <c r="Q8">
        <v>0.46867900000000001</v>
      </c>
      <c r="AJ8" s="131" t="s">
        <v>593</v>
      </c>
      <c r="AK8" s="127"/>
      <c r="AL8" s="127"/>
      <c r="AM8" s="127"/>
      <c r="AN8" s="127"/>
      <c r="AO8" s="128"/>
      <c r="AP8" s="128"/>
      <c r="AQ8" s="127"/>
      <c r="AR8" s="127"/>
      <c r="AS8" s="127"/>
      <c r="AT8" s="127"/>
      <c r="AU8" s="128"/>
      <c r="AV8" s="128"/>
      <c r="AW8" s="127"/>
      <c r="AX8" s="127"/>
      <c r="AY8" s="127"/>
      <c r="AZ8" s="127"/>
      <c r="BA8" s="128"/>
    </row>
    <row r="9" spans="2:53" ht="13" customHeight="1">
      <c r="L9" s="1" t="s">
        <v>572</v>
      </c>
      <c r="M9">
        <v>-12.118050999999999</v>
      </c>
      <c r="N9">
        <v>7.3025669999999998</v>
      </c>
      <c r="O9">
        <v>-26.452424499999999</v>
      </c>
      <c r="P9">
        <v>2.2163217999999998</v>
      </c>
      <c r="Q9">
        <v>9.7420999999999994E-2</v>
      </c>
      <c r="AJ9" s="131" t="s">
        <v>588</v>
      </c>
      <c r="AK9" s="127">
        <v>-12.118050999999999</v>
      </c>
      <c r="AL9" s="127">
        <v>7.3025669999999998</v>
      </c>
      <c r="AM9" s="127">
        <v>-26.452424499999999</v>
      </c>
      <c r="AN9" s="127">
        <v>2.2163217999999998</v>
      </c>
      <c r="AO9" s="128">
        <v>9.7420999999999994E-2</v>
      </c>
      <c r="AP9" s="128"/>
      <c r="AQ9" s="127">
        <v>-11.8371</v>
      </c>
      <c r="AR9" s="127">
        <v>7.3018999999999998</v>
      </c>
      <c r="AS9" s="127">
        <v>-26.1700594</v>
      </c>
      <c r="AT9" s="127">
        <v>2.4959340000000001</v>
      </c>
      <c r="AU9" s="128">
        <v>0.105389</v>
      </c>
      <c r="AV9" s="128"/>
      <c r="AW9" s="127">
        <v>-12.2613</v>
      </c>
      <c r="AX9" s="127">
        <v>7.2827999999999999</v>
      </c>
      <c r="AY9" s="127">
        <v>-26.556726600000001</v>
      </c>
      <c r="AZ9" s="127">
        <v>2.0341339999999999</v>
      </c>
      <c r="BA9" s="128">
        <v>9.2646000000000006E-2</v>
      </c>
    </row>
    <row r="10" spans="2:53" ht="13" customHeight="1">
      <c r="B10" s="1" t="s">
        <v>45</v>
      </c>
      <c r="L10" s="1" t="s">
        <v>573</v>
      </c>
      <c r="M10">
        <v>-0.76370899999999997</v>
      </c>
      <c r="N10">
        <v>1.642552</v>
      </c>
      <c r="O10">
        <v>-3.9879107999999999</v>
      </c>
      <c r="P10">
        <v>2.4604930999999999</v>
      </c>
      <c r="Q10">
        <v>0.64209099999999997</v>
      </c>
      <c r="AJ10" s="131" t="s">
        <v>589</v>
      </c>
      <c r="AK10" s="127">
        <v>-0.76370899999999997</v>
      </c>
      <c r="AL10" s="127">
        <v>1.642552</v>
      </c>
      <c r="AM10" s="127">
        <v>-3.9879107999999999</v>
      </c>
      <c r="AN10" s="127">
        <v>2.4604930999999999</v>
      </c>
      <c r="AO10" s="128">
        <v>0.64209099999999997</v>
      </c>
      <c r="AP10" s="128"/>
      <c r="AQ10" s="127">
        <v>-0.59889999999999999</v>
      </c>
      <c r="AR10" s="127">
        <v>1.5888</v>
      </c>
      <c r="AS10" s="127">
        <v>-3.7176494999999998</v>
      </c>
      <c r="AT10" s="127">
        <v>2.5197600000000002</v>
      </c>
      <c r="AU10" s="128">
        <v>0.706291</v>
      </c>
      <c r="AV10" s="128"/>
      <c r="AW10" s="127">
        <v>-0.75529999999999997</v>
      </c>
      <c r="AX10" s="127">
        <v>1.5842000000000001</v>
      </c>
      <c r="AY10" s="127">
        <v>-3.8648951999999999</v>
      </c>
      <c r="AZ10" s="127">
        <v>2.3542830000000001</v>
      </c>
      <c r="BA10" s="128">
        <v>0.63364699999999996</v>
      </c>
    </row>
    <row r="11" spans="2:53" ht="13" customHeight="1">
      <c r="B11" s="1"/>
      <c r="C11" t="s">
        <v>46</v>
      </c>
      <c r="D11" t="s">
        <v>47</v>
      </c>
      <c r="E11" t="s">
        <v>48</v>
      </c>
      <c r="F11" t="s">
        <v>49</v>
      </c>
      <c r="L11" s="1" t="s">
        <v>574</v>
      </c>
      <c r="M11">
        <v>-4.903689</v>
      </c>
      <c r="N11">
        <v>5.261126</v>
      </c>
      <c r="O11">
        <v>-15.230872700000001</v>
      </c>
      <c r="P11">
        <v>5.4234954999999996</v>
      </c>
      <c r="Q11">
        <v>0.35158499999999998</v>
      </c>
      <c r="AJ11" s="131" t="s">
        <v>590</v>
      </c>
      <c r="AK11" s="127">
        <v>-4.903689</v>
      </c>
      <c r="AL11" s="127">
        <v>5.261126</v>
      </c>
      <c r="AM11" s="127">
        <v>-15.230872700000001</v>
      </c>
      <c r="AN11" s="127">
        <v>5.4234954999999996</v>
      </c>
      <c r="AO11" s="128">
        <v>0.35158499999999998</v>
      </c>
      <c r="AP11" s="128"/>
      <c r="AQ11" s="127">
        <v>-5.3574999999999999</v>
      </c>
      <c r="AR11" s="127">
        <v>5.2788000000000004</v>
      </c>
      <c r="AS11" s="127">
        <v>-15.719259299999999</v>
      </c>
      <c r="AT11" s="127">
        <v>5.0042179999999998</v>
      </c>
      <c r="AU11" s="128">
        <v>0.31044899999999997</v>
      </c>
      <c r="AV11" s="128"/>
      <c r="AW11" s="127">
        <v>-5.5627000000000004</v>
      </c>
      <c r="AX11" s="127">
        <v>5.2744</v>
      </c>
      <c r="AY11" s="127">
        <v>-15.915749099999999</v>
      </c>
      <c r="AZ11" s="127">
        <v>4.7904439999999999</v>
      </c>
      <c r="BA11" s="128">
        <v>0.29189799999999999</v>
      </c>
    </row>
    <row r="12" spans="2:53" ht="13" customHeight="1">
      <c r="B12" s="1" t="s">
        <v>50</v>
      </c>
      <c r="C12">
        <v>40.930221000000003</v>
      </c>
      <c r="D12">
        <v>0.92100899999999997</v>
      </c>
      <c r="E12">
        <v>44.441000000000003</v>
      </c>
      <c r="F12" t="s">
        <v>56</v>
      </c>
      <c r="G12" t="s">
        <v>51</v>
      </c>
      <c r="L12" s="1" t="s">
        <v>575</v>
      </c>
      <c r="M12">
        <v>1.3800779999999999</v>
      </c>
      <c r="N12">
        <v>1.083958</v>
      </c>
      <c r="O12">
        <v>-0.74764679999999994</v>
      </c>
      <c r="P12">
        <v>3.5078032000000001</v>
      </c>
      <c r="Q12">
        <v>0.203321</v>
      </c>
      <c r="AJ12" s="131" t="s">
        <v>591</v>
      </c>
      <c r="AK12" s="127">
        <v>1.3800779999999999</v>
      </c>
      <c r="AL12" s="127">
        <v>1.083958</v>
      </c>
      <c r="AM12" s="127">
        <v>-0.74764679999999994</v>
      </c>
      <c r="AN12" s="127">
        <v>3.5078032000000001</v>
      </c>
      <c r="AO12" s="128">
        <v>0.203321</v>
      </c>
      <c r="AP12" s="128"/>
      <c r="AQ12" s="127">
        <v>1.3617999999999999</v>
      </c>
      <c r="AR12" s="127">
        <v>1.0649999999999999</v>
      </c>
      <c r="AS12" s="127">
        <v>-0.72874289999999997</v>
      </c>
      <c r="AT12" s="127">
        <v>3.4522930000000001</v>
      </c>
      <c r="AU12" s="128">
        <v>0.20138800000000001</v>
      </c>
      <c r="AV12" s="128"/>
      <c r="AW12" s="127">
        <v>1.5279</v>
      </c>
      <c r="AX12" s="127">
        <v>1.0537000000000001</v>
      </c>
      <c r="AY12" s="127">
        <v>-0.54046539999999998</v>
      </c>
      <c r="AZ12" s="127">
        <v>3.5963449999999999</v>
      </c>
      <c r="BA12" s="128">
        <v>0.14744499999999999</v>
      </c>
    </row>
    <row r="13" spans="2:53" ht="13" customHeight="1">
      <c r="B13" s="1" t="s">
        <v>570</v>
      </c>
      <c r="C13">
        <v>0.57058799999999998</v>
      </c>
      <c r="D13">
        <v>1.7444230000000001</v>
      </c>
      <c r="E13">
        <v>0.32700000000000001</v>
      </c>
      <c r="F13">
        <v>0.74368299999999998</v>
      </c>
      <c r="L13" s="1" t="s">
        <v>576</v>
      </c>
      <c r="M13">
        <v>-4.8986070000000002</v>
      </c>
      <c r="N13">
        <v>1.362347</v>
      </c>
      <c r="O13">
        <v>-7.5727875999999998</v>
      </c>
      <c r="P13">
        <v>-2.2244259999999998</v>
      </c>
      <c r="Q13">
        <v>3.4299999999999999E-4</v>
      </c>
      <c r="AJ13" s="131" t="s">
        <v>592</v>
      </c>
      <c r="AK13" s="127"/>
      <c r="AL13" s="127"/>
      <c r="AM13" s="127"/>
      <c r="AN13" s="127"/>
      <c r="AO13" s="128"/>
      <c r="AP13" s="128"/>
      <c r="AQ13" s="127"/>
      <c r="AR13" s="127"/>
      <c r="AS13" s="127"/>
      <c r="AT13" s="127"/>
      <c r="AU13" s="128"/>
      <c r="AV13" s="128"/>
      <c r="AW13" s="127"/>
      <c r="AX13" s="127"/>
      <c r="AY13" s="127"/>
      <c r="AZ13" s="127"/>
      <c r="BA13" s="128"/>
    </row>
    <row r="14" spans="2:53" ht="13" customHeight="1">
      <c r="B14" s="1" t="s">
        <v>571</v>
      </c>
      <c r="C14">
        <v>1.275153</v>
      </c>
      <c r="D14">
        <v>1.758894</v>
      </c>
      <c r="E14">
        <v>0.72499999999999998</v>
      </c>
      <c r="F14">
        <v>0.46867900000000001</v>
      </c>
      <c r="L14" s="1" t="s">
        <v>577</v>
      </c>
      <c r="M14">
        <v>-12.311222000000001</v>
      </c>
      <c r="N14">
        <v>2.2218719999999998</v>
      </c>
      <c r="O14">
        <v>-16.672585900000001</v>
      </c>
      <c r="P14">
        <v>-7.949859</v>
      </c>
      <c r="Q14" s="16">
        <v>4.0800000000000001E-8</v>
      </c>
      <c r="AJ14" s="131" t="s">
        <v>42</v>
      </c>
      <c r="AK14" s="127">
        <v>-4.8986070000000002</v>
      </c>
      <c r="AL14" s="127">
        <v>1.362347</v>
      </c>
      <c r="AM14" s="127">
        <v>-7.5727875999999998</v>
      </c>
      <c r="AN14" s="127">
        <v>-2.2244259999999998</v>
      </c>
      <c r="AO14" s="128" t="s">
        <v>5</v>
      </c>
      <c r="AP14" s="128"/>
      <c r="AQ14" s="127">
        <v>-4.7976000000000001</v>
      </c>
      <c r="AR14" s="127">
        <v>1.3442000000000001</v>
      </c>
      <c r="AS14" s="127">
        <v>-7.4360933999999999</v>
      </c>
      <c r="AT14" s="127">
        <v>-2.1590880000000001</v>
      </c>
      <c r="AU14" s="128" t="s">
        <v>5</v>
      </c>
      <c r="AV14" s="128"/>
      <c r="AW14" s="127">
        <v>-3.9382000000000001</v>
      </c>
      <c r="AX14" s="127">
        <v>1.1497999999999999</v>
      </c>
      <c r="AY14" s="127">
        <v>-6.1950906999999997</v>
      </c>
      <c r="AZ14" s="127">
        <v>-1.6812199999999999</v>
      </c>
      <c r="BA14" s="128">
        <v>6.4599999999999998E-4</v>
      </c>
    </row>
    <row r="15" spans="2:53" ht="13" customHeight="1">
      <c r="B15" s="1" t="s">
        <v>572</v>
      </c>
      <c r="C15">
        <v>-12.118050999999999</v>
      </c>
      <c r="D15">
        <v>7.3025669999999998</v>
      </c>
      <c r="E15">
        <v>-1.659</v>
      </c>
      <c r="F15">
        <v>9.7420999999999994E-2</v>
      </c>
      <c r="G15" t="s">
        <v>71</v>
      </c>
      <c r="L15" s="1" t="s">
        <v>578</v>
      </c>
      <c r="M15">
        <v>-9.7425149999999991</v>
      </c>
      <c r="N15">
        <v>3.0645769999999999</v>
      </c>
      <c r="O15">
        <v>-15.7580419</v>
      </c>
      <c r="P15">
        <v>-3.7269887000000002</v>
      </c>
      <c r="Q15">
        <v>1.534E-3</v>
      </c>
      <c r="AJ15" s="131" t="s">
        <v>29</v>
      </c>
      <c r="AK15" s="127">
        <v>-12.311222000000001</v>
      </c>
      <c r="AL15" s="127">
        <v>2.2218719999999998</v>
      </c>
      <c r="AM15" s="127">
        <v>-16.672585900000001</v>
      </c>
      <c r="AN15" s="127">
        <v>-7.949859</v>
      </c>
      <c r="AO15" s="128" t="s">
        <v>5</v>
      </c>
      <c r="AP15" s="128"/>
      <c r="AQ15" s="127">
        <v>-12.3133</v>
      </c>
      <c r="AR15" s="127">
        <v>2.1718999999999999</v>
      </c>
      <c r="AS15" s="127">
        <v>-16.5764715</v>
      </c>
      <c r="AT15" s="127">
        <v>-8.0501100000000001</v>
      </c>
      <c r="AU15" s="128" t="s">
        <v>5</v>
      </c>
      <c r="AV15" s="128"/>
      <c r="AW15" s="127">
        <v>-10.8261</v>
      </c>
      <c r="AX15" s="127">
        <v>1.829</v>
      </c>
      <c r="AY15" s="127">
        <v>-14.416206300000001</v>
      </c>
      <c r="AZ15" s="127">
        <v>-7.2359910000000003</v>
      </c>
      <c r="BA15" s="128" t="s">
        <v>5</v>
      </c>
    </row>
    <row r="16" spans="2:53" ht="13" customHeight="1">
      <c r="B16" s="1" t="s">
        <v>573</v>
      </c>
      <c r="C16">
        <v>-0.76370899999999997</v>
      </c>
      <c r="D16">
        <v>1.642552</v>
      </c>
      <c r="E16">
        <v>-0.46500000000000002</v>
      </c>
      <c r="F16">
        <v>0.64209099999999997</v>
      </c>
      <c r="L16" s="1" t="s">
        <v>579</v>
      </c>
      <c r="M16">
        <v>-11.671849</v>
      </c>
      <c r="N16">
        <v>12.657113000000001</v>
      </c>
      <c r="O16">
        <v>-36.516781999999999</v>
      </c>
      <c r="P16">
        <v>13.173084299999999</v>
      </c>
      <c r="Q16">
        <v>0.35672399999999999</v>
      </c>
      <c r="AJ16" s="131" t="s">
        <v>420</v>
      </c>
      <c r="AK16" s="127">
        <v>-9.7425149999999991</v>
      </c>
      <c r="AL16" s="127">
        <v>3.0645769999999999</v>
      </c>
      <c r="AM16" s="127">
        <v>-15.7580419</v>
      </c>
      <c r="AN16" s="127">
        <v>-3.7269887000000002</v>
      </c>
      <c r="AO16" s="128">
        <v>1.534E-3</v>
      </c>
      <c r="AP16" s="128"/>
      <c r="AQ16" s="127">
        <v>-10.4884</v>
      </c>
      <c r="AR16" s="127">
        <v>2.9754999999999998</v>
      </c>
      <c r="AS16" s="127">
        <v>-16.329040299999999</v>
      </c>
      <c r="AT16" s="127">
        <v>-4.6478590000000004</v>
      </c>
      <c r="AU16" s="128" t="s">
        <v>5</v>
      </c>
      <c r="AV16" s="128"/>
      <c r="AW16" s="127">
        <v>-8.6252999999999993</v>
      </c>
      <c r="AX16" s="127">
        <v>2.593</v>
      </c>
      <c r="AY16" s="127">
        <v>-13.715116099999999</v>
      </c>
      <c r="AZ16" s="127">
        <v>-3.5355349999999999</v>
      </c>
      <c r="BA16" s="128">
        <v>9.19E-4</v>
      </c>
    </row>
    <row r="17" spans="2:53" ht="13" customHeight="1">
      <c r="B17" s="1" t="s">
        <v>574</v>
      </c>
      <c r="C17">
        <v>-4.903689</v>
      </c>
      <c r="D17">
        <v>5.261126</v>
      </c>
      <c r="E17">
        <v>-0.93200000000000005</v>
      </c>
      <c r="F17">
        <v>0.35158499999999998</v>
      </c>
      <c r="L17" s="1" t="s">
        <v>580</v>
      </c>
      <c r="M17">
        <v>-1.6570000000000001E-3</v>
      </c>
      <c r="N17">
        <v>2.1377069999999998</v>
      </c>
      <c r="O17">
        <v>-4.1978099000000002</v>
      </c>
      <c r="P17">
        <v>4.1944957</v>
      </c>
      <c r="Q17">
        <v>0.99938199999999999</v>
      </c>
      <c r="AJ17" s="131" t="s">
        <v>43</v>
      </c>
      <c r="AK17" s="127">
        <v>-11.671849</v>
      </c>
      <c r="AL17" s="127">
        <v>12.657113000000001</v>
      </c>
      <c r="AM17" s="127">
        <v>-36.516781999999999</v>
      </c>
      <c r="AN17" s="127">
        <v>13.173084299999999</v>
      </c>
      <c r="AO17" s="128">
        <v>0.35672399999999999</v>
      </c>
      <c r="AP17" s="128"/>
      <c r="AQ17" s="127">
        <v>-11.2081</v>
      </c>
      <c r="AR17" s="127">
        <v>12.689299999999999</v>
      </c>
      <c r="AS17" s="127">
        <v>-36.116087299999997</v>
      </c>
      <c r="AT17" s="127">
        <v>13.699949999999999</v>
      </c>
      <c r="AU17" s="128">
        <v>0.37735600000000002</v>
      </c>
      <c r="AV17" s="128"/>
      <c r="AW17" s="127">
        <v>-9.3526000000000007</v>
      </c>
      <c r="AX17" s="127">
        <v>12.6038</v>
      </c>
      <c r="AY17" s="127">
        <v>-34.092570899999998</v>
      </c>
      <c r="AZ17" s="127">
        <v>15.387283</v>
      </c>
      <c r="BA17" s="128">
        <v>0.45827099999999998</v>
      </c>
    </row>
    <row r="18" spans="2:53" ht="13" customHeight="1">
      <c r="B18" s="1" t="s">
        <v>575</v>
      </c>
      <c r="C18">
        <v>1.3800779999999999</v>
      </c>
      <c r="D18">
        <v>1.083958</v>
      </c>
      <c r="E18">
        <v>1.2729999999999999</v>
      </c>
      <c r="F18">
        <v>0.203321</v>
      </c>
      <c r="L18" s="1" t="s">
        <v>581</v>
      </c>
      <c r="M18">
        <v>-4.5927660000000001</v>
      </c>
      <c r="N18">
        <v>2.6802299999999999</v>
      </c>
      <c r="O18">
        <v>-9.8538487000000003</v>
      </c>
      <c r="P18">
        <v>0.66831759999999996</v>
      </c>
      <c r="Q18">
        <v>8.6993000000000001E-2</v>
      </c>
      <c r="AJ18" s="131" t="s">
        <v>600</v>
      </c>
      <c r="AK18" s="127"/>
      <c r="AL18" s="127"/>
      <c r="AM18" s="127"/>
      <c r="AN18" s="127"/>
      <c r="AO18" s="128"/>
      <c r="AP18" s="128"/>
      <c r="AQ18" s="127"/>
      <c r="AR18" s="127"/>
      <c r="AS18" s="127"/>
      <c r="AT18" s="127"/>
      <c r="AU18" s="128"/>
      <c r="AV18" s="128"/>
      <c r="AW18" s="127"/>
      <c r="AX18" s="127"/>
      <c r="AY18" s="127"/>
      <c r="AZ18" s="127"/>
      <c r="BA18" s="128"/>
    </row>
    <row r="19" spans="2:53" ht="13" customHeight="1">
      <c r="B19" s="1" t="s">
        <v>576</v>
      </c>
      <c r="C19">
        <v>-4.8986070000000002</v>
      </c>
      <c r="D19">
        <v>1.362347</v>
      </c>
      <c r="E19">
        <v>-3.5960000000000001</v>
      </c>
      <c r="F19">
        <v>3.4299999999999999E-4</v>
      </c>
      <c r="G19" t="s">
        <v>51</v>
      </c>
      <c r="L19" s="1" t="s">
        <v>582</v>
      </c>
      <c r="M19">
        <v>-29.880887000000001</v>
      </c>
      <c r="N19">
        <v>12.614960999999999</v>
      </c>
      <c r="O19">
        <v>-54.643080699999999</v>
      </c>
      <c r="P19">
        <v>-5.1186942999999996</v>
      </c>
      <c r="Q19">
        <v>1.8086999999999999E-2</v>
      </c>
      <c r="AJ19" s="131" t="s">
        <v>42</v>
      </c>
      <c r="AK19" s="127">
        <v>-1.1024560000000001</v>
      </c>
      <c r="AL19" s="127">
        <v>1.985895</v>
      </c>
      <c r="AM19" s="127">
        <v>-5.0006142999999996</v>
      </c>
      <c r="AN19" s="127">
        <v>2.7957021000000002</v>
      </c>
      <c r="AO19" s="128">
        <v>0.57895099999999999</v>
      </c>
      <c r="AP19" s="128"/>
      <c r="AQ19" s="127">
        <v>-1.3809</v>
      </c>
      <c r="AR19" s="127">
        <v>1.4263999999999999</v>
      </c>
      <c r="AS19" s="127">
        <v>-4.180809</v>
      </c>
      <c r="AT19" s="127">
        <v>1.4190050000000001</v>
      </c>
      <c r="AU19" s="128">
        <v>0.33328600000000003</v>
      </c>
      <c r="AV19" s="128"/>
      <c r="AW19" s="127">
        <v>-1.6023000000000001</v>
      </c>
      <c r="AX19" s="127">
        <v>1.3707</v>
      </c>
      <c r="AY19" s="127">
        <v>-4.2928014000000001</v>
      </c>
      <c r="AZ19" s="127">
        <v>1.088268</v>
      </c>
      <c r="BA19" s="128">
        <v>0.24277000000000001</v>
      </c>
    </row>
    <row r="20" spans="2:53" ht="13" customHeight="1">
      <c r="B20" s="1" t="s">
        <v>577</v>
      </c>
      <c r="C20">
        <v>-12.311222000000001</v>
      </c>
      <c r="D20">
        <v>2.2218719999999998</v>
      </c>
      <c r="E20">
        <v>-5.5410000000000004</v>
      </c>
      <c r="F20" s="16">
        <v>4.0800000000000001E-8</v>
      </c>
      <c r="G20" t="s">
        <v>51</v>
      </c>
      <c r="L20" s="1" t="s">
        <v>583</v>
      </c>
      <c r="M20">
        <v>-10.311069</v>
      </c>
      <c r="N20">
        <v>12.856372</v>
      </c>
      <c r="O20">
        <v>-35.547132499999996</v>
      </c>
      <c r="P20">
        <v>14.9249948</v>
      </c>
      <c r="Q20">
        <v>0.42277900000000002</v>
      </c>
      <c r="AJ20" s="131" t="s">
        <v>29</v>
      </c>
      <c r="AK20" s="127">
        <v>1.753851</v>
      </c>
      <c r="AL20" s="127">
        <v>2.9077280000000001</v>
      </c>
      <c r="AM20" s="127">
        <v>-3.9537946000000002</v>
      </c>
      <c r="AN20" s="127">
        <v>7.4614969999999996</v>
      </c>
      <c r="AO20" s="128">
        <v>0.54656700000000003</v>
      </c>
      <c r="AP20" s="128"/>
      <c r="AQ20" s="127">
        <v>-1.3776999999999999</v>
      </c>
      <c r="AR20" s="127">
        <v>2.3437999999999999</v>
      </c>
      <c r="AS20" s="127">
        <v>-5.9783283999999997</v>
      </c>
      <c r="AT20" s="127">
        <v>3.222899</v>
      </c>
      <c r="AU20" s="128">
        <v>0.55681800000000004</v>
      </c>
      <c r="AV20" s="128"/>
      <c r="AW20" s="127">
        <v>-2.1966999999999999</v>
      </c>
      <c r="AX20" s="127">
        <v>2.2624</v>
      </c>
      <c r="AY20" s="127">
        <v>-6.6375111999999996</v>
      </c>
      <c r="AZ20" s="127">
        <v>2.2440720000000001</v>
      </c>
      <c r="BA20" s="128">
        <v>0.33184599999999997</v>
      </c>
    </row>
    <row r="21" spans="2:53" ht="13" customHeight="1">
      <c r="B21" s="1" t="s">
        <v>578</v>
      </c>
      <c r="C21">
        <v>-9.7425149999999991</v>
      </c>
      <c r="D21">
        <v>3.0645769999999999</v>
      </c>
      <c r="E21">
        <v>-3.1789999999999998</v>
      </c>
      <c r="F21">
        <v>1.534E-3</v>
      </c>
      <c r="G21" t="s">
        <v>58</v>
      </c>
      <c r="L21" s="1" t="s">
        <v>584</v>
      </c>
      <c r="M21">
        <v>-1.1024560000000001</v>
      </c>
      <c r="N21">
        <v>1.985895</v>
      </c>
      <c r="O21">
        <v>-5.0006142999999996</v>
      </c>
      <c r="P21">
        <v>2.7957021000000002</v>
      </c>
      <c r="Q21">
        <v>0.57895099999999999</v>
      </c>
      <c r="AJ21" s="131" t="s">
        <v>43</v>
      </c>
      <c r="AK21" s="127">
        <v>2.7946260000000001</v>
      </c>
      <c r="AL21" s="127">
        <v>12.631372000000001</v>
      </c>
      <c r="AM21" s="127">
        <v>-21.999779</v>
      </c>
      <c r="AN21" s="127">
        <v>27.5890314</v>
      </c>
      <c r="AO21" s="128">
        <v>0.82495799999999997</v>
      </c>
      <c r="AP21" s="128"/>
      <c r="AQ21" s="127">
        <v>2.7454000000000001</v>
      </c>
      <c r="AR21" s="127">
        <v>12.6654</v>
      </c>
      <c r="AS21" s="127">
        <v>-22.115691399999999</v>
      </c>
      <c r="AT21" s="127">
        <v>27.606487999999999</v>
      </c>
      <c r="AU21" s="128">
        <v>0.82844799999999996</v>
      </c>
      <c r="AV21" s="128"/>
      <c r="AW21" s="127">
        <v>4.0450999999999997</v>
      </c>
      <c r="AX21" s="127">
        <v>12.561500000000001</v>
      </c>
      <c r="AY21" s="127">
        <v>-20.611930300000001</v>
      </c>
      <c r="AZ21" s="127">
        <v>28.702107999999999</v>
      </c>
      <c r="BA21" s="128">
        <v>0.74751900000000004</v>
      </c>
    </row>
    <row r="22" spans="2:53" ht="13" customHeight="1">
      <c r="B22" s="1" t="s">
        <v>579</v>
      </c>
      <c r="C22">
        <v>-11.671849</v>
      </c>
      <c r="D22">
        <v>12.657113000000001</v>
      </c>
      <c r="E22">
        <v>-0.92200000000000004</v>
      </c>
      <c r="F22">
        <v>0.35672399999999999</v>
      </c>
      <c r="L22" s="1" t="s">
        <v>585</v>
      </c>
      <c r="M22">
        <v>1.753851</v>
      </c>
      <c r="N22">
        <v>2.9077280000000001</v>
      </c>
      <c r="O22">
        <v>-3.9537946000000002</v>
      </c>
      <c r="P22">
        <v>7.4614969999999996</v>
      </c>
      <c r="Q22">
        <v>0.54656700000000003</v>
      </c>
      <c r="AJ22" s="131" t="s">
        <v>420</v>
      </c>
      <c r="AK22" s="127">
        <v>-6.1024560000000001</v>
      </c>
      <c r="AL22" s="127">
        <v>17.758713</v>
      </c>
      <c r="AM22" s="127">
        <v>-40.961436399999997</v>
      </c>
      <c r="AN22" s="127">
        <v>28.7565241</v>
      </c>
      <c r="AO22" s="128">
        <v>0.731213</v>
      </c>
      <c r="AP22" s="128"/>
      <c r="AQ22" s="127">
        <v>-15.462300000000001</v>
      </c>
      <c r="AR22" s="127">
        <v>12.799799999999999</v>
      </c>
      <c r="AS22" s="127">
        <v>-40.587172600000002</v>
      </c>
      <c r="AT22" s="127">
        <v>9.6625800000000002</v>
      </c>
      <c r="AU22" s="128">
        <v>0.22739799999999999</v>
      </c>
      <c r="AV22" s="128"/>
      <c r="AW22" s="127">
        <v>-15.8575</v>
      </c>
      <c r="AX22" s="127">
        <v>12.7941</v>
      </c>
      <c r="AY22" s="127">
        <v>-40.971128499999999</v>
      </c>
      <c r="AZ22" s="127">
        <v>9.2560789999999997</v>
      </c>
      <c r="BA22" s="128">
        <v>0.21554300000000001</v>
      </c>
    </row>
    <row r="23" spans="2:53" ht="13" customHeight="1">
      <c r="B23" s="1" t="s">
        <v>580</v>
      </c>
      <c r="C23">
        <v>-1.6570000000000001E-3</v>
      </c>
      <c r="D23">
        <v>2.1377069999999998</v>
      </c>
      <c r="E23">
        <v>-1E-3</v>
      </c>
      <c r="F23">
        <v>0.99938199999999999</v>
      </c>
      <c r="L23" s="1" t="s">
        <v>586</v>
      </c>
      <c r="M23">
        <v>2.7946260000000001</v>
      </c>
      <c r="N23">
        <v>12.631372000000001</v>
      </c>
      <c r="O23">
        <v>-21.999779</v>
      </c>
      <c r="P23">
        <v>27.5890314</v>
      </c>
      <c r="Q23">
        <v>0.82495799999999997</v>
      </c>
      <c r="AJ23" s="131" t="s">
        <v>594</v>
      </c>
      <c r="AK23" s="127"/>
      <c r="AL23" s="127"/>
      <c r="AM23" s="127"/>
      <c r="AN23" s="127"/>
      <c r="AO23" s="128"/>
      <c r="AP23" s="128"/>
      <c r="AQ23" s="127"/>
      <c r="AR23" s="127"/>
      <c r="AS23" s="127"/>
      <c r="AT23" s="127"/>
      <c r="AU23" s="128"/>
      <c r="AV23" s="128"/>
      <c r="AW23" s="128"/>
      <c r="AX23" s="128"/>
      <c r="AY23" s="128"/>
      <c r="AZ23" s="128"/>
      <c r="BA23" s="128"/>
    </row>
    <row r="24" spans="2:53" ht="13" customHeight="1">
      <c r="B24" s="1" t="s">
        <v>581</v>
      </c>
      <c r="C24">
        <v>-4.5927660000000001</v>
      </c>
      <c r="D24">
        <v>2.6802299999999999</v>
      </c>
      <c r="E24">
        <v>-1.714</v>
      </c>
      <c r="F24">
        <v>8.6993000000000001E-2</v>
      </c>
      <c r="G24" t="s">
        <v>71</v>
      </c>
      <c r="L24" s="1" t="s">
        <v>587</v>
      </c>
      <c r="M24">
        <v>-6.1024560000000001</v>
      </c>
      <c r="N24">
        <v>17.758713</v>
      </c>
      <c r="O24">
        <v>-40.961436399999997</v>
      </c>
      <c r="P24">
        <v>28.7565241</v>
      </c>
      <c r="Q24">
        <v>0.731213</v>
      </c>
      <c r="AJ24" s="131" t="s">
        <v>42</v>
      </c>
      <c r="AK24" s="127">
        <v>-1.6570000000000001E-3</v>
      </c>
      <c r="AL24" s="127">
        <v>2.1377069999999998</v>
      </c>
      <c r="AM24" s="127">
        <v>-4.1978099000000002</v>
      </c>
      <c r="AN24" s="127">
        <v>4.1944957</v>
      </c>
      <c r="AO24" s="128">
        <v>0.99938199999999999</v>
      </c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</row>
    <row r="25" spans="2:53" ht="13" customHeight="1">
      <c r="B25" s="1" t="s">
        <v>582</v>
      </c>
      <c r="C25">
        <v>-29.880887000000001</v>
      </c>
      <c r="D25">
        <v>12.614960999999999</v>
      </c>
      <c r="E25">
        <v>-2.3690000000000002</v>
      </c>
      <c r="F25">
        <v>1.8086999999999999E-2</v>
      </c>
      <c r="G25" t="s">
        <v>64</v>
      </c>
      <c r="AJ25" s="131" t="s">
        <v>29</v>
      </c>
      <c r="AK25" s="127">
        <v>-4.5927660000000001</v>
      </c>
      <c r="AL25" s="127">
        <v>2.6802299999999999</v>
      </c>
      <c r="AM25" s="127">
        <v>-9.8538487000000003</v>
      </c>
      <c r="AN25" s="127">
        <v>0.66831759999999996</v>
      </c>
      <c r="AO25" s="128">
        <v>8.6993000000000001E-2</v>
      </c>
      <c r="AP25" s="128"/>
      <c r="AQ25" s="128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</row>
    <row r="26" spans="2:53" ht="13" customHeight="1">
      <c r="B26" s="1" t="s">
        <v>583</v>
      </c>
      <c r="C26">
        <v>-10.311069</v>
      </c>
      <c r="D26">
        <v>12.856372</v>
      </c>
      <c r="E26">
        <v>-0.80200000000000005</v>
      </c>
      <c r="F26">
        <v>0.42277900000000002</v>
      </c>
      <c r="L26" s="1" t="s">
        <v>50</v>
      </c>
      <c r="M26">
        <v>40.8446</v>
      </c>
      <c r="N26">
        <v>0.9073</v>
      </c>
      <c r="O26">
        <v>39.063679800000003</v>
      </c>
      <c r="P26">
        <v>42.625523000000001</v>
      </c>
      <c r="Q26" t="s">
        <v>56</v>
      </c>
      <c r="AJ26" s="131" t="s">
        <v>43</v>
      </c>
      <c r="AK26" s="127">
        <v>-29.880887000000001</v>
      </c>
      <c r="AL26" s="127">
        <v>12.614960999999999</v>
      </c>
      <c r="AM26" s="127">
        <v>-54.643080699999999</v>
      </c>
      <c r="AN26" s="127">
        <v>-5.1186942999999996</v>
      </c>
      <c r="AO26" s="128">
        <v>1.8086999999999999E-2</v>
      </c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</row>
    <row r="27" spans="2:53" ht="13" customHeight="1">
      <c r="B27" s="1" t="s">
        <v>584</v>
      </c>
      <c r="C27">
        <v>-1.1024560000000001</v>
      </c>
      <c r="D27">
        <v>1.985895</v>
      </c>
      <c r="E27">
        <v>-0.55500000000000005</v>
      </c>
      <c r="F27">
        <v>0.57895099999999999</v>
      </c>
      <c r="L27" s="1" t="s">
        <v>570</v>
      </c>
      <c r="M27">
        <v>0.33439999999999998</v>
      </c>
      <c r="N27">
        <v>1.5926</v>
      </c>
      <c r="O27">
        <v>-2.7917716000000001</v>
      </c>
      <c r="P27">
        <v>3.4605100000000002</v>
      </c>
      <c r="Q27">
        <v>0.83375900000000003</v>
      </c>
      <c r="AJ27" s="132" t="s">
        <v>420</v>
      </c>
      <c r="AK27" s="121">
        <v>-10.311069</v>
      </c>
      <c r="AL27" s="121">
        <v>12.856372</v>
      </c>
      <c r="AM27" s="121">
        <v>-35.547132499999996</v>
      </c>
      <c r="AN27" s="121">
        <v>14.9249948</v>
      </c>
      <c r="AO27" s="122">
        <v>0.42277900000000002</v>
      </c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</row>
    <row r="28" spans="2:53" ht="13" customHeight="1">
      <c r="B28" s="1" t="s">
        <v>585</v>
      </c>
      <c r="C28">
        <v>1.753851</v>
      </c>
      <c r="D28">
        <v>2.9077280000000001</v>
      </c>
      <c r="E28">
        <v>0.60299999999999998</v>
      </c>
      <c r="F28">
        <v>0.54656700000000003</v>
      </c>
      <c r="L28" s="1" t="s">
        <v>571</v>
      </c>
      <c r="M28">
        <v>1.41</v>
      </c>
      <c r="N28">
        <v>1.5663</v>
      </c>
      <c r="O28">
        <v>-1.6645951999999999</v>
      </c>
      <c r="P28">
        <v>4.4845959999999998</v>
      </c>
      <c r="Q28">
        <v>0.36829099999999998</v>
      </c>
      <c r="AJ28" s="113" t="s">
        <v>149</v>
      </c>
      <c r="AK28" s="128"/>
      <c r="AL28" s="128"/>
      <c r="AM28" s="127"/>
      <c r="AN28" s="127"/>
      <c r="AO28" s="127">
        <v>0.15379999999999999</v>
      </c>
      <c r="AP28" s="127"/>
      <c r="AQ28" s="127"/>
      <c r="AR28" s="127"/>
      <c r="AS28" s="127"/>
      <c r="AT28" s="127"/>
      <c r="AU28" s="127">
        <v>0.1426</v>
      </c>
      <c r="AV28" s="127"/>
      <c r="AW28" s="127"/>
      <c r="AX28" s="127"/>
      <c r="AY28" s="127"/>
      <c r="AZ28" s="127"/>
      <c r="BA28" s="127">
        <v>0.14050000000000001</v>
      </c>
    </row>
    <row r="29" spans="2:53" ht="13" customHeight="1">
      <c r="B29" s="1" t="s">
        <v>586</v>
      </c>
      <c r="C29">
        <v>2.7946260000000001</v>
      </c>
      <c r="D29">
        <v>12.631372000000001</v>
      </c>
      <c r="E29">
        <v>0.221</v>
      </c>
      <c r="F29">
        <v>0.82495799999999997</v>
      </c>
      <c r="L29" s="1" t="s">
        <v>572</v>
      </c>
      <c r="M29">
        <v>-11.8371</v>
      </c>
      <c r="N29">
        <v>7.3018999999999998</v>
      </c>
      <c r="O29">
        <v>-26.1700594</v>
      </c>
      <c r="P29">
        <v>2.4959340000000001</v>
      </c>
      <c r="Q29">
        <v>0.105389</v>
      </c>
      <c r="AJ29" s="113" t="s">
        <v>180</v>
      </c>
      <c r="AK29" s="128"/>
      <c r="AL29" s="128"/>
      <c r="AM29" s="127"/>
      <c r="AN29" s="127"/>
      <c r="AO29" s="127">
        <v>0.13489999999999999</v>
      </c>
      <c r="AP29" s="127"/>
      <c r="AQ29" s="127"/>
      <c r="AR29" s="127"/>
      <c r="AS29" s="127"/>
      <c r="AT29" s="127"/>
      <c r="AU29" s="127">
        <v>0.12770000000000001</v>
      </c>
      <c r="AV29" s="127"/>
      <c r="AW29" s="127"/>
      <c r="AX29" s="127"/>
      <c r="AY29" s="127"/>
      <c r="AZ29" s="127"/>
      <c r="BA29" s="127">
        <v>0.1278</v>
      </c>
    </row>
    <row r="30" spans="2:53" ht="13" customHeight="1">
      <c r="B30" s="1" t="s">
        <v>587</v>
      </c>
      <c r="C30">
        <v>-6.1024560000000001</v>
      </c>
      <c r="D30">
        <v>17.758713</v>
      </c>
      <c r="E30">
        <v>-0.34399999999999997</v>
      </c>
      <c r="F30">
        <v>0.731213</v>
      </c>
      <c r="L30" s="1" t="s">
        <v>573</v>
      </c>
      <c r="M30">
        <v>-0.59889999999999999</v>
      </c>
      <c r="N30">
        <v>1.5888</v>
      </c>
      <c r="O30">
        <v>-3.7176494999999998</v>
      </c>
      <c r="P30">
        <v>2.5197600000000002</v>
      </c>
      <c r="Q30">
        <v>0.706291</v>
      </c>
      <c r="AJ30" s="113" t="s">
        <v>150</v>
      </c>
      <c r="AK30" s="128"/>
      <c r="AL30" s="128"/>
      <c r="AM30" s="127"/>
      <c r="AN30" s="127"/>
      <c r="AO30" s="133" t="s">
        <v>4</v>
      </c>
      <c r="AP30" s="127"/>
      <c r="AQ30" s="127"/>
      <c r="AR30" s="127"/>
      <c r="AS30" s="127"/>
      <c r="AT30" s="127"/>
      <c r="AU30" s="127">
        <f>AU28-AO28</f>
        <v>-1.1199999999999988E-2</v>
      </c>
      <c r="AV30" s="127"/>
      <c r="AW30" s="127"/>
      <c r="AX30" s="127"/>
      <c r="AY30" s="127"/>
      <c r="AZ30" s="127"/>
      <c r="BA30" s="127">
        <f>BA28-AU28</f>
        <v>-2.0999999999999908E-3</v>
      </c>
    </row>
    <row r="31" spans="2:53" ht="13" customHeight="1">
      <c r="B31" s="1" t="s">
        <v>224</v>
      </c>
      <c r="L31" s="1" t="s">
        <v>574</v>
      </c>
      <c r="M31">
        <v>-5.3574999999999999</v>
      </c>
      <c r="N31">
        <v>5.2788000000000004</v>
      </c>
      <c r="O31">
        <v>-15.719259299999999</v>
      </c>
      <c r="P31">
        <v>5.0042179999999998</v>
      </c>
      <c r="Q31">
        <v>0.31044899999999997</v>
      </c>
      <c r="AJ31" s="114" t="s">
        <v>151</v>
      </c>
      <c r="AK31" s="122"/>
      <c r="AL31" s="122"/>
      <c r="AM31" s="121"/>
      <c r="AN31" s="121"/>
      <c r="AO31" s="121">
        <v>8.11</v>
      </c>
      <c r="AP31" s="121"/>
      <c r="AQ31" s="121"/>
      <c r="AR31" s="121"/>
      <c r="AS31" s="121"/>
      <c r="AT31" s="121"/>
      <c r="AU31" s="121">
        <v>9.5850000000000009</v>
      </c>
      <c r="AV31" s="121"/>
      <c r="AW31" s="121"/>
      <c r="AX31" s="121"/>
      <c r="AY31" s="121"/>
      <c r="AZ31" s="121"/>
      <c r="BA31" s="121">
        <v>11.02</v>
      </c>
    </row>
    <row r="32" spans="2:53">
      <c r="B32" s="1" t="s">
        <v>225</v>
      </c>
      <c r="L32" s="1" t="s">
        <v>575</v>
      </c>
      <c r="M32">
        <v>1.3617999999999999</v>
      </c>
      <c r="N32">
        <v>1.0649999999999999</v>
      </c>
      <c r="O32">
        <v>-0.72874289999999997</v>
      </c>
      <c r="P32">
        <v>3.4522930000000001</v>
      </c>
      <c r="Q32">
        <v>0.20138800000000001</v>
      </c>
    </row>
    <row r="33" spans="2:41">
      <c r="L33" s="1" t="s">
        <v>576</v>
      </c>
      <c r="M33">
        <v>-4.7976000000000001</v>
      </c>
      <c r="N33">
        <v>1.3442000000000001</v>
      </c>
      <c r="O33">
        <v>-7.4360933999999999</v>
      </c>
      <c r="P33">
        <v>-2.1590880000000001</v>
      </c>
      <c r="Q33">
        <v>3.79E-4</v>
      </c>
      <c r="AJ33" s="1"/>
    </row>
    <row r="34" spans="2:41">
      <c r="B34" s="1" t="s">
        <v>549</v>
      </c>
      <c r="L34" s="1" t="s">
        <v>577</v>
      </c>
      <c r="M34">
        <v>-12.3133</v>
      </c>
      <c r="N34">
        <v>2.1718999999999999</v>
      </c>
      <c r="O34">
        <v>-16.5764715</v>
      </c>
      <c r="P34">
        <v>-8.0501100000000001</v>
      </c>
      <c r="Q34" s="16">
        <v>1.99E-8</v>
      </c>
      <c r="AJ34" s="1"/>
    </row>
    <row r="35" spans="2:41">
      <c r="B35" s="1" t="s">
        <v>550</v>
      </c>
      <c r="L35" s="1" t="s">
        <v>578</v>
      </c>
      <c r="M35">
        <v>-10.4884</v>
      </c>
      <c r="N35">
        <v>2.9754999999999998</v>
      </c>
      <c r="O35">
        <v>-16.329040299999999</v>
      </c>
      <c r="P35">
        <v>-4.6478590000000004</v>
      </c>
      <c r="Q35">
        <v>4.4700000000000002E-4</v>
      </c>
      <c r="AJ35" s="1"/>
    </row>
    <row r="36" spans="2:41">
      <c r="B36" s="1" t="s">
        <v>551</v>
      </c>
      <c r="L36" s="1" t="s">
        <v>579</v>
      </c>
      <c r="M36">
        <v>-11.2081</v>
      </c>
      <c r="N36">
        <v>12.689299999999999</v>
      </c>
      <c r="O36">
        <v>-36.116087299999997</v>
      </c>
      <c r="P36">
        <v>13.699949999999999</v>
      </c>
      <c r="Q36">
        <v>0.37735600000000002</v>
      </c>
      <c r="AJ36" s="125"/>
    </row>
    <row r="37" spans="2:41">
      <c r="L37" s="1" t="s">
        <v>584</v>
      </c>
      <c r="M37">
        <v>-1.3809</v>
      </c>
      <c r="N37">
        <v>1.4263999999999999</v>
      </c>
      <c r="O37">
        <v>-4.180809</v>
      </c>
      <c r="P37">
        <v>1.4190050000000001</v>
      </c>
      <c r="Q37">
        <v>0.33328600000000003</v>
      </c>
      <c r="AJ37" s="1"/>
    </row>
    <row r="38" spans="2:41">
      <c r="B38" s="1" t="s">
        <v>552</v>
      </c>
      <c r="L38" s="1" t="s">
        <v>585</v>
      </c>
      <c r="M38">
        <v>-1.3776999999999999</v>
      </c>
      <c r="N38">
        <v>2.3437999999999999</v>
      </c>
      <c r="O38">
        <v>-5.9783283999999997</v>
      </c>
      <c r="P38">
        <v>3.222899</v>
      </c>
      <c r="Q38">
        <v>0.55681800000000004</v>
      </c>
      <c r="AJ38" s="1"/>
    </row>
    <row r="39" spans="2:41">
      <c r="B39" s="1" t="s">
        <v>50</v>
      </c>
      <c r="C39">
        <v>39.122351000000002</v>
      </c>
      <c r="D39">
        <v>42.738090999999997</v>
      </c>
      <c r="L39" s="1" t="s">
        <v>586</v>
      </c>
      <c r="M39">
        <v>2.7454000000000001</v>
      </c>
      <c r="N39">
        <v>12.6654</v>
      </c>
      <c r="O39">
        <v>-22.115691399999999</v>
      </c>
      <c r="P39">
        <v>27.606487999999999</v>
      </c>
      <c r="Q39">
        <v>0.82844799999999996</v>
      </c>
      <c r="AJ39" s="1"/>
    </row>
    <row r="40" spans="2:41">
      <c r="B40" s="1" t="s">
        <v>570</v>
      </c>
      <c r="C40">
        <v>-2.8535794999999999</v>
      </c>
      <c r="D40">
        <v>3.9947560000000002</v>
      </c>
      <c r="L40" s="1" t="s">
        <v>587</v>
      </c>
      <c r="M40">
        <v>-15.462300000000001</v>
      </c>
      <c r="N40">
        <v>12.799799999999999</v>
      </c>
      <c r="O40">
        <v>-40.587172600000002</v>
      </c>
      <c r="P40">
        <v>9.6625800000000002</v>
      </c>
      <c r="Q40">
        <v>0.22739799999999999</v>
      </c>
      <c r="AJ40" s="1"/>
    </row>
    <row r="41" spans="2:41">
      <c r="B41" s="1" t="s">
        <v>571</v>
      </c>
      <c r="C41">
        <v>-2.1774195000000001</v>
      </c>
      <c r="D41">
        <v>4.7277250999999998</v>
      </c>
      <c r="AJ41" s="125"/>
    </row>
    <row r="42" spans="2:41">
      <c r="B42" s="1" t="s">
        <v>572</v>
      </c>
      <c r="C42">
        <v>-26.452424499999999</v>
      </c>
      <c r="D42">
        <v>2.2163217999999998</v>
      </c>
      <c r="L42" s="1" t="s">
        <v>50</v>
      </c>
      <c r="M42">
        <v>40.954900000000002</v>
      </c>
      <c r="N42">
        <v>0.89529999999999998</v>
      </c>
      <c r="O42">
        <v>39.1974959</v>
      </c>
      <c r="P42">
        <v>42.712325999999997</v>
      </c>
      <c r="Q42" t="s">
        <v>56</v>
      </c>
      <c r="AJ42" s="1"/>
    </row>
    <row r="43" spans="2:41">
      <c r="B43" s="1" t="s">
        <v>573</v>
      </c>
      <c r="C43">
        <v>-3.9879107999999999</v>
      </c>
      <c r="D43">
        <v>2.4604930999999999</v>
      </c>
      <c r="L43" s="1" t="s">
        <v>572</v>
      </c>
      <c r="M43">
        <v>-12.2613</v>
      </c>
      <c r="N43">
        <v>7.2827999999999999</v>
      </c>
      <c r="O43">
        <v>-26.556726600000001</v>
      </c>
      <c r="P43">
        <v>2.0341339999999999</v>
      </c>
      <c r="Q43">
        <v>9.2646000000000006E-2</v>
      </c>
      <c r="AJ43" s="1"/>
      <c r="AO43" s="16"/>
    </row>
    <row r="44" spans="2:41">
      <c r="B44" s="1" t="s">
        <v>574</v>
      </c>
      <c r="C44">
        <v>-15.230872700000001</v>
      </c>
      <c r="D44">
        <v>5.4234954999999996</v>
      </c>
      <c r="L44" s="1" t="s">
        <v>573</v>
      </c>
      <c r="M44">
        <v>-0.75529999999999997</v>
      </c>
      <c r="N44">
        <v>1.5842000000000001</v>
      </c>
      <c r="O44">
        <v>-3.8648951999999999</v>
      </c>
      <c r="P44">
        <v>2.3542830000000001</v>
      </c>
      <c r="Q44">
        <v>0.63364699999999996</v>
      </c>
      <c r="AJ44" s="1"/>
    </row>
    <row r="45" spans="2:41">
      <c r="B45" s="1" t="s">
        <v>575</v>
      </c>
      <c r="C45">
        <v>-0.74764679999999994</v>
      </c>
      <c r="D45">
        <v>3.5078032000000001</v>
      </c>
      <c r="L45" s="1" t="s">
        <v>574</v>
      </c>
      <c r="M45">
        <v>-5.5627000000000004</v>
      </c>
      <c r="N45">
        <v>5.2744</v>
      </c>
      <c r="O45">
        <v>-15.915749099999999</v>
      </c>
      <c r="P45">
        <v>4.7904439999999999</v>
      </c>
      <c r="Q45">
        <v>0.29189799999999999</v>
      </c>
      <c r="AJ45" s="1"/>
    </row>
    <row r="46" spans="2:41">
      <c r="B46" s="1" t="s">
        <v>576</v>
      </c>
      <c r="C46">
        <v>-7.5727875999999998</v>
      </c>
      <c r="D46">
        <v>-2.2244259999999998</v>
      </c>
      <c r="L46" s="1" t="s">
        <v>575</v>
      </c>
      <c r="M46">
        <v>1.5279</v>
      </c>
      <c r="N46">
        <v>1.0537000000000001</v>
      </c>
      <c r="O46">
        <v>-0.54046539999999998</v>
      </c>
      <c r="P46">
        <v>3.5963449999999999</v>
      </c>
      <c r="Q46">
        <v>0.14744499999999999</v>
      </c>
      <c r="AJ46" s="125"/>
    </row>
    <row r="47" spans="2:41">
      <c r="B47" s="1" t="s">
        <v>577</v>
      </c>
      <c r="C47">
        <v>-16.672585900000001</v>
      </c>
      <c r="D47">
        <v>-7.949859</v>
      </c>
      <c r="L47" s="1" t="s">
        <v>576</v>
      </c>
      <c r="M47">
        <v>-3.9382000000000001</v>
      </c>
      <c r="N47">
        <v>1.1497999999999999</v>
      </c>
      <c r="O47">
        <v>-6.1950906999999997</v>
      </c>
      <c r="P47">
        <v>-1.6812199999999999</v>
      </c>
      <c r="Q47">
        <v>6.4599999999999998E-4</v>
      </c>
      <c r="AJ47" s="1"/>
    </row>
    <row r="48" spans="2:41">
      <c r="B48" s="1" t="s">
        <v>578</v>
      </c>
      <c r="C48">
        <v>-15.7580419</v>
      </c>
      <c r="D48">
        <v>-3.7269887000000002</v>
      </c>
      <c r="L48" s="1" t="s">
        <v>577</v>
      </c>
      <c r="M48">
        <v>-10.8261</v>
      </c>
      <c r="N48">
        <v>1.829</v>
      </c>
      <c r="O48">
        <v>-14.416206300000001</v>
      </c>
      <c r="P48">
        <v>-7.2359910000000003</v>
      </c>
      <c r="Q48" s="16">
        <v>4.7799999999999996E-9</v>
      </c>
      <c r="AJ48" s="1"/>
    </row>
    <row r="49" spans="2:41">
      <c r="B49" s="1" t="s">
        <v>579</v>
      </c>
      <c r="C49">
        <v>-36.516781999999999</v>
      </c>
      <c r="D49">
        <v>13.173084299999999</v>
      </c>
      <c r="L49" s="1" t="s">
        <v>578</v>
      </c>
      <c r="M49">
        <v>-8.6252999999999993</v>
      </c>
      <c r="N49">
        <v>2.593</v>
      </c>
      <c r="O49">
        <v>-13.715116099999999</v>
      </c>
      <c r="P49">
        <v>-3.5355349999999999</v>
      </c>
      <c r="Q49">
        <v>9.19E-4</v>
      </c>
      <c r="AJ49" s="1"/>
    </row>
    <row r="50" spans="2:41">
      <c r="B50" s="1" t="s">
        <v>580</v>
      </c>
      <c r="C50">
        <v>-4.1978099000000002</v>
      </c>
      <c r="D50">
        <v>4.1944957</v>
      </c>
      <c r="L50" s="1" t="s">
        <v>579</v>
      </c>
      <c r="M50">
        <v>-9.3526000000000007</v>
      </c>
      <c r="N50">
        <v>12.6038</v>
      </c>
      <c r="O50">
        <v>-34.092570899999998</v>
      </c>
      <c r="P50">
        <v>15.387283</v>
      </c>
      <c r="Q50">
        <v>0.45827099999999998</v>
      </c>
      <c r="AJ50" s="1"/>
    </row>
    <row r="51" spans="2:41">
      <c r="B51" s="1" t="s">
        <v>581</v>
      </c>
      <c r="C51">
        <v>-9.8538487000000003</v>
      </c>
      <c r="D51">
        <v>0.66831759999999996</v>
      </c>
      <c r="L51" s="1" t="s">
        <v>584</v>
      </c>
      <c r="M51">
        <v>-1.6023000000000001</v>
      </c>
      <c r="N51">
        <v>1.3707</v>
      </c>
      <c r="O51">
        <v>-4.2928014000000001</v>
      </c>
      <c r="P51">
        <v>1.088268</v>
      </c>
      <c r="Q51">
        <v>0.24277000000000001</v>
      </c>
    </row>
    <row r="52" spans="2:41">
      <c r="B52" s="1" t="s">
        <v>582</v>
      </c>
      <c r="C52">
        <v>-54.643080699999999</v>
      </c>
      <c r="D52">
        <v>-5.1186942999999996</v>
      </c>
      <c r="L52" s="1" t="s">
        <v>585</v>
      </c>
      <c r="M52">
        <v>-2.1966999999999999</v>
      </c>
      <c r="N52">
        <v>2.2624</v>
      </c>
      <c r="O52">
        <v>-6.6375111999999996</v>
      </c>
      <c r="P52">
        <v>2.2440720000000001</v>
      </c>
      <c r="Q52">
        <v>0.33184599999999997</v>
      </c>
      <c r="AJ52" s="1"/>
    </row>
    <row r="53" spans="2:41">
      <c r="B53" s="1" t="s">
        <v>583</v>
      </c>
      <c r="C53">
        <v>-35.547132499999996</v>
      </c>
      <c r="D53">
        <v>14.9249948</v>
      </c>
      <c r="L53" s="1" t="s">
        <v>586</v>
      </c>
      <c r="M53">
        <v>4.0450999999999997</v>
      </c>
      <c r="N53">
        <v>12.561500000000001</v>
      </c>
      <c r="O53">
        <v>-20.611930300000001</v>
      </c>
      <c r="P53">
        <v>28.702107999999999</v>
      </c>
      <c r="Q53">
        <v>0.74751900000000004</v>
      </c>
      <c r="AJ53" s="125"/>
    </row>
    <row r="54" spans="2:41">
      <c r="B54" s="1" t="s">
        <v>584</v>
      </c>
      <c r="C54">
        <v>-5.0006142999999996</v>
      </c>
      <c r="D54">
        <v>2.7957021000000002</v>
      </c>
      <c r="L54" s="1" t="s">
        <v>587</v>
      </c>
      <c r="M54">
        <v>-15.8575</v>
      </c>
      <c r="N54">
        <v>12.7941</v>
      </c>
      <c r="O54">
        <v>-40.971128499999999</v>
      </c>
      <c r="P54">
        <v>9.2560789999999997</v>
      </c>
      <c r="Q54">
        <v>0.21554300000000001</v>
      </c>
      <c r="AJ54" s="1"/>
    </row>
    <row r="55" spans="2:41">
      <c r="B55" s="1" t="s">
        <v>585</v>
      </c>
      <c r="C55">
        <v>-3.9537946000000002</v>
      </c>
      <c r="D55">
        <v>7.4614969999999996</v>
      </c>
      <c r="AJ55" s="1"/>
    </row>
    <row r="56" spans="2:41">
      <c r="B56" s="1" t="s">
        <v>586</v>
      </c>
      <c r="C56">
        <v>-21.999779</v>
      </c>
      <c r="D56">
        <v>27.5890314</v>
      </c>
      <c r="AJ56" s="1"/>
    </row>
    <row r="57" spans="2:41">
      <c r="B57" s="1" t="s">
        <v>587</v>
      </c>
      <c r="C57">
        <v>-40.961436399999997</v>
      </c>
      <c r="D57">
        <v>28.7565241</v>
      </c>
      <c r="AJ57" s="1"/>
    </row>
    <row r="58" spans="2:41">
      <c r="AJ58" s="125"/>
    </row>
    <row r="59" spans="2:41">
      <c r="B59" s="1" t="s">
        <v>83</v>
      </c>
      <c r="AJ59" s="1"/>
    </row>
    <row r="60" spans="2:41">
      <c r="B60" s="1" t="s">
        <v>546</v>
      </c>
      <c r="AJ60" s="1"/>
      <c r="AO60" s="16"/>
    </row>
    <row r="61" spans="2:41">
      <c r="B61" s="1" t="s">
        <v>553</v>
      </c>
      <c r="AJ61" s="1"/>
    </row>
    <row r="62" spans="2:41">
      <c r="AJ62" s="1"/>
    </row>
    <row r="63" spans="2:41">
      <c r="B63" s="1" t="s">
        <v>80</v>
      </c>
      <c r="AJ63" s="125"/>
    </row>
    <row r="64" spans="2:41">
      <c r="B64" s="1" t="s">
        <v>81</v>
      </c>
      <c r="AJ64" s="1"/>
    </row>
    <row r="65" spans="2:36">
      <c r="B65" s="1" t="s">
        <v>554</v>
      </c>
      <c r="AJ65" s="1"/>
    </row>
    <row r="66" spans="2:36">
      <c r="AJ66" s="1"/>
    </row>
    <row r="67" spans="2:36">
      <c r="B67" s="1" t="s">
        <v>45</v>
      </c>
      <c r="AJ67" s="1"/>
    </row>
    <row r="68" spans="2:36">
      <c r="B68" s="1"/>
      <c r="C68" t="s">
        <v>46</v>
      </c>
      <c r="D68" t="s">
        <v>47</v>
      </c>
      <c r="E68" t="s">
        <v>48</v>
      </c>
      <c r="F68" t="s">
        <v>49</v>
      </c>
    </row>
    <row r="69" spans="2:36">
      <c r="B69" s="1" t="s">
        <v>50</v>
      </c>
      <c r="C69">
        <v>40.8446</v>
      </c>
      <c r="D69">
        <v>0.9073</v>
      </c>
      <c r="E69">
        <v>45.018000000000001</v>
      </c>
      <c r="F69" t="s">
        <v>56</v>
      </c>
      <c r="G69" t="s">
        <v>51</v>
      </c>
    </row>
    <row r="70" spans="2:36">
      <c r="B70" s="1" t="s">
        <v>570</v>
      </c>
      <c r="C70">
        <v>0.33439999999999998</v>
      </c>
      <c r="D70">
        <v>1.5926</v>
      </c>
      <c r="E70">
        <v>0.21</v>
      </c>
      <c r="F70">
        <v>0.83375900000000003</v>
      </c>
    </row>
    <row r="71" spans="2:36">
      <c r="B71" s="1" t="s">
        <v>571</v>
      </c>
      <c r="C71">
        <v>1.41</v>
      </c>
      <c r="D71">
        <v>1.5663</v>
      </c>
      <c r="E71">
        <v>0.9</v>
      </c>
      <c r="F71">
        <v>0.36829099999999998</v>
      </c>
    </row>
    <row r="72" spans="2:36">
      <c r="B72" s="1" t="s">
        <v>572</v>
      </c>
      <c r="C72">
        <v>-11.8371</v>
      </c>
      <c r="D72">
        <v>7.3018999999999998</v>
      </c>
      <c r="E72">
        <v>-1.621</v>
      </c>
      <c r="F72">
        <v>0.105389</v>
      </c>
    </row>
    <row r="73" spans="2:36">
      <c r="B73" s="1" t="s">
        <v>573</v>
      </c>
      <c r="C73">
        <v>-0.59889999999999999</v>
      </c>
      <c r="D73">
        <v>1.5888</v>
      </c>
      <c r="E73">
        <v>-0.377</v>
      </c>
      <c r="F73">
        <v>0.706291</v>
      </c>
    </row>
    <row r="74" spans="2:36">
      <c r="B74" s="1" t="s">
        <v>574</v>
      </c>
      <c r="C74">
        <v>-5.3574999999999999</v>
      </c>
      <c r="D74">
        <v>5.2788000000000004</v>
      </c>
      <c r="E74">
        <v>-1.0149999999999999</v>
      </c>
      <c r="F74">
        <v>0.31044899999999997</v>
      </c>
    </row>
    <row r="75" spans="2:36">
      <c r="B75" s="1" t="s">
        <v>575</v>
      </c>
      <c r="C75">
        <v>1.3617999999999999</v>
      </c>
      <c r="D75">
        <v>1.0649999999999999</v>
      </c>
      <c r="E75">
        <v>1.2789999999999999</v>
      </c>
      <c r="F75">
        <v>0.20138800000000001</v>
      </c>
    </row>
    <row r="76" spans="2:36">
      <c r="B76" s="1" t="s">
        <v>576</v>
      </c>
      <c r="C76">
        <v>-4.7976000000000001</v>
      </c>
      <c r="D76">
        <v>1.3442000000000001</v>
      </c>
      <c r="E76">
        <v>-3.569</v>
      </c>
      <c r="F76">
        <v>3.79E-4</v>
      </c>
      <c r="G76" t="s">
        <v>51</v>
      </c>
    </row>
    <row r="77" spans="2:36">
      <c r="B77" s="1" t="s">
        <v>577</v>
      </c>
      <c r="C77">
        <v>-12.3133</v>
      </c>
      <c r="D77">
        <v>2.1718999999999999</v>
      </c>
      <c r="E77">
        <v>-5.6689999999999996</v>
      </c>
      <c r="F77" s="16">
        <v>1.99E-8</v>
      </c>
      <c r="G77" t="s">
        <v>51</v>
      </c>
    </row>
    <row r="78" spans="2:36">
      <c r="B78" s="1" t="s">
        <v>578</v>
      </c>
      <c r="C78">
        <v>-10.4884</v>
      </c>
      <c r="D78">
        <v>2.9754999999999998</v>
      </c>
      <c r="E78">
        <v>-3.5249999999999999</v>
      </c>
      <c r="F78">
        <v>4.4700000000000002E-4</v>
      </c>
      <c r="G78" t="s">
        <v>51</v>
      </c>
    </row>
    <row r="79" spans="2:36">
      <c r="B79" s="1" t="s">
        <v>579</v>
      </c>
      <c r="C79">
        <v>-11.2081</v>
      </c>
      <c r="D79">
        <v>12.689299999999999</v>
      </c>
      <c r="E79">
        <v>-0.88300000000000001</v>
      </c>
      <c r="F79">
        <v>0.37735600000000002</v>
      </c>
    </row>
    <row r="80" spans="2:36">
      <c r="B80" s="1" t="s">
        <v>584</v>
      </c>
      <c r="C80">
        <v>-1.3809</v>
      </c>
      <c r="D80">
        <v>1.4263999999999999</v>
      </c>
      <c r="E80">
        <v>-0.96799999999999997</v>
      </c>
      <c r="F80">
        <v>0.33328600000000003</v>
      </c>
    </row>
    <row r="81" spans="2:6">
      <c r="B81" s="1" t="s">
        <v>585</v>
      </c>
      <c r="C81">
        <v>-1.3776999999999999</v>
      </c>
      <c r="D81">
        <v>2.3437999999999999</v>
      </c>
      <c r="E81">
        <v>-0.58799999999999997</v>
      </c>
      <c r="F81">
        <v>0.55681800000000004</v>
      </c>
    </row>
    <row r="82" spans="2:6">
      <c r="B82" s="1" t="s">
        <v>586</v>
      </c>
      <c r="C82">
        <v>2.7454000000000001</v>
      </c>
      <c r="D82">
        <v>12.6654</v>
      </c>
      <c r="E82">
        <v>0.217</v>
      </c>
      <c r="F82">
        <v>0.82844799999999996</v>
      </c>
    </row>
    <row r="83" spans="2:6">
      <c r="B83" s="1" t="s">
        <v>587</v>
      </c>
      <c r="C83">
        <v>-15.462300000000001</v>
      </c>
      <c r="D83">
        <v>12.799799999999999</v>
      </c>
      <c r="E83">
        <v>-1.208</v>
      </c>
      <c r="F83">
        <v>0.22739799999999999</v>
      </c>
    </row>
    <row r="84" spans="2:6">
      <c r="B84" s="1" t="s">
        <v>224</v>
      </c>
    </row>
    <row r="85" spans="2:6">
      <c r="B85" s="1" t="s">
        <v>225</v>
      </c>
    </row>
    <row r="87" spans="2:6">
      <c r="B87" s="1" t="s">
        <v>555</v>
      </c>
    </row>
    <row r="88" spans="2:6">
      <c r="B88" s="1" t="s">
        <v>556</v>
      </c>
    </row>
    <row r="89" spans="2:6">
      <c r="B89" s="1" t="s">
        <v>557</v>
      </c>
    </row>
    <row r="91" spans="2:6">
      <c r="B91" s="1"/>
      <c r="C91" s="102">
        <v>2.5000000000000001E-2</v>
      </c>
      <c r="D91" s="102">
        <v>0.97499999999999998</v>
      </c>
    </row>
    <row r="92" spans="2:6">
      <c r="B92" s="1" t="s">
        <v>50</v>
      </c>
      <c r="C92">
        <v>39.063679800000003</v>
      </c>
      <c r="D92">
        <v>42.625523000000001</v>
      </c>
    </row>
    <row r="93" spans="2:6">
      <c r="B93" s="1" t="s">
        <v>570</v>
      </c>
      <c r="C93">
        <v>-2.7917716000000001</v>
      </c>
      <c r="D93">
        <v>3.4605100000000002</v>
      </c>
    </row>
    <row r="94" spans="2:6">
      <c r="B94" s="1" t="s">
        <v>571</v>
      </c>
      <c r="C94">
        <v>-1.6645951999999999</v>
      </c>
      <c r="D94">
        <v>4.4845959999999998</v>
      </c>
    </row>
    <row r="95" spans="2:6">
      <c r="B95" s="1" t="s">
        <v>572</v>
      </c>
      <c r="C95">
        <v>-26.1700594</v>
      </c>
      <c r="D95">
        <v>2.4959340000000001</v>
      </c>
    </row>
    <row r="96" spans="2:6">
      <c r="B96" s="1" t="s">
        <v>573</v>
      </c>
      <c r="C96">
        <v>-3.7176494999999998</v>
      </c>
      <c r="D96">
        <v>2.5197600000000002</v>
      </c>
    </row>
    <row r="97" spans="2:4">
      <c r="B97" s="1" t="s">
        <v>574</v>
      </c>
      <c r="C97">
        <v>-15.719259299999999</v>
      </c>
      <c r="D97">
        <v>5.0042179999999998</v>
      </c>
    </row>
    <row r="98" spans="2:4">
      <c r="B98" s="1" t="s">
        <v>575</v>
      </c>
      <c r="C98">
        <v>-0.72874289999999997</v>
      </c>
      <c r="D98">
        <v>3.4522930000000001</v>
      </c>
    </row>
    <row r="99" spans="2:4">
      <c r="B99" s="1" t="s">
        <v>576</v>
      </c>
      <c r="C99">
        <v>-7.4360933999999999</v>
      </c>
      <c r="D99">
        <v>-2.1590880000000001</v>
      </c>
    </row>
    <row r="100" spans="2:4">
      <c r="B100" s="1" t="s">
        <v>577</v>
      </c>
      <c r="C100">
        <v>-16.5764715</v>
      </c>
      <c r="D100">
        <v>-8.0501100000000001</v>
      </c>
    </row>
    <row r="101" spans="2:4">
      <c r="B101" s="1" t="s">
        <v>578</v>
      </c>
      <c r="C101">
        <v>-16.329040299999999</v>
      </c>
      <c r="D101">
        <v>-4.6478590000000004</v>
      </c>
    </row>
    <row r="102" spans="2:4">
      <c r="B102" s="1" t="s">
        <v>579</v>
      </c>
      <c r="C102">
        <v>-36.116087299999997</v>
      </c>
      <c r="D102">
        <v>13.699949999999999</v>
      </c>
    </row>
    <row r="103" spans="2:4">
      <c r="B103" s="1" t="s">
        <v>584</v>
      </c>
      <c r="C103">
        <v>-4.180809</v>
      </c>
      <c r="D103">
        <v>1.4190050000000001</v>
      </c>
    </row>
    <row r="104" spans="2:4">
      <c r="B104" s="1" t="s">
        <v>585</v>
      </c>
      <c r="C104">
        <v>-5.9783283999999997</v>
      </c>
      <c r="D104">
        <v>3.222899</v>
      </c>
    </row>
    <row r="105" spans="2:4">
      <c r="B105" s="1" t="s">
        <v>586</v>
      </c>
      <c r="C105">
        <v>-22.115691399999999</v>
      </c>
      <c r="D105">
        <v>27.606487999999999</v>
      </c>
    </row>
    <row r="106" spans="2:4">
      <c r="B106" s="1" t="s">
        <v>587</v>
      </c>
      <c r="C106">
        <v>-40.587172600000002</v>
      </c>
      <c r="D106">
        <v>9.6625800000000002</v>
      </c>
    </row>
    <row r="108" spans="2:4">
      <c r="B108" s="1" t="s">
        <v>83</v>
      </c>
    </row>
    <row r="109" spans="2:4">
      <c r="B109" s="1" t="s">
        <v>558</v>
      </c>
    </row>
    <row r="110" spans="2:4">
      <c r="B110" s="1" t="s">
        <v>559</v>
      </c>
    </row>
    <row r="112" spans="2:4">
      <c r="B112" s="1" t="s">
        <v>80</v>
      </c>
    </row>
    <row r="113" spans="2:7">
      <c r="B113" s="1" t="s">
        <v>81</v>
      </c>
    </row>
    <row r="114" spans="2:7">
      <c r="B114" s="1" t="s">
        <v>560</v>
      </c>
    </row>
    <row r="116" spans="2:7">
      <c r="B116" s="1" t="s">
        <v>45</v>
      </c>
    </row>
    <row r="117" spans="2:7">
      <c r="B117" s="1"/>
      <c r="C117" t="s">
        <v>46</v>
      </c>
      <c r="D117" t="s">
        <v>47</v>
      </c>
      <c r="E117" t="s">
        <v>48</v>
      </c>
      <c r="F117" t="s">
        <v>49</v>
      </c>
    </row>
    <row r="118" spans="2:7">
      <c r="B118" s="1" t="s">
        <v>50</v>
      </c>
      <c r="C118">
        <v>40.954900000000002</v>
      </c>
      <c r="D118">
        <v>0.89529999999999998</v>
      </c>
      <c r="E118">
        <v>45.744</v>
      </c>
      <c r="F118" t="s">
        <v>56</v>
      </c>
      <c r="G118" t="s">
        <v>51</v>
      </c>
    </row>
    <row r="119" spans="2:7">
      <c r="B119" s="1" t="s">
        <v>572</v>
      </c>
      <c r="C119">
        <v>-12.2613</v>
      </c>
      <c r="D119">
        <v>7.2827999999999999</v>
      </c>
      <c r="E119">
        <v>-1.6839999999999999</v>
      </c>
      <c r="F119">
        <v>9.2646000000000006E-2</v>
      </c>
      <c r="G119" t="s">
        <v>71</v>
      </c>
    </row>
    <row r="120" spans="2:7">
      <c r="B120" s="1" t="s">
        <v>573</v>
      </c>
      <c r="C120">
        <v>-0.75529999999999997</v>
      </c>
      <c r="D120">
        <v>1.5842000000000001</v>
      </c>
      <c r="E120">
        <v>-0.47699999999999998</v>
      </c>
      <c r="F120">
        <v>0.63364699999999996</v>
      </c>
    </row>
    <row r="121" spans="2:7">
      <c r="B121" s="1" t="s">
        <v>574</v>
      </c>
      <c r="C121">
        <v>-5.5627000000000004</v>
      </c>
      <c r="D121">
        <v>5.2744</v>
      </c>
      <c r="E121">
        <v>-1.0549999999999999</v>
      </c>
      <c r="F121">
        <v>0.29189799999999999</v>
      </c>
    </row>
    <row r="122" spans="2:7">
      <c r="B122" s="1" t="s">
        <v>575</v>
      </c>
      <c r="C122">
        <v>1.5279</v>
      </c>
      <c r="D122">
        <v>1.0537000000000001</v>
      </c>
      <c r="E122">
        <v>1.45</v>
      </c>
      <c r="F122">
        <v>0.14744499999999999</v>
      </c>
    </row>
    <row r="123" spans="2:7">
      <c r="B123" s="1" t="s">
        <v>576</v>
      </c>
      <c r="C123">
        <v>-3.9382000000000001</v>
      </c>
      <c r="D123">
        <v>1.1497999999999999</v>
      </c>
      <c r="E123">
        <v>-3.4249999999999998</v>
      </c>
      <c r="F123">
        <v>6.4599999999999998E-4</v>
      </c>
      <c r="G123" t="s">
        <v>51</v>
      </c>
    </row>
    <row r="124" spans="2:7">
      <c r="B124" s="1" t="s">
        <v>577</v>
      </c>
      <c r="C124">
        <v>-10.8261</v>
      </c>
      <c r="D124">
        <v>1.829</v>
      </c>
      <c r="E124">
        <v>-5.9189999999999996</v>
      </c>
      <c r="F124" s="16">
        <v>4.7799999999999996E-9</v>
      </c>
      <c r="G124" t="s">
        <v>51</v>
      </c>
    </row>
    <row r="125" spans="2:7">
      <c r="B125" s="1" t="s">
        <v>578</v>
      </c>
      <c r="C125">
        <v>-8.6252999999999993</v>
      </c>
      <c r="D125">
        <v>2.593</v>
      </c>
      <c r="E125">
        <v>-3.3260000000000001</v>
      </c>
      <c r="F125">
        <v>9.19E-4</v>
      </c>
      <c r="G125" t="s">
        <v>51</v>
      </c>
    </row>
    <row r="126" spans="2:7">
      <c r="B126" s="1" t="s">
        <v>579</v>
      </c>
      <c r="C126">
        <v>-9.3526000000000007</v>
      </c>
      <c r="D126">
        <v>12.6038</v>
      </c>
      <c r="E126">
        <v>-0.74199999999999999</v>
      </c>
      <c r="F126">
        <v>0.45827099999999998</v>
      </c>
    </row>
    <row r="127" spans="2:7">
      <c r="B127" s="1" t="s">
        <v>584</v>
      </c>
      <c r="C127">
        <v>-1.6023000000000001</v>
      </c>
      <c r="D127">
        <v>1.3707</v>
      </c>
      <c r="E127">
        <v>-1.169</v>
      </c>
      <c r="F127">
        <v>0.24277000000000001</v>
      </c>
    </row>
    <row r="128" spans="2:7">
      <c r="B128" s="1" t="s">
        <v>585</v>
      </c>
      <c r="C128">
        <v>-2.1966999999999999</v>
      </c>
      <c r="D128">
        <v>2.2624</v>
      </c>
      <c r="E128">
        <v>-0.97099999999999997</v>
      </c>
      <c r="F128">
        <v>0.33184599999999997</v>
      </c>
    </row>
    <row r="129" spans="2:6">
      <c r="B129" s="1" t="s">
        <v>586</v>
      </c>
      <c r="C129">
        <v>4.0450999999999997</v>
      </c>
      <c r="D129">
        <v>12.561500000000001</v>
      </c>
      <c r="E129">
        <v>0.32200000000000001</v>
      </c>
      <c r="F129">
        <v>0.74751900000000004</v>
      </c>
    </row>
    <row r="130" spans="2:6">
      <c r="B130" s="1" t="s">
        <v>587</v>
      </c>
      <c r="C130">
        <v>-15.8575</v>
      </c>
      <c r="D130">
        <v>12.7941</v>
      </c>
      <c r="E130">
        <v>-1.2390000000000001</v>
      </c>
      <c r="F130">
        <v>0.21554300000000001</v>
      </c>
    </row>
    <row r="131" spans="2:6">
      <c r="B131" s="1" t="s">
        <v>224</v>
      </c>
    </row>
    <row r="132" spans="2:6">
      <c r="B132" s="1" t="s">
        <v>225</v>
      </c>
    </row>
    <row r="134" spans="2:6">
      <c r="B134" s="1" t="s">
        <v>561</v>
      </c>
    </row>
    <row r="135" spans="2:6">
      <c r="B135" s="1" t="s">
        <v>562</v>
      </c>
    </row>
    <row r="136" spans="2:6">
      <c r="B136" s="1" t="s">
        <v>563</v>
      </c>
    </row>
    <row r="138" spans="2:6">
      <c r="B138" s="1"/>
      <c r="C138" s="102">
        <v>2.5000000000000001E-2</v>
      </c>
      <c r="D138" s="102">
        <v>0.97499999999999998</v>
      </c>
    </row>
    <row r="139" spans="2:6">
      <c r="B139" s="1" t="s">
        <v>50</v>
      </c>
      <c r="C139">
        <v>39.1974959</v>
      </c>
      <c r="D139">
        <v>42.712325999999997</v>
      </c>
    </row>
    <row r="140" spans="2:6">
      <c r="B140" s="1" t="s">
        <v>572</v>
      </c>
      <c r="C140">
        <v>-26.556726600000001</v>
      </c>
      <c r="D140">
        <v>2.0341339999999999</v>
      </c>
    </row>
    <row r="141" spans="2:6">
      <c r="B141" s="1" t="s">
        <v>573</v>
      </c>
      <c r="C141">
        <v>-3.8648951999999999</v>
      </c>
      <c r="D141">
        <v>2.3542830000000001</v>
      </c>
    </row>
    <row r="142" spans="2:6">
      <c r="B142" s="1" t="s">
        <v>574</v>
      </c>
      <c r="C142">
        <v>-15.915749099999999</v>
      </c>
      <c r="D142">
        <v>4.7904439999999999</v>
      </c>
    </row>
    <row r="143" spans="2:6">
      <c r="B143" s="1" t="s">
        <v>575</v>
      </c>
      <c r="C143">
        <v>-0.54046539999999998</v>
      </c>
      <c r="D143">
        <v>3.5963449999999999</v>
      </c>
    </row>
    <row r="144" spans="2:6">
      <c r="B144" s="1" t="s">
        <v>576</v>
      </c>
      <c r="C144">
        <v>-6.1950906999999997</v>
      </c>
      <c r="D144">
        <v>-1.6812199999999999</v>
      </c>
    </row>
    <row r="145" spans="2:8">
      <c r="B145" s="1" t="s">
        <v>577</v>
      </c>
      <c r="C145">
        <v>-14.416206300000001</v>
      </c>
      <c r="D145">
        <v>-7.2359910000000003</v>
      </c>
    </row>
    <row r="146" spans="2:8">
      <c r="B146" s="1" t="s">
        <v>578</v>
      </c>
      <c r="C146">
        <v>-13.715116099999999</v>
      </c>
      <c r="D146">
        <v>-3.5355349999999999</v>
      </c>
    </row>
    <row r="147" spans="2:8">
      <c r="B147" s="1" t="s">
        <v>579</v>
      </c>
      <c r="C147">
        <v>-34.092570899999998</v>
      </c>
      <c r="D147">
        <v>15.387283</v>
      </c>
    </row>
    <row r="148" spans="2:8">
      <c r="B148" s="1" t="s">
        <v>584</v>
      </c>
      <c r="C148">
        <v>-4.2928014000000001</v>
      </c>
      <c r="D148">
        <v>1.088268</v>
      </c>
    </row>
    <row r="149" spans="2:8">
      <c r="B149" s="1" t="s">
        <v>585</v>
      </c>
      <c r="C149">
        <v>-6.6375111999999996</v>
      </c>
      <c r="D149">
        <v>2.2440720000000001</v>
      </c>
    </row>
    <row r="150" spans="2:8">
      <c r="B150" s="1" t="s">
        <v>586</v>
      </c>
      <c r="C150">
        <v>-20.611930300000001</v>
      </c>
      <c r="D150">
        <v>28.702107999999999</v>
      </c>
    </row>
    <row r="151" spans="2:8">
      <c r="B151" s="1" t="s">
        <v>587</v>
      </c>
      <c r="C151">
        <v>-40.971128499999999</v>
      </c>
      <c r="D151">
        <v>9.2560789999999997</v>
      </c>
    </row>
    <row r="152" spans="2:8">
      <c r="B152" s="1" t="s">
        <v>506</v>
      </c>
    </row>
    <row r="154" spans="2:8">
      <c r="B154" s="1" t="s">
        <v>564</v>
      </c>
    </row>
    <row r="155" spans="2:8">
      <c r="B155" s="1" t="s">
        <v>565</v>
      </c>
    </row>
    <row r="156" spans="2:8">
      <c r="B156" s="1" t="s">
        <v>566</v>
      </c>
    </row>
    <row r="157" spans="2:8">
      <c r="B157" s="1" t="s">
        <v>567</v>
      </c>
    </row>
    <row r="158" spans="2:8">
      <c r="B158" s="1" t="s">
        <v>568</v>
      </c>
    </row>
    <row r="159" spans="2:8">
      <c r="B159" s="1"/>
      <c r="C159" t="s">
        <v>533</v>
      </c>
      <c r="D159" t="s">
        <v>534</v>
      </c>
      <c r="E159" t="s">
        <v>230</v>
      </c>
      <c r="F159" t="s">
        <v>535</v>
      </c>
      <c r="G159" t="s">
        <v>151</v>
      </c>
      <c r="H159" t="s">
        <v>234</v>
      </c>
    </row>
    <row r="160" spans="2:8">
      <c r="B160" s="1">
        <v>1</v>
      </c>
      <c r="C160">
        <v>803</v>
      </c>
      <c r="D160">
        <v>125038</v>
      </c>
    </row>
    <row r="161" spans="2:9">
      <c r="B161" s="1">
        <v>2</v>
      </c>
      <c r="C161">
        <v>807</v>
      </c>
      <c r="D161">
        <v>126700</v>
      </c>
      <c r="E161">
        <v>-4</v>
      </c>
      <c r="F161">
        <v>-1661.9</v>
      </c>
      <c r="G161">
        <v>2.6682000000000001</v>
      </c>
      <c r="H161">
        <v>3.124E-2</v>
      </c>
      <c r="I161" t="s">
        <v>64</v>
      </c>
    </row>
    <row r="162" spans="2:9">
      <c r="B162" s="1">
        <v>3</v>
      </c>
      <c r="C162">
        <v>809</v>
      </c>
      <c r="D162">
        <v>127005</v>
      </c>
      <c r="E162">
        <v>-2</v>
      </c>
      <c r="F162">
        <v>-304.82</v>
      </c>
      <c r="G162">
        <v>0.9788</v>
      </c>
      <c r="H162">
        <v>0.37622</v>
      </c>
    </row>
    <row r="163" spans="2:9">
      <c r="B163" s="1" t="s">
        <v>224</v>
      </c>
    </row>
    <row r="164" spans="2:9">
      <c r="B164" s="1" t="s">
        <v>225</v>
      </c>
    </row>
  </sheetData>
  <mergeCells count="12">
    <mergeCell ref="AK2:AO2"/>
    <mergeCell ref="AQ2:AU2"/>
    <mergeCell ref="AW2:BA2"/>
    <mergeCell ref="AM3:AN3"/>
    <mergeCell ref="AS3:AT3"/>
    <mergeCell ref="AY3:AZ3"/>
    <mergeCell ref="M3:Q3"/>
    <mergeCell ref="S3:W3"/>
    <mergeCell ref="Y3:AC3"/>
    <mergeCell ref="O4:P4"/>
    <mergeCell ref="U4:V4"/>
    <mergeCell ref="AA4:AB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557C-CC15-7444-86E2-6A1F7518EE4E}">
  <dimension ref="B2:U220"/>
  <sheetViews>
    <sheetView topLeftCell="G1" workbookViewId="0">
      <selection activeCell="L4" sqref="L4:U28"/>
    </sheetView>
  </sheetViews>
  <sheetFormatPr baseColWidth="10" defaultRowHeight="16"/>
  <cols>
    <col min="2" max="2" width="27.1640625" customWidth="1"/>
    <col min="12" max="12" width="36" customWidth="1"/>
    <col min="13" max="16" width="7.5" customWidth="1"/>
    <col min="17" max="17" width="8" customWidth="1"/>
    <col min="18" max="18" width="7" customWidth="1"/>
    <col min="19" max="19" width="7.33203125" customWidth="1"/>
    <col min="20" max="20" width="6.33203125" customWidth="1"/>
    <col min="21" max="21" width="6.6640625" customWidth="1"/>
  </cols>
  <sheetData>
    <row r="2" spans="2:21">
      <c r="M2" s="106"/>
      <c r="N2" s="106"/>
      <c r="O2" s="106"/>
      <c r="P2" s="106"/>
      <c r="Q2" s="106"/>
    </row>
    <row r="3" spans="2:21">
      <c r="B3" s="1" t="s">
        <v>83</v>
      </c>
      <c r="L3" s="26"/>
      <c r="M3" s="155"/>
      <c r="N3" s="155"/>
      <c r="O3" s="161"/>
      <c r="P3" s="161"/>
      <c r="Q3" s="155"/>
      <c r="R3" s="26"/>
      <c r="S3" s="26"/>
      <c r="T3" s="26"/>
      <c r="U3" s="26"/>
    </row>
    <row r="4" spans="2:21">
      <c r="B4" s="1" t="s">
        <v>616</v>
      </c>
      <c r="L4" s="162"/>
      <c r="M4" s="163"/>
      <c r="N4" s="163"/>
      <c r="O4" s="164" t="s">
        <v>516</v>
      </c>
      <c r="P4" s="164"/>
      <c r="Q4" s="163"/>
      <c r="R4" s="163"/>
      <c r="S4" s="163"/>
      <c r="T4" s="163"/>
      <c r="U4" s="163"/>
    </row>
    <row r="5" spans="2:21">
      <c r="L5" s="30"/>
      <c r="M5" s="22" t="s">
        <v>179</v>
      </c>
      <c r="N5" s="22" t="s">
        <v>99</v>
      </c>
      <c r="O5" s="22" t="s">
        <v>517</v>
      </c>
      <c r="P5" s="22" t="s">
        <v>518</v>
      </c>
      <c r="Q5" s="22" t="s">
        <v>8</v>
      </c>
      <c r="R5" s="160" t="s">
        <v>149</v>
      </c>
      <c r="S5" s="160" t="s">
        <v>677</v>
      </c>
      <c r="T5" s="160" t="s">
        <v>150</v>
      </c>
      <c r="U5" s="160" t="s">
        <v>151</v>
      </c>
    </row>
    <row r="6" spans="2:21">
      <c r="B6" s="1" t="s">
        <v>80</v>
      </c>
      <c r="L6" s="157" t="s">
        <v>679</v>
      </c>
      <c r="M6" s="166"/>
      <c r="N6" s="166"/>
      <c r="O6" s="166"/>
      <c r="P6" s="166"/>
      <c r="Q6" s="166"/>
      <c r="R6" s="159"/>
      <c r="S6" s="159"/>
      <c r="T6" s="159"/>
      <c r="U6" s="159"/>
    </row>
    <row r="7" spans="2:21">
      <c r="B7" s="1" t="s">
        <v>90</v>
      </c>
      <c r="L7" s="24" t="s">
        <v>671</v>
      </c>
      <c r="M7" s="25">
        <v>39.538800000000002</v>
      </c>
      <c r="N7" s="25">
        <v>0.63680000000000003</v>
      </c>
      <c r="O7" s="25">
        <v>38.288907000000002</v>
      </c>
      <c r="P7" s="25">
        <v>40.788719</v>
      </c>
      <c r="Q7" s="3" t="s">
        <v>5</v>
      </c>
      <c r="R7" s="25"/>
      <c r="S7" s="25"/>
      <c r="T7" s="25"/>
      <c r="U7" s="25"/>
    </row>
    <row r="8" spans="2:21">
      <c r="B8" s="1" t="s">
        <v>617</v>
      </c>
      <c r="L8" s="30" t="s">
        <v>670</v>
      </c>
      <c r="M8" s="27">
        <v>-3.4952999999999999</v>
      </c>
      <c r="N8" s="27">
        <v>0.91349999999999998</v>
      </c>
      <c r="O8" s="27">
        <v>-5.2884029999999997</v>
      </c>
      <c r="P8" s="27">
        <v>-1.7022660000000001</v>
      </c>
      <c r="Q8" s="4" t="s">
        <v>5</v>
      </c>
      <c r="R8" s="27">
        <v>1.6930000000000001E-2</v>
      </c>
      <c r="S8" s="27">
        <v>1.5769999999999999E-2</v>
      </c>
      <c r="T8" s="167" t="s">
        <v>4</v>
      </c>
      <c r="U8" s="27">
        <v>14.64</v>
      </c>
    </row>
    <row r="9" spans="2:21">
      <c r="L9" s="8" t="s">
        <v>680</v>
      </c>
      <c r="M9" s="25"/>
      <c r="N9" s="25"/>
      <c r="O9" s="25"/>
      <c r="P9" s="25"/>
      <c r="Q9" s="3"/>
      <c r="R9" s="25"/>
      <c r="S9" s="25"/>
      <c r="T9" s="25"/>
      <c r="U9" s="25"/>
    </row>
    <row r="10" spans="2:21">
      <c r="B10" s="1" t="s">
        <v>45</v>
      </c>
      <c r="L10" s="24" t="s">
        <v>671</v>
      </c>
      <c r="M10" s="25">
        <v>33.374400000000001</v>
      </c>
      <c r="N10" s="25">
        <v>1.9019999999999999</v>
      </c>
      <c r="O10" s="25">
        <v>29.641299</v>
      </c>
      <c r="P10" s="25">
        <v>37.107536000000003</v>
      </c>
      <c r="Q10" s="3" t="s">
        <v>5</v>
      </c>
      <c r="R10" s="25"/>
      <c r="S10" s="25"/>
      <c r="T10" s="25"/>
      <c r="U10" s="25"/>
    </row>
    <row r="11" spans="2:21">
      <c r="B11" s="1"/>
      <c r="C11" t="s">
        <v>46</v>
      </c>
      <c r="D11" t="s">
        <v>47</v>
      </c>
      <c r="E11" t="s">
        <v>48</v>
      </c>
      <c r="F11" t="s">
        <v>49</v>
      </c>
      <c r="L11" s="24" t="s">
        <v>670</v>
      </c>
      <c r="M11" s="25">
        <v>-3.2004999999999999</v>
      </c>
      <c r="N11" s="25">
        <v>0.91180000000000005</v>
      </c>
      <c r="O11" s="25">
        <v>-4.9902290000000002</v>
      </c>
      <c r="P11" s="25">
        <v>-1.410803</v>
      </c>
      <c r="Q11" s="3" t="s">
        <v>5</v>
      </c>
      <c r="R11" s="25"/>
      <c r="S11" s="25"/>
      <c r="T11" s="25"/>
      <c r="U11" s="25"/>
    </row>
    <row r="12" spans="2:21">
      <c r="B12" s="1" t="s">
        <v>50</v>
      </c>
      <c r="C12">
        <v>39.538800000000002</v>
      </c>
      <c r="D12">
        <v>0.63680000000000003</v>
      </c>
      <c r="E12">
        <v>62.088999999999999</v>
      </c>
      <c r="F12" t="s">
        <v>56</v>
      </c>
      <c r="G12" t="s">
        <v>51</v>
      </c>
      <c r="L12" s="30" t="s">
        <v>672</v>
      </c>
      <c r="M12" s="27">
        <v>6.4286000000000003</v>
      </c>
      <c r="N12" s="27">
        <v>1.8705000000000001</v>
      </c>
      <c r="O12" s="27">
        <v>2.757263</v>
      </c>
      <c r="P12" s="27">
        <v>10.099904</v>
      </c>
      <c r="Q12" s="4">
        <v>6.1700000000000004E-4</v>
      </c>
      <c r="R12" s="27">
        <v>3.0419999999999999E-2</v>
      </c>
      <c r="S12" s="27">
        <v>2.8139999999999998E-2</v>
      </c>
      <c r="T12" s="27">
        <f>R12-R8</f>
        <v>1.3489999999999999E-2</v>
      </c>
      <c r="U12" s="27">
        <v>13.32</v>
      </c>
    </row>
    <row r="13" spans="2:21">
      <c r="B13" s="1" t="s">
        <v>662</v>
      </c>
      <c r="C13">
        <v>-3.4952999999999999</v>
      </c>
      <c r="D13">
        <v>0.91349999999999998</v>
      </c>
      <c r="E13">
        <v>-3.8260000000000001</v>
      </c>
      <c r="F13">
        <v>1.3999999999999999E-4</v>
      </c>
      <c r="G13" t="s">
        <v>51</v>
      </c>
      <c r="L13" s="168" t="s">
        <v>681</v>
      </c>
      <c r="M13" s="25"/>
      <c r="N13" s="25"/>
      <c r="O13" s="25"/>
      <c r="P13" s="25"/>
      <c r="Q13" s="3"/>
      <c r="R13" s="25"/>
      <c r="S13" s="25"/>
      <c r="T13" s="25"/>
      <c r="U13" s="25"/>
    </row>
    <row r="14" spans="2:21">
      <c r="B14" s="1" t="s">
        <v>224</v>
      </c>
      <c r="L14" s="24" t="s">
        <v>671</v>
      </c>
      <c r="M14" s="25">
        <v>33.8551</v>
      </c>
      <c r="N14" s="25">
        <v>1.948</v>
      </c>
      <c r="O14" s="25">
        <v>30.031571</v>
      </c>
      <c r="P14" s="25">
        <v>37.6786514</v>
      </c>
      <c r="Q14" s="3" t="s">
        <v>5</v>
      </c>
      <c r="R14" s="25"/>
      <c r="S14" s="25"/>
      <c r="T14" s="25"/>
      <c r="U14" s="25"/>
    </row>
    <row r="15" spans="2:21">
      <c r="B15" s="1" t="s">
        <v>225</v>
      </c>
      <c r="L15" s="24" t="s">
        <v>673</v>
      </c>
      <c r="M15" s="25">
        <v>-2.9104999999999999</v>
      </c>
      <c r="N15" s="25">
        <v>0.94669999999999999</v>
      </c>
      <c r="O15" s="25">
        <v>-4.768586</v>
      </c>
      <c r="P15" s="25">
        <v>-1.0524655000000001</v>
      </c>
      <c r="Q15" s="3">
        <v>2.1800000000000001E-3</v>
      </c>
      <c r="R15" s="25"/>
      <c r="S15" s="25"/>
      <c r="T15" s="25"/>
      <c r="U15" s="25"/>
    </row>
    <row r="16" spans="2:21">
      <c r="L16" s="24" t="s">
        <v>674</v>
      </c>
      <c r="M16" s="25">
        <v>6.1237000000000004</v>
      </c>
      <c r="N16" s="25">
        <v>1.8893</v>
      </c>
      <c r="O16" s="25">
        <v>2.4155190000000002</v>
      </c>
      <c r="P16" s="25">
        <v>9.8319162999999996</v>
      </c>
      <c r="Q16" s="3">
        <v>1.24E-3</v>
      </c>
      <c r="R16" s="25"/>
      <c r="S16" s="25"/>
      <c r="T16" s="25"/>
      <c r="U16" s="25"/>
    </row>
    <row r="17" spans="2:21">
      <c r="B17" s="1" t="s">
        <v>618</v>
      </c>
      <c r="L17" s="30" t="s">
        <v>669</v>
      </c>
      <c r="M17" s="27">
        <v>-1.2132000000000001</v>
      </c>
      <c r="N17" s="27">
        <v>1.0666</v>
      </c>
      <c r="O17" s="27">
        <v>-3.306816</v>
      </c>
      <c r="P17" s="27">
        <v>0.88034380000000001</v>
      </c>
      <c r="Q17" s="4">
        <v>0.25568000000000002</v>
      </c>
      <c r="R17" s="27">
        <v>3.1899999999999998E-2</v>
      </c>
      <c r="S17" s="27">
        <v>2.8469999999999999E-2</v>
      </c>
      <c r="T17" s="27">
        <f>R17-R12</f>
        <v>1.4799999999999987E-3</v>
      </c>
      <c r="U17" s="27">
        <v>9.3130000000000006</v>
      </c>
    </row>
    <row r="18" spans="2:21">
      <c r="B18" s="1" t="s">
        <v>619</v>
      </c>
      <c r="L18" s="168" t="s">
        <v>682</v>
      </c>
      <c r="M18" s="25"/>
      <c r="N18" s="25"/>
      <c r="O18" s="25"/>
      <c r="P18" s="25"/>
      <c r="Q18" s="3"/>
      <c r="R18" s="25"/>
      <c r="S18" s="25"/>
      <c r="T18" s="25"/>
      <c r="U18" s="25"/>
    </row>
    <row r="19" spans="2:21">
      <c r="B19" s="1" t="s">
        <v>620</v>
      </c>
      <c r="L19" s="24" t="s">
        <v>671</v>
      </c>
      <c r="M19" s="25">
        <v>38.538499999999999</v>
      </c>
      <c r="N19" s="25">
        <v>1.9775</v>
      </c>
      <c r="O19" s="25">
        <v>34.657080999999998</v>
      </c>
      <c r="P19" s="25">
        <v>42.420013400000002</v>
      </c>
      <c r="Q19" s="3" t="s">
        <v>5</v>
      </c>
      <c r="R19" s="25"/>
      <c r="S19" s="25"/>
      <c r="T19" s="25"/>
      <c r="U19" s="25"/>
    </row>
    <row r="20" spans="2:21">
      <c r="L20" s="24" t="s">
        <v>675</v>
      </c>
      <c r="M20" s="25">
        <v>-2.0598999999999998</v>
      </c>
      <c r="N20" s="25">
        <v>0.89880000000000004</v>
      </c>
      <c r="O20" s="25">
        <v>-3.8240530000000001</v>
      </c>
      <c r="P20" s="25">
        <v>-0.29569190000000001</v>
      </c>
      <c r="Q20" s="3">
        <v>2.2159999999999999E-2</v>
      </c>
      <c r="R20" s="25"/>
      <c r="S20" s="25"/>
      <c r="T20" s="25"/>
      <c r="U20" s="25"/>
    </row>
    <row r="21" spans="2:21">
      <c r="B21" s="98" t="s">
        <v>621</v>
      </c>
      <c r="L21" s="24" t="s">
        <v>674</v>
      </c>
      <c r="M21" s="25">
        <v>5.2823000000000002</v>
      </c>
      <c r="N21" s="25">
        <v>1.8224</v>
      </c>
      <c r="O21" s="25">
        <v>1.7053370000000001</v>
      </c>
      <c r="P21" s="25">
        <v>8.8593054999999996</v>
      </c>
      <c r="Q21" s="3">
        <v>3.8500000000000001E-3</v>
      </c>
      <c r="R21" s="25"/>
      <c r="S21" s="25"/>
      <c r="T21" s="25"/>
      <c r="U21" s="25"/>
    </row>
    <row r="22" spans="2:21">
      <c r="B22" s="98" t="s">
        <v>622</v>
      </c>
      <c r="L22" s="30" t="s">
        <v>676</v>
      </c>
      <c r="M22" s="27">
        <v>-6.9549000000000003</v>
      </c>
      <c r="N22" s="27">
        <v>0.95450000000000002</v>
      </c>
      <c r="O22" s="27">
        <v>-8.8284219999999998</v>
      </c>
      <c r="P22" s="27">
        <v>-5.0814097</v>
      </c>
      <c r="Q22" s="4" t="s">
        <v>5</v>
      </c>
      <c r="R22" s="27">
        <v>8.7550000000000003E-2</v>
      </c>
      <c r="S22" s="27">
        <v>8.4320000000000006E-2</v>
      </c>
      <c r="T22" s="27">
        <f>R22-R12</f>
        <v>5.713E-2</v>
      </c>
      <c r="U22" s="27">
        <v>27.12</v>
      </c>
    </row>
    <row r="23" spans="2:21">
      <c r="B23" s="98" t="s">
        <v>621</v>
      </c>
      <c r="L23" s="168" t="s">
        <v>683</v>
      </c>
      <c r="M23" s="25"/>
      <c r="N23" s="25"/>
      <c r="O23" s="25"/>
      <c r="P23" s="25"/>
      <c r="Q23" s="3"/>
      <c r="R23" s="25"/>
      <c r="S23" s="25"/>
      <c r="T23" s="25"/>
      <c r="U23" s="25"/>
    </row>
    <row r="24" spans="2:21">
      <c r="B24" s="98" t="s">
        <v>622</v>
      </c>
      <c r="L24" s="24" t="s">
        <v>671</v>
      </c>
      <c r="M24" s="25">
        <v>38.921999999999997</v>
      </c>
      <c r="N24" s="25">
        <v>1.9890000000000001</v>
      </c>
      <c r="O24" s="25">
        <v>35.018835000000003</v>
      </c>
      <c r="P24" s="25">
        <v>42.8249979</v>
      </c>
      <c r="Q24" s="3" t="s">
        <v>5</v>
      </c>
      <c r="R24" s="25"/>
      <c r="S24" s="25"/>
      <c r="T24" s="25"/>
      <c r="U24" s="25"/>
    </row>
    <row r="25" spans="2:21">
      <c r="B25" s="1" t="s">
        <v>623</v>
      </c>
      <c r="L25" s="24" t="s">
        <v>668</v>
      </c>
      <c r="M25" s="25">
        <v>-1.262</v>
      </c>
      <c r="N25" s="25">
        <v>1.016</v>
      </c>
      <c r="O25" s="25">
        <v>-3.255674</v>
      </c>
      <c r="P25" s="25">
        <v>0.73118059999999996</v>
      </c>
      <c r="Q25" s="3">
        <v>0.21426999999999999</v>
      </c>
      <c r="R25" s="25"/>
      <c r="S25" s="25"/>
      <c r="T25" s="25"/>
      <c r="U25" s="25"/>
    </row>
    <row r="26" spans="2:21">
      <c r="B26" s="1" t="s">
        <v>50</v>
      </c>
      <c r="C26">
        <v>38.288907000000002</v>
      </c>
      <c r="D26">
        <v>40.788719</v>
      </c>
      <c r="L26" s="24" t="s">
        <v>674</v>
      </c>
      <c r="M26" s="25">
        <v>5.2149999999999999</v>
      </c>
      <c r="N26" s="25">
        <v>1.821</v>
      </c>
      <c r="O26" s="25">
        <v>1.6414260000000001</v>
      </c>
      <c r="P26" s="25">
        <v>8.7894359000000009</v>
      </c>
      <c r="Q26" s="3">
        <v>4.28E-3</v>
      </c>
      <c r="R26" s="25"/>
      <c r="S26" s="25"/>
      <c r="T26" s="25"/>
      <c r="U26" s="25"/>
    </row>
    <row r="27" spans="2:21">
      <c r="B27" s="1" t="s">
        <v>662</v>
      </c>
      <c r="C27">
        <v>-5.2884029999999997</v>
      </c>
      <c r="D27">
        <v>-1.7022660000000001</v>
      </c>
      <c r="L27" s="24" t="s">
        <v>676</v>
      </c>
      <c r="M27" s="25">
        <v>-6.7679999999999998</v>
      </c>
      <c r="N27" s="25">
        <v>0.96</v>
      </c>
      <c r="O27" s="25">
        <v>-8.6520139999999994</v>
      </c>
      <c r="P27" s="25">
        <v>-4.8835759000000003</v>
      </c>
      <c r="Q27" s="3" t="s">
        <v>5</v>
      </c>
      <c r="R27" s="25"/>
      <c r="S27" s="25"/>
      <c r="T27" s="25"/>
      <c r="U27" s="25"/>
    </row>
    <row r="28" spans="2:21">
      <c r="B28" s="98" t="s">
        <v>621</v>
      </c>
      <c r="L28" s="30" t="s">
        <v>19</v>
      </c>
      <c r="M28" s="27">
        <v>-1.7070000000000001</v>
      </c>
      <c r="N28" s="27">
        <v>1.016</v>
      </c>
      <c r="O28" s="27">
        <v>-3.7000670000000002</v>
      </c>
      <c r="P28" s="27">
        <v>0.28688849999999999</v>
      </c>
      <c r="Q28" s="4">
        <v>9.3270000000000006E-2</v>
      </c>
      <c r="R28" s="27">
        <v>9.0579999999999994E-2</v>
      </c>
      <c r="S28" s="27">
        <v>8.6279999999999996E-2</v>
      </c>
      <c r="T28" s="27">
        <f>R28-R22</f>
        <v>3.029999999999991E-3</v>
      </c>
      <c r="U28" s="27">
        <v>21.09</v>
      </c>
    </row>
    <row r="29" spans="2:21">
      <c r="B29" s="98" t="s">
        <v>622</v>
      </c>
    </row>
    <row r="31" spans="2:21">
      <c r="B31" s="1" t="s">
        <v>83</v>
      </c>
      <c r="L31" s="156" t="s">
        <v>678</v>
      </c>
    </row>
    <row r="32" spans="2:21">
      <c r="B32" s="1" t="s">
        <v>624</v>
      </c>
    </row>
    <row r="33" spans="2:7">
      <c r="B33" s="1" t="s">
        <v>625</v>
      </c>
    </row>
    <row r="35" spans="2:7">
      <c r="B35" s="1" t="s">
        <v>80</v>
      </c>
    </row>
    <row r="36" spans="2:7">
      <c r="B36" s="1" t="s">
        <v>81</v>
      </c>
    </row>
    <row r="37" spans="2:7">
      <c r="B37" s="1" t="s">
        <v>626</v>
      </c>
    </row>
    <row r="39" spans="2:7">
      <c r="B39" s="1" t="s">
        <v>45</v>
      </c>
    </row>
    <row r="40" spans="2:7">
      <c r="B40" s="1"/>
      <c r="C40" t="s">
        <v>46</v>
      </c>
      <c r="D40" t="s">
        <v>47</v>
      </c>
      <c r="E40" t="s">
        <v>48</v>
      </c>
      <c r="F40" t="s">
        <v>49</v>
      </c>
    </row>
    <row r="41" spans="2:7">
      <c r="B41" s="1" t="s">
        <v>50</v>
      </c>
      <c r="C41">
        <v>33.374400000000001</v>
      </c>
      <c r="D41">
        <v>1.9019999999999999</v>
      </c>
      <c r="E41">
        <v>17.547000000000001</v>
      </c>
      <c r="F41" t="s">
        <v>56</v>
      </c>
      <c r="G41" t="s">
        <v>51</v>
      </c>
    </row>
    <row r="42" spans="2:7">
      <c r="B42" s="1" t="s">
        <v>662</v>
      </c>
      <c r="C42">
        <v>-3.2004999999999999</v>
      </c>
      <c r="D42">
        <v>0.91180000000000005</v>
      </c>
      <c r="E42">
        <v>-3.51</v>
      </c>
      <c r="F42">
        <v>4.7199999999999998E-4</v>
      </c>
      <c r="G42" t="s">
        <v>51</v>
      </c>
    </row>
    <row r="43" spans="2:7">
      <c r="B43" s="1" t="s">
        <v>663</v>
      </c>
      <c r="C43">
        <v>6.4286000000000003</v>
      </c>
      <c r="D43">
        <v>1.8705000000000001</v>
      </c>
      <c r="E43">
        <v>3.4369999999999998</v>
      </c>
      <c r="F43">
        <v>6.1700000000000004E-4</v>
      </c>
      <c r="G43" t="s">
        <v>51</v>
      </c>
    </row>
    <row r="44" spans="2:7">
      <c r="B44" s="1" t="s">
        <v>224</v>
      </c>
    </row>
    <row r="45" spans="2:7">
      <c r="B45" s="1" t="s">
        <v>225</v>
      </c>
    </row>
    <row r="47" spans="2:7">
      <c r="B47" s="1" t="s">
        <v>627</v>
      </c>
    </row>
    <row r="48" spans="2:7">
      <c r="B48" s="1" t="s">
        <v>628</v>
      </c>
    </row>
    <row r="49" spans="2:4">
      <c r="B49" s="1" t="s">
        <v>629</v>
      </c>
    </row>
    <row r="51" spans="2:4">
      <c r="B51" s="98" t="s">
        <v>621</v>
      </c>
    </row>
    <row r="52" spans="2:4">
      <c r="B52" s="98" t="s">
        <v>622</v>
      </c>
    </row>
    <row r="53" spans="2:4">
      <c r="B53" s="98" t="s">
        <v>621</v>
      </c>
    </row>
    <row r="54" spans="2:4">
      <c r="B54" s="98" t="s">
        <v>622</v>
      </c>
    </row>
    <row r="55" spans="2:4">
      <c r="B55" s="1" t="s">
        <v>630</v>
      </c>
    </row>
    <row r="56" spans="2:4">
      <c r="B56" s="1" t="s">
        <v>50</v>
      </c>
      <c r="C56">
        <v>29.641299</v>
      </c>
      <c r="D56">
        <v>37.107536000000003</v>
      </c>
    </row>
    <row r="57" spans="2:4">
      <c r="B57" s="1" t="s">
        <v>662</v>
      </c>
      <c r="C57">
        <v>-4.9902290000000002</v>
      </c>
      <c r="D57">
        <v>-1.410803</v>
      </c>
    </row>
    <row r="58" spans="2:4">
      <c r="B58" s="1" t="s">
        <v>663</v>
      </c>
      <c r="C58">
        <v>2.757263</v>
      </c>
      <c r="D58">
        <v>10.099904</v>
      </c>
    </row>
    <row r="59" spans="2:4">
      <c r="B59" s="98" t="s">
        <v>621</v>
      </c>
    </row>
    <row r="60" spans="2:4">
      <c r="B60" s="98" t="s">
        <v>622</v>
      </c>
    </row>
    <row r="62" spans="2:4">
      <c r="B62" s="1" t="s">
        <v>83</v>
      </c>
    </row>
    <row r="63" spans="2:4">
      <c r="B63" s="1" t="s">
        <v>631</v>
      </c>
    </row>
    <row r="64" spans="2:4">
      <c r="B64" s="1" t="s">
        <v>632</v>
      </c>
    </row>
    <row r="66" spans="2:7">
      <c r="B66" s="1" t="s">
        <v>80</v>
      </c>
    </row>
    <row r="67" spans="2:7">
      <c r="B67" s="1" t="s">
        <v>90</v>
      </c>
    </row>
    <row r="68" spans="2:7">
      <c r="B68" s="1" t="s">
        <v>633</v>
      </c>
    </row>
    <row r="70" spans="2:7">
      <c r="B70" s="1" t="s">
        <v>45</v>
      </c>
    </row>
    <row r="71" spans="2:7">
      <c r="B71" s="1"/>
      <c r="C71" t="s">
        <v>46</v>
      </c>
      <c r="D71" t="s">
        <v>47</v>
      </c>
      <c r="E71" t="s">
        <v>48</v>
      </c>
      <c r="F71" t="s">
        <v>49</v>
      </c>
    </row>
    <row r="72" spans="2:7">
      <c r="B72" s="1" t="s">
        <v>50</v>
      </c>
      <c r="C72">
        <v>33.8551</v>
      </c>
      <c r="D72">
        <v>1.948</v>
      </c>
      <c r="E72">
        <v>17.379000000000001</v>
      </c>
      <c r="F72" t="s">
        <v>56</v>
      </c>
      <c r="G72" t="s">
        <v>51</v>
      </c>
    </row>
    <row r="73" spans="2:7">
      <c r="B73" s="1" t="s">
        <v>662</v>
      </c>
      <c r="C73">
        <v>-2.9104999999999999</v>
      </c>
      <c r="D73">
        <v>0.94669999999999999</v>
      </c>
      <c r="E73">
        <v>-3.0750000000000002</v>
      </c>
      <c r="F73">
        <v>2.1800000000000001E-3</v>
      </c>
      <c r="G73" t="s">
        <v>58</v>
      </c>
    </row>
    <row r="74" spans="2:7">
      <c r="B74" s="1" t="s">
        <v>663</v>
      </c>
      <c r="C74">
        <v>6.1237000000000004</v>
      </c>
      <c r="D74">
        <v>1.8893</v>
      </c>
      <c r="E74">
        <v>3.2410000000000001</v>
      </c>
      <c r="F74">
        <v>1.24E-3</v>
      </c>
      <c r="G74" t="s">
        <v>58</v>
      </c>
    </row>
    <row r="75" spans="2:7">
      <c r="B75" s="1" t="s">
        <v>664</v>
      </c>
      <c r="C75">
        <v>-1.2132000000000001</v>
      </c>
      <c r="D75">
        <v>1.0666</v>
      </c>
      <c r="E75">
        <v>-1.137</v>
      </c>
      <c r="F75">
        <v>0.25568000000000002</v>
      </c>
    </row>
    <row r="76" spans="2:7">
      <c r="B76" s="1" t="s">
        <v>224</v>
      </c>
    </row>
    <row r="77" spans="2:7">
      <c r="B77" s="1" t="s">
        <v>225</v>
      </c>
    </row>
    <row r="79" spans="2:7">
      <c r="B79" s="1" t="s">
        <v>634</v>
      </c>
    </row>
    <row r="80" spans="2:7">
      <c r="B80" s="1" t="s">
        <v>635</v>
      </c>
    </row>
    <row r="81" spans="2:4">
      <c r="B81" s="1" t="s">
        <v>636</v>
      </c>
    </row>
    <row r="83" spans="2:4">
      <c r="B83" s="98" t="s">
        <v>621</v>
      </c>
    </row>
    <row r="84" spans="2:4">
      <c r="B84" s="98" t="s">
        <v>622</v>
      </c>
    </row>
    <row r="85" spans="2:4">
      <c r="B85" s="98" t="s">
        <v>621</v>
      </c>
    </row>
    <row r="86" spans="2:4">
      <c r="B86" s="98" t="s">
        <v>622</v>
      </c>
    </row>
    <row r="87" spans="2:4">
      <c r="B87" s="1"/>
      <c r="C87" s="102">
        <v>2.5000000000000001E-2</v>
      </c>
      <c r="D87" s="102">
        <v>0.97499999999999998</v>
      </c>
    </row>
    <row r="88" spans="2:4">
      <c r="B88" s="1" t="s">
        <v>50</v>
      </c>
      <c r="C88">
        <v>30.031571</v>
      </c>
      <c r="D88">
        <v>37.6786514</v>
      </c>
    </row>
    <row r="89" spans="2:4">
      <c r="B89" s="1" t="s">
        <v>662</v>
      </c>
      <c r="C89">
        <v>-4.768586</v>
      </c>
      <c r="D89">
        <v>-1.0524655000000001</v>
      </c>
    </row>
    <row r="90" spans="2:4">
      <c r="B90" s="1" t="s">
        <v>663</v>
      </c>
      <c r="C90">
        <v>2.4155190000000002</v>
      </c>
      <c r="D90">
        <v>9.8319162999999996</v>
      </c>
    </row>
    <row r="91" spans="2:4">
      <c r="B91" s="1" t="s">
        <v>664</v>
      </c>
      <c r="C91">
        <v>-3.306816</v>
      </c>
      <c r="D91">
        <v>0.88034380000000001</v>
      </c>
    </row>
    <row r="92" spans="2:4">
      <c r="B92" s="98" t="s">
        <v>621</v>
      </c>
    </row>
    <row r="93" spans="2:4">
      <c r="B93" s="98" t="s">
        <v>622</v>
      </c>
    </row>
    <row r="95" spans="2:4">
      <c r="B95" s="1" t="s">
        <v>83</v>
      </c>
    </row>
    <row r="96" spans="2:4">
      <c r="B96" s="1" t="s">
        <v>631</v>
      </c>
    </row>
    <row r="97" spans="2:7">
      <c r="B97" s="1" t="s">
        <v>637</v>
      </c>
    </row>
    <row r="99" spans="2:7">
      <c r="B99" s="1" t="s">
        <v>80</v>
      </c>
    </row>
    <row r="100" spans="2:7">
      <c r="B100" s="1" t="s">
        <v>81</v>
      </c>
    </row>
    <row r="101" spans="2:7">
      <c r="B101" s="1" t="s">
        <v>638</v>
      </c>
    </row>
    <row r="103" spans="2:7">
      <c r="B103" s="1" t="s">
        <v>45</v>
      </c>
    </row>
    <row r="104" spans="2:7">
      <c r="B104" s="1"/>
      <c r="C104" t="s">
        <v>46</v>
      </c>
      <c r="D104" t="s">
        <v>47</v>
      </c>
      <c r="E104" t="s">
        <v>48</v>
      </c>
      <c r="F104" t="s">
        <v>49</v>
      </c>
    </row>
    <row r="105" spans="2:7">
      <c r="B105" s="1" t="s">
        <v>50</v>
      </c>
      <c r="C105">
        <v>38.538499999999999</v>
      </c>
      <c r="D105">
        <v>1.9775</v>
      </c>
      <c r="E105">
        <v>19.488</v>
      </c>
      <c r="F105" t="s">
        <v>56</v>
      </c>
      <c r="G105" t="s">
        <v>51</v>
      </c>
    </row>
    <row r="106" spans="2:7">
      <c r="B106" s="1" t="s">
        <v>662</v>
      </c>
      <c r="C106">
        <v>-2.0598999999999998</v>
      </c>
      <c r="D106">
        <v>0.89880000000000004</v>
      </c>
      <c r="E106">
        <v>-2.2919999999999998</v>
      </c>
      <c r="F106">
        <v>2.2159999999999999E-2</v>
      </c>
      <c r="G106" t="s">
        <v>64</v>
      </c>
    </row>
    <row r="107" spans="2:7">
      <c r="B107" s="1" t="s">
        <v>663</v>
      </c>
      <c r="C107">
        <v>5.2823000000000002</v>
      </c>
      <c r="D107">
        <v>1.8224</v>
      </c>
      <c r="E107">
        <v>2.899</v>
      </c>
      <c r="F107">
        <v>3.8500000000000001E-3</v>
      </c>
      <c r="G107" t="s">
        <v>58</v>
      </c>
    </row>
    <row r="108" spans="2:7">
      <c r="B108" s="1" t="s">
        <v>665</v>
      </c>
      <c r="C108">
        <v>-6.9549000000000003</v>
      </c>
      <c r="D108">
        <v>0.95450000000000002</v>
      </c>
      <c r="E108">
        <v>-7.2859999999999996</v>
      </c>
      <c r="F108" s="16">
        <v>7.2900000000000002E-13</v>
      </c>
      <c r="G108" t="s">
        <v>51</v>
      </c>
    </row>
    <row r="109" spans="2:7">
      <c r="B109" s="1" t="s">
        <v>224</v>
      </c>
    </row>
    <row r="110" spans="2:7">
      <c r="B110" s="1" t="s">
        <v>225</v>
      </c>
    </row>
    <row r="112" spans="2:7">
      <c r="B112" s="1" t="s">
        <v>639</v>
      </c>
    </row>
    <row r="113" spans="2:4">
      <c r="B113" s="1" t="s">
        <v>640</v>
      </c>
    </row>
    <row r="114" spans="2:4">
      <c r="B114" s="1" t="s">
        <v>641</v>
      </c>
    </row>
    <row r="116" spans="2:4">
      <c r="B116" s="98" t="s">
        <v>621</v>
      </c>
    </row>
    <row r="117" spans="2:4">
      <c r="B117" s="98" t="s">
        <v>622</v>
      </c>
    </row>
    <row r="118" spans="2:4">
      <c r="B118" s="98" t="s">
        <v>621</v>
      </c>
    </row>
    <row r="119" spans="2:4">
      <c r="B119" s="98" t="s">
        <v>622</v>
      </c>
    </row>
    <row r="120" spans="2:4">
      <c r="B120" s="1"/>
      <c r="C120" s="102">
        <v>2.5000000000000001E-2</v>
      </c>
      <c r="D120" s="102">
        <v>0.97499999999999998</v>
      </c>
    </row>
    <row r="121" spans="2:4">
      <c r="B121" s="1" t="s">
        <v>50</v>
      </c>
      <c r="C121">
        <v>34.657080999999998</v>
      </c>
      <c r="D121">
        <v>42.420013400000002</v>
      </c>
    </row>
    <row r="122" spans="2:4">
      <c r="B122" s="1" t="s">
        <v>662</v>
      </c>
      <c r="C122">
        <v>-3.8240530000000001</v>
      </c>
      <c r="D122">
        <v>-0.29569190000000001</v>
      </c>
    </row>
    <row r="123" spans="2:4">
      <c r="B123" s="1" t="s">
        <v>663</v>
      </c>
      <c r="C123">
        <v>1.7053370000000001</v>
      </c>
      <c r="D123">
        <v>8.8593054999999996</v>
      </c>
    </row>
    <row r="124" spans="2:4">
      <c r="B124" s="1" t="s">
        <v>665</v>
      </c>
      <c r="C124">
        <v>-8.8284219999999998</v>
      </c>
      <c r="D124">
        <v>-5.0814097</v>
      </c>
    </row>
    <row r="125" spans="2:4">
      <c r="B125" s="98" t="s">
        <v>621</v>
      </c>
    </row>
    <row r="126" spans="2:4">
      <c r="B126" s="98" t="s">
        <v>622</v>
      </c>
    </row>
    <row r="128" spans="2:4">
      <c r="B128" s="1" t="s">
        <v>83</v>
      </c>
    </row>
    <row r="129" spans="2:7">
      <c r="B129" s="1" t="s">
        <v>631</v>
      </c>
    </row>
    <row r="130" spans="2:7">
      <c r="B130" s="1" t="s">
        <v>642</v>
      </c>
    </row>
    <row r="132" spans="2:7">
      <c r="B132" s="1" t="s">
        <v>80</v>
      </c>
    </row>
    <row r="133" spans="2:7">
      <c r="B133" s="1" t="s">
        <v>81</v>
      </c>
    </row>
    <row r="134" spans="2:7">
      <c r="B134" s="1" t="s">
        <v>643</v>
      </c>
    </row>
    <row r="136" spans="2:7">
      <c r="B136" s="1" t="s">
        <v>45</v>
      </c>
    </row>
    <row r="137" spans="2:7">
      <c r="B137" s="1"/>
      <c r="C137" t="s">
        <v>46</v>
      </c>
      <c r="D137" t="s">
        <v>666</v>
      </c>
      <c r="E137" t="s">
        <v>48</v>
      </c>
      <c r="F137" t="s">
        <v>49</v>
      </c>
    </row>
    <row r="138" spans="2:7">
      <c r="B138" s="1" t="s">
        <v>50</v>
      </c>
      <c r="C138">
        <v>38.921999999999997</v>
      </c>
      <c r="D138">
        <v>1.9890000000000001</v>
      </c>
      <c r="E138">
        <v>19.573</v>
      </c>
      <c r="F138" t="s">
        <v>56</v>
      </c>
      <c r="G138" t="s">
        <v>51</v>
      </c>
    </row>
    <row r="139" spans="2:7">
      <c r="B139" s="1" t="s">
        <v>662</v>
      </c>
      <c r="C139">
        <v>-1.262</v>
      </c>
      <c r="D139">
        <v>1.016</v>
      </c>
      <c r="E139">
        <v>-1.2430000000000001</v>
      </c>
      <c r="F139">
        <v>0.21426999999999999</v>
      </c>
    </row>
    <row r="140" spans="2:7">
      <c r="B140" s="1" t="s">
        <v>663</v>
      </c>
      <c r="C140">
        <v>5.2149999999999999</v>
      </c>
      <c r="D140">
        <v>1.821</v>
      </c>
      <c r="E140">
        <v>2.8639999999999999</v>
      </c>
      <c r="F140">
        <v>4.28E-3</v>
      </c>
      <c r="G140" t="s">
        <v>58</v>
      </c>
    </row>
    <row r="141" spans="2:7">
      <c r="B141" s="1" t="s">
        <v>665</v>
      </c>
      <c r="C141">
        <v>-6.7679999999999998</v>
      </c>
      <c r="D141">
        <v>0.96</v>
      </c>
      <c r="E141">
        <v>-7.05</v>
      </c>
      <c r="F141" s="16">
        <v>3.7100000000000001E-12</v>
      </c>
      <c r="G141" t="s">
        <v>51</v>
      </c>
    </row>
    <row r="142" spans="2:7">
      <c r="B142" s="1" t="s">
        <v>667</v>
      </c>
      <c r="C142">
        <v>-1.7070000000000001</v>
      </c>
      <c r="D142">
        <v>1.016</v>
      </c>
      <c r="E142">
        <v>-1.68</v>
      </c>
      <c r="F142">
        <v>9.3270000000000006E-2</v>
      </c>
      <c r="G142" t="s">
        <v>71</v>
      </c>
    </row>
    <row r="143" spans="2:7">
      <c r="B143" s="1" t="s">
        <v>224</v>
      </c>
    </row>
    <row r="144" spans="2:7">
      <c r="B144" s="1" t="s">
        <v>225</v>
      </c>
    </row>
    <row r="146" spans="2:4">
      <c r="B146" s="1" t="s">
        <v>644</v>
      </c>
    </row>
    <row r="147" spans="2:4">
      <c r="B147" s="1" t="s">
        <v>645</v>
      </c>
    </row>
    <row r="148" spans="2:4">
      <c r="B148" s="1" t="s">
        <v>646</v>
      </c>
    </row>
    <row r="150" spans="2:4">
      <c r="B150" s="98" t="s">
        <v>621</v>
      </c>
    </row>
    <row r="151" spans="2:4">
      <c r="B151" s="98" t="s">
        <v>622</v>
      </c>
    </row>
    <row r="152" spans="2:4">
      <c r="B152" s="98" t="s">
        <v>621</v>
      </c>
    </row>
    <row r="153" spans="2:4">
      <c r="B153" s="98" t="s">
        <v>622</v>
      </c>
    </row>
    <row r="154" spans="2:4">
      <c r="B154" s="1"/>
      <c r="C154" s="102">
        <v>2.5000000000000001E-2</v>
      </c>
      <c r="D154" s="102">
        <v>0.97499999999999998</v>
      </c>
    </row>
    <row r="155" spans="2:4">
      <c r="B155" s="1" t="s">
        <v>50</v>
      </c>
      <c r="C155">
        <v>35.018835000000003</v>
      </c>
      <c r="D155">
        <v>42.8249979</v>
      </c>
    </row>
    <row r="156" spans="2:4">
      <c r="B156" s="1" t="s">
        <v>662</v>
      </c>
      <c r="C156">
        <v>-3.255674</v>
      </c>
      <c r="D156">
        <v>0.73118059999999996</v>
      </c>
    </row>
    <row r="157" spans="2:4">
      <c r="B157" s="1" t="s">
        <v>663</v>
      </c>
      <c r="C157">
        <v>1.6414260000000001</v>
      </c>
      <c r="D157">
        <v>8.7894359000000009</v>
      </c>
    </row>
    <row r="158" spans="2:4">
      <c r="B158" s="1" t="s">
        <v>665</v>
      </c>
      <c r="C158">
        <v>-8.6520139999999994</v>
      </c>
      <c r="D158">
        <v>-4.8835759000000003</v>
      </c>
    </row>
    <row r="159" spans="2:4">
      <c r="B159" s="1" t="s">
        <v>667</v>
      </c>
      <c r="C159">
        <v>-3.7000670000000002</v>
      </c>
      <c r="D159">
        <v>0.28688849999999999</v>
      </c>
    </row>
    <row r="160" spans="2:4">
      <c r="B160" s="98" t="s">
        <v>621</v>
      </c>
    </row>
    <row r="161" spans="2:2">
      <c r="B161" s="98" t="s">
        <v>622</v>
      </c>
    </row>
    <row r="162" spans="2:2">
      <c r="B162" s="98" t="s">
        <v>621</v>
      </c>
    </row>
    <row r="163" spans="2:2">
      <c r="B163" s="98" t="s">
        <v>622</v>
      </c>
    </row>
    <row r="164" spans="2:2">
      <c r="B164" s="1" t="s">
        <v>506</v>
      </c>
    </row>
    <row r="166" spans="2:2">
      <c r="B166" s="1" t="s">
        <v>602</v>
      </c>
    </row>
    <row r="167" spans="2:2">
      <c r="B167" s="1" t="s">
        <v>603</v>
      </c>
    </row>
    <row r="168" spans="2:2">
      <c r="B168" s="1" t="s">
        <v>511</v>
      </c>
    </row>
    <row r="169" spans="2:2">
      <c r="B169" s="1" t="s">
        <v>647</v>
      </c>
    </row>
    <row r="170" spans="2:2">
      <c r="B170" s="1" t="s">
        <v>648</v>
      </c>
    </row>
    <row r="171" spans="2:2">
      <c r="B171" s="1" t="s">
        <v>224</v>
      </c>
    </row>
    <row r="172" spans="2:2">
      <c r="B172" s="1" t="s">
        <v>225</v>
      </c>
    </row>
    <row r="173" spans="2:2">
      <c r="B173" s="98" t="s">
        <v>621</v>
      </c>
    </row>
    <row r="174" spans="2:2">
      <c r="B174" s="98" t="s">
        <v>622</v>
      </c>
    </row>
    <row r="175" spans="2:2">
      <c r="B175" s="1" t="s">
        <v>506</v>
      </c>
    </row>
    <row r="177" spans="2:2">
      <c r="B177" s="1" t="s">
        <v>649</v>
      </c>
    </row>
    <row r="178" spans="2:2">
      <c r="B178" s="1" t="s">
        <v>650</v>
      </c>
    </row>
    <row r="179" spans="2:2">
      <c r="B179" s="1" t="s">
        <v>651</v>
      </c>
    </row>
    <row r="180" spans="2:2">
      <c r="B180" s="1" t="s">
        <v>652</v>
      </c>
    </row>
    <row r="181" spans="2:2">
      <c r="B181" s="1" t="s">
        <v>653</v>
      </c>
    </row>
    <row r="182" spans="2:2">
      <c r="B182" s="98" t="s">
        <v>621</v>
      </c>
    </row>
    <row r="183" spans="2:2">
      <c r="B183" s="98" t="s">
        <v>622</v>
      </c>
    </row>
    <row r="184" spans="2:2">
      <c r="B184" s="1" t="s">
        <v>506</v>
      </c>
    </row>
    <row r="186" spans="2:2">
      <c r="B186" s="1" t="s">
        <v>649</v>
      </c>
    </row>
    <row r="187" spans="2:2">
      <c r="B187" s="1" t="s">
        <v>654</v>
      </c>
    </row>
    <row r="188" spans="2:2">
      <c r="B188" s="1" t="s">
        <v>655</v>
      </c>
    </row>
    <row r="189" spans="2:2">
      <c r="B189" s="1" t="s">
        <v>656</v>
      </c>
    </row>
    <row r="190" spans="2:2">
      <c r="B190" s="1" t="s">
        <v>657</v>
      </c>
    </row>
    <row r="191" spans="2:2">
      <c r="B191" s="1" t="s">
        <v>224</v>
      </c>
    </row>
    <row r="192" spans="2:2">
      <c r="B192" s="1" t="s">
        <v>225</v>
      </c>
    </row>
    <row r="193" spans="2:2">
      <c r="B193" s="98" t="s">
        <v>621</v>
      </c>
    </row>
    <row r="194" spans="2:2">
      <c r="B194" s="98" t="s">
        <v>622</v>
      </c>
    </row>
    <row r="195" spans="2:2">
      <c r="B195" s="1" t="s">
        <v>506</v>
      </c>
    </row>
    <row r="197" spans="2:2">
      <c r="B197" s="1" t="s">
        <v>658</v>
      </c>
    </row>
    <row r="198" spans="2:2">
      <c r="B198" s="1" t="s">
        <v>659</v>
      </c>
    </row>
    <row r="199" spans="2:2">
      <c r="B199" s="1" t="s">
        <v>607</v>
      </c>
    </row>
    <row r="200" spans="2:2">
      <c r="B200" s="1" t="s">
        <v>569</v>
      </c>
    </row>
    <row r="201" spans="2:2">
      <c r="B201" s="1" t="s">
        <v>660</v>
      </c>
    </row>
    <row r="202" spans="2:2">
      <c r="B202" s="1" t="s">
        <v>661</v>
      </c>
    </row>
    <row r="203" spans="2:2">
      <c r="B203" s="1" t="s">
        <v>224</v>
      </c>
    </row>
    <row r="204" spans="2:2">
      <c r="B204" s="1" t="s">
        <v>225</v>
      </c>
    </row>
    <row r="205" spans="2:2">
      <c r="B205" s="98" t="s">
        <v>621</v>
      </c>
    </row>
    <row r="206" spans="2:2">
      <c r="B206" s="98" t="s">
        <v>622</v>
      </c>
    </row>
    <row r="207" spans="2:2">
      <c r="B207" s="1" t="s">
        <v>506</v>
      </c>
    </row>
    <row r="209" spans="2:2">
      <c r="B209" s="1" t="s">
        <v>602</v>
      </c>
    </row>
    <row r="210" spans="2:2">
      <c r="B210" s="1" t="s">
        <v>603</v>
      </c>
    </row>
    <row r="211" spans="2:2">
      <c r="B211" s="1" t="s">
        <v>613</v>
      </c>
    </row>
    <row r="212" spans="2:2">
      <c r="B212" s="1" t="s">
        <v>614</v>
      </c>
    </row>
    <row r="213" spans="2:2">
      <c r="B213" s="1" t="s">
        <v>607</v>
      </c>
    </row>
    <row r="214" spans="2:2">
      <c r="B214" s="1" t="s">
        <v>608</v>
      </c>
    </row>
    <row r="215" spans="2:2">
      <c r="B215" s="1" t="s">
        <v>609</v>
      </c>
    </row>
    <row r="216" spans="2:2">
      <c r="B216" s="1" t="s">
        <v>610</v>
      </c>
    </row>
    <row r="217" spans="2:2">
      <c r="B217" s="1" t="s">
        <v>611</v>
      </c>
    </row>
    <row r="218" spans="2:2">
      <c r="B218" s="1" t="s">
        <v>612</v>
      </c>
    </row>
    <row r="219" spans="2:2">
      <c r="B219" s="1" t="s">
        <v>224</v>
      </c>
    </row>
    <row r="220" spans="2:2">
      <c r="B220" s="1" t="s">
        <v>225</v>
      </c>
    </row>
  </sheetData>
  <mergeCells count="3">
    <mergeCell ref="M2:Q2"/>
    <mergeCell ref="O3:P3"/>
    <mergeCell ref="O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DDA9-7D9F-4143-BFB9-A09B16C6AE24}">
  <dimension ref="B2:G51"/>
  <sheetViews>
    <sheetView topLeftCell="A33" workbookViewId="0">
      <selection activeCell="B28" sqref="B28:G51"/>
    </sheetView>
  </sheetViews>
  <sheetFormatPr baseColWidth="10" defaultRowHeight="16"/>
  <cols>
    <col min="2" max="2" width="49.5" customWidth="1"/>
  </cols>
  <sheetData>
    <row r="2" spans="2:7">
      <c r="B2" s="1" t="s">
        <v>83</v>
      </c>
    </row>
    <row r="3" spans="2:7">
      <c r="B3" s="1" t="s">
        <v>78</v>
      </c>
    </row>
    <row r="4" spans="2:7">
      <c r="B4" s="1" t="s">
        <v>79</v>
      </c>
    </row>
    <row r="6" spans="2:7">
      <c r="B6" s="1" t="s">
        <v>80</v>
      </c>
    </row>
    <row r="7" spans="2:7">
      <c r="B7" s="1" t="s">
        <v>81</v>
      </c>
    </row>
    <row r="8" spans="2:7">
      <c r="B8" s="1" t="s">
        <v>82</v>
      </c>
    </row>
    <row r="10" spans="2:7">
      <c r="B10" s="1"/>
    </row>
    <row r="11" spans="2:7">
      <c r="B11" s="1" t="s">
        <v>77</v>
      </c>
      <c r="C11" t="s">
        <v>46</v>
      </c>
      <c r="D11" t="s">
        <v>47</v>
      </c>
      <c r="E11" t="s">
        <v>48</v>
      </c>
      <c r="F11" t="s">
        <v>49</v>
      </c>
    </row>
    <row r="12" spans="2:7">
      <c r="B12" s="1" t="s">
        <v>50</v>
      </c>
      <c r="C12">
        <v>43.047899999999998</v>
      </c>
      <c r="D12">
        <v>5.7610000000000001</v>
      </c>
      <c r="E12">
        <v>7.4720000000000004</v>
      </c>
      <c r="F12" s="16">
        <v>1.8800000000000001E-13</v>
      </c>
      <c r="G12" t="s">
        <v>51</v>
      </c>
    </row>
    <row r="13" spans="2:7">
      <c r="B13" s="1" t="s">
        <v>52</v>
      </c>
      <c r="C13">
        <v>-0.1709</v>
      </c>
      <c r="D13">
        <v>0.29260000000000003</v>
      </c>
      <c r="E13">
        <v>-0.58399999999999996</v>
      </c>
      <c r="F13">
        <v>0.55930000000000002</v>
      </c>
    </row>
    <row r="14" spans="2:7">
      <c r="B14" s="1" t="s">
        <v>53</v>
      </c>
      <c r="C14">
        <v>0.61560000000000004</v>
      </c>
      <c r="D14">
        <v>0.9083</v>
      </c>
      <c r="E14">
        <v>0.67800000000000005</v>
      </c>
      <c r="F14">
        <v>0.49809999999999999</v>
      </c>
    </row>
    <row r="15" spans="2:7">
      <c r="B15" s="1" t="s">
        <v>54</v>
      </c>
      <c r="C15">
        <v>-7.7819000000000003</v>
      </c>
      <c r="D15">
        <v>1.4742</v>
      </c>
      <c r="E15">
        <v>-5.2789999999999999</v>
      </c>
      <c r="F15" s="16">
        <v>1.6400000000000001E-7</v>
      </c>
      <c r="G15" t="s">
        <v>51</v>
      </c>
    </row>
    <row r="16" spans="2:7">
      <c r="B16" s="1" t="s">
        <v>55</v>
      </c>
      <c r="C16">
        <v>-13.4955</v>
      </c>
      <c r="D16">
        <v>1.2063999999999999</v>
      </c>
      <c r="E16">
        <v>-11.186</v>
      </c>
      <c r="F16" t="s">
        <v>56</v>
      </c>
      <c r="G16" t="s">
        <v>51</v>
      </c>
    </row>
    <row r="17" spans="2:7">
      <c r="B17" s="1" t="s">
        <v>57</v>
      </c>
      <c r="C17">
        <v>-7.3238000000000003</v>
      </c>
      <c r="D17">
        <v>2.7854999999999999</v>
      </c>
      <c r="E17">
        <v>-2.629</v>
      </c>
      <c r="F17">
        <v>8.6999999999999994E-3</v>
      </c>
      <c r="G17" t="s">
        <v>58</v>
      </c>
    </row>
    <row r="18" spans="2:7">
      <c r="B18" s="1" t="s">
        <v>59</v>
      </c>
      <c r="C18">
        <v>-1.0906</v>
      </c>
      <c r="D18">
        <v>3.6640000000000001</v>
      </c>
      <c r="E18">
        <v>-0.29799999999999999</v>
      </c>
      <c r="F18">
        <v>0.76600000000000001</v>
      </c>
    </row>
    <row r="19" spans="2:7">
      <c r="B19" s="1" t="s">
        <v>60</v>
      </c>
      <c r="C19">
        <v>2.1949999999999998</v>
      </c>
      <c r="D19">
        <v>1.3422000000000001</v>
      </c>
      <c r="E19">
        <v>1.635</v>
      </c>
      <c r="F19">
        <v>0.1023</v>
      </c>
    </row>
    <row r="20" spans="2:7">
      <c r="B20" s="1" t="s">
        <v>61</v>
      </c>
      <c r="C20">
        <v>-0.182</v>
      </c>
      <c r="D20">
        <v>5.1646999999999998</v>
      </c>
      <c r="E20">
        <v>-3.5000000000000003E-2</v>
      </c>
      <c r="F20">
        <v>0.97189999999999999</v>
      </c>
    </row>
    <row r="21" spans="2:7">
      <c r="B21" s="1" t="s">
        <v>62</v>
      </c>
      <c r="C21">
        <v>-2.8509000000000002</v>
      </c>
      <c r="D21">
        <v>2.5617000000000001</v>
      </c>
      <c r="E21">
        <v>-1.113</v>
      </c>
      <c r="F21">
        <v>0.2661</v>
      </c>
    </row>
    <row r="22" spans="2:7">
      <c r="B22" s="1" t="s">
        <v>63</v>
      </c>
      <c r="C22">
        <v>2.4283000000000001</v>
      </c>
      <c r="D22">
        <v>1.034</v>
      </c>
      <c r="E22">
        <v>2.3479999999999999</v>
      </c>
      <c r="F22">
        <v>1.9099999999999999E-2</v>
      </c>
      <c r="G22" t="s">
        <v>64</v>
      </c>
    </row>
    <row r="28" spans="2:7">
      <c r="B28" s="1" t="s">
        <v>45</v>
      </c>
    </row>
    <row r="29" spans="2:7">
      <c r="B29" s="1" t="s">
        <v>77</v>
      </c>
      <c r="C29" t="s">
        <v>46</v>
      </c>
      <c r="D29" t="s">
        <v>47</v>
      </c>
      <c r="E29" t="s">
        <v>48</v>
      </c>
      <c r="F29" t="s">
        <v>49</v>
      </c>
    </row>
    <row r="30" spans="2:7">
      <c r="B30" s="1" t="s">
        <v>50</v>
      </c>
      <c r="C30">
        <v>37.1509</v>
      </c>
      <c r="D30">
        <v>6.0799700000000003</v>
      </c>
      <c r="E30">
        <v>6.11</v>
      </c>
      <c r="F30" s="16">
        <v>1.49E-9</v>
      </c>
      <c r="G30" t="s">
        <v>51</v>
      </c>
    </row>
    <row r="31" spans="2:7">
      <c r="B31" s="1" t="s">
        <v>52</v>
      </c>
      <c r="C31">
        <v>-8.1129999999999994E-2</v>
      </c>
      <c r="D31">
        <v>0.29402</v>
      </c>
      <c r="E31">
        <v>-0.27600000000000002</v>
      </c>
      <c r="F31">
        <v>0.78266400000000003</v>
      </c>
    </row>
    <row r="32" spans="2:7">
      <c r="B32" s="1" t="s">
        <v>53</v>
      </c>
      <c r="C32">
        <v>2.2950000000000002E-2</v>
      </c>
      <c r="D32">
        <v>0.98911000000000004</v>
      </c>
      <c r="E32">
        <v>2.3E-2</v>
      </c>
      <c r="F32">
        <v>0.98149600000000004</v>
      </c>
    </row>
    <row r="33" spans="2:7">
      <c r="B33" s="1" t="s">
        <v>54</v>
      </c>
      <c r="C33">
        <v>-6.8709199999999999</v>
      </c>
      <c r="D33">
        <v>1.4980500000000001</v>
      </c>
      <c r="E33">
        <v>-4.5869999999999997</v>
      </c>
      <c r="F33" s="16">
        <v>5.1599999999999997E-6</v>
      </c>
      <c r="G33" t="s">
        <v>51</v>
      </c>
    </row>
    <row r="34" spans="2:7">
      <c r="B34" s="1" t="s">
        <v>55</v>
      </c>
      <c r="C34">
        <v>-12.28037</v>
      </c>
      <c r="D34">
        <v>1.29068</v>
      </c>
      <c r="E34">
        <v>-9.5150000000000006</v>
      </c>
      <c r="F34" t="s">
        <v>56</v>
      </c>
      <c r="G34" t="s">
        <v>51</v>
      </c>
    </row>
    <row r="35" spans="2:7">
      <c r="B35" s="1" t="s">
        <v>57</v>
      </c>
      <c r="C35">
        <v>-6.5629900000000001</v>
      </c>
      <c r="D35">
        <v>2.78315</v>
      </c>
      <c r="E35">
        <v>-2.3580000000000001</v>
      </c>
      <c r="F35">
        <v>1.8585999999999998E-2</v>
      </c>
      <c r="G35" t="s">
        <v>64</v>
      </c>
    </row>
    <row r="36" spans="2:7">
      <c r="B36" s="1" t="s">
        <v>59</v>
      </c>
      <c r="C36">
        <v>-1.4553799999999999</v>
      </c>
      <c r="D36">
        <v>3.6576399999999998</v>
      </c>
      <c r="E36">
        <v>-0.39800000000000002</v>
      </c>
      <c r="F36">
        <v>0.69079999999999997</v>
      </c>
    </row>
    <row r="37" spans="2:7">
      <c r="B37" s="1" t="s">
        <v>60</v>
      </c>
      <c r="C37">
        <v>2.3471000000000002</v>
      </c>
      <c r="D37">
        <v>1.4503299999999999</v>
      </c>
      <c r="E37">
        <v>1.6180000000000001</v>
      </c>
      <c r="F37">
        <v>0.10595300000000001</v>
      </c>
    </row>
    <row r="38" spans="2:7">
      <c r="B38" s="1" t="s">
        <v>61</v>
      </c>
      <c r="C38">
        <v>0.14485999999999999</v>
      </c>
      <c r="D38">
        <v>13.37393</v>
      </c>
      <c r="E38">
        <v>1.0999999999999999E-2</v>
      </c>
      <c r="F38">
        <v>0.99136000000000002</v>
      </c>
    </row>
    <row r="39" spans="2:7">
      <c r="B39" s="1" t="s">
        <v>62</v>
      </c>
      <c r="C39">
        <v>-3.2731300000000001</v>
      </c>
      <c r="D39">
        <v>2.6851099999999999</v>
      </c>
      <c r="E39">
        <v>-1.2190000000000001</v>
      </c>
      <c r="F39">
        <v>0.22317500000000001</v>
      </c>
    </row>
    <row r="40" spans="2:7">
      <c r="B40" s="1" t="s">
        <v>63</v>
      </c>
      <c r="C40">
        <v>3.1009199999999999</v>
      </c>
      <c r="D40">
        <v>1.18388</v>
      </c>
      <c r="E40">
        <v>2.6190000000000002</v>
      </c>
      <c r="F40">
        <v>8.9630000000000005E-3</v>
      </c>
      <c r="G40" t="s">
        <v>58</v>
      </c>
    </row>
    <row r="41" spans="2:7">
      <c r="B41" s="1" t="s">
        <v>65</v>
      </c>
      <c r="C41">
        <v>6.27745</v>
      </c>
      <c r="D41">
        <v>1.64425</v>
      </c>
      <c r="E41">
        <v>3.8180000000000001</v>
      </c>
      <c r="F41">
        <v>1.44E-4</v>
      </c>
      <c r="G41" t="s">
        <v>51</v>
      </c>
    </row>
    <row r="42" spans="2:7">
      <c r="B42" s="1" t="s">
        <v>66</v>
      </c>
      <c r="C42">
        <v>3.26478</v>
      </c>
      <c r="D42">
        <v>1.5927199999999999</v>
      </c>
      <c r="E42">
        <v>2.0499999999999998</v>
      </c>
      <c r="F42">
        <v>4.0679E-2</v>
      </c>
      <c r="G42" t="s">
        <v>64</v>
      </c>
    </row>
    <row r="43" spans="2:7">
      <c r="B43" s="1" t="s">
        <v>67</v>
      </c>
      <c r="C43">
        <v>5.3380400000000003</v>
      </c>
      <c r="D43">
        <v>6.3469499999999996</v>
      </c>
      <c r="E43">
        <v>0.84099999999999997</v>
      </c>
      <c r="F43">
        <v>0.40055400000000002</v>
      </c>
    </row>
    <row r="44" spans="2:7">
      <c r="B44" s="1" t="s">
        <v>68</v>
      </c>
      <c r="C44">
        <v>1.0223800000000001</v>
      </c>
      <c r="D44">
        <v>1.36496</v>
      </c>
      <c r="E44">
        <v>0.749</v>
      </c>
      <c r="F44">
        <v>0.454044</v>
      </c>
    </row>
    <row r="45" spans="2:7">
      <c r="B45" s="1" t="s">
        <v>69</v>
      </c>
      <c r="C45">
        <v>1.5086599999999999</v>
      </c>
      <c r="D45">
        <v>2.5007899999999998</v>
      </c>
      <c r="E45">
        <v>0.60299999999999998</v>
      </c>
      <c r="F45">
        <v>0.54648300000000005</v>
      </c>
    </row>
    <row r="46" spans="2:7">
      <c r="B46" s="1" t="s">
        <v>70</v>
      </c>
      <c r="C46">
        <v>2.60033</v>
      </c>
      <c r="D46">
        <v>1.57216</v>
      </c>
      <c r="E46">
        <v>1.6539999999999999</v>
      </c>
      <c r="F46">
        <v>9.8488000000000006E-2</v>
      </c>
      <c r="G46" t="s">
        <v>71</v>
      </c>
    </row>
    <row r="47" spans="2:7">
      <c r="B47" s="1" t="s">
        <v>72</v>
      </c>
      <c r="C47">
        <v>3.3406799999999999</v>
      </c>
      <c r="D47">
        <v>1.2444599999999999</v>
      </c>
      <c r="E47">
        <v>2.6840000000000002</v>
      </c>
      <c r="F47">
        <v>7.4019999999999997E-3</v>
      </c>
      <c r="G47" t="s">
        <v>58</v>
      </c>
    </row>
    <row r="48" spans="2:7">
      <c r="B48" s="1" t="s">
        <v>73</v>
      </c>
      <c r="C48">
        <v>1.67754</v>
      </c>
      <c r="D48">
        <v>1.0453300000000001</v>
      </c>
      <c r="E48">
        <v>1.605</v>
      </c>
      <c r="F48">
        <v>0.108899</v>
      </c>
    </row>
    <row r="49" spans="2:6">
      <c r="B49" s="1" t="s">
        <v>74</v>
      </c>
      <c r="C49">
        <v>2.0539100000000001</v>
      </c>
      <c r="D49">
        <v>1.9318500000000001</v>
      </c>
      <c r="E49">
        <v>1.0629999999999999</v>
      </c>
      <c r="F49">
        <v>0.28799200000000003</v>
      </c>
    </row>
    <row r="50" spans="2:6">
      <c r="B50" s="1" t="s">
        <v>75</v>
      </c>
      <c r="C50">
        <v>-0.12726000000000001</v>
      </c>
      <c r="D50">
        <v>12.65118</v>
      </c>
      <c r="E50">
        <v>-0.01</v>
      </c>
      <c r="F50">
        <v>0.99197599999999997</v>
      </c>
    </row>
    <row r="51" spans="2:6">
      <c r="B51" s="1" t="s">
        <v>76</v>
      </c>
      <c r="C51">
        <v>-2.6621199999999998</v>
      </c>
      <c r="D51">
        <v>1.7213700000000001</v>
      </c>
      <c r="E51">
        <v>-1.5469999999999999</v>
      </c>
      <c r="F51">
        <v>0.12234100000000001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4031-6177-7B45-8C0F-DCFF0B4CF0C8}">
  <dimension ref="B2:P56"/>
  <sheetViews>
    <sheetView workbookViewId="0">
      <selection activeCell="B38" sqref="B38"/>
    </sheetView>
  </sheetViews>
  <sheetFormatPr baseColWidth="10" defaultRowHeight="16"/>
  <cols>
    <col min="2" max="2" width="17.5" customWidth="1"/>
    <col min="3" max="6" width="6.83203125" customWidth="1"/>
    <col min="7" max="7" width="2.5" customWidth="1"/>
    <col min="8" max="11" width="6.33203125" customWidth="1"/>
    <col min="12" max="12" width="3.1640625" customWidth="1"/>
    <col min="13" max="16" width="6.1640625" customWidth="1"/>
  </cols>
  <sheetData>
    <row r="2" spans="2:16"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2:16">
      <c r="B3" s="58"/>
      <c r="C3" s="74" t="s">
        <v>176</v>
      </c>
      <c r="D3" s="74"/>
      <c r="E3" s="74"/>
      <c r="F3" s="74"/>
      <c r="G3" s="38"/>
      <c r="H3" s="74" t="s">
        <v>177</v>
      </c>
      <c r="I3" s="74"/>
      <c r="J3" s="74"/>
      <c r="K3" s="74"/>
      <c r="L3" s="38"/>
      <c r="M3" s="75" t="s">
        <v>178</v>
      </c>
      <c r="N3" s="75"/>
      <c r="O3" s="75"/>
      <c r="P3" s="75"/>
    </row>
    <row r="4" spans="2:16">
      <c r="B4" s="51" t="s">
        <v>6</v>
      </c>
      <c r="C4" s="51" t="s">
        <v>179</v>
      </c>
      <c r="D4" s="51" t="s">
        <v>99</v>
      </c>
      <c r="E4" s="51" t="s">
        <v>100</v>
      </c>
      <c r="F4" s="51" t="s">
        <v>8</v>
      </c>
      <c r="H4" s="51" t="s">
        <v>179</v>
      </c>
      <c r="I4" s="51" t="s">
        <v>99</v>
      </c>
      <c r="J4" s="51" t="s">
        <v>100</v>
      </c>
      <c r="K4" s="51" t="s">
        <v>8</v>
      </c>
      <c r="M4" s="51" t="s">
        <v>179</v>
      </c>
      <c r="N4" s="51" t="s">
        <v>99</v>
      </c>
      <c r="O4" s="51" t="s">
        <v>100</v>
      </c>
      <c r="P4" s="51" t="s">
        <v>8</v>
      </c>
    </row>
    <row r="5" spans="2:16">
      <c r="B5" s="63" t="s">
        <v>50</v>
      </c>
      <c r="C5" s="52">
        <v>38.619399999999999</v>
      </c>
      <c r="D5" s="52">
        <v>2.1215000000000002</v>
      </c>
      <c r="E5" s="52">
        <v>18.202999999999999</v>
      </c>
      <c r="F5" s="53" t="s">
        <v>5</v>
      </c>
      <c r="H5" s="49">
        <v>38.572600000000001</v>
      </c>
      <c r="I5" s="49">
        <v>2.1547999999999998</v>
      </c>
      <c r="J5" s="49">
        <v>17.901</v>
      </c>
      <c r="K5" s="48" t="s">
        <v>5</v>
      </c>
      <c r="M5" s="49">
        <v>36.223199999999999</v>
      </c>
      <c r="N5" s="49">
        <v>2.3681000000000001</v>
      </c>
      <c r="O5" s="49">
        <v>15.295999999999999</v>
      </c>
      <c r="P5" s="48" t="s">
        <v>5</v>
      </c>
    </row>
    <row r="6" spans="2:16" ht="28">
      <c r="B6" s="63" t="s">
        <v>158</v>
      </c>
      <c r="C6" s="52">
        <v>-11.846299999999999</v>
      </c>
      <c r="D6" s="52">
        <v>12.924300000000001</v>
      </c>
      <c r="E6" s="52">
        <v>-0.91700000000000004</v>
      </c>
      <c r="F6" s="54">
        <v>0.35970000000000002</v>
      </c>
      <c r="H6" s="49">
        <v>-12.9513</v>
      </c>
      <c r="I6" s="49">
        <v>12.6951</v>
      </c>
      <c r="J6" s="49">
        <v>-1.02</v>
      </c>
      <c r="K6" s="50">
        <v>0.308</v>
      </c>
      <c r="M6" s="49">
        <v>-12.149699999999999</v>
      </c>
      <c r="N6" s="49">
        <v>12.659599999999999</v>
      </c>
      <c r="O6" s="49">
        <v>-0.96</v>
      </c>
      <c r="P6" s="50">
        <v>0.33750000000000002</v>
      </c>
    </row>
    <row r="7" spans="2:16" ht="28">
      <c r="B7" s="63" t="s">
        <v>159</v>
      </c>
      <c r="C7" s="52">
        <v>5.6790000000000003</v>
      </c>
      <c r="D7" s="52">
        <v>1.9776</v>
      </c>
      <c r="E7" s="52">
        <v>2.8719999999999999</v>
      </c>
      <c r="F7" s="54">
        <v>4.1999999999999997E-3</v>
      </c>
      <c r="H7" s="49">
        <v>4.7633000000000001</v>
      </c>
      <c r="I7" s="49">
        <v>1.9689000000000001</v>
      </c>
      <c r="J7" s="49">
        <v>2.419</v>
      </c>
      <c r="K7" s="50">
        <v>1.5800000000000002E-2</v>
      </c>
      <c r="M7" s="49">
        <v>4.8277000000000001</v>
      </c>
      <c r="N7" s="49">
        <v>1.9628000000000001</v>
      </c>
      <c r="O7" s="49">
        <v>2.46</v>
      </c>
      <c r="P7" s="50">
        <v>1.41E-2</v>
      </c>
    </row>
    <row r="8" spans="2:16" ht="28">
      <c r="B8" s="63" t="s">
        <v>160</v>
      </c>
      <c r="C8" s="52">
        <v>-0.378</v>
      </c>
      <c r="D8" s="52">
        <v>15.2447</v>
      </c>
      <c r="E8" s="52">
        <v>-2.5000000000000001E-2</v>
      </c>
      <c r="F8" s="54">
        <v>0.98019999999999996</v>
      </c>
      <c r="H8" s="49">
        <v>0.99219999999999997</v>
      </c>
      <c r="I8" s="49">
        <v>15.1594</v>
      </c>
      <c r="J8" s="49">
        <v>6.5000000000000002E-2</v>
      </c>
      <c r="K8" s="50">
        <v>0.94779999999999998</v>
      </c>
      <c r="M8" s="49">
        <v>1.7457</v>
      </c>
      <c r="N8" s="49">
        <v>15.1149</v>
      </c>
      <c r="O8" s="49">
        <v>0.115</v>
      </c>
      <c r="P8" s="50">
        <v>0.90810000000000002</v>
      </c>
    </row>
    <row r="9" spans="2:16" ht="28">
      <c r="B9" s="63" t="s">
        <v>161</v>
      </c>
      <c r="C9" s="52">
        <v>-6.6981000000000002</v>
      </c>
      <c r="D9" s="52">
        <v>1.0249999999999999</v>
      </c>
      <c r="E9" s="52">
        <v>-6.5350000000000001</v>
      </c>
      <c r="F9" s="54">
        <v>1.2E-10</v>
      </c>
      <c r="H9" s="49">
        <v>-6.4911000000000003</v>
      </c>
      <c r="I9" s="49">
        <v>1.0057</v>
      </c>
      <c r="J9" s="49">
        <v>-6.4539999999999997</v>
      </c>
      <c r="K9" s="50">
        <v>2.0000000000000001E-10</v>
      </c>
      <c r="M9" s="49">
        <v>-6.6523000000000003</v>
      </c>
      <c r="N9" s="49">
        <v>1.0048999999999999</v>
      </c>
      <c r="O9" s="49">
        <v>-6.62</v>
      </c>
      <c r="P9" s="50">
        <v>7.0399999999999997E-11</v>
      </c>
    </row>
    <row r="10" spans="2:16" ht="28">
      <c r="B10" s="63" t="s">
        <v>162</v>
      </c>
      <c r="C10" s="52">
        <v>-22.223400000000002</v>
      </c>
      <c r="D10" s="52">
        <v>12.818199999999999</v>
      </c>
      <c r="E10" s="52">
        <v>-1.734</v>
      </c>
      <c r="F10" s="54">
        <v>8.3400000000000002E-2</v>
      </c>
      <c r="H10" s="49">
        <v>-22.137899999999998</v>
      </c>
      <c r="I10" s="49">
        <v>12.561299999999999</v>
      </c>
      <c r="J10" s="49">
        <v>-1.762</v>
      </c>
      <c r="K10" s="50">
        <v>7.8399999999999997E-2</v>
      </c>
      <c r="M10" s="49">
        <v>-22.036999999999999</v>
      </c>
      <c r="N10" s="49">
        <v>12.521699999999999</v>
      </c>
      <c r="O10" s="49">
        <v>-1.76</v>
      </c>
      <c r="P10" s="50">
        <v>7.8899999999999998E-2</v>
      </c>
    </row>
    <row r="11" spans="2:16">
      <c r="B11" s="63" t="s">
        <v>163</v>
      </c>
      <c r="C11" s="52">
        <v>0.49149999999999999</v>
      </c>
      <c r="D11" s="52">
        <v>2.6052</v>
      </c>
      <c r="E11" s="52">
        <v>0.189</v>
      </c>
      <c r="F11" s="54">
        <v>0.85040000000000004</v>
      </c>
      <c r="H11" s="49">
        <v>0.2288</v>
      </c>
      <c r="I11" s="49">
        <v>2.5499999999999998</v>
      </c>
      <c r="J11" s="49">
        <v>0.09</v>
      </c>
      <c r="K11" s="50">
        <v>0.92849999999999999</v>
      </c>
      <c r="M11" s="49">
        <v>0.15640000000000001</v>
      </c>
      <c r="N11" s="49">
        <v>2.5421</v>
      </c>
      <c r="O11" s="49">
        <v>6.2E-2</v>
      </c>
      <c r="P11" s="50">
        <v>0.95089999999999997</v>
      </c>
    </row>
    <row r="12" spans="2:16" ht="28">
      <c r="B12" s="63" t="s">
        <v>164</v>
      </c>
      <c r="C12" s="52">
        <v>33.2898</v>
      </c>
      <c r="D12" s="52">
        <v>14.832700000000001</v>
      </c>
      <c r="E12" s="52">
        <v>2.2440000000000002</v>
      </c>
      <c r="F12" s="54">
        <v>2.5100000000000001E-2</v>
      </c>
      <c r="H12" s="49">
        <v>30.718</v>
      </c>
      <c r="I12" s="49">
        <v>14.5306</v>
      </c>
      <c r="J12" s="49">
        <v>2.1139999999999999</v>
      </c>
      <c r="K12" s="50">
        <v>3.49E-2</v>
      </c>
      <c r="M12" s="49">
        <v>29.534300000000002</v>
      </c>
      <c r="N12" s="49">
        <v>14.493499999999999</v>
      </c>
      <c r="O12" s="49">
        <v>2.0379999999999998</v>
      </c>
      <c r="P12" s="50">
        <v>4.19E-2</v>
      </c>
    </row>
    <row r="13" spans="2:16">
      <c r="B13" s="63" t="s">
        <v>165</v>
      </c>
      <c r="C13" s="52">
        <v>-2.0750000000000002</v>
      </c>
      <c r="D13" s="52">
        <v>0.97350000000000003</v>
      </c>
      <c r="E13" s="52">
        <v>-2.1320000000000001</v>
      </c>
      <c r="F13" s="54">
        <v>3.3399999999999999E-2</v>
      </c>
      <c r="H13" s="49">
        <v>-1.7544999999999999</v>
      </c>
      <c r="I13" s="49">
        <v>0.95740000000000003</v>
      </c>
      <c r="J13" s="49">
        <v>-1.833</v>
      </c>
      <c r="K13" s="50">
        <v>6.7299999999999999E-2</v>
      </c>
      <c r="M13" s="49">
        <v>-1.617</v>
      </c>
      <c r="N13" s="49">
        <v>0.95620000000000005</v>
      </c>
      <c r="O13" s="49">
        <v>-1.6910000000000001</v>
      </c>
      <c r="P13" s="50">
        <v>9.1200000000000003E-2</v>
      </c>
    </row>
    <row r="14" spans="2:16" ht="28">
      <c r="B14" s="63" t="s">
        <v>166</v>
      </c>
      <c r="C14" s="48"/>
      <c r="D14" s="48"/>
      <c r="E14" s="48"/>
      <c r="F14" s="48"/>
      <c r="H14" s="49">
        <v>-9.8351000000000006</v>
      </c>
      <c r="I14" s="49">
        <v>8.9030000000000005</v>
      </c>
      <c r="J14" s="49">
        <v>-1.105</v>
      </c>
      <c r="K14" s="50">
        <v>0.2697</v>
      </c>
      <c r="M14" s="49">
        <v>-9.2318999999999996</v>
      </c>
      <c r="N14" s="49">
        <v>8.8786000000000005</v>
      </c>
      <c r="O14" s="49">
        <v>-1.04</v>
      </c>
      <c r="P14" s="50">
        <v>0.29880000000000001</v>
      </c>
    </row>
    <row r="15" spans="2:16">
      <c r="B15" s="63" t="s">
        <v>167</v>
      </c>
      <c r="C15" s="48"/>
      <c r="D15" s="48"/>
      <c r="E15" s="48"/>
      <c r="F15" s="48"/>
      <c r="H15" s="49">
        <v>0.62439999999999996</v>
      </c>
      <c r="I15" s="49">
        <v>1.712</v>
      </c>
      <c r="J15" s="49">
        <v>0.36499999999999999</v>
      </c>
      <c r="K15" s="50">
        <v>0.71540000000000004</v>
      </c>
      <c r="M15" s="49">
        <v>1.1331</v>
      </c>
      <c r="N15" s="49">
        <v>1.7202</v>
      </c>
      <c r="O15" s="49">
        <v>0.65900000000000003</v>
      </c>
      <c r="P15" s="50">
        <v>0.51029999999999998</v>
      </c>
    </row>
    <row r="16" spans="2:16">
      <c r="B16" s="63" t="s">
        <v>168</v>
      </c>
      <c r="C16" s="55"/>
      <c r="D16" s="55"/>
      <c r="E16" s="55"/>
      <c r="F16" s="55"/>
      <c r="H16" s="49">
        <v>-12.120200000000001</v>
      </c>
      <c r="I16" s="49">
        <v>5.1569000000000003</v>
      </c>
      <c r="J16" s="49">
        <v>-2.35</v>
      </c>
      <c r="K16" s="50">
        <v>1.9E-2</v>
      </c>
      <c r="M16" s="49">
        <v>-12.043100000000001</v>
      </c>
      <c r="N16" s="49">
        <v>5.1407999999999996</v>
      </c>
      <c r="O16" s="49">
        <v>-2.343</v>
      </c>
      <c r="P16" s="50">
        <v>1.9400000000000001E-2</v>
      </c>
    </row>
    <row r="17" spans="2:16">
      <c r="B17" s="63" t="s">
        <v>169</v>
      </c>
      <c r="C17" s="49"/>
      <c r="D17" s="49"/>
      <c r="E17" s="49"/>
      <c r="F17" s="48"/>
      <c r="H17" s="49">
        <v>4.0785999999999998</v>
      </c>
      <c r="I17" s="49">
        <v>0.98799999999999999</v>
      </c>
      <c r="J17" s="49">
        <v>4.1280000000000001</v>
      </c>
      <c r="K17" s="50">
        <v>4.0800000000000002E-5</v>
      </c>
      <c r="M17" s="49">
        <v>3.6366000000000001</v>
      </c>
      <c r="N17" s="49">
        <v>1.0024999999999999</v>
      </c>
      <c r="O17" s="49">
        <v>3.6269999999999998</v>
      </c>
      <c r="P17" s="50">
        <v>2.9999999999999997E-4</v>
      </c>
    </row>
    <row r="18" spans="2:16">
      <c r="B18" s="63" t="s">
        <v>170</v>
      </c>
      <c r="C18" s="49"/>
      <c r="D18" s="49"/>
      <c r="E18" s="49"/>
      <c r="F18" s="50"/>
      <c r="H18" s="49">
        <v>-8.4474999999999998</v>
      </c>
      <c r="I18" s="49">
        <v>8.9110999999999994</v>
      </c>
      <c r="J18" s="49">
        <v>-0.94799999999999995</v>
      </c>
      <c r="K18" s="50">
        <v>0.34350000000000003</v>
      </c>
      <c r="M18" s="49">
        <v>-7.8823999999999996</v>
      </c>
      <c r="N18" s="49">
        <v>8.8862000000000005</v>
      </c>
      <c r="O18" s="49">
        <v>-0.88700000000000001</v>
      </c>
      <c r="P18" s="50">
        <v>0.37540000000000001</v>
      </c>
    </row>
    <row r="19" spans="2:16">
      <c r="B19" s="63" t="s">
        <v>171</v>
      </c>
      <c r="C19" s="49"/>
      <c r="D19" s="49"/>
      <c r="E19" s="49"/>
      <c r="F19" s="50"/>
      <c r="H19" s="49">
        <v>7.5647000000000002</v>
      </c>
      <c r="I19" s="49">
        <v>5.5815999999999999</v>
      </c>
      <c r="J19" s="49">
        <v>1.355</v>
      </c>
      <c r="K19" s="50">
        <v>0.17580000000000001</v>
      </c>
      <c r="M19" s="49">
        <v>6.7640000000000002</v>
      </c>
      <c r="N19" s="49">
        <v>5.5743999999999998</v>
      </c>
      <c r="O19" s="49">
        <v>1.2130000000000001</v>
      </c>
      <c r="P19" s="50">
        <v>0.22539999999999999</v>
      </c>
    </row>
    <row r="20" spans="2:16">
      <c r="B20" s="63" t="s">
        <v>172</v>
      </c>
      <c r="C20" s="49"/>
      <c r="D20" s="49"/>
      <c r="E20" s="49"/>
      <c r="F20" s="50"/>
      <c r="H20" s="49">
        <v>7.2869999999999999</v>
      </c>
      <c r="I20" s="49">
        <v>8.8644999999999996</v>
      </c>
      <c r="J20" s="49">
        <v>0.82199999999999995</v>
      </c>
      <c r="K20" s="50">
        <v>0.4113</v>
      </c>
      <c r="M20" s="49">
        <v>7.9897</v>
      </c>
      <c r="N20" s="49">
        <v>8.8414999999999999</v>
      </c>
      <c r="O20" s="49">
        <v>0.90400000000000003</v>
      </c>
      <c r="P20" s="50">
        <v>0.36649999999999999</v>
      </c>
    </row>
    <row r="21" spans="2:16">
      <c r="B21" s="63" t="s">
        <v>173</v>
      </c>
      <c r="C21" s="49"/>
      <c r="D21" s="49"/>
      <c r="E21" s="49"/>
      <c r="F21" s="50"/>
      <c r="H21" s="49">
        <v>-2.5102000000000002</v>
      </c>
      <c r="I21" s="49">
        <v>1.5481</v>
      </c>
      <c r="J21" s="49">
        <v>-1.621</v>
      </c>
      <c r="K21" s="50">
        <v>0.10539999999999999</v>
      </c>
      <c r="M21" s="49">
        <v>-2.2875999999999999</v>
      </c>
      <c r="N21" s="49">
        <v>1.5461</v>
      </c>
      <c r="O21" s="49">
        <v>-1.48</v>
      </c>
      <c r="P21" s="50">
        <v>0.1394</v>
      </c>
    </row>
    <row r="22" spans="2:16">
      <c r="B22" s="63" t="s">
        <v>174</v>
      </c>
      <c r="C22" s="49"/>
      <c r="D22" s="49"/>
      <c r="E22" s="49"/>
      <c r="F22" s="50"/>
      <c r="H22" s="49">
        <v>-1.0118</v>
      </c>
      <c r="I22" s="49">
        <v>1.5570999999999999</v>
      </c>
      <c r="J22" s="49">
        <v>-0.65</v>
      </c>
      <c r="K22" s="50">
        <v>0.51600000000000001</v>
      </c>
      <c r="M22" s="49">
        <v>-0.87129999999999996</v>
      </c>
      <c r="N22" s="49">
        <v>1.5533999999999999</v>
      </c>
      <c r="O22" s="49">
        <v>-0.56100000000000005</v>
      </c>
      <c r="P22" s="50">
        <v>0.57499999999999996</v>
      </c>
    </row>
    <row r="23" spans="2:16">
      <c r="B23" s="64" t="s">
        <v>175</v>
      </c>
      <c r="C23" s="60"/>
      <c r="D23" s="60"/>
      <c r="E23" s="60"/>
      <c r="F23" s="61"/>
      <c r="G23" s="59"/>
      <c r="H23" s="59"/>
      <c r="I23" s="59"/>
      <c r="J23" s="59"/>
      <c r="K23" s="59"/>
      <c r="L23" s="59"/>
      <c r="M23" s="60">
        <v>1.0627</v>
      </c>
      <c r="N23" s="60">
        <v>0.45100000000000001</v>
      </c>
      <c r="O23" s="60">
        <v>2.3559999999999999</v>
      </c>
      <c r="P23" s="61">
        <v>1.8700000000000001E-2</v>
      </c>
    </row>
    <row r="24" spans="2:16">
      <c r="B24" s="56" t="s">
        <v>149</v>
      </c>
      <c r="C24" s="49"/>
      <c r="D24" s="49"/>
      <c r="E24" s="49"/>
      <c r="F24" s="50">
        <v>9.239E-2</v>
      </c>
      <c r="K24" s="50">
        <v>0.14410000000000001</v>
      </c>
      <c r="P24" s="50">
        <v>0.1507</v>
      </c>
    </row>
    <row r="25" spans="2:16">
      <c r="B25" s="56" t="s">
        <v>180</v>
      </c>
      <c r="C25" s="49"/>
      <c r="D25" s="49"/>
      <c r="E25" s="49"/>
      <c r="F25" s="50">
        <v>8.2400000000000001E-2</v>
      </c>
      <c r="K25" s="50">
        <v>0.12379999999999999</v>
      </c>
      <c r="P25" s="50">
        <v>0.12939999999999999</v>
      </c>
    </row>
    <row r="26" spans="2:16">
      <c r="B26" s="56" t="s">
        <v>150</v>
      </c>
      <c r="C26" s="49"/>
      <c r="D26" s="49"/>
      <c r="E26" s="49"/>
      <c r="F26" s="57" t="s">
        <v>4</v>
      </c>
      <c r="K26" s="50">
        <f>K24-F24</f>
        <v>5.1710000000000006E-2</v>
      </c>
      <c r="L26" s="50"/>
      <c r="M26" s="50"/>
      <c r="N26" s="50"/>
      <c r="O26" s="50"/>
      <c r="P26" s="50">
        <f>P24-K24</f>
        <v>6.5999999999999948E-3</v>
      </c>
    </row>
    <row r="27" spans="2:16">
      <c r="B27" s="62" t="s">
        <v>151</v>
      </c>
      <c r="C27" s="60"/>
      <c r="D27" s="60"/>
      <c r="E27" s="60"/>
      <c r="F27" s="61">
        <v>9.25</v>
      </c>
      <c r="G27" s="59"/>
      <c r="H27" s="59"/>
      <c r="I27" s="59"/>
      <c r="J27" s="59"/>
      <c r="K27" s="61">
        <v>7.1109999999999998</v>
      </c>
      <c r="L27" s="59"/>
      <c r="M27" s="59"/>
      <c r="N27" s="59"/>
      <c r="O27" s="59"/>
      <c r="P27" s="61">
        <v>7.0670000000000002</v>
      </c>
    </row>
    <row r="28" spans="2:16">
      <c r="B28" s="47"/>
      <c r="C28" s="49"/>
      <c r="D28" s="49"/>
      <c r="E28" s="49"/>
      <c r="F28" s="50"/>
    </row>
    <row r="29" spans="2:16">
      <c r="B29" s="47"/>
      <c r="C29" s="49"/>
      <c r="D29" s="49"/>
      <c r="E29" s="49"/>
      <c r="F29" s="50"/>
    </row>
    <row r="30" spans="2:16">
      <c r="B30" s="47"/>
      <c r="C30" s="49"/>
      <c r="D30" s="49"/>
      <c r="E30" s="49"/>
      <c r="F30" s="50"/>
    </row>
    <row r="31" spans="2:16">
      <c r="B31" s="47"/>
      <c r="C31" s="49"/>
      <c r="D31" s="49"/>
      <c r="E31" s="49"/>
      <c r="F31" s="50"/>
    </row>
    <row r="32" spans="2:16">
      <c r="B32" s="47"/>
      <c r="C32" s="49"/>
      <c r="D32" s="49"/>
      <c r="E32" s="49"/>
      <c r="F32" s="50"/>
    </row>
    <row r="33" spans="2:6">
      <c r="B33" s="47"/>
      <c r="C33" s="49"/>
      <c r="D33" s="49"/>
      <c r="E33" s="49"/>
      <c r="F33" s="50"/>
    </row>
    <row r="34" spans="2:6">
      <c r="B34" s="47"/>
      <c r="C34" s="49"/>
      <c r="D34" s="49"/>
      <c r="E34" s="49"/>
      <c r="F34" s="50"/>
    </row>
    <row r="35" spans="2:6">
      <c r="B35" s="47"/>
      <c r="C35" s="49"/>
      <c r="D35" s="49"/>
      <c r="E35" s="49"/>
      <c r="F35" s="50"/>
    </row>
    <row r="36" spans="2:6">
      <c r="B36" s="47"/>
      <c r="C36" s="48"/>
      <c r="D36" s="48"/>
      <c r="E36" s="48"/>
      <c r="F36" s="48"/>
    </row>
    <row r="37" spans="2:6">
      <c r="B37" s="78" t="s">
        <v>182</v>
      </c>
      <c r="C37" s="46"/>
      <c r="D37" s="46"/>
      <c r="E37" s="46"/>
      <c r="F37" s="46"/>
    </row>
    <row r="38" spans="2:6" ht="65">
      <c r="B38" s="80" t="s">
        <v>184</v>
      </c>
      <c r="C38" s="49"/>
      <c r="D38" s="49"/>
      <c r="E38" s="49"/>
      <c r="F38" s="48"/>
    </row>
    <row r="39" spans="2:6" ht="65">
      <c r="B39" s="80" t="s">
        <v>187</v>
      </c>
      <c r="C39" s="49"/>
      <c r="D39" s="49"/>
      <c r="E39" s="49"/>
      <c r="F39" s="50"/>
    </row>
    <row r="40" spans="2:6" ht="78">
      <c r="B40" s="80" t="s">
        <v>190</v>
      </c>
      <c r="C40" s="49"/>
      <c r="D40" s="49"/>
      <c r="E40" s="49"/>
      <c r="F40" s="50"/>
    </row>
    <row r="41" spans="2:6" ht="65">
      <c r="B41" s="80" t="s">
        <v>193</v>
      </c>
      <c r="C41" s="49"/>
      <c r="D41" s="49"/>
      <c r="E41" s="49"/>
      <c r="F41" s="50"/>
    </row>
    <row r="42" spans="2:6" ht="52">
      <c r="B42" s="80" t="s">
        <v>196</v>
      </c>
      <c r="C42" s="49"/>
      <c r="D42" s="49"/>
      <c r="E42" s="49"/>
      <c r="F42" s="50"/>
    </row>
    <row r="43" spans="2:6" ht="52">
      <c r="B43" s="80" t="s">
        <v>199</v>
      </c>
      <c r="C43" s="49"/>
      <c r="D43" s="49"/>
      <c r="E43" s="49"/>
      <c r="F43" s="50"/>
    </row>
    <row r="44" spans="2:6" ht="39">
      <c r="B44" s="80" t="s">
        <v>202</v>
      </c>
      <c r="C44" s="49"/>
      <c r="D44" s="49"/>
      <c r="E44" s="49"/>
      <c r="F44" s="50"/>
    </row>
    <row r="45" spans="2:6" ht="78">
      <c r="B45" s="82" t="s">
        <v>205</v>
      </c>
      <c r="C45" s="49"/>
      <c r="D45" s="49"/>
      <c r="E45" s="49"/>
      <c r="F45" s="50"/>
    </row>
    <row r="46" spans="2:6">
      <c r="B46" s="47"/>
      <c r="C46" s="49"/>
      <c r="D46" s="49"/>
      <c r="E46" s="49"/>
      <c r="F46" s="50"/>
    </row>
    <row r="47" spans="2:6">
      <c r="B47" s="47"/>
      <c r="C47" s="49"/>
      <c r="D47" s="49"/>
      <c r="E47" s="49"/>
      <c r="F47" s="50"/>
    </row>
    <row r="48" spans="2:6">
      <c r="B48" s="47"/>
      <c r="C48" s="49"/>
      <c r="D48" s="49"/>
      <c r="E48" s="49"/>
      <c r="F48" s="50"/>
    </row>
    <row r="49" spans="2:6">
      <c r="B49" s="47"/>
      <c r="C49" s="49"/>
      <c r="D49" s="49"/>
      <c r="E49" s="49"/>
      <c r="F49" s="50"/>
    </row>
    <row r="50" spans="2:6">
      <c r="B50" s="47"/>
      <c r="C50" s="49"/>
      <c r="D50" s="49"/>
      <c r="E50" s="49"/>
      <c r="F50" s="50"/>
    </row>
    <row r="51" spans="2:6">
      <c r="B51" s="47"/>
      <c r="C51" s="49"/>
      <c r="D51" s="49"/>
      <c r="E51" s="49"/>
      <c r="F51" s="50"/>
    </row>
    <row r="52" spans="2:6">
      <c r="B52" s="47"/>
      <c r="C52" s="49"/>
      <c r="D52" s="49"/>
      <c r="E52" s="49"/>
      <c r="F52" s="50"/>
    </row>
    <row r="53" spans="2:6">
      <c r="B53" s="47"/>
      <c r="C53" s="49"/>
      <c r="D53" s="49"/>
      <c r="E53" s="49"/>
      <c r="F53" s="50"/>
    </row>
    <row r="54" spans="2:6">
      <c r="B54" s="47"/>
      <c r="C54" s="49"/>
      <c r="D54" s="49"/>
      <c r="E54" s="49"/>
      <c r="F54" s="50"/>
    </row>
    <row r="55" spans="2:6">
      <c r="B55" s="47"/>
      <c r="C55" s="49"/>
      <c r="D55" s="49"/>
      <c r="E55" s="49"/>
      <c r="F55" s="50"/>
    </row>
    <row r="56" spans="2:6">
      <c r="B56" s="47"/>
      <c r="C56" s="49"/>
      <c r="D56" s="49"/>
      <c r="E56" s="49"/>
      <c r="F56" s="50"/>
    </row>
  </sheetData>
  <mergeCells count="3">
    <mergeCell ref="C3:F3"/>
    <mergeCell ref="H3:K3"/>
    <mergeCell ref="M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0F7D-130A-6946-B65D-68927700988A}">
  <dimension ref="B2:H46"/>
  <sheetViews>
    <sheetView workbookViewId="0">
      <selection activeCell="B44" sqref="B44:H47"/>
    </sheetView>
  </sheetViews>
  <sheetFormatPr baseColWidth="10" defaultRowHeight="16"/>
  <cols>
    <col min="2" max="2" width="34.1640625" customWidth="1"/>
    <col min="4" max="6" width="7.6640625" customWidth="1"/>
    <col min="7" max="7" width="10.83203125" customWidth="1"/>
    <col min="8" max="8" width="7.5" customWidth="1"/>
  </cols>
  <sheetData>
    <row r="2" spans="2:2">
      <c r="B2" s="1" t="s">
        <v>84</v>
      </c>
    </row>
    <row r="3" spans="2:2">
      <c r="B3" s="1" t="s">
        <v>85</v>
      </c>
    </row>
    <row r="4" spans="2:2">
      <c r="B4" s="1" t="s">
        <v>86</v>
      </c>
    </row>
    <row r="6" spans="2:2">
      <c r="B6" s="1" t="s">
        <v>87</v>
      </c>
    </row>
    <row r="7" spans="2:2">
      <c r="B7" s="1" t="s">
        <v>88</v>
      </c>
    </row>
    <row r="9" spans="2:2">
      <c r="B9" s="1" t="s">
        <v>89</v>
      </c>
    </row>
    <row r="10" spans="2:2">
      <c r="B10" s="1" t="s">
        <v>90</v>
      </c>
    </row>
    <row r="11" spans="2:2">
      <c r="B11" s="1" t="s">
        <v>91</v>
      </c>
    </row>
    <row r="13" spans="2:2">
      <c r="B13" s="1" t="s">
        <v>92</v>
      </c>
    </row>
    <row r="14" spans="2:2">
      <c r="B14" s="1" t="s">
        <v>93</v>
      </c>
    </row>
    <row r="15" spans="2:2">
      <c r="B15" s="1" t="s">
        <v>94</v>
      </c>
    </row>
    <row r="16" spans="2:2">
      <c r="B16" s="1" t="s">
        <v>95</v>
      </c>
    </row>
    <row r="17" spans="2:8">
      <c r="B17" s="1" t="s">
        <v>96</v>
      </c>
    </row>
    <row r="19" spans="2:8">
      <c r="B19" s="17"/>
      <c r="C19" s="18"/>
      <c r="D19" s="18"/>
      <c r="E19" s="18"/>
      <c r="F19" s="18"/>
      <c r="G19" s="18"/>
      <c r="H19" s="18"/>
    </row>
    <row r="20" spans="2:8">
      <c r="B20" s="19" t="s">
        <v>77</v>
      </c>
      <c r="C20" s="20" t="s">
        <v>98</v>
      </c>
      <c r="D20" s="20" t="s">
        <v>99</v>
      </c>
      <c r="E20" s="20" t="s">
        <v>97</v>
      </c>
      <c r="F20" s="20" t="s">
        <v>100</v>
      </c>
      <c r="G20" s="20" t="s">
        <v>8</v>
      </c>
      <c r="H20" s="21" t="s">
        <v>119</v>
      </c>
    </row>
    <row r="21" spans="2:8">
      <c r="B21" s="9" t="s">
        <v>101</v>
      </c>
      <c r="C21" s="22"/>
      <c r="D21" s="22"/>
      <c r="E21" s="22"/>
      <c r="F21" s="22"/>
      <c r="G21" s="22"/>
      <c r="H21" s="23"/>
    </row>
    <row r="22" spans="2:8">
      <c r="B22" s="24" t="s">
        <v>102</v>
      </c>
      <c r="C22" s="25">
        <v>34.167110000000001</v>
      </c>
      <c r="D22" s="25">
        <v>1.8544799999999999</v>
      </c>
      <c r="E22" s="25">
        <v>27.711549999999999</v>
      </c>
      <c r="F22" s="25">
        <v>18.423999999999999</v>
      </c>
      <c r="G22" s="2" t="s">
        <v>5</v>
      </c>
      <c r="H22" s="26" t="s">
        <v>51</v>
      </c>
    </row>
    <row r="23" spans="2:8">
      <c r="B23" s="24" t="s">
        <v>103</v>
      </c>
      <c r="C23" s="25">
        <v>-3.5889999999999998E-2</v>
      </c>
      <c r="D23" s="25">
        <v>0.2883</v>
      </c>
      <c r="E23" s="25">
        <v>898.54511000000002</v>
      </c>
      <c r="F23" s="25">
        <v>-0.125</v>
      </c>
      <c r="G23" s="3">
        <v>0.90095000000000003</v>
      </c>
      <c r="H23" s="26"/>
    </row>
    <row r="24" spans="2:8">
      <c r="B24" s="24" t="s">
        <v>104</v>
      </c>
      <c r="C24" s="25">
        <v>6.6170000000000007E-2</v>
      </c>
      <c r="D24" s="25">
        <v>0.97009999999999996</v>
      </c>
      <c r="E24" s="25">
        <v>899.50562000000002</v>
      </c>
      <c r="F24" s="25">
        <v>6.8000000000000005E-2</v>
      </c>
      <c r="G24" s="3">
        <v>0.94564000000000004</v>
      </c>
      <c r="H24" s="26"/>
    </row>
    <row r="25" spans="2:8">
      <c r="B25" s="24" t="s">
        <v>105</v>
      </c>
      <c r="C25" s="25"/>
      <c r="D25" s="25"/>
      <c r="E25" s="25"/>
      <c r="F25" s="25"/>
      <c r="G25" s="3"/>
      <c r="H25" s="26"/>
    </row>
    <row r="26" spans="2:8">
      <c r="B26" s="24" t="s">
        <v>28</v>
      </c>
      <c r="C26" s="25">
        <v>-6.8540799999999997</v>
      </c>
      <c r="D26" s="25">
        <v>1.4674499999999999</v>
      </c>
      <c r="E26" s="25">
        <v>897.57944999999995</v>
      </c>
      <c r="F26" s="25">
        <v>-4.6710000000000003</v>
      </c>
      <c r="G26" s="2" t="s">
        <v>5</v>
      </c>
      <c r="H26" s="26" t="s">
        <v>51</v>
      </c>
    </row>
    <row r="27" spans="2:8">
      <c r="B27" s="24" t="s">
        <v>29</v>
      </c>
      <c r="C27" s="25">
        <v>-12.615119999999999</v>
      </c>
      <c r="D27" s="25">
        <v>1.3055099999999999</v>
      </c>
      <c r="E27" s="25">
        <v>587.93511000000001</v>
      </c>
      <c r="F27" s="25">
        <v>-9.6630000000000003</v>
      </c>
      <c r="G27" s="2" t="s">
        <v>5</v>
      </c>
      <c r="H27" s="26" t="s">
        <v>51</v>
      </c>
    </row>
    <row r="28" spans="2:8">
      <c r="B28" s="24" t="s">
        <v>43</v>
      </c>
      <c r="C28" s="25">
        <v>-7.3739100000000004</v>
      </c>
      <c r="D28" s="25">
        <v>2.7341299999999999</v>
      </c>
      <c r="E28" s="25">
        <v>898.85603000000003</v>
      </c>
      <c r="F28" s="25">
        <v>-2.6970000000000001</v>
      </c>
      <c r="G28" s="3">
        <v>7.1300000000000001E-3</v>
      </c>
      <c r="H28" s="26" t="s">
        <v>58</v>
      </c>
    </row>
    <row r="29" spans="2:8">
      <c r="B29" s="24" t="s">
        <v>106</v>
      </c>
      <c r="C29" s="25"/>
      <c r="D29" s="25"/>
      <c r="E29" s="25"/>
      <c r="F29" s="25"/>
      <c r="G29" s="3"/>
      <c r="H29" s="26"/>
    </row>
    <row r="30" spans="2:8">
      <c r="B30" s="24" t="s">
        <v>34</v>
      </c>
      <c r="C30" s="25">
        <v>8.4838500000000003</v>
      </c>
      <c r="D30" s="25">
        <v>1.7532099999999999</v>
      </c>
      <c r="E30" s="25">
        <v>408.58361000000002</v>
      </c>
      <c r="F30" s="25">
        <v>4.8390000000000004</v>
      </c>
      <c r="G30" s="2" t="s">
        <v>5</v>
      </c>
      <c r="H30" s="26" t="s">
        <v>51</v>
      </c>
    </row>
    <row r="31" spans="2:8">
      <c r="B31" s="24" t="s">
        <v>31</v>
      </c>
      <c r="C31" s="25">
        <v>5.0449099999999998</v>
      </c>
      <c r="D31" s="25">
        <v>1.7090799999999999</v>
      </c>
      <c r="E31" s="25">
        <v>261.09057000000001</v>
      </c>
      <c r="F31" s="25">
        <v>2.952</v>
      </c>
      <c r="G31" s="3">
        <v>3.4499999999999999E-3</v>
      </c>
      <c r="H31" s="26" t="s">
        <v>58</v>
      </c>
    </row>
    <row r="32" spans="2:8">
      <c r="B32" s="24" t="s">
        <v>33</v>
      </c>
      <c r="C32" s="25">
        <v>2.2653099999999999</v>
      </c>
      <c r="D32" s="25">
        <v>1.44215</v>
      </c>
      <c r="E32" s="25">
        <v>300.84629999999999</v>
      </c>
      <c r="F32" s="25">
        <v>1.571</v>
      </c>
      <c r="G32" s="3">
        <v>0.11728</v>
      </c>
      <c r="H32" s="26"/>
    </row>
    <row r="33" spans="2:8">
      <c r="B33" s="24" t="s">
        <v>43</v>
      </c>
      <c r="C33" s="25">
        <v>6.6097000000000001</v>
      </c>
      <c r="D33" s="25">
        <v>6.2342500000000003</v>
      </c>
      <c r="E33" s="25">
        <v>899.99165000000005</v>
      </c>
      <c r="F33" s="25">
        <v>1.06</v>
      </c>
      <c r="G33" s="3">
        <v>0.28932999999999998</v>
      </c>
      <c r="H33" s="26"/>
    </row>
    <row r="34" spans="2:8">
      <c r="B34" s="24" t="s">
        <v>107</v>
      </c>
      <c r="C34" s="26"/>
      <c r="D34" s="26"/>
      <c r="E34" s="26"/>
      <c r="F34" s="26"/>
      <c r="G34" s="26"/>
      <c r="H34" s="26"/>
    </row>
    <row r="35" spans="2:8">
      <c r="B35" s="24" t="s">
        <v>111</v>
      </c>
      <c r="C35" s="25">
        <v>3.5563600000000002</v>
      </c>
      <c r="D35" s="25">
        <v>1.17266</v>
      </c>
      <c r="E35" s="25">
        <v>889.79286999999999</v>
      </c>
      <c r="F35" s="25">
        <v>3.0329999999999999</v>
      </c>
      <c r="G35" s="3">
        <v>2.49E-3</v>
      </c>
      <c r="H35" s="26" t="s">
        <v>58</v>
      </c>
    </row>
    <row r="36" spans="2:8">
      <c r="B36" s="24" t="s">
        <v>109</v>
      </c>
      <c r="C36" s="25">
        <v>3.1572800000000001</v>
      </c>
      <c r="D36" s="25">
        <v>1.44472</v>
      </c>
      <c r="E36" s="25">
        <v>884.51041999999995</v>
      </c>
      <c r="F36" s="25">
        <v>2.1850000000000001</v>
      </c>
      <c r="G36" s="3">
        <v>2.912E-2</v>
      </c>
      <c r="H36" s="26" t="s">
        <v>64</v>
      </c>
    </row>
    <row r="37" spans="2:8">
      <c r="B37" s="24" t="s">
        <v>110</v>
      </c>
      <c r="C37" s="25">
        <v>-2.19774</v>
      </c>
      <c r="D37" s="25">
        <v>2.64737</v>
      </c>
      <c r="E37" s="25">
        <v>899.99140999999997</v>
      </c>
      <c r="F37" s="25">
        <v>-0.83</v>
      </c>
      <c r="G37" s="3">
        <v>0.40666999999999998</v>
      </c>
      <c r="H37" s="26"/>
    </row>
    <row r="38" spans="2:8">
      <c r="B38" s="24" t="s">
        <v>108</v>
      </c>
      <c r="C38" s="25">
        <v>-0.86753000000000002</v>
      </c>
      <c r="D38" s="25">
        <v>3.5859000000000001</v>
      </c>
      <c r="E38" s="25">
        <v>897.97820000000002</v>
      </c>
      <c r="F38" s="25">
        <v>-0.24199999999999999</v>
      </c>
      <c r="G38" s="3">
        <v>0.80889</v>
      </c>
      <c r="H38" s="26"/>
    </row>
    <row r="39" spans="2:8">
      <c r="B39" s="24" t="s">
        <v>112</v>
      </c>
      <c r="C39" s="25"/>
      <c r="D39" s="25"/>
      <c r="E39" s="25"/>
      <c r="F39" s="25"/>
      <c r="G39" s="3"/>
      <c r="H39" s="26"/>
    </row>
    <row r="40" spans="2:8">
      <c r="B40" s="24" t="s">
        <v>120</v>
      </c>
      <c r="C40" s="25">
        <v>2.6183700000000001</v>
      </c>
      <c r="D40" s="25">
        <v>1.5399499999999999</v>
      </c>
      <c r="E40" s="25">
        <v>897.41497000000004</v>
      </c>
      <c r="F40" s="25">
        <v>1.7</v>
      </c>
      <c r="G40" s="3">
        <v>8.9419999999999999E-2</v>
      </c>
      <c r="H40" s="26"/>
    </row>
    <row r="41" spans="2:8">
      <c r="B41" s="24" t="s">
        <v>121</v>
      </c>
      <c r="C41" s="25">
        <v>3.0418099999999999</v>
      </c>
      <c r="D41" s="25">
        <v>1.2214</v>
      </c>
      <c r="E41" s="25">
        <v>898.45753000000002</v>
      </c>
      <c r="F41" s="25">
        <v>2.4900000000000002</v>
      </c>
      <c r="G41" s="3">
        <v>1.294E-2</v>
      </c>
      <c r="H41" s="26" t="s">
        <v>64</v>
      </c>
    </row>
    <row r="42" spans="2:8">
      <c r="B42" s="24" t="s">
        <v>122</v>
      </c>
      <c r="C42" s="25">
        <v>1.3935299999999999</v>
      </c>
      <c r="D42" s="25">
        <v>1.0269900000000001</v>
      </c>
      <c r="E42" s="25">
        <v>899.15165000000002</v>
      </c>
      <c r="F42" s="25">
        <v>1.357</v>
      </c>
      <c r="G42" s="3">
        <v>0.17515</v>
      </c>
      <c r="H42" s="26"/>
    </row>
    <row r="43" spans="2:8">
      <c r="B43" s="23" t="s">
        <v>113</v>
      </c>
      <c r="C43" s="27">
        <v>-2.1430799999999999</v>
      </c>
      <c r="D43" s="27">
        <v>1.69381</v>
      </c>
      <c r="E43" s="27">
        <v>899.86936000000003</v>
      </c>
      <c r="F43" s="27">
        <v>-1.2649999999999999</v>
      </c>
      <c r="G43" s="4">
        <v>0.20610999999999999</v>
      </c>
      <c r="H43" s="23"/>
    </row>
    <row r="44" spans="2:8">
      <c r="B44" s="8" t="s">
        <v>114</v>
      </c>
      <c r="C44" s="28" t="s">
        <v>117</v>
      </c>
      <c r="D44" s="28" t="s">
        <v>118</v>
      </c>
      <c r="E44" s="29"/>
      <c r="F44" s="29"/>
      <c r="G44" s="29"/>
      <c r="H44" s="29"/>
    </row>
    <row r="45" spans="2:8">
      <c r="B45" s="24" t="s">
        <v>115</v>
      </c>
      <c r="C45" s="25">
        <v>2.64</v>
      </c>
      <c r="D45" s="25">
        <v>1.62</v>
      </c>
      <c r="E45" s="29"/>
      <c r="F45" s="29"/>
      <c r="G45" s="29"/>
      <c r="H45" s="29"/>
    </row>
    <row r="46" spans="2:8">
      <c r="B46" s="30" t="s">
        <v>116</v>
      </c>
      <c r="C46" s="27">
        <v>145.35</v>
      </c>
      <c r="D46" s="27">
        <v>12.06</v>
      </c>
      <c r="E46" s="31"/>
      <c r="F46" s="31"/>
      <c r="G46" s="31"/>
      <c r="H46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C2B4-E71D-D44D-A1CC-4A00AA50A2E7}">
  <dimension ref="B3:I50"/>
  <sheetViews>
    <sheetView workbookViewId="0">
      <selection activeCell="B19" sqref="B19:G41"/>
    </sheetView>
  </sheetViews>
  <sheetFormatPr baseColWidth="10" defaultRowHeight="16"/>
  <cols>
    <col min="2" max="2" width="36.1640625" customWidth="1"/>
    <col min="3" max="6" width="8.1640625" customWidth="1"/>
    <col min="7" max="7" width="7" customWidth="1"/>
  </cols>
  <sheetData>
    <row r="3" spans="2:2">
      <c r="B3" s="1" t="s">
        <v>684</v>
      </c>
    </row>
    <row r="4" spans="2:2">
      <c r="B4" s="1" t="s">
        <v>685</v>
      </c>
    </row>
    <row r="5" spans="2:2">
      <c r="B5" s="1" t="s">
        <v>686</v>
      </c>
    </row>
    <row r="7" spans="2:2">
      <c r="B7" s="1" t="s">
        <v>687</v>
      </c>
    </row>
    <row r="9" spans="2:2">
      <c r="B9" s="1" t="s">
        <v>89</v>
      </c>
    </row>
    <row r="10" spans="2:2">
      <c r="B10" s="1" t="s">
        <v>90</v>
      </c>
    </row>
    <row r="11" spans="2:2">
      <c r="B11" s="1" t="s">
        <v>688</v>
      </c>
    </row>
    <row r="13" spans="2:2">
      <c r="B13" s="1" t="s">
        <v>92</v>
      </c>
    </row>
    <row r="14" spans="2:2">
      <c r="B14" s="1" t="s">
        <v>93</v>
      </c>
    </row>
    <row r="15" spans="2:2">
      <c r="B15" s="1" t="s">
        <v>689</v>
      </c>
    </row>
    <row r="16" spans="2:2">
      <c r="B16" s="1" t="s">
        <v>690</v>
      </c>
    </row>
    <row r="17" spans="2:9">
      <c r="B17" s="1" t="s">
        <v>691</v>
      </c>
      <c r="H17" s="104"/>
      <c r="I17" s="104"/>
    </row>
    <row r="18" spans="2:9">
      <c r="H18" s="104"/>
      <c r="I18" s="104"/>
    </row>
    <row r="19" spans="2:9">
      <c r="B19" s="19" t="s">
        <v>77</v>
      </c>
      <c r="C19" s="20" t="s">
        <v>179</v>
      </c>
      <c r="D19" s="20" t="s">
        <v>99</v>
      </c>
      <c r="E19" s="20" t="s">
        <v>97</v>
      </c>
      <c r="F19" s="20" t="s">
        <v>100</v>
      </c>
      <c r="G19" s="20" t="s">
        <v>8</v>
      </c>
      <c r="H19" s="174"/>
      <c r="I19" s="104"/>
    </row>
    <row r="20" spans="2:9">
      <c r="B20" s="9" t="s">
        <v>101</v>
      </c>
      <c r="C20" s="22"/>
      <c r="D20" s="22"/>
      <c r="E20" s="22"/>
      <c r="F20" s="22"/>
      <c r="G20" s="22"/>
      <c r="H20" s="175"/>
      <c r="I20" s="104"/>
    </row>
    <row r="21" spans="2:9">
      <c r="B21" s="165" t="s">
        <v>671</v>
      </c>
      <c r="C21" s="170">
        <v>34.569879999999998</v>
      </c>
      <c r="D21" s="170">
        <v>2.6415999999999999</v>
      </c>
      <c r="E21" s="170">
        <v>26.547249999999998</v>
      </c>
      <c r="F21" s="170">
        <v>13.087</v>
      </c>
      <c r="G21" s="171" t="s">
        <v>5</v>
      </c>
      <c r="H21" s="175"/>
      <c r="I21" s="104"/>
    </row>
    <row r="22" spans="2:9">
      <c r="B22" s="169" t="s">
        <v>318</v>
      </c>
      <c r="C22" s="170"/>
      <c r="D22" s="170"/>
      <c r="E22" s="170"/>
      <c r="F22" s="170"/>
      <c r="G22" s="171"/>
      <c r="H22" s="175"/>
      <c r="I22" s="104"/>
    </row>
    <row r="23" spans="2:9">
      <c r="B23" s="158" t="s">
        <v>530</v>
      </c>
      <c r="C23" s="170">
        <v>8.54148</v>
      </c>
      <c r="D23" s="170">
        <v>1.75786</v>
      </c>
      <c r="E23" s="170">
        <v>188.96602999999999</v>
      </c>
      <c r="F23" s="170">
        <v>4.859</v>
      </c>
      <c r="G23" s="171" t="s">
        <v>5</v>
      </c>
      <c r="H23" s="175"/>
      <c r="I23" s="104"/>
    </row>
    <row r="24" spans="2:9">
      <c r="B24" s="158" t="s">
        <v>693</v>
      </c>
      <c r="C24" s="170">
        <v>7.2605000000000004</v>
      </c>
      <c r="D24" s="170">
        <v>1.6671400000000001</v>
      </c>
      <c r="E24" s="170">
        <v>154.30287999999999</v>
      </c>
      <c r="F24" s="170">
        <v>4.3550000000000004</v>
      </c>
      <c r="G24" s="171" t="s">
        <v>5</v>
      </c>
      <c r="H24" s="175"/>
      <c r="I24" s="104"/>
    </row>
    <row r="25" spans="2:9">
      <c r="B25" s="158" t="s">
        <v>694</v>
      </c>
      <c r="C25" s="170">
        <v>2.9521899999999999</v>
      </c>
      <c r="D25" s="170">
        <v>1.46373</v>
      </c>
      <c r="E25" s="170">
        <v>137.12953999999999</v>
      </c>
      <c r="F25" s="170">
        <v>2.0169999999999999</v>
      </c>
      <c r="G25" s="171">
        <v>4.5658999999999998E-2</v>
      </c>
      <c r="H25" s="175"/>
      <c r="I25" s="104"/>
    </row>
    <row r="26" spans="2:9">
      <c r="B26" s="158" t="s">
        <v>43</v>
      </c>
      <c r="C26" s="170">
        <v>3.14635</v>
      </c>
      <c r="D26" s="170">
        <v>6.1977200000000003</v>
      </c>
      <c r="E26" s="170">
        <v>760.01815999999997</v>
      </c>
      <c r="F26" s="170">
        <v>0.50800000000000001</v>
      </c>
      <c r="G26" s="171">
        <v>0.61183799999999999</v>
      </c>
      <c r="H26" s="175"/>
      <c r="I26" s="104"/>
    </row>
    <row r="27" spans="2:9">
      <c r="B27" s="169" t="s">
        <v>532</v>
      </c>
      <c r="C27" s="170"/>
      <c r="D27" s="170"/>
      <c r="E27" s="170"/>
      <c r="F27" s="170"/>
      <c r="G27" s="171"/>
      <c r="H27" s="175"/>
      <c r="I27" s="104"/>
    </row>
    <row r="28" spans="2:9">
      <c r="B28" s="158" t="s">
        <v>38</v>
      </c>
      <c r="C28" s="170">
        <v>2.50135</v>
      </c>
      <c r="D28" s="170">
        <v>1.61358</v>
      </c>
      <c r="E28" s="170">
        <v>761.37860999999998</v>
      </c>
      <c r="F28" s="170">
        <v>1.55</v>
      </c>
      <c r="G28" s="171">
        <v>0.121512</v>
      </c>
      <c r="H28" s="175"/>
      <c r="I28" s="104"/>
    </row>
    <row r="29" spans="2:9">
      <c r="B29" s="158" t="s">
        <v>542</v>
      </c>
      <c r="C29" s="170">
        <v>3.4393099999999999</v>
      </c>
      <c r="D29" s="170">
        <v>1.2801100000000001</v>
      </c>
      <c r="E29" s="170">
        <v>762.61500999999998</v>
      </c>
      <c r="F29" s="170">
        <v>2.6869999999999998</v>
      </c>
      <c r="G29" s="171">
        <v>7.3730000000000002E-3</v>
      </c>
      <c r="H29" s="175"/>
      <c r="I29" s="104"/>
    </row>
    <row r="30" spans="2:9">
      <c r="B30" s="158" t="s">
        <v>36</v>
      </c>
      <c r="C30" s="170">
        <v>1.4859199999999999</v>
      </c>
      <c r="D30" s="170">
        <v>1.0861700000000001</v>
      </c>
      <c r="E30" s="170">
        <v>762.77620999999999</v>
      </c>
      <c r="F30" s="170">
        <v>1.3680000000000001</v>
      </c>
      <c r="G30" s="171">
        <v>0.17170299999999999</v>
      </c>
      <c r="H30" s="175"/>
      <c r="I30" s="104"/>
    </row>
    <row r="31" spans="2:9">
      <c r="B31" s="172" t="s">
        <v>592</v>
      </c>
      <c r="C31" s="170"/>
      <c r="D31" s="170"/>
      <c r="E31" s="170"/>
      <c r="F31" s="170"/>
      <c r="G31" s="171"/>
      <c r="H31" s="175"/>
      <c r="I31" s="104"/>
    </row>
    <row r="32" spans="2:9">
      <c r="B32" s="173" t="s">
        <v>695</v>
      </c>
      <c r="C32" s="170">
        <v>-3.9680599999999999</v>
      </c>
      <c r="D32" s="170">
        <v>1.03338</v>
      </c>
      <c r="E32" s="170">
        <v>761.96825000000001</v>
      </c>
      <c r="F32" s="170">
        <v>-3.84</v>
      </c>
      <c r="G32" s="171" t="s">
        <v>5</v>
      </c>
      <c r="H32" s="175"/>
      <c r="I32" s="104"/>
    </row>
    <row r="33" spans="2:9">
      <c r="B33" s="173" t="s">
        <v>525</v>
      </c>
      <c r="C33" s="170">
        <v>-10.85352</v>
      </c>
      <c r="D33" s="170">
        <v>1.5080899999999999</v>
      </c>
      <c r="E33" s="170">
        <v>352.57542999999998</v>
      </c>
      <c r="F33" s="170">
        <v>-7.1970000000000001</v>
      </c>
      <c r="G33" s="171" t="s">
        <v>5</v>
      </c>
      <c r="H33" s="175"/>
      <c r="I33" s="104"/>
    </row>
    <row r="34" spans="2:9">
      <c r="B34" s="173" t="s">
        <v>696</v>
      </c>
      <c r="C34" s="170">
        <v>-7.0922299999999998</v>
      </c>
      <c r="D34" s="170">
        <v>2.4062199999999998</v>
      </c>
      <c r="E34" s="170">
        <v>761.58085000000005</v>
      </c>
      <c r="F34" s="170">
        <v>-2.9470000000000001</v>
      </c>
      <c r="G34" s="171">
        <v>3.3019999999999998E-3</v>
      </c>
      <c r="H34" s="175"/>
      <c r="I34" s="104"/>
    </row>
    <row r="35" spans="2:9">
      <c r="B35" s="173" t="s">
        <v>43</v>
      </c>
      <c r="C35" s="170">
        <v>7.5819999999999999E-2</v>
      </c>
      <c r="D35" s="170">
        <v>2.6307299999999998</v>
      </c>
      <c r="E35" s="170">
        <v>753.99904000000004</v>
      </c>
      <c r="F35" s="170">
        <v>2.9000000000000001E-2</v>
      </c>
      <c r="G35" s="171">
        <v>0.97701400000000005</v>
      </c>
      <c r="H35" s="175"/>
      <c r="I35" s="104"/>
    </row>
    <row r="36" spans="2:9">
      <c r="B36" s="157" t="s">
        <v>692</v>
      </c>
      <c r="C36" s="170"/>
      <c r="D36" s="170"/>
      <c r="E36" s="170"/>
      <c r="F36" s="170"/>
      <c r="G36" s="171"/>
      <c r="H36" s="175"/>
      <c r="I36" s="104"/>
    </row>
    <row r="37" spans="2:9">
      <c r="B37" s="165" t="s">
        <v>674</v>
      </c>
      <c r="C37" s="170">
        <v>4.9724599999999999</v>
      </c>
      <c r="D37" s="170">
        <v>1.82348</v>
      </c>
      <c r="E37" s="170">
        <v>761.43226000000004</v>
      </c>
      <c r="F37" s="170">
        <v>2.7269999999999999</v>
      </c>
      <c r="G37" s="171">
        <v>6.5399999999999998E-3</v>
      </c>
      <c r="H37" s="175"/>
      <c r="I37" s="104"/>
    </row>
    <row r="38" spans="2:9">
      <c r="B38" s="30" t="s">
        <v>676</v>
      </c>
      <c r="C38" s="27">
        <v>-6.2039900000000001</v>
      </c>
      <c r="D38" s="27">
        <v>0.94089</v>
      </c>
      <c r="E38" s="27">
        <v>762.75999000000002</v>
      </c>
      <c r="F38" s="27">
        <v>-6.5940000000000003</v>
      </c>
      <c r="G38" s="4" t="s">
        <v>5</v>
      </c>
      <c r="H38" s="175"/>
      <c r="I38" s="104"/>
    </row>
    <row r="39" spans="2:9">
      <c r="B39" s="157" t="s">
        <v>114</v>
      </c>
      <c r="C39" s="166" t="s">
        <v>117</v>
      </c>
      <c r="D39" s="166" t="s">
        <v>118</v>
      </c>
      <c r="E39" s="155"/>
      <c r="F39" s="155"/>
      <c r="G39" s="155"/>
      <c r="H39" s="176"/>
      <c r="I39" s="104"/>
    </row>
    <row r="40" spans="2:9">
      <c r="B40" s="165" t="s">
        <v>115</v>
      </c>
      <c r="C40" s="155">
        <v>4.1390000000000002</v>
      </c>
      <c r="D40" s="155">
        <v>2.0339999999999998</v>
      </c>
      <c r="E40" s="155"/>
      <c r="F40" s="155"/>
      <c r="G40" s="155"/>
      <c r="H40" s="176"/>
      <c r="I40" s="104"/>
    </row>
    <row r="41" spans="2:9">
      <c r="B41" s="30" t="s">
        <v>116</v>
      </c>
      <c r="C41" s="5">
        <v>144.47</v>
      </c>
      <c r="D41" s="5">
        <v>12.02</v>
      </c>
      <c r="E41" s="5"/>
      <c r="F41" s="5"/>
      <c r="G41" s="5"/>
      <c r="H41" s="176"/>
      <c r="I41" s="104"/>
    </row>
    <row r="42" spans="2:9">
      <c r="H42" s="104"/>
      <c r="I42" s="104"/>
    </row>
    <row r="43" spans="2:9">
      <c r="H43" s="104"/>
      <c r="I43" s="104"/>
    </row>
    <row r="44" spans="2:9">
      <c r="H44" s="104"/>
      <c r="I44" s="104"/>
    </row>
    <row r="45" spans="2:9">
      <c r="B45" s="1" t="s">
        <v>697</v>
      </c>
      <c r="C45">
        <v>4.1390000000000002</v>
      </c>
      <c r="D45">
        <v>2.0339999999999998</v>
      </c>
      <c r="H45" s="104"/>
      <c r="I45" s="104"/>
    </row>
    <row r="46" spans="2:9">
      <c r="B46" s="1" t="s">
        <v>116</v>
      </c>
      <c r="C46">
        <v>144.47</v>
      </c>
      <c r="D46">
        <v>12.02</v>
      </c>
      <c r="H46" s="104"/>
      <c r="I46" s="104"/>
    </row>
    <row r="47" spans="2:9">
      <c r="H47" s="104"/>
      <c r="I47" s="104"/>
    </row>
    <row r="48" spans="2:9">
      <c r="H48" s="104"/>
      <c r="I48" s="104"/>
    </row>
    <row r="49" spans="8:9">
      <c r="H49" s="104"/>
      <c r="I49" s="104"/>
    </row>
    <row r="50" spans="8:9">
      <c r="H50" s="104"/>
      <c r="I50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0B5-398C-7A42-99BA-E32DDD687410}">
  <dimension ref="B2:L40"/>
  <sheetViews>
    <sheetView tabSelected="1" workbookViewId="0">
      <selection activeCell="B4" sqref="B4:K40"/>
    </sheetView>
  </sheetViews>
  <sheetFormatPr baseColWidth="10" defaultRowHeight="16"/>
  <cols>
    <col min="2" max="2" width="15.33203125" customWidth="1"/>
    <col min="3" max="3" width="14.33203125" customWidth="1"/>
    <col min="4" max="8" width="5.6640625" customWidth="1"/>
    <col min="9" max="10" width="4.6640625" customWidth="1"/>
    <col min="11" max="11" width="7.5" customWidth="1"/>
  </cols>
  <sheetData>
    <row r="2" spans="2:12">
      <c r="J2" t="s">
        <v>41</v>
      </c>
    </row>
    <row r="4" spans="2:12" ht="26" customHeight="1">
      <c r="B4" s="177" t="s">
        <v>77</v>
      </c>
      <c r="C4" s="178" t="s">
        <v>124</v>
      </c>
      <c r="D4" s="179" t="s">
        <v>23</v>
      </c>
      <c r="E4" s="179" t="s">
        <v>24</v>
      </c>
      <c r="F4" s="180" t="s">
        <v>25</v>
      </c>
      <c r="G4" s="179" t="s">
        <v>26</v>
      </c>
      <c r="H4" s="179" t="s">
        <v>30</v>
      </c>
      <c r="I4" s="179" t="s">
        <v>123</v>
      </c>
      <c r="J4" s="179" t="s">
        <v>97</v>
      </c>
      <c r="K4" s="180" t="s">
        <v>127</v>
      </c>
      <c r="L4" s="32"/>
    </row>
    <row r="5" spans="2:12" ht="14" customHeight="1">
      <c r="B5" s="181" t="s">
        <v>125</v>
      </c>
      <c r="C5" s="182" t="s">
        <v>27</v>
      </c>
      <c r="D5" s="183">
        <v>130</v>
      </c>
      <c r="E5" s="183">
        <v>149</v>
      </c>
      <c r="F5" s="183">
        <v>182</v>
      </c>
      <c r="G5" s="183">
        <v>198</v>
      </c>
      <c r="H5" s="183">
        <f>SUM(D5:G5)</f>
        <v>659</v>
      </c>
      <c r="I5" s="183"/>
      <c r="J5" s="183"/>
      <c r="K5" s="183"/>
      <c r="L5" s="32"/>
    </row>
    <row r="6" spans="2:12" ht="14" customHeight="1">
      <c r="B6" s="181"/>
      <c r="C6" s="182" t="s">
        <v>28</v>
      </c>
      <c r="D6" s="183">
        <v>35</v>
      </c>
      <c r="E6" s="183">
        <v>25</v>
      </c>
      <c r="F6" s="183">
        <v>11</v>
      </c>
      <c r="G6" s="183">
        <v>13</v>
      </c>
      <c r="H6" s="183">
        <f t="shared" ref="H6:H7" si="0">SUM(D6:G6)</f>
        <v>84</v>
      </c>
      <c r="I6" s="183"/>
      <c r="J6" s="183"/>
      <c r="K6" s="183"/>
      <c r="L6" s="32"/>
    </row>
    <row r="7" spans="2:12" ht="14" customHeight="1">
      <c r="B7" s="181"/>
      <c r="C7" s="182" t="s">
        <v>29</v>
      </c>
      <c r="D7" s="183">
        <v>84</v>
      </c>
      <c r="E7" s="183">
        <v>29</v>
      </c>
      <c r="F7" s="183">
        <v>18</v>
      </c>
      <c r="G7" s="183">
        <v>5</v>
      </c>
      <c r="H7" s="183">
        <f t="shared" si="0"/>
        <v>136</v>
      </c>
      <c r="I7" s="183"/>
      <c r="J7" s="183"/>
      <c r="K7" s="183"/>
      <c r="L7" s="32"/>
    </row>
    <row r="8" spans="2:12" ht="14" customHeight="1">
      <c r="B8" s="184"/>
      <c r="C8" s="110"/>
      <c r="D8" s="123">
        <f>SUM(D5:D7)</f>
        <v>249</v>
      </c>
      <c r="E8" s="123">
        <f t="shared" ref="E8:G8" si="1">SUM(E5:E7)</f>
        <v>203</v>
      </c>
      <c r="F8" s="123">
        <f t="shared" si="1"/>
        <v>211</v>
      </c>
      <c r="G8" s="123">
        <f t="shared" si="1"/>
        <v>216</v>
      </c>
      <c r="H8" s="123">
        <f>SUM(H5:H7)</f>
        <v>879</v>
      </c>
      <c r="I8" s="121">
        <v>127.38</v>
      </c>
      <c r="J8" s="185">
        <v>6</v>
      </c>
      <c r="K8" s="112">
        <v>0.27</v>
      </c>
      <c r="L8" s="32"/>
    </row>
    <row r="9" spans="2:12" ht="14" customHeight="1">
      <c r="B9" s="181" t="s">
        <v>126</v>
      </c>
      <c r="C9" s="182" t="s">
        <v>34</v>
      </c>
      <c r="D9" s="183">
        <v>22</v>
      </c>
      <c r="E9" s="183">
        <v>37</v>
      </c>
      <c r="F9" s="183">
        <v>40</v>
      </c>
      <c r="G9" s="183">
        <v>45</v>
      </c>
      <c r="H9" s="183">
        <f>SUM(D9:G9)</f>
        <v>144</v>
      </c>
      <c r="I9" s="183"/>
      <c r="J9" s="183"/>
      <c r="K9" s="183"/>
      <c r="L9" s="32"/>
    </row>
    <row r="10" spans="2:12" ht="14" customHeight="1">
      <c r="B10" s="181"/>
      <c r="C10" s="182" t="s">
        <v>31</v>
      </c>
      <c r="D10" s="183">
        <v>53</v>
      </c>
      <c r="E10" s="183">
        <v>35</v>
      </c>
      <c r="F10" s="183">
        <v>49</v>
      </c>
      <c r="G10" s="183">
        <v>78</v>
      </c>
      <c r="H10" s="183">
        <f t="shared" ref="H10:H12" si="2">SUM(D10:G10)</f>
        <v>215</v>
      </c>
      <c r="I10" s="183"/>
      <c r="J10" s="183"/>
      <c r="K10" s="183"/>
      <c r="L10" s="32"/>
    </row>
    <row r="11" spans="2:12" ht="14" customHeight="1">
      <c r="B11" s="181"/>
      <c r="C11" s="182" t="s">
        <v>32</v>
      </c>
      <c r="D11" s="183">
        <v>60</v>
      </c>
      <c r="E11" s="183">
        <v>35</v>
      </c>
      <c r="F11" s="183">
        <v>25</v>
      </c>
      <c r="G11" s="183">
        <v>17</v>
      </c>
      <c r="H11" s="183">
        <f t="shared" si="2"/>
        <v>137</v>
      </c>
      <c r="I11" s="183"/>
      <c r="J11" s="183"/>
      <c r="K11" s="183"/>
      <c r="L11" s="32"/>
    </row>
    <row r="12" spans="2:12" ht="14" customHeight="1">
      <c r="B12" s="181"/>
      <c r="C12" s="182" t="s">
        <v>33</v>
      </c>
      <c r="D12" s="183">
        <v>115</v>
      </c>
      <c r="E12" s="183">
        <v>87</v>
      </c>
      <c r="F12" s="183">
        <v>87</v>
      </c>
      <c r="G12" s="183">
        <v>71</v>
      </c>
      <c r="H12" s="183">
        <f t="shared" si="2"/>
        <v>360</v>
      </c>
      <c r="I12" s="183"/>
      <c r="J12" s="183"/>
      <c r="K12" s="183"/>
      <c r="L12" s="32"/>
    </row>
    <row r="13" spans="2:12" ht="14" customHeight="1">
      <c r="B13" s="184"/>
      <c r="C13" s="110"/>
      <c r="D13" s="123">
        <f>SUM(D9:D12)</f>
        <v>250</v>
      </c>
      <c r="E13" s="123">
        <f t="shared" ref="E13:G13" si="3">SUM(E9:E12)</f>
        <v>194</v>
      </c>
      <c r="F13" s="123">
        <f t="shared" si="3"/>
        <v>201</v>
      </c>
      <c r="G13" s="123">
        <f t="shared" si="3"/>
        <v>211</v>
      </c>
      <c r="H13" s="123">
        <f>SUM(H9:H12)</f>
        <v>856</v>
      </c>
      <c r="I13" s="121">
        <v>56.375</v>
      </c>
      <c r="J13" s="185">
        <v>9</v>
      </c>
      <c r="K13" s="105">
        <v>0.14799999999999999</v>
      </c>
      <c r="L13" s="18"/>
    </row>
    <row r="14" spans="2:12" ht="14" customHeight="1">
      <c r="B14" s="181" t="s">
        <v>128</v>
      </c>
      <c r="C14" s="182" t="s">
        <v>35</v>
      </c>
      <c r="D14" s="183">
        <v>74</v>
      </c>
      <c r="E14" s="183">
        <v>72</v>
      </c>
      <c r="F14" s="183">
        <v>61</v>
      </c>
      <c r="G14" s="183">
        <v>54</v>
      </c>
      <c r="H14" s="183">
        <f>SUM(D14:G14)</f>
        <v>261</v>
      </c>
      <c r="I14" s="183"/>
      <c r="J14" s="183"/>
      <c r="K14" s="183"/>
      <c r="L14" s="32"/>
    </row>
    <row r="15" spans="2:12" ht="14" customHeight="1">
      <c r="B15" s="181"/>
      <c r="C15" s="182" t="s">
        <v>36</v>
      </c>
      <c r="D15" s="183">
        <v>110</v>
      </c>
      <c r="E15" s="183">
        <v>83</v>
      </c>
      <c r="F15" s="183">
        <v>62</v>
      </c>
      <c r="G15" s="183">
        <v>85</v>
      </c>
      <c r="H15" s="183">
        <f t="shared" ref="H15:H17" si="4">SUM(D15:G15)</f>
        <v>340</v>
      </c>
      <c r="I15" s="183"/>
      <c r="J15" s="183"/>
      <c r="K15" s="183"/>
      <c r="L15" s="32"/>
    </row>
    <row r="16" spans="2:12" ht="14" customHeight="1">
      <c r="B16" s="181"/>
      <c r="C16" s="182" t="s">
        <v>37</v>
      </c>
      <c r="D16" s="183">
        <v>44</v>
      </c>
      <c r="E16" s="183">
        <v>23</v>
      </c>
      <c r="F16" s="183">
        <v>42</v>
      </c>
      <c r="G16" s="183">
        <v>51</v>
      </c>
      <c r="H16" s="183">
        <f t="shared" si="4"/>
        <v>160</v>
      </c>
      <c r="I16" s="183"/>
      <c r="J16" s="183"/>
      <c r="K16" s="183"/>
      <c r="L16" s="32"/>
    </row>
    <row r="17" spans="2:12" ht="14" customHeight="1">
      <c r="B17" s="181"/>
      <c r="C17" s="182" t="s">
        <v>38</v>
      </c>
      <c r="D17" s="183">
        <v>19</v>
      </c>
      <c r="E17" s="183">
        <v>17</v>
      </c>
      <c r="F17" s="183">
        <v>31</v>
      </c>
      <c r="G17" s="183">
        <v>16</v>
      </c>
      <c r="H17" s="183">
        <f t="shared" si="4"/>
        <v>83</v>
      </c>
      <c r="I17" s="183"/>
      <c r="J17" s="183"/>
      <c r="K17" s="183"/>
      <c r="L17" s="32"/>
    </row>
    <row r="18" spans="2:12" ht="14" customHeight="1">
      <c r="B18" s="184"/>
      <c r="C18" s="110"/>
      <c r="D18" s="123">
        <f>SUM(D14:D17)</f>
        <v>247</v>
      </c>
      <c r="E18" s="123">
        <f t="shared" ref="E18:H18" si="5">SUM(E14:E17)</f>
        <v>195</v>
      </c>
      <c r="F18" s="123">
        <f t="shared" si="5"/>
        <v>196</v>
      </c>
      <c r="G18" s="123">
        <f t="shared" si="5"/>
        <v>206</v>
      </c>
      <c r="H18" s="123">
        <f t="shared" si="5"/>
        <v>844</v>
      </c>
      <c r="I18" s="121">
        <v>28.035</v>
      </c>
      <c r="J18" s="123">
        <v>9</v>
      </c>
      <c r="K18" s="121">
        <v>0.105</v>
      </c>
      <c r="L18" s="32"/>
    </row>
    <row r="19" spans="2:12" ht="14" customHeight="1">
      <c r="B19" s="181" t="s">
        <v>133</v>
      </c>
      <c r="C19" s="182" t="s">
        <v>39</v>
      </c>
      <c r="D19" s="183">
        <v>108</v>
      </c>
      <c r="E19" s="183">
        <v>64</v>
      </c>
      <c r="F19" s="183">
        <v>65</v>
      </c>
      <c r="G19" s="183">
        <v>59</v>
      </c>
      <c r="H19" s="183">
        <f>SUM(D19:G19)</f>
        <v>296</v>
      </c>
      <c r="I19" s="127"/>
      <c r="J19" s="183"/>
      <c r="K19" s="127"/>
      <c r="L19" s="32"/>
    </row>
    <row r="20" spans="2:12" ht="14" customHeight="1">
      <c r="B20" s="181"/>
      <c r="C20" s="182" t="s">
        <v>40</v>
      </c>
      <c r="D20" s="183">
        <v>139</v>
      </c>
      <c r="E20" s="183">
        <v>136</v>
      </c>
      <c r="F20" s="183">
        <v>142</v>
      </c>
      <c r="G20" s="183">
        <v>148</v>
      </c>
      <c r="H20" s="183">
        <f>SUM(D20:G20)</f>
        <v>565</v>
      </c>
      <c r="I20" s="127"/>
      <c r="J20" s="183"/>
      <c r="K20" s="127"/>
      <c r="L20" s="32"/>
    </row>
    <row r="21" spans="2:12" ht="14" customHeight="1">
      <c r="B21" s="184"/>
      <c r="C21" s="110"/>
      <c r="D21" s="123">
        <f>SUM(D19:D20)</f>
        <v>247</v>
      </c>
      <c r="E21" s="123">
        <f t="shared" ref="E21:H21" si="6">SUM(E19:E20)</f>
        <v>200</v>
      </c>
      <c r="F21" s="123">
        <f t="shared" si="6"/>
        <v>207</v>
      </c>
      <c r="G21" s="123">
        <f t="shared" si="6"/>
        <v>207</v>
      </c>
      <c r="H21" s="123">
        <f t="shared" si="6"/>
        <v>861</v>
      </c>
      <c r="I21" s="121">
        <v>12.984</v>
      </c>
      <c r="J21" s="123">
        <v>3</v>
      </c>
      <c r="K21" s="121">
        <v>0.123</v>
      </c>
      <c r="L21" s="32"/>
    </row>
    <row r="22" spans="2:12" ht="14" customHeight="1">
      <c r="B22" s="181" t="s">
        <v>132</v>
      </c>
      <c r="C22" s="182" t="s">
        <v>39</v>
      </c>
      <c r="D22" s="183">
        <v>104</v>
      </c>
      <c r="E22" s="183">
        <v>62</v>
      </c>
      <c r="F22" s="183">
        <v>58</v>
      </c>
      <c r="G22" s="183">
        <v>59</v>
      </c>
      <c r="H22" s="183">
        <f>SUM(D22:G22)</f>
        <v>283</v>
      </c>
      <c r="I22" s="127"/>
      <c r="J22" s="183"/>
      <c r="K22" s="127"/>
      <c r="L22" s="32"/>
    </row>
    <row r="23" spans="2:12" ht="14" customHeight="1">
      <c r="B23" s="181"/>
      <c r="C23" s="182" t="s">
        <v>40</v>
      </c>
      <c r="D23" s="183">
        <v>143</v>
      </c>
      <c r="E23" s="183">
        <v>137</v>
      </c>
      <c r="F23" s="183">
        <v>145</v>
      </c>
      <c r="G23" s="183">
        <v>146</v>
      </c>
      <c r="H23" s="183">
        <f>SUM(D23:G23)</f>
        <v>571</v>
      </c>
      <c r="I23" s="127"/>
      <c r="J23" s="183"/>
      <c r="K23" s="127"/>
      <c r="L23" s="32"/>
    </row>
    <row r="24" spans="2:12" ht="14" customHeight="1">
      <c r="B24" s="184"/>
      <c r="C24" s="110"/>
      <c r="D24" s="123">
        <f>SUM(D22:D23)</f>
        <v>247</v>
      </c>
      <c r="E24" s="123">
        <f t="shared" ref="E24:G24" si="7">SUM(E22:E23)</f>
        <v>199</v>
      </c>
      <c r="F24" s="123">
        <f t="shared" si="7"/>
        <v>203</v>
      </c>
      <c r="G24" s="123">
        <f t="shared" si="7"/>
        <v>205</v>
      </c>
      <c r="H24" s="123">
        <f>SUM(D24:G24)</f>
        <v>854</v>
      </c>
      <c r="I24" s="121">
        <v>14.047000000000001</v>
      </c>
      <c r="J24" s="123">
        <v>3</v>
      </c>
      <c r="K24" s="121">
        <v>0.128</v>
      </c>
      <c r="L24" s="32"/>
    </row>
    <row r="25" spans="2:12" ht="14" customHeight="1">
      <c r="B25" s="181" t="s">
        <v>129</v>
      </c>
      <c r="C25" s="182" t="s">
        <v>27</v>
      </c>
      <c r="D25" s="183">
        <v>68</v>
      </c>
      <c r="E25" s="183">
        <v>103</v>
      </c>
      <c r="F25" s="183">
        <v>139</v>
      </c>
      <c r="G25" s="183">
        <v>137</v>
      </c>
      <c r="H25" s="183">
        <f>SUM(D25:G25)</f>
        <v>447</v>
      </c>
      <c r="I25" s="127"/>
      <c r="J25" s="183"/>
      <c r="K25" s="127"/>
      <c r="L25" s="32"/>
    </row>
    <row r="26" spans="2:12" ht="14" customHeight="1">
      <c r="B26" s="181"/>
      <c r="C26" s="182" t="s">
        <v>42</v>
      </c>
      <c r="D26" s="183">
        <v>91</v>
      </c>
      <c r="E26" s="183">
        <v>66</v>
      </c>
      <c r="F26" s="183">
        <v>46</v>
      </c>
      <c r="G26" s="183">
        <v>62</v>
      </c>
      <c r="H26" s="183">
        <f t="shared" ref="H26:H29" si="8">SUM(D26:G26)</f>
        <v>265</v>
      </c>
      <c r="I26" s="127"/>
      <c r="J26" s="183"/>
      <c r="K26" s="127"/>
      <c r="L26" s="32"/>
    </row>
    <row r="27" spans="2:12" ht="14" customHeight="1">
      <c r="B27" s="181"/>
      <c r="C27" s="182" t="s">
        <v>29</v>
      </c>
      <c r="D27" s="183">
        <v>74</v>
      </c>
      <c r="E27" s="183">
        <v>20</v>
      </c>
      <c r="F27" s="183">
        <v>15</v>
      </c>
      <c r="G27" s="183">
        <v>6</v>
      </c>
      <c r="H27" s="183">
        <f t="shared" si="8"/>
        <v>115</v>
      </c>
      <c r="I27" s="127"/>
      <c r="J27" s="183"/>
      <c r="K27" s="127"/>
      <c r="L27" s="32"/>
    </row>
    <row r="28" spans="2:12" ht="14" customHeight="1">
      <c r="B28" s="181"/>
      <c r="C28" s="182" t="s">
        <v>44</v>
      </c>
      <c r="D28" s="183">
        <v>14</v>
      </c>
      <c r="E28" s="183">
        <v>10</v>
      </c>
      <c r="F28" s="183">
        <v>7</v>
      </c>
      <c r="G28" s="183">
        <v>2</v>
      </c>
      <c r="H28" s="183">
        <f t="shared" si="8"/>
        <v>33</v>
      </c>
      <c r="I28" s="127"/>
      <c r="J28" s="183"/>
      <c r="K28" s="127"/>
      <c r="L28" s="32"/>
    </row>
    <row r="29" spans="2:12" ht="14" customHeight="1">
      <c r="B29" s="181"/>
      <c r="C29" s="182" t="s">
        <v>43</v>
      </c>
      <c r="D29" s="183">
        <v>8</v>
      </c>
      <c r="E29" s="183">
        <v>13</v>
      </c>
      <c r="F29" s="183">
        <v>9</v>
      </c>
      <c r="G29" s="183">
        <v>10</v>
      </c>
      <c r="H29" s="183">
        <f t="shared" si="8"/>
        <v>40</v>
      </c>
      <c r="I29" s="127"/>
      <c r="J29" s="183"/>
      <c r="K29" s="127"/>
      <c r="L29" s="32"/>
    </row>
    <row r="30" spans="2:12" ht="14" customHeight="1">
      <c r="B30" s="184"/>
      <c r="C30" s="110"/>
      <c r="D30" s="123">
        <f>SUM(D25:D29)</f>
        <v>255</v>
      </c>
      <c r="E30" s="123">
        <f t="shared" ref="E30:H30" si="9">SUM(E25:E29)</f>
        <v>212</v>
      </c>
      <c r="F30" s="123">
        <f t="shared" si="9"/>
        <v>216</v>
      </c>
      <c r="G30" s="123">
        <f t="shared" si="9"/>
        <v>217</v>
      </c>
      <c r="H30" s="123">
        <f t="shared" si="9"/>
        <v>900</v>
      </c>
      <c r="I30" s="121">
        <v>140.19999999999999</v>
      </c>
      <c r="J30" s="123">
        <v>12</v>
      </c>
      <c r="K30" s="121">
        <v>0.23</v>
      </c>
      <c r="L30" s="32"/>
    </row>
    <row r="31" spans="2:12" ht="14" customHeight="1">
      <c r="B31" s="181" t="s">
        <v>130</v>
      </c>
      <c r="C31" s="182" t="s">
        <v>27</v>
      </c>
      <c r="D31" s="183">
        <v>94</v>
      </c>
      <c r="E31" s="183">
        <v>122</v>
      </c>
      <c r="F31" s="183">
        <v>151</v>
      </c>
      <c r="G31" s="183">
        <v>157</v>
      </c>
      <c r="H31" s="183">
        <f>SUM(D31:G31)</f>
        <v>524</v>
      </c>
      <c r="I31" s="127"/>
      <c r="J31" s="183"/>
      <c r="K31" s="127"/>
      <c r="L31" s="32"/>
    </row>
    <row r="32" spans="2:12" ht="14" customHeight="1">
      <c r="B32" s="181"/>
      <c r="C32" s="182" t="s">
        <v>42</v>
      </c>
      <c r="D32" s="183">
        <v>111</v>
      </c>
      <c r="E32" s="183">
        <v>61</v>
      </c>
      <c r="F32" s="183">
        <v>40</v>
      </c>
      <c r="G32" s="183">
        <v>47</v>
      </c>
      <c r="H32" s="183">
        <f t="shared" ref="H32:H34" si="10">SUM(D32:G32)</f>
        <v>259</v>
      </c>
      <c r="I32" s="127"/>
      <c r="J32" s="183"/>
      <c r="K32" s="127"/>
      <c r="L32" s="32"/>
    </row>
    <row r="33" spans="2:12" ht="14" customHeight="1">
      <c r="B33" s="181"/>
      <c r="C33" s="182" t="s">
        <v>29</v>
      </c>
      <c r="D33" s="183">
        <v>32</v>
      </c>
      <c r="E33" s="183">
        <v>13</v>
      </c>
      <c r="F33" s="183">
        <v>6</v>
      </c>
      <c r="G33" s="183">
        <v>5</v>
      </c>
      <c r="H33" s="183">
        <f t="shared" si="10"/>
        <v>56</v>
      </c>
      <c r="I33" s="127"/>
      <c r="J33" s="183"/>
      <c r="K33" s="127"/>
      <c r="L33" s="32"/>
    </row>
    <row r="34" spans="2:12" ht="14" customHeight="1">
      <c r="B34" s="181"/>
      <c r="C34" s="182" t="s">
        <v>43</v>
      </c>
      <c r="D34" s="183">
        <v>4</v>
      </c>
      <c r="E34" s="183">
        <v>6</v>
      </c>
      <c r="F34" s="183">
        <v>12</v>
      </c>
      <c r="G34" s="183">
        <v>6</v>
      </c>
      <c r="H34" s="183">
        <f t="shared" si="10"/>
        <v>28</v>
      </c>
      <c r="I34" s="127"/>
      <c r="J34" s="183"/>
      <c r="K34" s="127"/>
      <c r="L34" s="32"/>
    </row>
    <row r="35" spans="2:12" ht="14" customHeight="1">
      <c r="B35" s="184"/>
      <c r="C35" s="110"/>
      <c r="D35" s="123">
        <f>SUM(D31:D34)</f>
        <v>241</v>
      </c>
      <c r="E35" s="123">
        <f t="shared" ref="E35:G35" si="11">SUM(E31:E34)</f>
        <v>202</v>
      </c>
      <c r="F35" s="123">
        <f t="shared" si="11"/>
        <v>209</v>
      </c>
      <c r="G35" s="123">
        <f t="shared" si="11"/>
        <v>215</v>
      </c>
      <c r="H35" s="123">
        <f>SUM(H31:H34)</f>
        <v>867</v>
      </c>
      <c r="I35" s="121">
        <v>95.896000000000001</v>
      </c>
      <c r="J35" s="123">
        <v>9</v>
      </c>
      <c r="K35" s="121">
        <v>0.19</v>
      </c>
      <c r="L35" s="32"/>
    </row>
    <row r="36" spans="2:12" ht="14" customHeight="1">
      <c r="B36" s="181" t="s">
        <v>131</v>
      </c>
      <c r="C36" s="182" t="s">
        <v>27</v>
      </c>
      <c r="D36" s="183">
        <v>94</v>
      </c>
      <c r="E36" s="183">
        <v>129</v>
      </c>
      <c r="F36" s="183">
        <v>148</v>
      </c>
      <c r="G36" s="183">
        <v>161</v>
      </c>
      <c r="H36" s="183">
        <f>SUM(D36:G36)</f>
        <v>532</v>
      </c>
      <c r="I36" s="127"/>
      <c r="J36" s="183"/>
      <c r="K36" s="127"/>
      <c r="L36" s="32"/>
    </row>
    <row r="37" spans="2:12" ht="14" customHeight="1">
      <c r="B37" s="181"/>
      <c r="C37" s="182" t="s">
        <v>42</v>
      </c>
      <c r="D37" s="183">
        <v>117</v>
      </c>
      <c r="E37" s="183">
        <v>60</v>
      </c>
      <c r="F37" s="183">
        <v>45</v>
      </c>
      <c r="G37" s="183">
        <v>48</v>
      </c>
      <c r="H37" s="183">
        <f t="shared" ref="H37:H39" si="12">SUM(D37:G37)</f>
        <v>270</v>
      </c>
      <c r="I37" s="127"/>
      <c r="J37" s="183"/>
      <c r="K37" s="127"/>
      <c r="L37" s="32"/>
    </row>
    <row r="38" spans="2:12" ht="14" customHeight="1">
      <c r="B38" s="181"/>
      <c r="C38" s="182" t="s">
        <v>29</v>
      </c>
      <c r="D38" s="183">
        <v>37</v>
      </c>
      <c r="E38" s="183">
        <v>17</v>
      </c>
      <c r="F38" s="183">
        <v>13</v>
      </c>
      <c r="G38" s="183">
        <v>2</v>
      </c>
      <c r="H38" s="183">
        <f t="shared" si="12"/>
        <v>69</v>
      </c>
      <c r="I38" s="127"/>
      <c r="J38" s="183"/>
      <c r="K38" s="127"/>
      <c r="L38" s="32"/>
    </row>
    <row r="39" spans="2:12" ht="14" customHeight="1">
      <c r="B39" s="181"/>
      <c r="C39" s="182" t="s">
        <v>43</v>
      </c>
      <c r="D39" s="183">
        <v>5</v>
      </c>
      <c r="E39" s="183">
        <v>6</v>
      </c>
      <c r="F39" s="183">
        <v>10</v>
      </c>
      <c r="G39" s="183">
        <v>6</v>
      </c>
      <c r="H39" s="183">
        <f t="shared" si="12"/>
        <v>27</v>
      </c>
      <c r="I39" s="127"/>
      <c r="J39" s="183"/>
      <c r="K39" s="127"/>
      <c r="L39" s="32"/>
    </row>
    <row r="40" spans="2:12" ht="14" customHeight="1">
      <c r="B40" s="184"/>
      <c r="C40" s="110"/>
      <c r="D40" s="123">
        <f>SUM(D36:D39)</f>
        <v>253</v>
      </c>
      <c r="E40" s="123">
        <f t="shared" ref="E40:G40" si="13">SUM(E36:E39)</f>
        <v>212</v>
      </c>
      <c r="F40" s="123">
        <f t="shared" si="13"/>
        <v>216</v>
      </c>
      <c r="G40" s="123">
        <f t="shared" si="13"/>
        <v>217</v>
      </c>
      <c r="H40" s="123">
        <f>SUM(D40:G40)</f>
        <v>898</v>
      </c>
      <c r="I40" s="121">
        <v>97.616</v>
      </c>
      <c r="J40" s="123">
        <v>9</v>
      </c>
      <c r="K40" s="121">
        <v>0.19</v>
      </c>
      <c r="L40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5990-47C3-9749-B039-DC4AF5AFDCBB}">
  <dimension ref="B4:Q49"/>
  <sheetViews>
    <sheetView workbookViewId="0">
      <selection activeCell="I6" sqref="I6"/>
    </sheetView>
  </sheetViews>
  <sheetFormatPr baseColWidth="10" defaultRowHeight="16"/>
  <cols>
    <col min="2" max="2" width="24.33203125" customWidth="1"/>
    <col min="8" max="8" width="21.1640625" customWidth="1"/>
    <col min="9" max="12" width="7.83203125" customWidth="1"/>
    <col min="13" max="13" width="4.6640625" customWidth="1"/>
    <col min="14" max="16" width="6.33203125" customWidth="1"/>
    <col min="17" max="17" width="7.83203125" customWidth="1"/>
  </cols>
  <sheetData>
    <row r="4" spans="2:17"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2:17">
      <c r="I5" s="74" t="s">
        <v>176</v>
      </c>
      <c r="J5" s="74"/>
      <c r="K5" s="74"/>
      <c r="L5" s="74"/>
      <c r="M5" s="38"/>
      <c r="N5" s="74" t="s">
        <v>177</v>
      </c>
      <c r="O5" s="74"/>
      <c r="P5" s="74"/>
      <c r="Q5" s="74"/>
    </row>
    <row r="6" spans="2:17">
      <c r="B6" s="33"/>
      <c r="C6" s="33"/>
      <c r="D6" s="33"/>
      <c r="E6" s="33"/>
      <c r="F6" s="33"/>
      <c r="H6" s="36" t="s">
        <v>77</v>
      </c>
      <c r="I6" s="69" t="s">
        <v>179</v>
      </c>
      <c r="J6" s="69" t="s">
        <v>99</v>
      </c>
      <c r="K6" s="69" t="s">
        <v>100</v>
      </c>
      <c r="L6" s="69" t="s">
        <v>8</v>
      </c>
      <c r="M6" s="70"/>
      <c r="N6" s="69" t="s">
        <v>179</v>
      </c>
      <c r="O6" s="69" t="s">
        <v>99</v>
      </c>
      <c r="P6" s="69" t="s">
        <v>100</v>
      </c>
      <c r="Q6" s="69" t="s">
        <v>8</v>
      </c>
    </row>
    <row r="7" spans="2:17">
      <c r="B7" s="34"/>
      <c r="C7" s="34"/>
      <c r="D7" s="34"/>
      <c r="E7" s="34"/>
      <c r="F7" s="34"/>
      <c r="H7" s="72" t="s">
        <v>50</v>
      </c>
      <c r="I7" s="66">
        <v>43.047899999999998</v>
      </c>
      <c r="J7" s="66">
        <v>5.7610000000000001</v>
      </c>
      <c r="K7" s="66">
        <v>7.4720000000000004</v>
      </c>
      <c r="L7" s="66" t="s">
        <v>5</v>
      </c>
      <c r="N7" s="66">
        <v>37.1509</v>
      </c>
      <c r="O7" s="66">
        <v>6.0799700000000003</v>
      </c>
      <c r="P7" s="66">
        <v>6.11</v>
      </c>
      <c r="Q7" s="67" t="s">
        <v>5</v>
      </c>
    </row>
    <row r="8" spans="2:17">
      <c r="H8" s="72" t="s">
        <v>52</v>
      </c>
      <c r="I8" s="66">
        <v>-0.1709</v>
      </c>
      <c r="J8" s="66">
        <v>0.29260000000000003</v>
      </c>
      <c r="K8" s="66">
        <v>-0.58399999999999996</v>
      </c>
      <c r="L8" s="68">
        <v>0.55930000000000002</v>
      </c>
      <c r="N8" s="66">
        <v>-8.1129999999999994E-2</v>
      </c>
      <c r="O8" s="66">
        <v>0.29402</v>
      </c>
      <c r="P8" s="66">
        <v>-0.27600000000000002</v>
      </c>
      <c r="Q8" s="68">
        <v>0.78266400000000003</v>
      </c>
    </row>
    <row r="9" spans="2:17">
      <c r="H9" s="72" t="s">
        <v>104</v>
      </c>
      <c r="I9" s="66">
        <v>0.61560000000000004</v>
      </c>
      <c r="J9" s="66">
        <v>0.9083</v>
      </c>
      <c r="K9" s="66">
        <v>0.67800000000000005</v>
      </c>
      <c r="L9" s="68">
        <v>0.49809999999999999</v>
      </c>
      <c r="N9" s="66">
        <v>2.2950000000000002E-2</v>
      </c>
      <c r="O9" s="66">
        <v>0.98911000000000004</v>
      </c>
      <c r="P9" s="66">
        <v>2.3E-2</v>
      </c>
      <c r="Q9" s="68">
        <v>0.98149600000000004</v>
      </c>
    </row>
    <row r="10" spans="2:17">
      <c r="H10" s="72" t="s">
        <v>134</v>
      </c>
      <c r="I10" s="66">
        <v>-7.7819000000000003</v>
      </c>
      <c r="J10" s="66">
        <v>1.4742</v>
      </c>
      <c r="K10" s="66">
        <v>-5.2789999999999999</v>
      </c>
      <c r="L10" s="68" t="s">
        <v>5</v>
      </c>
      <c r="N10" s="66">
        <v>-6.8709199999999999</v>
      </c>
      <c r="O10" s="66">
        <v>1.4980500000000001</v>
      </c>
      <c r="P10" s="66">
        <v>-4.5869999999999997</v>
      </c>
      <c r="Q10" s="67" t="s">
        <v>5</v>
      </c>
    </row>
    <row r="11" spans="2:17">
      <c r="H11" s="72" t="s">
        <v>135</v>
      </c>
      <c r="I11" s="66">
        <v>-13.4955</v>
      </c>
      <c r="J11" s="66">
        <v>1.2063999999999999</v>
      </c>
      <c r="K11" s="66">
        <v>-11.186</v>
      </c>
      <c r="L11" s="66" t="s">
        <v>5</v>
      </c>
      <c r="N11" s="66">
        <v>-12.28037</v>
      </c>
      <c r="O11" s="66">
        <v>1.29068</v>
      </c>
      <c r="P11" s="66">
        <v>-9.5150000000000006</v>
      </c>
      <c r="Q11" s="65" t="s">
        <v>5</v>
      </c>
    </row>
    <row r="12" spans="2:17">
      <c r="H12" s="72" t="s">
        <v>136</v>
      </c>
      <c r="I12" s="66">
        <v>-7.3238000000000003</v>
      </c>
      <c r="J12" s="66">
        <v>2.7854999999999999</v>
      </c>
      <c r="K12" s="66">
        <v>-2.629</v>
      </c>
      <c r="L12" s="68">
        <v>8.6999999999999994E-3</v>
      </c>
      <c r="N12" s="66">
        <v>-6.5629900000000001</v>
      </c>
      <c r="O12" s="66">
        <v>2.78315</v>
      </c>
      <c r="P12" s="66">
        <v>-2.3580000000000001</v>
      </c>
      <c r="Q12" s="68">
        <v>1.8585999999999998E-2</v>
      </c>
    </row>
    <row r="13" spans="2:17">
      <c r="H13" s="72" t="s">
        <v>137</v>
      </c>
      <c r="I13" s="66">
        <v>-1.0906</v>
      </c>
      <c r="J13" s="66">
        <v>3.6640000000000001</v>
      </c>
      <c r="K13" s="66">
        <v>-0.29799999999999999</v>
      </c>
      <c r="L13" s="68">
        <v>0.76600000000000001</v>
      </c>
      <c r="N13" s="66">
        <v>-1.4553799999999999</v>
      </c>
      <c r="O13" s="66">
        <v>3.6576399999999998</v>
      </c>
      <c r="P13" s="66">
        <v>-0.39800000000000002</v>
      </c>
      <c r="Q13" s="68">
        <v>0.69079999999999997</v>
      </c>
    </row>
    <row r="14" spans="2:17">
      <c r="H14" s="72" t="s">
        <v>138</v>
      </c>
      <c r="I14" s="66">
        <v>2.1949999999999998</v>
      </c>
      <c r="J14" s="66">
        <v>1.3422000000000001</v>
      </c>
      <c r="K14" s="66">
        <v>1.635</v>
      </c>
      <c r="L14" s="68">
        <v>0.1023</v>
      </c>
      <c r="N14" s="66">
        <v>2.3471000000000002</v>
      </c>
      <c r="O14" s="66">
        <v>1.4503299999999999</v>
      </c>
      <c r="P14" s="66">
        <v>1.6180000000000001</v>
      </c>
      <c r="Q14" s="68">
        <v>0.10595300000000001</v>
      </c>
    </row>
    <row r="15" spans="2:17">
      <c r="H15" s="72" t="s">
        <v>139</v>
      </c>
      <c r="I15" s="66">
        <v>-0.182</v>
      </c>
      <c r="J15" s="66">
        <v>5.1646999999999998</v>
      </c>
      <c r="K15" s="66">
        <v>-3.5000000000000003E-2</v>
      </c>
      <c r="L15" s="68">
        <v>0.97189999999999999</v>
      </c>
      <c r="N15" s="66">
        <v>0.14485999999999999</v>
      </c>
      <c r="O15" s="66">
        <v>13.37393</v>
      </c>
      <c r="P15" s="66">
        <v>1.0999999999999999E-2</v>
      </c>
      <c r="Q15" s="68">
        <v>0.99136000000000002</v>
      </c>
    </row>
    <row r="16" spans="2:17">
      <c r="H16" s="72" t="s">
        <v>140</v>
      </c>
      <c r="I16" s="66">
        <v>-2.8509000000000002</v>
      </c>
      <c r="J16" s="66">
        <v>2.5617000000000001</v>
      </c>
      <c r="K16" s="66">
        <v>-1.113</v>
      </c>
      <c r="L16" s="68">
        <v>0.2661</v>
      </c>
      <c r="N16" s="66">
        <v>-3.2731300000000001</v>
      </c>
      <c r="O16" s="66">
        <v>2.6851099999999999</v>
      </c>
      <c r="P16" s="66">
        <v>-1.2190000000000001</v>
      </c>
      <c r="Q16" s="68">
        <v>0.22317500000000001</v>
      </c>
    </row>
    <row r="17" spans="8:17" ht="28">
      <c r="H17" s="72" t="s">
        <v>153</v>
      </c>
      <c r="I17" s="66">
        <v>2.4283000000000001</v>
      </c>
      <c r="J17" s="66">
        <v>1.034</v>
      </c>
      <c r="K17" s="66">
        <v>2.3479999999999999</v>
      </c>
      <c r="L17" s="68">
        <v>1.9099999999999999E-2</v>
      </c>
      <c r="N17" s="66">
        <v>3.1009199999999999</v>
      </c>
      <c r="O17" s="66">
        <v>1.18388</v>
      </c>
      <c r="P17" s="66">
        <v>2.6190000000000002</v>
      </c>
      <c r="Q17" s="68">
        <v>8.9630000000000005E-3</v>
      </c>
    </row>
    <row r="18" spans="8:17">
      <c r="H18" s="72" t="s">
        <v>154</v>
      </c>
      <c r="I18" s="65"/>
      <c r="J18" s="65"/>
      <c r="K18" s="65"/>
      <c r="L18" s="65"/>
      <c r="N18" s="66">
        <v>6.27745</v>
      </c>
      <c r="O18" s="66">
        <v>1.64425</v>
      </c>
      <c r="P18" s="66">
        <v>3.8180000000000001</v>
      </c>
      <c r="Q18" s="68">
        <v>1.44E-4</v>
      </c>
    </row>
    <row r="19" spans="8:17">
      <c r="H19" s="72" t="s">
        <v>155</v>
      </c>
      <c r="N19" s="66">
        <v>3.26478</v>
      </c>
      <c r="O19" s="66">
        <v>1.5927199999999999</v>
      </c>
      <c r="P19" s="66">
        <v>2.0499999999999998</v>
      </c>
      <c r="Q19" s="68">
        <v>4.0679E-2</v>
      </c>
    </row>
    <row r="20" spans="8:17">
      <c r="H20" s="72" t="s">
        <v>141</v>
      </c>
      <c r="N20" s="66">
        <v>5.3380400000000003</v>
      </c>
      <c r="O20" s="66">
        <v>6.3469499999999996</v>
      </c>
      <c r="P20" s="66">
        <v>0.84099999999999997</v>
      </c>
      <c r="Q20" s="68">
        <v>0.40055400000000002</v>
      </c>
    </row>
    <row r="21" spans="8:17">
      <c r="H21" s="72" t="s">
        <v>142</v>
      </c>
      <c r="N21" s="66">
        <v>1.0223800000000001</v>
      </c>
      <c r="O21" s="66">
        <v>1.36496</v>
      </c>
      <c r="P21" s="66">
        <v>0.749</v>
      </c>
      <c r="Q21" s="68">
        <v>0.454044</v>
      </c>
    </row>
    <row r="22" spans="8:17">
      <c r="H22" s="72" t="s">
        <v>143</v>
      </c>
      <c r="M22" s="35"/>
      <c r="N22" s="66">
        <v>1.5086599999999999</v>
      </c>
      <c r="O22" s="66">
        <v>2.5007899999999998</v>
      </c>
      <c r="P22" s="66">
        <v>0.60299999999999998</v>
      </c>
      <c r="Q22" s="68">
        <v>0.54648300000000005</v>
      </c>
    </row>
    <row r="23" spans="8:17">
      <c r="H23" s="72" t="s">
        <v>144</v>
      </c>
      <c r="M23" s="35"/>
      <c r="N23" s="66">
        <v>2.60033</v>
      </c>
      <c r="O23" s="66">
        <v>1.57216</v>
      </c>
      <c r="P23" s="66">
        <v>1.6539999999999999</v>
      </c>
      <c r="Q23" s="68">
        <v>9.8488000000000006E-2</v>
      </c>
    </row>
    <row r="24" spans="8:17">
      <c r="H24" s="72" t="s">
        <v>156</v>
      </c>
      <c r="M24" s="35"/>
      <c r="N24" s="66">
        <v>3.3406799999999999</v>
      </c>
      <c r="O24" s="66">
        <v>1.2444599999999999</v>
      </c>
      <c r="P24" s="66">
        <v>2.6840000000000002</v>
      </c>
      <c r="Q24" s="68">
        <v>7.4019999999999997E-3</v>
      </c>
    </row>
    <row r="25" spans="8:17">
      <c r="H25" s="72" t="s">
        <v>145</v>
      </c>
      <c r="M25" s="35"/>
      <c r="N25" s="66">
        <v>1.67754</v>
      </c>
      <c r="O25" s="66">
        <v>1.0453300000000001</v>
      </c>
      <c r="P25" s="66">
        <v>1.605</v>
      </c>
      <c r="Q25" s="68">
        <v>0.108899</v>
      </c>
    </row>
    <row r="26" spans="8:17">
      <c r="H26" s="72" t="s">
        <v>146</v>
      </c>
      <c r="M26" s="35"/>
      <c r="N26" s="66">
        <v>2.0539100000000001</v>
      </c>
      <c r="O26" s="66">
        <v>1.9318500000000001</v>
      </c>
      <c r="P26" s="66">
        <v>1.0629999999999999</v>
      </c>
      <c r="Q26" s="68">
        <v>0.28799200000000003</v>
      </c>
    </row>
    <row r="27" spans="8:17">
      <c r="H27" s="72" t="s">
        <v>147</v>
      </c>
      <c r="M27" s="35"/>
      <c r="N27" s="66">
        <v>-0.12726000000000001</v>
      </c>
      <c r="O27" s="66">
        <v>12.65118</v>
      </c>
      <c r="P27" s="66">
        <v>-0.01</v>
      </c>
      <c r="Q27" s="68">
        <v>0.99197599999999997</v>
      </c>
    </row>
    <row r="28" spans="8:17">
      <c r="H28" s="73" t="s">
        <v>148</v>
      </c>
      <c r="I28" s="59"/>
      <c r="J28" s="59"/>
      <c r="K28" s="59"/>
      <c r="L28" s="59"/>
      <c r="M28" s="40"/>
      <c r="N28" s="71">
        <v>-2.6621199999999998</v>
      </c>
      <c r="O28" s="71">
        <v>1.7213700000000001</v>
      </c>
      <c r="P28" s="71">
        <v>-1.5469999999999999</v>
      </c>
      <c r="Q28" s="39">
        <v>0.12234100000000001</v>
      </c>
    </row>
    <row r="29" spans="8:17">
      <c r="H29" s="56" t="s">
        <v>149</v>
      </c>
      <c r="L29" s="41">
        <v>0.15079999999999999</v>
      </c>
      <c r="M29" s="35"/>
      <c r="N29" s="35"/>
      <c r="O29" s="35"/>
      <c r="Q29" s="45">
        <v>0.18079999999999999</v>
      </c>
    </row>
    <row r="30" spans="8:17">
      <c r="H30" s="56" t="s">
        <v>180</v>
      </c>
      <c r="L30" s="68">
        <v>0.14130000000000001</v>
      </c>
      <c r="M30" s="35"/>
      <c r="N30" s="35"/>
      <c r="O30" s="35"/>
      <c r="Q30" s="68">
        <v>0.1613</v>
      </c>
    </row>
    <row r="31" spans="8:17">
      <c r="H31" s="56" t="s">
        <v>150</v>
      </c>
      <c r="L31" s="42" t="s">
        <v>4</v>
      </c>
      <c r="M31" s="35"/>
      <c r="N31" s="35"/>
      <c r="O31" s="35"/>
      <c r="Q31" s="41">
        <f>Q29-L29</f>
        <v>0.03</v>
      </c>
    </row>
    <row r="32" spans="8:17">
      <c r="H32" s="62" t="s">
        <v>151</v>
      </c>
      <c r="I32" s="59"/>
      <c r="J32" s="59"/>
      <c r="K32" s="59"/>
      <c r="L32" s="44" t="s">
        <v>152</v>
      </c>
      <c r="M32" s="40"/>
      <c r="N32" s="40"/>
      <c r="O32" s="40"/>
      <c r="P32" s="59"/>
      <c r="Q32" s="44" t="s">
        <v>157</v>
      </c>
    </row>
    <row r="33" spans="2:15">
      <c r="B33" s="37"/>
      <c r="C33" s="37"/>
      <c r="D33" s="37"/>
      <c r="M33" s="35"/>
      <c r="N33" s="35"/>
      <c r="O33" s="35"/>
    </row>
    <row r="34" spans="2:15">
      <c r="B34" s="41"/>
      <c r="C34" s="42"/>
      <c r="D34" s="43"/>
      <c r="M34" s="35"/>
      <c r="N34" s="35"/>
      <c r="O34" s="35"/>
    </row>
    <row r="35" spans="2:15">
      <c r="B35" s="43"/>
      <c r="C35" s="43"/>
      <c r="D35" s="43"/>
      <c r="M35" s="35"/>
      <c r="N35" s="35"/>
      <c r="O35" s="35"/>
    </row>
    <row r="36" spans="2:15">
      <c r="B36" s="43"/>
      <c r="C36" s="43"/>
      <c r="D36" s="43"/>
      <c r="M36" s="35"/>
      <c r="N36" s="35"/>
      <c r="O36" s="35"/>
    </row>
    <row r="37" spans="2:15">
      <c r="B37" s="43"/>
      <c r="C37" s="43"/>
      <c r="D37" s="43"/>
      <c r="M37" s="35"/>
      <c r="N37" s="35"/>
      <c r="O37" s="35"/>
    </row>
    <row r="38" spans="2:15">
      <c r="B38" s="43"/>
      <c r="C38" s="43"/>
      <c r="D38" s="43"/>
      <c r="M38" s="35"/>
      <c r="N38" s="35"/>
      <c r="O38" s="35"/>
    </row>
    <row r="39" spans="2:15">
      <c r="B39" s="43"/>
      <c r="C39" s="43"/>
      <c r="D39" s="43"/>
      <c r="M39" s="35"/>
      <c r="N39" s="35"/>
      <c r="O39" s="35"/>
    </row>
    <row r="40" spans="2:15">
      <c r="B40" s="43"/>
      <c r="C40" s="43"/>
      <c r="D40" s="43"/>
      <c r="M40" s="40"/>
      <c r="N40" s="40"/>
      <c r="O40" s="40"/>
    </row>
    <row r="41" spans="2:15">
      <c r="B41" s="43"/>
      <c r="C41" s="43"/>
      <c r="D41" s="43"/>
    </row>
    <row r="42" spans="2:15">
      <c r="B42" s="43"/>
      <c r="C42" s="43"/>
      <c r="D42" s="43"/>
    </row>
    <row r="43" spans="2:15">
      <c r="B43" s="43"/>
      <c r="C43" s="43"/>
      <c r="D43" s="43"/>
    </row>
    <row r="44" spans="2:15">
      <c r="B44" s="43"/>
      <c r="C44" s="43"/>
      <c r="D44" s="43"/>
    </row>
    <row r="45" spans="2:15">
      <c r="B45" s="44"/>
      <c r="C45" s="44"/>
      <c r="D45" s="44"/>
    </row>
    <row r="46" spans="2:15">
      <c r="B46" s="45">
        <v>0.18079999999999999</v>
      </c>
      <c r="C46" s="41">
        <f>B46-B34</f>
        <v>0.18079999999999999</v>
      </c>
      <c r="D46" s="43" t="s">
        <v>157</v>
      </c>
    </row>
    <row r="47" spans="2:15">
      <c r="B47" s="43"/>
      <c r="C47" s="43"/>
      <c r="D47" s="43"/>
    </row>
    <row r="48" spans="2:15">
      <c r="B48" s="43"/>
      <c r="C48" s="43"/>
      <c r="D48" s="43"/>
    </row>
    <row r="49" spans="2:4">
      <c r="B49" s="35"/>
      <c r="C49" s="35"/>
      <c r="D49" s="35"/>
    </row>
  </sheetData>
  <mergeCells count="2">
    <mergeCell ref="I5:L5"/>
    <mergeCell ref="N5:Q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338C-E654-614B-A077-459613F2F4EB}">
  <dimension ref="M2:R39"/>
  <sheetViews>
    <sheetView workbookViewId="0">
      <selection activeCell="M3" sqref="M3:M11"/>
    </sheetView>
  </sheetViews>
  <sheetFormatPr baseColWidth="10" defaultRowHeight="16"/>
  <cols>
    <col min="13" max="13" width="78" customWidth="1"/>
  </cols>
  <sheetData>
    <row r="2" spans="13:18">
      <c r="M2" s="76"/>
      <c r="N2" s="77" t="s">
        <v>181</v>
      </c>
      <c r="O2" s="77" t="s">
        <v>35</v>
      </c>
    </row>
    <row r="3" spans="13:18">
      <c r="M3" s="78" t="s">
        <v>182</v>
      </c>
      <c r="N3" s="79" t="s">
        <v>183</v>
      </c>
      <c r="O3" s="79" t="s">
        <v>183</v>
      </c>
    </row>
    <row r="4" spans="13:18">
      <c r="M4" s="80" t="s">
        <v>184</v>
      </c>
      <c r="N4" s="81" t="s">
        <v>185</v>
      </c>
      <c r="O4" s="81" t="s">
        <v>186</v>
      </c>
    </row>
    <row r="5" spans="13:18">
      <c r="M5" s="80" t="s">
        <v>187</v>
      </c>
      <c r="N5" s="81" t="s">
        <v>188</v>
      </c>
      <c r="O5" s="81" t="s">
        <v>189</v>
      </c>
    </row>
    <row r="6" spans="13:18" ht="26">
      <c r="M6" s="80" t="s">
        <v>190</v>
      </c>
      <c r="N6" s="81" t="s">
        <v>191</v>
      </c>
      <c r="O6" s="81" t="s">
        <v>192</v>
      </c>
    </row>
    <row r="7" spans="13:18">
      <c r="M7" s="80" t="s">
        <v>193</v>
      </c>
      <c r="N7" s="81" t="s">
        <v>194</v>
      </c>
      <c r="O7" s="81" t="s">
        <v>195</v>
      </c>
    </row>
    <row r="8" spans="13:18">
      <c r="M8" s="80" t="s">
        <v>196</v>
      </c>
      <c r="N8" s="81" t="s">
        <v>197</v>
      </c>
      <c r="O8" s="81" t="s">
        <v>198</v>
      </c>
    </row>
    <row r="9" spans="13:18">
      <c r="M9" s="80" t="s">
        <v>199</v>
      </c>
      <c r="N9" s="81" t="s">
        <v>200</v>
      </c>
      <c r="O9" s="81" t="s">
        <v>201</v>
      </c>
    </row>
    <row r="10" spans="13:18">
      <c r="M10" s="80" t="s">
        <v>202</v>
      </c>
      <c r="N10" s="81" t="s">
        <v>203</v>
      </c>
      <c r="O10" s="81" t="s">
        <v>204</v>
      </c>
    </row>
    <row r="11" spans="13:18">
      <c r="M11" s="82" t="s">
        <v>205</v>
      </c>
      <c r="N11" s="83" t="s">
        <v>206</v>
      </c>
      <c r="O11" s="83" t="s">
        <v>207</v>
      </c>
    </row>
    <row r="14" spans="13:18">
      <c r="N14" t="s">
        <v>181</v>
      </c>
      <c r="P14" t="s">
        <v>35</v>
      </c>
    </row>
    <row r="15" spans="13:18">
      <c r="M15" t="s">
        <v>182</v>
      </c>
      <c r="N15" t="s">
        <v>183</v>
      </c>
      <c r="P15" t="s">
        <v>183</v>
      </c>
    </row>
    <row r="16" spans="13:18">
      <c r="M16" s="84" t="s">
        <v>184</v>
      </c>
      <c r="N16" s="84" t="s">
        <v>185</v>
      </c>
      <c r="O16" s="85">
        <f>419/(419+441)*100</f>
        <v>48.720930232558139</v>
      </c>
      <c r="P16" s="84" t="s">
        <v>186</v>
      </c>
      <c r="Q16" s="86">
        <f>441/(419+441)*100</f>
        <v>51.279069767441868</v>
      </c>
      <c r="R16" s="86">
        <f>SUM(O16+Q16)</f>
        <v>100</v>
      </c>
    </row>
    <row r="17" spans="13:18">
      <c r="M17" s="84" t="s">
        <v>187</v>
      </c>
      <c r="N17" s="84" t="s">
        <v>188</v>
      </c>
      <c r="O17" s="85">
        <f>805/(805+55)*100</f>
        <v>93.604651162790702</v>
      </c>
      <c r="P17" s="84" t="s">
        <v>189</v>
      </c>
      <c r="Q17" s="86">
        <f>55/(805+55)*100</f>
        <v>6.395348837209303</v>
      </c>
      <c r="R17" s="86">
        <f t="shared" ref="R17:R23" si="0">SUM(O17+Q17)</f>
        <v>100</v>
      </c>
    </row>
    <row r="18" spans="13:18">
      <c r="M18" s="84" t="s">
        <v>190</v>
      </c>
      <c r="N18" s="84" t="s">
        <v>191</v>
      </c>
      <c r="O18" s="85">
        <f>240/(240+620)*100</f>
        <v>27.906976744186046</v>
      </c>
      <c r="P18" s="84" t="s">
        <v>192</v>
      </c>
      <c r="Q18" s="85">
        <f>620/(240+620)*100</f>
        <v>72.093023255813947</v>
      </c>
      <c r="R18" s="86">
        <f t="shared" si="0"/>
        <v>100</v>
      </c>
    </row>
    <row r="19" spans="13:18">
      <c r="M19" s="84" t="s">
        <v>193</v>
      </c>
      <c r="N19" s="84" t="s">
        <v>194</v>
      </c>
      <c r="O19" s="85">
        <f>575/(575+285)*100</f>
        <v>66.860465116279073</v>
      </c>
      <c r="P19" s="84" t="s">
        <v>195</v>
      </c>
      <c r="Q19" s="85">
        <f>285/(575+285)*100</f>
        <v>33.139534883720927</v>
      </c>
      <c r="R19" s="86">
        <f t="shared" si="0"/>
        <v>100</v>
      </c>
    </row>
    <row r="20" spans="13:18">
      <c r="M20" s="84" t="s">
        <v>196</v>
      </c>
      <c r="N20" s="84" t="s">
        <v>197</v>
      </c>
      <c r="O20" s="85">
        <f>33/(33+827)*100</f>
        <v>3.8372093023255816</v>
      </c>
      <c r="P20" s="84" t="s">
        <v>198</v>
      </c>
      <c r="Q20" s="85">
        <f>827/(33+827)*100</f>
        <v>96.16279069767441</v>
      </c>
      <c r="R20" s="86">
        <f t="shared" si="0"/>
        <v>99.999999999999986</v>
      </c>
    </row>
    <row r="21" spans="13:18">
      <c r="M21" s="84" t="s">
        <v>199</v>
      </c>
      <c r="N21" s="84" t="s">
        <v>200</v>
      </c>
      <c r="O21" s="85">
        <f>420/(420+440)*100</f>
        <v>48.837209302325576</v>
      </c>
      <c r="P21" s="84" t="s">
        <v>201</v>
      </c>
      <c r="Q21" s="85">
        <f>440/(420+440)*100</f>
        <v>51.162790697674424</v>
      </c>
      <c r="R21" s="86">
        <f t="shared" si="0"/>
        <v>100</v>
      </c>
    </row>
    <row r="22" spans="13:18">
      <c r="M22" s="84" t="s">
        <v>202</v>
      </c>
      <c r="N22" s="84" t="s">
        <v>203</v>
      </c>
      <c r="O22" s="85">
        <f>723/(723+137)*100</f>
        <v>84.069767441860463</v>
      </c>
      <c r="P22" s="84" t="s">
        <v>204</v>
      </c>
      <c r="Q22" s="85">
        <f>137/(723+137)*100</f>
        <v>15.930232558139535</v>
      </c>
      <c r="R22" s="86">
        <f t="shared" si="0"/>
        <v>100</v>
      </c>
    </row>
    <row r="23" spans="13:18">
      <c r="M23" s="84" t="s">
        <v>205</v>
      </c>
      <c r="N23" s="84" t="s">
        <v>206</v>
      </c>
      <c r="O23" s="85">
        <f>404/(404+456)*100</f>
        <v>46.97674418604651</v>
      </c>
      <c r="P23" s="84" t="s">
        <v>207</v>
      </c>
      <c r="Q23" s="85">
        <f>456/(404+456)*100</f>
        <v>53.023255813953483</v>
      </c>
      <c r="R23" s="86">
        <f t="shared" si="0"/>
        <v>100</v>
      </c>
    </row>
    <row r="26" spans="13:18" ht="17" thickBot="1"/>
    <row r="27" spans="13:18" ht="18" thickBot="1">
      <c r="M27" s="87" t="s">
        <v>208</v>
      </c>
    </row>
    <row r="28" spans="13:18" ht="18" thickBot="1">
      <c r="M28" s="88" t="s">
        <v>209</v>
      </c>
    </row>
    <row r="29" spans="13:18" ht="18" thickBot="1">
      <c r="M29" s="89" t="s">
        <v>210</v>
      </c>
    </row>
    <row r="30" spans="13:18" ht="35" thickBot="1">
      <c r="M30" s="89" t="s">
        <v>211</v>
      </c>
    </row>
    <row r="31" spans="13:18" ht="35" thickBot="1">
      <c r="M31" s="89" t="s">
        <v>212</v>
      </c>
    </row>
    <row r="32" spans="13:18" ht="18" thickBot="1">
      <c r="M32" s="89" t="s">
        <v>213</v>
      </c>
    </row>
    <row r="33" spans="13:13" ht="18" thickBot="1">
      <c r="M33" s="89" t="s">
        <v>214</v>
      </c>
    </row>
    <row r="34" spans="13:13" ht="18" thickBot="1">
      <c r="M34" s="89" t="s">
        <v>215</v>
      </c>
    </row>
    <row r="35" spans="13:13" ht="18" thickBot="1">
      <c r="M35" s="89" t="s">
        <v>216</v>
      </c>
    </row>
    <row r="36" spans="13:13" ht="35" thickBot="1">
      <c r="M36" s="89" t="s">
        <v>217</v>
      </c>
    </row>
    <row r="37" spans="13:13" ht="35" thickBot="1">
      <c r="M37" s="88" t="s">
        <v>218</v>
      </c>
    </row>
    <row r="38" spans="13:13" ht="17" thickBot="1">
      <c r="M38" s="90"/>
    </row>
    <row r="39" spans="13:13" ht="18" thickBot="1">
      <c r="M39" s="91" t="s">
        <v>219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B049-1638-8B45-9A44-2DECB3303FC5}">
  <dimension ref="N2:P11"/>
  <sheetViews>
    <sheetView workbookViewId="0">
      <selection activeCell="F16" sqref="F16"/>
    </sheetView>
  </sheetViews>
  <sheetFormatPr baseColWidth="10" defaultRowHeight="16"/>
  <cols>
    <col min="14" max="14" width="97.83203125" customWidth="1"/>
  </cols>
  <sheetData>
    <row r="2" spans="14:16">
      <c r="N2" s="76"/>
      <c r="O2" s="77" t="s">
        <v>181</v>
      </c>
      <c r="P2" s="77" t="s">
        <v>35</v>
      </c>
    </row>
    <row r="3" spans="14:16">
      <c r="N3" s="78" t="s">
        <v>182</v>
      </c>
      <c r="O3" s="79" t="s">
        <v>183</v>
      </c>
      <c r="P3" s="79" t="s">
        <v>183</v>
      </c>
    </row>
    <row r="4" spans="14:16" ht="17" customHeight="1">
      <c r="N4" s="80" t="s">
        <v>184</v>
      </c>
      <c r="O4" s="81" t="s">
        <v>185</v>
      </c>
      <c r="P4" s="81" t="s">
        <v>186</v>
      </c>
    </row>
    <row r="5" spans="14:16" ht="17" customHeight="1">
      <c r="N5" s="80" t="s">
        <v>187</v>
      </c>
      <c r="O5" s="81" t="s">
        <v>188</v>
      </c>
      <c r="P5" s="81" t="s">
        <v>189</v>
      </c>
    </row>
    <row r="6" spans="14:16" ht="17" customHeight="1">
      <c r="N6" s="80" t="s">
        <v>190</v>
      </c>
      <c r="O6" s="81" t="s">
        <v>191</v>
      </c>
      <c r="P6" s="81" t="s">
        <v>192</v>
      </c>
    </row>
    <row r="7" spans="14:16" ht="17" customHeight="1">
      <c r="N7" s="80" t="s">
        <v>193</v>
      </c>
      <c r="O7" s="81" t="s">
        <v>194</v>
      </c>
      <c r="P7" s="81" t="s">
        <v>195</v>
      </c>
    </row>
    <row r="8" spans="14:16" ht="17" customHeight="1">
      <c r="N8" s="80" t="s">
        <v>196</v>
      </c>
      <c r="O8" s="81" t="s">
        <v>197</v>
      </c>
      <c r="P8" s="81" t="s">
        <v>198</v>
      </c>
    </row>
    <row r="9" spans="14:16" ht="17" customHeight="1">
      <c r="N9" s="80" t="s">
        <v>199</v>
      </c>
      <c r="O9" s="81" t="s">
        <v>200</v>
      </c>
      <c r="P9" s="81" t="s">
        <v>201</v>
      </c>
    </row>
    <row r="10" spans="14:16">
      <c r="N10" s="80" t="s">
        <v>202</v>
      </c>
      <c r="O10" s="81" t="s">
        <v>203</v>
      </c>
      <c r="P10" s="81" t="s">
        <v>204</v>
      </c>
    </row>
    <row r="11" spans="14:16">
      <c r="N11" s="82" t="s">
        <v>205</v>
      </c>
      <c r="O11" s="83" t="s">
        <v>206</v>
      </c>
      <c r="P11" s="83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correlation</vt:lpstr>
      <vt:lpstr>Hierachical</vt:lpstr>
      <vt:lpstr>Regression2</vt:lpstr>
      <vt:lpstr>multilevel</vt:lpstr>
      <vt:lpstr>multilevel_final</vt:lpstr>
      <vt:lpstr>chi</vt:lpstr>
      <vt:lpstr>Regression1</vt:lpstr>
      <vt:lpstr>question</vt:lpstr>
      <vt:lpstr>t-test</vt:lpstr>
      <vt:lpstr>Sheet3</vt:lpstr>
      <vt:lpstr>HR1</vt:lpstr>
      <vt:lpstr>HR2</vt:lpstr>
      <vt:lpstr>HR3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 Mei Ling</dc:creator>
  <cp:lastModifiedBy>Soh Mei Ling</cp:lastModifiedBy>
  <dcterms:created xsi:type="dcterms:W3CDTF">2024-08-09T04:41:47Z</dcterms:created>
  <dcterms:modified xsi:type="dcterms:W3CDTF">2024-10-08T20:52:50Z</dcterms:modified>
</cp:coreProperties>
</file>