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pand\Documents\GitHub\computerworkshop\CW_MSExcel\"/>
    </mc:Choice>
  </mc:AlternateContent>
  <xr:revisionPtr revIDLastSave="0" documentId="13_ncr:1_{DCC18D8F-4EEB-4781-ADE4-1BF16F941CFE}" xr6:coauthVersionLast="47" xr6:coauthVersionMax="47" xr10:uidLastSave="{00000000-0000-0000-0000-000000000000}"/>
  <bookViews>
    <workbookView xWindow="-120" yWindow="-120" windowWidth="19440" windowHeight="15000" activeTab="1" xr2:uid="{52906A5A-8D9E-4596-AD27-114F734658DF}"/>
  </bookViews>
  <sheets>
    <sheet name="statistics" sheetId="13" r:id="rId1"/>
    <sheet name="Sheet1" sheetId="12" r:id="rId2"/>
    <sheet name="auto fill" sheetId="1" r:id="rId3"/>
    <sheet name="flash fill" sheetId="6" r:id="rId4"/>
    <sheet name="تاریخ شمسی" sheetId="4" r:id="rId5"/>
    <sheet name="formula" sheetId="9" r:id="rId6"/>
    <sheet name="simple operator" sheetId="2" r:id="rId7"/>
    <sheet name="condition" sheetId="3" r:id="rId8"/>
    <sheet name="Pivot Table" sheetId="5" r:id="rId9"/>
    <sheet name="فارسی" sheetId="8" r:id="rId10"/>
    <sheet name="some easy analysis" sheetId="7" r:id="rId11"/>
    <sheet name="filter" sheetId="10" r:id="rId12"/>
    <sheet name="2dPixelArt" sheetId="11" r:id="rId13"/>
  </sheets>
  <calcPr calcId="191029"/>
  <pivotCaches>
    <pivotCache cacheId="0" r:id="rId14"/>
    <pivotCache cacheId="1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9" l="1"/>
  <c r="F16" i="9"/>
  <c r="F15" i="9"/>
  <c r="F14" i="9"/>
  <c r="F13" i="9"/>
  <c r="F11" i="9"/>
  <c r="F10" i="9"/>
  <c r="F9" i="9"/>
  <c r="F8" i="9"/>
  <c r="O15" i="2"/>
  <c r="O16" i="2"/>
  <c r="O17" i="2"/>
  <c r="O14" i="2"/>
  <c r="O8" i="2"/>
  <c r="O7" i="2"/>
  <c r="L18" i="2"/>
  <c r="H12" i="8"/>
  <c r="E18" i="5"/>
  <c r="E7" i="5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G17" i="3"/>
  <c r="G18" i="3"/>
  <c r="G19" i="3"/>
  <c r="G20" i="3"/>
  <c r="G21" i="3"/>
  <c r="H21" i="3" s="1"/>
  <c r="G22" i="3"/>
  <c r="G23" i="3"/>
  <c r="G24" i="3"/>
  <c r="H17" i="3"/>
  <c r="H18" i="3"/>
  <c r="H19" i="3"/>
  <c r="H20" i="3"/>
  <c r="H22" i="3"/>
  <c r="H23" i="3"/>
  <c r="H24" i="3"/>
  <c r="H16" i="3"/>
  <c r="G16" i="3"/>
  <c r="H15" i="3"/>
  <c r="G15" i="3"/>
  <c r="I6" i="2"/>
  <c r="I8" i="2"/>
  <c r="K12" i="2"/>
  <c r="I12" i="2"/>
  <c r="I10" i="2"/>
</calcChain>
</file>

<file path=xl/sharedStrings.xml><?xml version="1.0" encoding="utf-8"?>
<sst xmlns="http://schemas.openxmlformats.org/spreadsheetml/2006/main" count="382" uniqueCount="284">
  <si>
    <t>Days of the week</t>
  </si>
  <si>
    <t>Sat</t>
  </si>
  <si>
    <t>Sun</t>
  </si>
  <si>
    <t>Mon</t>
  </si>
  <si>
    <t>Tue</t>
  </si>
  <si>
    <t>Wed</t>
  </si>
  <si>
    <t>Thu</t>
  </si>
  <si>
    <t>Fri</t>
  </si>
  <si>
    <t>Saturday</t>
  </si>
  <si>
    <t>Sunday</t>
  </si>
  <si>
    <t>Monday</t>
  </si>
  <si>
    <t>Tuesday</t>
  </si>
  <si>
    <t>Wednesday</t>
  </si>
  <si>
    <t>Thursday</t>
  </si>
  <si>
    <t>Friday</t>
  </si>
  <si>
    <t>Month of the year</t>
  </si>
  <si>
    <t>Feb</t>
  </si>
  <si>
    <t>Mar</t>
  </si>
  <si>
    <t>Apr</t>
  </si>
  <si>
    <t>May</t>
  </si>
  <si>
    <t>Jun</t>
  </si>
  <si>
    <t>Jul</t>
  </si>
  <si>
    <t>Aug</t>
  </si>
  <si>
    <t>July</t>
  </si>
  <si>
    <t>August</t>
  </si>
  <si>
    <t>February</t>
  </si>
  <si>
    <t>March</t>
  </si>
  <si>
    <t>April</t>
  </si>
  <si>
    <t>June</t>
  </si>
  <si>
    <t>Numbers and pattersns</t>
  </si>
  <si>
    <t>Caps</t>
  </si>
  <si>
    <t>SAT</t>
  </si>
  <si>
    <t>SUN</t>
  </si>
  <si>
    <t>MON</t>
  </si>
  <si>
    <t>TUE</t>
  </si>
  <si>
    <t>WED</t>
  </si>
  <si>
    <t>THU</t>
  </si>
  <si>
    <t>FRI</t>
  </si>
  <si>
    <t>sum</t>
  </si>
  <si>
    <t>mul</t>
  </si>
  <si>
    <t>divide</t>
  </si>
  <si>
    <t>reside?</t>
  </si>
  <si>
    <t>a</t>
  </si>
  <si>
    <t>b</t>
  </si>
  <si>
    <t xml:space="preserve">a+b </t>
  </si>
  <si>
    <t>Clock</t>
  </si>
  <si>
    <t>hour</t>
  </si>
  <si>
    <t>minute</t>
  </si>
  <si>
    <t>ali</t>
  </si>
  <si>
    <t>mosavi</t>
  </si>
  <si>
    <t>reza</t>
  </si>
  <si>
    <t>karami</t>
  </si>
  <si>
    <t xml:space="preserve">mina </t>
  </si>
  <si>
    <t>manaii</t>
  </si>
  <si>
    <t>kazem</t>
  </si>
  <si>
    <t>romi</t>
  </si>
  <si>
    <t>score</t>
  </si>
  <si>
    <t>user 1</t>
  </si>
  <si>
    <t>user2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</si>
  <si>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</si>
  <si>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</si>
  <si>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</si>
  <si>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</si>
  <si>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</si>
  <si>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</si>
  <si>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</si>
  <si>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</si>
  <si>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Chemistry</t>
  </si>
  <si>
    <t>Physics</t>
  </si>
  <si>
    <t>Math</t>
  </si>
  <si>
    <t>Sum</t>
  </si>
  <si>
    <t>Avg</t>
  </si>
  <si>
    <t>Farsi auto fill</t>
  </si>
  <si>
    <t>file riboon &gt; option &gt; advance&gt; create list for use</t>
  </si>
  <si>
    <t>شنبه</t>
  </si>
  <si>
    <t>یکشنبه</t>
  </si>
  <si>
    <t>دوشنبه</t>
  </si>
  <si>
    <t>سه شنبه</t>
  </si>
  <si>
    <t>چهارشنبه</t>
  </si>
  <si>
    <t>پنجشنبه</t>
  </si>
  <si>
    <t>جمعه</t>
  </si>
  <si>
    <t>فروردین</t>
  </si>
  <si>
    <t>اردیبهشت</t>
  </si>
  <si>
    <t>خرداد</t>
  </si>
  <si>
    <t>تیر</t>
  </si>
  <si>
    <t>امرداد</t>
  </si>
  <si>
    <t>شهریور</t>
  </si>
  <si>
    <t>مهر</t>
  </si>
  <si>
    <t>آبان</t>
  </si>
  <si>
    <t>آذر</t>
  </si>
  <si>
    <t>دی</t>
  </si>
  <si>
    <t>Home &gt; Cells &gt; Format &gt; Format Cells</t>
  </si>
  <si>
    <t>1403-02-01</t>
  </si>
  <si>
    <t>1403-02-02</t>
  </si>
  <si>
    <t>1403-02-03</t>
  </si>
  <si>
    <t>1403-02-04</t>
  </si>
  <si>
    <t>1403-02-05</t>
  </si>
  <si>
    <t>1403-02-06</t>
  </si>
  <si>
    <t>1403-02-07</t>
  </si>
  <si>
    <t>1403-02-08</t>
  </si>
  <si>
    <t>1403-02-09</t>
  </si>
  <si>
    <t>1403-02-10</t>
  </si>
  <si>
    <t>1403-02-11</t>
  </si>
  <si>
    <t>1403-02-12</t>
  </si>
  <si>
    <t>1403-02-13</t>
  </si>
  <si>
    <t>1403-02-14</t>
  </si>
  <si>
    <t>1403-02-15</t>
  </si>
  <si>
    <t>1403-02-16</t>
  </si>
  <si>
    <t>1403-02-17</t>
  </si>
  <si>
    <t>1403/02/01</t>
  </si>
  <si>
    <t>1403/02/02</t>
  </si>
  <si>
    <t>1403/02/03</t>
  </si>
  <si>
    <t>1403/02/04</t>
  </si>
  <si>
    <t>1403/02/05</t>
  </si>
  <si>
    <t>1403/02/06</t>
  </si>
  <si>
    <t>1403/02/07</t>
  </si>
  <si>
    <t>1403/02/08</t>
  </si>
  <si>
    <t>1403/02/09</t>
  </si>
  <si>
    <t>1403/02/10</t>
  </si>
  <si>
    <t>1403/02/11</t>
  </si>
  <si>
    <t>1403/02/12</t>
  </si>
  <si>
    <t>1403/02/13</t>
  </si>
  <si>
    <t>1403/02/14</t>
  </si>
  <si>
    <t>1403/02/15</t>
  </si>
  <si>
    <t>1403/02/16</t>
  </si>
  <si>
    <t>1403/02/17</t>
  </si>
  <si>
    <t>Enter and Tabs Game</t>
  </si>
  <si>
    <t>tabs move</t>
  </si>
  <si>
    <t>enter move</t>
  </si>
  <si>
    <t>tabs</t>
  </si>
  <si>
    <t>enter</t>
  </si>
  <si>
    <t>write below and tabs</t>
  </si>
  <si>
    <t>here?</t>
  </si>
  <si>
    <t>here</t>
  </si>
  <si>
    <t>Home &gt; style &gt; format as table</t>
  </si>
  <si>
    <t>Column1</t>
  </si>
  <si>
    <t>&gt; Riboon Table Design</t>
  </si>
  <si>
    <t>Year</t>
  </si>
  <si>
    <t>Quarter</t>
  </si>
  <si>
    <t>Month</t>
  </si>
  <si>
    <t>Category</t>
  </si>
  <si>
    <t>Price</t>
  </si>
  <si>
    <t>Nov</t>
  </si>
  <si>
    <t>Dec</t>
  </si>
  <si>
    <t>Oliver Oil</t>
  </si>
  <si>
    <t>Total</t>
  </si>
  <si>
    <t>Jan</t>
  </si>
  <si>
    <t>Bath Products</t>
  </si>
  <si>
    <t>Gift Basket</t>
  </si>
  <si>
    <t>Sales</t>
  </si>
  <si>
    <t>Average</t>
  </si>
  <si>
    <t>Count</t>
  </si>
  <si>
    <t>Row Labels</t>
  </si>
  <si>
    <t>Sum of Sales</t>
  </si>
  <si>
    <t>Grand Total</t>
  </si>
  <si>
    <t>Column Labels</t>
  </si>
  <si>
    <t>s</t>
  </si>
  <si>
    <t>flash fill shortcut</t>
  </si>
  <si>
    <t>ctrl + e</t>
  </si>
  <si>
    <t>sohrab</t>
  </si>
  <si>
    <t>khanbadr</t>
  </si>
  <si>
    <t>montazeri</t>
  </si>
  <si>
    <t>maryam</t>
  </si>
  <si>
    <t>boshehri</t>
  </si>
  <si>
    <t>md sohrabkhanbadr</t>
  </si>
  <si>
    <t>md alimontazeri</t>
  </si>
  <si>
    <t>md maryamboshehri</t>
  </si>
  <si>
    <t>Name</t>
  </si>
  <si>
    <t>Family</t>
  </si>
  <si>
    <t>Command</t>
  </si>
  <si>
    <t>Go to Data &gt; Flash Fill</t>
  </si>
  <si>
    <t>Page Layout &gt;  Sheet Right to Left</t>
  </si>
  <si>
    <t>نام</t>
  </si>
  <si>
    <t>نام خانوادگی</t>
  </si>
  <si>
    <t>شماره دانشجویی</t>
  </si>
  <si>
    <t>نمره</t>
  </si>
  <si>
    <t>مریم</t>
  </si>
  <si>
    <t>علی</t>
  </si>
  <si>
    <t>مهتاب</t>
  </si>
  <si>
    <t>ترم</t>
  </si>
  <si>
    <t>مهدی</t>
  </si>
  <si>
    <t>کاظم</t>
  </si>
  <si>
    <t>محمد</t>
  </si>
  <si>
    <t>یاور</t>
  </si>
  <si>
    <t>لهراسبی</t>
  </si>
  <si>
    <t>مهدوی</t>
  </si>
  <si>
    <t>کازرونی</t>
  </si>
  <si>
    <t>خوشچهره</t>
  </si>
  <si>
    <t>میانیی</t>
  </si>
  <si>
    <t>محسنی</t>
  </si>
  <si>
    <t>یاوری</t>
  </si>
  <si>
    <t>Sum of نمره</t>
  </si>
  <si>
    <t>pivot table</t>
  </si>
  <si>
    <t>Group Operation</t>
  </si>
  <si>
    <t xml:space="preserve">drag and drop : </t>
  </si>
  <si>
    <t>sum functions</t>
  </si>
  <si>
    <t>Formula</t>
  </si>
  <si>
    <t>Maths</t>
  </si>
  <si>
    <t>log10</t>
  </si>
  <si>
    <t>h</t>
  </si>
  <si>
    <t>m</t>
  </si>
  <si>
    <t>Time</t>
  </si>
  <si>
    <t>c</t>
  </si>
  <si>
    <t>Functions of Excel</t>
  </si>
  <si>
    <t>From sources across the web</t>
  </si>
  <si>
    <t>If</t>
  </si>
  <si>
    <t>CONCATENATE</t>
  </si>
  <si>
    <t>COUNTA</t>
  </si>
  <si>
    <t>Trim</t>
  </si>
  <si>
    <t>COUNTIF</t>
  </si>
  <si>
    <t>v</t>
  </si>
  <si>
    <t>d</t>
  </si>
  <si>
    <t>Text3</t>
  </si>
  <si>
    <t>Text2</t>
  </si>
  <si>
    <t>text1</t>
  </si>
  <si>
    <t>table</t>
  </si>
  <si>
    <t>user1</t>
  </si>
  <si>
    <t>index</t>
  </si>
  <si>
    <t>user3</t>
  </si>
  <si>
    <t xml:space="preserve">sohrab              khanbadr         18                  </t>
  </si>
  <si>
    <t>user20</t>
  </si>
  <si>
    <t>XLOOKUP</t>
  </si>
  <si>
    <t>Count of Sales</t>
  </si>
  <si>
    <t>Right click &gt; Summarize Value by …</t>
  </si>
  <si>
    <t>Row</t>
  </si>
  <si>
    <t>Address</t>
  </si>
  <si>
    <t>Square Footage</t>
  </si>
  <si>
    <t>Bedrooms</t>
  </si>
  <si>
    <t>123 Main St.</t>
  </si>
  <si>
    <t>456 Elm St.</t>
  </si>
  <si>
    <t>789 Oak St.</t>
  </si>
  <si>
    <t>100 Maple Ave.</t>
  </si>
  <si>
    <t>234 Birch Lane</t>
  </si>
  <si>
    <t>567 Pine Blvd.</t>
  </si>
  <si>
    <t>890 Willow Dr.</t>
  </si>
  <si>
    <t>1123 Spruce St.</t>
  </si>
  <si>
    <t>1456 Cedar Ave.</t>
  </si>
  <si>
    <t>1789 Elm St.</t>
  </si>
  <si>
    <t>2000 Oak St.</t>
  </si>
  <si>
    <t>2345 Birch Lane</t>
  </si>
  <si>
    <t>2678 Pine Blvd.</t>
  </si>
  <si>
    <t>2900 Willow Dr.</t>
  </si>
  <si>
    <t>3123 Spruce St.</t>
  </si>
  <si>
    <t>3456 Cedar Ave.</t>
  </si>
  <si>
    <t>3789 Elm St.</t>
  </si>
  <si>
    <t>4000 Oak St.</t>
  </si>
  <si>
    <t>4345 Birch Lane</t>
  </si>
  <si>
    <t>4678 Pine Blvd.</t>
  </si>
  <si>
    <t>4900 Willow Dr.</t>
  </si>
  <si>
    <t>5123 Spruce St.</t>
  </si>
  <si>
    <t>5456 Cedar Ave.</t>
  </si>
  <si>
    <t>5789 Elm St.</t>
  </si>
  <si>
    <t>6000 Oak St.</t>
  </si>
  <si>
    <t>6345 Birch Lane</t>
  </si>
  <si>
    <t>6678 Pine Blvd.</t>
  </si>
  <si>
    <t>6900 Willow Dr.</t>
  </si>
  <si>
    <t>7123 Spruce St.</t>
  </si>
  <si>
    <t>7456 Cedar Ave.</t>
  </si>
  <si>
    <t>name</t>
  </si>
  <si>
    <t>fname</t>
  </si>
  <si>
    <t>age</t>
  </si>
  <si>
    <t>babak</t>
  </si>
  <si>
    <t>saeeidi</t>
  </si>
  <si>
    <t>https://globalexcelsummit.com/post/how-people-use-excel-in-the-real-world</t>
  </si>
  <si>
    <r>
      <t>میانگین استفاده روزانه از اکسل</t>
    </r>
    <r>
      <rPr>
        <sz val="12"/>
        <rFont val="__vazir_46c312"/>
      </rPr>
      <t>: 37% از کار روزانه افراد با Excel انجام می‌شود.</t>
    </r>
  </si>
  <si>
    <r>
      <t>افراد حرفه‌ای که بیش از 80% زمان خود را با Excel کار می‌کنند</t>
    </r>
    <r>
      <rPr>
        <sz val="12"/>
        <rFont val="__vazir_46c312"/>
      </rPr>
      <t>: 1 نفر از هر 25 حرفه‌ای.</t>
    </r>
  </si>
  <si>
    <r>
      <t>افرادی که حداقل یک‌بار در هر ساعت به صفحه‌گسترده‌های Excel نگاه می‌کنند</t>
    </r>
    <r>
      <rPr>
        <sz val="12"/>
        <rFont val="__vazir_46c312"/>
      </rPr>
      <t>: 66% از حرفه‌ای‌ها.</t>
    </r>
  </si>
  <si>
    <r>
      <t>افرادی که حداقل 11 بار در هر ساعت به Excel نگاه می‌کنند</t>
    </r>
    <r>
      <rPr>
        <sz val="12"/>
        <rFont val="__vazir_46c312"/>
      </rPr>
      <t>: 8% از حرفه‌ای‌ها.</t>
    </r>
  </si>
  <si>
    <r>
      <t>افرادی که بیش از 21 بار در هر ساعت به Excel نگاه می‌کنند</t>
    </r>
    <r>
      <rPr>
        <sz val="12"/>
        <rFont val="__vazir_46c312"/>
      </rPr>
      <t>: 3% از حرفه‌ای‌ها.</t>
    </r>
  </si>
  <si>
    <r>
      <t>افرادی که هرگز به Excel نگاه نمی‌کنند</t>
    </r>
    <r>
      <rPr>
        <sz val="12"/>
        <rFont val="__vazir_46c312"/>
      </rPr>
      <t>: 4% از حرفه‌ای‌ها.</t>
    </r>
  </si>
  <si>
    <r>
      <t>افرادی که فقط یک یا دو بار در روز به Excel نگاه می‌کنند</t>
    </r>
    <r>
      <rPr>
        <sz val="12"/>
        <rFont val="__vazir_46c312"/>
      </rPr>
      <t>: 30% از حرفه‌ای‌ها.</t>
    </r>
  </si>
  <si>
    <r>
      <t>افرادی که دو صفحه‌گسترده Excel همزمان روی کامپیوتر باز دارند</t>
    </r>
    <r>
      <rPr>
        <sz val="12"/>
        <rFont val="__vazir_46c312"/>
      </rPr>
      <t>: بیش از 60% از افراد.</t>
    </r>
  </si>
  <si>
    <r>
      <t>افرادی که همیشه حداقل دو صفحه‌گسترده Excel باز دارند</t>
    </r>
    <r>
      <rPr>
        <sz val="12"/>
        <rFont val="__vazir_46c312"/>
      </rPr>
      <t>: بیش از 80% از حرفه‌ای‌ها.</t>
    </r>
  </si>
  <si>
    <r>
      <t>افرادی که بیش از 5 صفحه‌گسترده همزمان باز دارند</t>
    </r>
    <r>
      <rPr>
        <sz val="12"/>
        <rFont val="__vazir_46c312"/>
      </rPr>
      <t>: 5% از حرفه‌ای‌ها.</t>
    </r>
  </si>
  <si>
    <t>https://vrgl.ir/XgDoc</t>
  </si>
  <si>
    <t>October 3, 2022 | ctober 3rd 2022 was 2 years, 0 months and 7 days ago, which is 738 days.</t>
  </si>
  <si>
    <t>https://howlongagogo.com/date/2022/october/3</t>
  </si>
  <si>
    <t>https://www.w3schools.com/excel/excel_tables.php</t>
  </si>
  <si>
    <t>https://support.microsoft.com/en-us/office/transpose-function-ed039415-ed8a-4a81-93e9-4b6dfac76027</t>
  </si>
  <si>
    <t>Transpose</t>
  </si>
  <si>
    <t>w3schools</t>
  </si>
  <si>
    <t>https://www.youtube.com/@Excellearn_ir</t>
  </si>
  <si>
    <t>https://youtube.com/shorts/Su2nWZNVlQ0?si=hrnhEWoDHAT6Ns81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</si>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</sst>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[$-160429]d\ mmmm\ yyyy;@"/>
    <numFmt numFmtId="165" formatCode="&quot;$&quot;#,##0.00"/>
    <numFmt numFmtId="166" formatCode="[$-160429]dd/mm/yyyy;@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__vazir_46c312"/>
    </font>
    <font>
      <sz val="12"/>
      <name val="__vazir_46c31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20" fontId="0" fillId="5" borderId="0" xfId="0" applyNumberFormat="1" applyFill="1"/>
    <xf numFmtId="0" fontId="1" fillId="6" borderId="0" xfId="0" applyFont="1" applyFill="1"/>
    <xf numFmtId="0" fontId="0" fillId="6" borderId="0" xfId="0" applyFill="1"/>
    <xf numFmtId="164" fontId="0" fillId="0" borderId="0" xfId="0" applyNumberFormat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1" fillId="10" borderId="1" xfId="0" applyFont="1" applyFill="1" applyBorder="1"/>
    <xf numFmtId="0" fontId="1" fillId="0" borderId="1" xfId="0" applyFont="1" applyBorder="1"/>
    <xf numFmtId="0" fontId="1" fillId="8" borderId="1" xfId="0" applyFont="1" applyFill="1" applyBorder="1"/>
    <xf numFmtId="0" fontId="1" fillId="9" borderId="1" xfId="0" applyFont="1" applyFill="1" applyBorder="1"/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7" fillId="0" borderId="1" xfId="0" pivotButton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0" fillId="0" borderId="1" xfId="0" applyBorder="1"/>
    <xf numFmtId="18" fontId="0" fillId="0" borderId="1" xfId="0" applyNumberFormat="1" applyBorder="1"/>
    <xf numFmtId="0" fontId="0" fillId="12" borderId="1" xfId="0" applyFill="1" applyBorder="1"/>
    <xf numFmtId="0" fontId="0" fillId="13" borderId="1" xfId="0" applyFill="1" applyBorder="1"/>
    <xf numFmtId="0" fontId="6" fillId="0" borderId="0" xfId="0" applyFont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10" fontId="0" fillId="0" borderId="0" xfId="0" applyNumberFormat="1"/>
    <xf numFmtId="0" fontId="1" fillId="0" borderId="0" xfId="0" applyFont="1" applyAlignment="1">
      <alignment horizontal="left"/>
    </xf>
    <xf numFmtId="10" fontId="1" fillId="0" borderId="0" xfId="0" applyNumberFormat="1" applyFont="1"/>
    <xf numFmtId="0" fontId="8" fillId="0" borderId="0" xfId="0" applyFont="1" applyAlignment="1">
      <alignment horizontal="center" vertical="center" wrapText="1"/>
    </xf>
    <xf numFmtId="6" fontId="8" fillId="0" borderId="0" xfId="0" applyNumberFormat="1" applyFont="1" applyAlignment="1">
      <alignment horizontal="center" vertical="center" wrapText="1"/>
    </xf>
    <xf numFmtId="0" fontId="0" fillId="11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11" fillId="0" borderId="0" xfId="0" applyFont="1"/>
    <xf numFmtId="0" fontId="10" fillId="0" borderId="0" xfId="0" applyFont="1" applyAlignment="1">
      <alignment vertical="center" wrapText="1" readingOrder="1"/>
    </xf>
    <xf numFmtId="0" fontId="9" fillId="0" borderId="0" xfId="0" applyFont="1" applyAlignment="1">
      <alignment horizontal="right" vertical="center" wrapText="1" indent="1" readingOrder="2"/>
    </xf>
    <xf numFmtId="0" fontId="9" fillId="21" borderId="0" xfId="0" applyFont="1" applyFill="1" applyAlignment="1">
      <alignment horizontal="right" vertical="center" wrapText="1" indent="1" readingOrder="2"/>
    </xf>
    <xf numFmtId="0" fontId="9" fillId="10" borderId="0" xfId="0" applyFont="1" applyFill="1" applyAlignment="1">
      <alignment horizontal="right" vertical="center" wrapText="1" indent="1" readingOrder="2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11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1"/>
  </cellXfs>
  <cellStyles count="2">
    <cellStyle name="Hyperlink" xfId="1" builtinId="8"/>
    <cellStyle name="Normal" xfId="0" builtinId="0"/>
  </cellStyles>
  <dxfs count="1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0" formatCode="&quot;$&quot;#,##0_);[Red]\(&quot;$&quot;#,##0\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6" formatCode="[$-160429]dd/mm/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6" formatCode="[$-160429]dd/mm/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[Book1.xlsx]فارسی!PivotTable9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فارسی!$I$16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فارسی!$H$17:$H$27</c:f>
              <c:multiLvlStrCache>
                <c:ptCount val="7"/>
                <c:lvl>
                  <c:pt idx="0">
                    <c:v>علی</c:v>
                  </c:pt>
                  <c:pt idx="1">
                    <c:v>مریم</c:v>
                  </c:pt>
                  <c:pt idx="2">
                    <c:v>مهدی</c:v>
                  </c:pt>
                  <c:pt idx="3">
                    <c:v>مهتاب</c:v>
                  </c:pt>
                  <c:pt idx="4">
                    <c:v>یاور</c:v>
                  </c:pt>
                  <c:pt idx="5">
                    <c:v>کاظم</c:v>
                  </c:pt>
                  <c:pt idx="6">
                    <c:v>محمد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5">
                    <c:v>3</c:v>
                  </c:pt>
                </c:lvl>
              </c:multiLvlStrCache>
            </c:multiLvlStrRef>
          </c:cat>
          <c:val>
            <c:numRef>
              <c:f>فارسی!$I$17:$I$27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15</c:v>
                </c:pt>
                <c:pt idx="4">
                  <c:v>18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D-4C04-90A8-3705C7CEB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68736"/>
        <c:axId val="193169568"/>
      </c:barChart>
      <c:catAx>
        <c:axId val="19316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9568"/>
        <c:crosses val="autoZero"/>
        <c:auto val="1"/>
        <c:lblAlgn val="ctr"/>
        <c:lblOffset val="100"/>
        <c:noMultiLvlLbl val="0"/>
      </c:catAx>
      <c:valAx>
        <c:axId val="1931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فارسی!$G$4</c:f>
              <c:strCache>
                <c:ptCount val="1"/>
                <c:pt idx="0">
                  <c:v>نمره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فارسی!$D$5:$E$11</c:f>
              <c:multiLvlStrCache>
                <c:ptCount val="7"/>
                <c:lvl>
                  <c:pt idx="0">
                    <c:v>لهراسبی</c:v>
                  </c:pt>
                  <c:pt idx="1">
                    <c:v>مهدوی</c:v>
                  </c:pt>
                  <c:pt idx="2">
                    <c:v>کازرونی</c:v>
                  </c:pt>
                  <c:pt idx="3">
                    <c:v>خوشچهره</c:v>
                  </c:pt>
                  <c:pt idx="4">
                    <c:v>میانیی</c:v>
                  </c:pt>
                  <c:pt idx="5">
                    <c:v>محسنی</c:v>
                  </c:pt>
                  <c:pt idx="6">
                    <c:v>یاوری</c:v>
                  </c:pt>
                </c:lvl>
                <c:lvl>
                  <c:pt idx="0">
                    <c:v>مریم</c:v>
                  </c:pt>
                  <c:pt idx="1">
                    <c:v>علی</c:v>
                  </c:pt>
                  <c:pt idx="2">
                    <c:v>مهتاب</c:v>
                  </c:pt>
                  <c:pt idx="3">
                    <c:v>مهدی</c:v>
                  </c:pt>
                  <c:pt idx="4">
                    <c:v>کاظم</c:v>
                  </c:pt>
                  <c:pt idx="5">
                    <c:v>محمد</c:v>
                  </c:pt>
                  <c:pt idx="6">
                    <c:v>یاور</c:v>
                  </c:pt>
                </c:lvl>
              </c:multiLvlStrCache>
            </c:multiLvlStrRef>
          </c:cat>
          <c:val>
            <c:numRef>
              <c:f>فارسی!$G$5:$G$11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15</c:v>
                </c:pt>
                <c:pt idx="3">
                  <c:v>20</c:v>
                </c:pt>
                <c:pt idx="4">
                  <c:v>17</c:v>
                </c:pt>
                <c:pt idx="5">
                  <c:v>20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F-483E-BAC0-1D9F55A31DE0}"/>
            </c:ext>
          </c:extLst>
        </c:ser>
        <c:ser>
          <c:idx val="2"/>
          <c:order val="2"/>
          <c:tx>
            <c:strRef>
              <c:f>فارسی!$H$4</c:f>
              <c:strCache>
                <c:ptCount val="1"/>
                <c:pt idx="0">
                  <c:v>ترم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فارسی!$D$5:$E$11</c:f>
              <c:multiLvlStrCache>
                <c:ptCount val="7"/>
                <c:lvl>
                  <c:pt idx="0">
                    <c:v>لهراسبی</c:v>
                  </c:pt>
                  <c:pt idx="1">
                    <c:v>مهدوی</c:v>
                  </c:pt>
                  <c:pt idx="2">
                    <c:v>کازرونی</c:v>
                  </c:pt>
                  <c:pt idx="3">
                    <c:v>خوشچهره</c:v>
                  </c:pt>
                  <c:pt idx="4">
                    <c:v>میانیی</c:v>
                  </c:pt>
                  <c:pt idx="5">
                    <c:v>محسنی</c:v>
                  </c:pt>
                  <c:pt idx="6">
                    <c:v>یاوری</c:v>
                  </c:pt>
                </c:lvl>
                <c:lvl>
                  <c:pt idx="0">
                    <c:v>مریم</c:v>
                  </c:pt>
                  <c:pt idx="1">
                    <c:v>علی</c:v>
                  </c:pt>
                  <c:pt idx="2">
                    <c:v>مهتاب</c:v>
                  </c:pt>
                  <c:pt idx="3">
                    <c:v>مهدی</c:v>
                  </c:pt>
                  <c:pt idx="4">
                    <c:v>کاظم</c:v>
                  </c:pt>
                  <c:pt idx="5">
                    <c:v>محمد</c:v>
                  </c:pt>
                  <c:pt idx="6">
                    <c:v>یاور</c:v>
                  </c:pt>
                </c:lvl>
              </c:multiLvlStrCache>
            </c:multiLvlStrRef>
          </c:cat>
          <c:val>
            <c:numRef>
              <c:f>فارسی!$H$5:$H$11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BF-483E-BAC0-1D9F55A31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67072"/>
        <c:axId val="193167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فارسی!$F$4</c15:sqref>
                        </c15:formulaRef>
                      </c:ext>
                    </c:extLst>
                    <c:strCache>
                      <c:ptCount val="1"/>
                      <c:pt idx="0">
                        <c:v>شماره دانشجویی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فارسی!$D$5:$E$11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لهراسبی</c:v>
                        </c:pt>
                        <c:pt idx="1">
                          <c:v>مهدوی</c:v>
                        </c:pt>
                        <c:pt idx="2">
                          <c:v>کازرونی</c:v>
                        </c:pt>
                        <c:pt idx="3">
                          <c:v>خوشچهره</c:v>
                        </c:pt>
                        <c:pt idx="4">
                          <c:v>میانیی</c:v>
                        </c:pt>
                        <c:pt idx="5">
                          <c:v>محسنی</c:v>
                        </c:pt>
                        <c:pt idx="6">
                          <c:v>یاوری</c:v>
                        </c:pt>
                      </c:lvl>
                      <c:lvl>
                        <c:pt idx="0">
                          <c:v>مریم</c:v>
                        </c:pt>
                        <c:pt idx="1">
                          <c:v>علی</c:v>
                        </c:pt>
                        <c:pt idx="2">
                          <c:v>مهتاب</c:v>
                        </c:pt>
                        <c:pt idx="3">
                          <c:v>مهدی</c:v>
                        </c:pt>
                        <c:pt idx="4">
                          <c:v>کاظم</c:v>
                        </c:pt>
                        <c:pt idx="5">
                          <c:v>محمد</c:v>
                        </c:pt>
                        <c:pt idx="6">
                          <c:v>یاور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فارسی!$F$5:$F$11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3BF-483E-BAC0-1D9F55A31DE0}"/>
                  </c:ext>
                </c:extLst>
              </c15:ser>
            </c15:filteredBarSeries>
          </c:ext>
        </c:extLst>
      </c:barChart>
      <c:catAx>
        <c:axId val="1931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488"/>
        <c:crosses val="autoZero"/>
        <c:auto val="1"/>
        <c:lblAlgn val="ctr"/>
        <c:lblOffset val="100"/>
        <c:noMultiLvlLbl val="0"/>
      </c:catAx>
      <c:valAx>
        <c:axId val="1931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140677</xdr:colOff>
      <xdr:row>14</xdr:row>
      <xdr:rowOff>118697</xdr:rowOff>
    </xdr:from>
    <xdr:to>
      <xdr:col>6</xdr:col>
      <xdr:colOff>527538</xdr:colOff>
      <xdr:row>26</xdr:row>
      <xdr:rowOff>84993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61A86-4BCC-D04E-732A-813AD86D1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149468</xdr:colOff>
      <xdr:row>0</xdr:row>
      <xdr:rowOff>64477</xdr:rowOff>
    </xdr:from>
    <xdr:to>
      <xdr:col>16</xdr:col>
      <xdr:colOff>39565</xdr:colOff>
      <xdr:row>13</xdr:row>
      <xdr:rowOff>39565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F7A78D-F211-039A-0DF5-3D9570AFA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pand" refreshedDate="45574.934891898149" createdVersion="8" refreshedVersion="8" minRefreshableVersion="3" recordCount="7" xr:uid="{075ADC03-8FFD-47FA-A066-6EC6ED290468}">
  <cacheSource type="worksheet">
    <worksheetSource name="Table6"/>
  </cacheSource>
  <cacheFields count="5">
    <cacheField name="نام" numFmtId="0">
      <sharedItems count="7">
        <s v="مریم"/>
        <s v="علی"/>
        <s v="مهتاب"/>
        <s v="مهدی"/>
        <s v="کاظم"/>
        <s v="محمد"/>
        <s v="یاور"/>
      </sharedItems>
    </cacheField>
    <cacheField name="نام خانوادگی" numFmtId="0">
      <sharedItems/>
    </cacheField>
    <cacheField name="شماره دانشجویی" numFmtId="0">
      <sharedItems containsNonDate="0" containsString="0" containsBlank="1"/>
    </cacheField>
    <cacheField name="نمره" numFmtId="0">
      <sharedItems containsSemiMixedTypes="0" containsString="0" containsNumber="1" containsInteger="1" minValue="15" maxValue="20"/>
    </cacheField>
    <cacheField name="ترم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pand" refreshedDate="45574.934892476849" createdVersion="8" refreshedVersion="8" minRefreshableVersion="3" recordCount="5" xr:uid="{696D8869-ECE1-4553-A38C-C62F6BFF778D}">
  <cacheSource type="worksheet">
    <worksheetSource name="SalesTable6"/>
  </cacheSource>
  <cacheFields count="5"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Quarter" numFmtId="0">
      <sharedItems containsSemiMixedTypes="0" containsString="0" containsNumber="1" containsInteger="1" minValue="1" maxValue="4" count="3">
        <n v="1"/>
        <n v="2"/>
        <n v="4"/>
      </sharedItems>
    </cacheField>
    <cacheField name="Month" numFmtId="166">
      <sharedItems containsNonDate="0"/>
    </cacheField>
    <cacheField name="Category" numFmtId="0">
      <sharedItems count="3">
        <s v="Bath Products"/>
        <s v="Oliver Oil"/>
        <s v="Gift Basket"/>
      </sharedItems>
    </cacheField>
    <cacheField name="Sales" numFmtId="165">
      <sharedItems containsSemiMixedTypes="0" containsString="0" containsNumber="1" minValue="100" maxValue="3705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s v="لهراسبی"/>
    <m/>
    <n v="20"/>
    <x v="0"/>
  </r>
  <r>
    <x v="1"/>
    <s v="مهدوی"/>
    <m/>
    <n v="20"/>
    <x v="0"/>
  </r>
  <r>
    <x v="2"/>
    <s v="کازرونی"/>
    <m/>
    <n v="15"/>
    <x v="1"/>
  </r>
  <r>
    <x v="3"/>
    <s v="خوشچهره"/>
    <m/>
    <n v="20"/>
    <x v="0"/>
  </r>
  <r>
    <x v="4"/>
    <s v="میانیی"/>
    <m/>
    <n v="17"/>
    <x v="2"/>
  </r>
  <r>
    <x v="5"/>
    <s v="محسنی"/>
    <m/>
    <n v="20"/>
    <x v="2"/>
  </r>
  <r>
    <x v="6"/>
    <s v="یاوری"/>
    <m/>
    <n v="1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s v="Jan"/>
    <x v="0"/>
    <n v="939.39"/>
  </r>
  <r>
    <x v="0"/>
    <x v="0"/>
    <s v="Mar"/>
    <x v="1"/>
    <n v="100"/>
  </r>
  <r>
    <x v="0"/>
    <x v="1"/>
    <s v="Apr"/>
    <x v="0"/>
    <n v="250"/>
  </r>
  <r>
    <x v="0"/>
    <x v="2"/>
    <s v="Nov"/>
    <x v="2"/>
    <n v="3705.5"/>
  </r>
  <r>
    <x v="1"/>
    <x v="2"/>
    <s v="Dec"/>
    <x v="1"/>
    <n v="4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2EF9F-6D16-4023-A0B8-CC64C44D943F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E30" firstHeaderRow="1" firstDataRow="2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dataField="1" numFmtId="165" showAll="0"/>
  </pivotFields>
  <rowFields count="2">
    <field x="0"/>
    <field x="1"/>
  </rowFields>
  <rowItems count="7">
    <i>
      <x/>
    </i>
    <i r="1">
      <x/>
    </i>
    <i r="1">
      <x v="1"/>
    </i>
    <i r="1">
      <x v="2"/>
    </i>
    <i>
      <x v="1"/>
    </i>
    <i r="1"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Sales" fld="4" baseField="0" baseItem="0"/>
  </dataFields>
  <formats count="48">
    <format dxfId="84">
      <pivotArea type="all" dataOnly="0" outline="0" fieldPosition="0"/>
    </format>
    <format dxfId="83">
      <pivotArea outline="0" collapsedLevelsAreSubtotals="1" fieldPosition="0"/>
    </format>
    <format dxfId="82">
      <pivotArea type="origin" dataOnly="0" labelOnly="1" outline="0" fieldPosition="0"/>
    </format>
    <format dxfId="81">
      <pivotArea field="3" type="button" dataOnly="0" labelOnly="1" outline="0" axis="axisCol" fieldPosition="0"/>
    </format>
    <format dxfId="80">
      <pivotArea type="topRight" dataOnly="0" labelOnly="1" outline="0" fieldPosition="0"/>
    </format>
    <format dxfId="79">
      <pivotArea field="0" type="button" dataOnly="0" labelOnly="1" outline="0" axis="axisRow" fieldPosition="0"/>
    </format>
    <format dxfId="78">
      <pivotArea dataOnly="0" labelOnly="1" fieldPosition="0">
        <references count="1">
          <reference field="0" count="0"/>
        </references>
      </pivotArea>
    </format>
    <format dxfId="77">
      <pivotArea dataOnly="0" labelOnly="1" grandRow="1" outline="0" fieldPosition="0"/>
    </format>
    <format dxfId="76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75">
      <pivotArea dataOnly="0" labelOnly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74">
      <pivotArea dataOnly="0" labelOnly="1" fieldPosition="0">
        <references count="1">
          <reference field="3" count="0"/>
        </references>
      </pivotArea>
    </format>
    <format dxfId="73">
      <pivotArea dataOnly="0" labelOnly="1" grandCol="1" outline="0" fieldPosition="0"/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type="origin" dataOnly="0" labelOnly="1" outline="0" fieldPosition="0"/>
    </format>
    <format dxfId="69">
      <pivotArea field="3" type="button" dataOnly="0" labelOnly="1" outline="0" axis="axisCol" fieldPosition="0"/>
    </format>
    <format dxfId="68">
      <pivotArea type="topRight" dataOnly="0" labelOnly="1" outline="0" fieldPosition="0"/>
    </format>
    <format dxfId="67">
      <pivotArea field="0" type="button" dataOnly="0" labelOnly="1" outline="0" axis="axisRow" fieldPosition="0"/>
    </format>
    <format dxfId="66">
      <pivotArea dataOnly="0" labelOnly="1" fieldPosition="0">
        <references count="1">
          <reference field="0" count="0"/>
        </references>
      </pivotArea>
    </format>
    <format dxfId="65">
      <pivotArea dataOnly="0" labelOnly="1" grandRow="1" outline="0" fieldPosition="0"/>
    </format>
    <format dxfId="64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63">
      <pivotArea dataOnly="0" labelOnly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62">
      <pivotArea dataOnly="0" labelOnly="1" fieldPosition="0">
        <references count="1">
          <reference field="3" count="0"/>
        </references>
      </pivotArea>
    </format>
    <format dxfId="61">
      <pivotArea dataOnly="0" labelOnly="1" grandCol="1" outline="0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3" type="button" dataOnly="0" labelOnly="1" outline="0" axis="axisCol" fieldPosition="0"/>
    </format>
    <format dxfId="56">
      <pivotArea type="topRight" dataOnly="0" labelOnly="1" outline="0" fieldPosition="0"/>
    </format>
    <format dxfId="55">
      <pivotArea field="0" type="button" dataOnly="0" labelOnly="1" outline="0" axis="axisRow" fieldPosition="0"/>
    </format>
    <format dxfId="54">
      <pivotArea dataOnly="0" labelOnly="1" fieldPosition="0">
        <references count="1">
          <reference field="0" count="0"/>
        </references>
      </pivotArea>
    </format>
    <format dxfId="53">
      <pivotArea dataOnly="0" labelOnly="1" grandRow="1" outline="0" fieldPosition="0"/>
    </format>
    <format dxfId="52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51">
      <pivotArea dataOnly="0" labelOnly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50">
      <pivotArea dataOnly="0" labelOnly="1" fieldPosition="0">
        <references count="1">
          <reference field="3" count="0"/>
        </references>
      </pivotArea>
    </format>
    <format dxfId="49">
      <pivotArea dataOnly="0" labelOnly="1" grandCol="1" outline="0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field="3" type="button" dataOnly="0" labelOnly="1" outline="0" axis="axisCol" fieldPosition="0"/>
    </format>
    <format dxfId="44">
      <pivotArea type="topRight" dataOnly="0" labelOnly="1" outline="0" fieldPosition="0"/>
    </format>
    <format dxfId="43">
      <pivotArea field="0" type="button" dataOnly="0" labelOnly="1" outline="0" axis="axisRow" fieldPosition="0"/>
    </format>
    <format dxfId="42">
      <pivotArea dataOnly="0" labelOnly="1" fieldPosition="0">
        <references count="1">
          <reference field="0" count="0"/>
        </references>
      </pivotArea>
    </format>
    <format dxfId="41">
      <pivotArea dataOnly="0" labelOnly="1" grandRow="1" outline="0" fieldPosition="0"/>
    </format>
    <format dxfId="40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39">
      <pivotArea dataOnly="0" labelOnly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38">
      <pivotArea dataOnly="0" labelOnly="1" fieldPosition="0">
        <references count="1">
          <reference field="3" count="0"/>
        </references>
      </pivotArea>
    </format>
    <format dxfId="37">
      <pivotArea dataOnly="0" labelOnly="1" grandCol="1" outline="0" fieldPosition="0"/>
    </format>
  </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A5D83-CCB3-4AFD-98F4-3C970BC8562F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16:I27" firstHeaderRow="1" firstDataRow="1" firstDataCol="1"/>
  <pivotFields count="5">
    <pivotField axis="axisRow" showAll="0">
      <items count="8">
        <item x="1"/>
        <item x="4"/>
        <item x="5"/>
        <item x="0"/>
        <item x="2"/>
        <item x="3"/>
        <item x="6"/>
        <item t="default"/>
      </items>
    </pivotField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4"/>
    <field x="0"/>
  </rowFields>
  <rowItems count="11">
    <i>
      <x/>
    </i>
    <i r="1">
      <x/>
    </i>
    <i r="1">
      <x v="3"/>
    </i>
    <i r="1">
      <x v="5"/>
    </i>
    <i>
      <x v="1"/>
    </i>
    <i r="1">
      <x v="4"/>
    </i>
    <i r="1">
      <x v="6"/>
    </i>
    <i>
      <x v="2"/>
    </i>
    <i r="1">
      <x v="1"/>
    </i>
    <i r="1">
      <x v="2"/>
    </i>
    <i t="grand">
      <x/>
    </i>
  </rowItems>
  <colItems count="1">
    <i/>
  </colItems>
  <dataFields count="1">
    <dataField name="Sum of نمره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F755B-1B7F-4CF5-9239-E9C889677AAA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6:J21" firstHeaderRow="1" firstDataRow="2" firstDataCol="1"/>
  <pivotFields count="5"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4">
        <item x="0"/>
        <item x="2"/>
        <item x="1"/>
        <item t="default"/>
      </items>
    </pivotField>
    <pivotField dataField="1" numFmtId="165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Sales" fld="4" showDataAs="percentOfCol" baseField="0" baseItem="0" numFmtId="10"/>
  </dataFields>
  <formats count="2">
    <format dxfId="12">
      <pivotArea dataOnly="0" fieldPosition="0">
        <references count="1">
          <reference field="3" count="1">
            <x v="1"/>
          </reference>
        </references>
      </pivotArea>
    </format>
    <format dxfId="11">
      <pivotArea dataOnly="0" fieldPosition="0">
        <references count="1">
          <reference field="3" count="1">
            <x v="2"/>
          </reference>
        </references>
      </pivotArea>
    </format>
  </formats>
  <conditionalFormats count="2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3" count="3">
              <x v="0"/>
              <x v="1"/>
              <x v="2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3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EBB49-E6C1-4670-A365-297AD9BB7088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K11" firstHeaderRow="1" firstDataRow="2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dataField="1" numFmtId="165" showAll="0"/>
  </pivotFields>
  <rowFields count="2">
    <field x="0"/>
    <field x="1"/>
  </rowFields>
  <rowItems count="7">
    <i>
      <x/>
    </i>
    <i r="1">
      <x/>
    </i>
    <i r="1">
      <x v="1"/>
    </i>
    <i r="1">
      <x v="2"/>
    </i>
    <i>
      <x v="1"/>
    </i>
    <i r="1"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Sale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64482-8FEE-43C8-99A1-DB1D881CF4FB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1" firstHeaderRow="1" firstDataRow="2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dataField="1" numFmtId="165" showAll="0"/>
  </pivotFields>
  <rowFields count="2">
    <field x="0"/>
    <field x="1"/>
  </rowFields>
  <rowItems count="7">
    <i>
      <x/>
    </i>
    <i r="1">
      <x/>
    </i>
    <i r="1">
      <x v="1"/>
    </i>
    <i r="1">
      <x v="2"/>
    </i>
    <i>
      <x v="1"/>
    </i>
    <i r="1"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F9F8A90-17AA-43BD-83B4-A1CB25B8DD28}" name="Table8" displayName="Table8" ref="A6:B10" totalsRowShown="0">
  <autoFilter ref="A6:B10" xr:uid="{9F9F8A90-17AA-43BD-83B4-A1CB25B8DD28}"/>
  <tableColumns count="2">
    <tableColumn id="1" xr3:uid="{1C758F8F-F201-4931-9D55-50E1439FD8FD}" name="Name"/>
    <tableColumn id="2" xr3:uid="{975AF591-EA4A-4C56-90DE-71BAC67AE496}" name="Link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DD3823-CC27-4330-BE69-73A15AA13269}" name="Table6" displayName="Table6" ref="D4:H12" totalsRowCount="1">
  <autoFilter ref="D4:H11" xr:uid="{34DD3823-CC27-4330-BE69-73A15AA13269}"/>
  <tableColumns count="5">
    <tableColumn id="1" xr3:uid="{AFE29980-CE67-49DF-A09D-DE0DB4613AD3}" name="نام" totalsRowLabel="Total"/>
    <tableColumn id="2" xr3:uid="{F1002D57-27F0-4FF5-BE98-DB215ED9B23B}" name="نام خانوادگی"/>
    <tableColumn id="3" xr3:uid="{6C0353F1-4C6A-4185-9C5B-CDCC6FBF9551}" name="شماره دانشجویی"/>
    <tableColumn id="4" xr3:uid="{8CD8BD1D-0BA6-4A66-B58A-69F4F1E679B9}" name="نمره"/>
    <tableColumn id="5" xr3:uid="{080F813C-ABBE-42FB-AA75-D45DF154CDEB}" name="ترم" totalsRowFunction="count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230579-6F39-4559-BE7D-4FA00F563826}" name="Table11" displayName="Table11" ref="A1:E33" totalsRowShown="0" headerRowDxfId="10" dataDxfId="9">
  <autoFilter ref="A1:E33" xr:uid="{1E230579-6F39-4559-BE7D-4FA00F563826}"/>
  <tableColumns count="5">
    <tableColumn id="1" xr3:uid="{9AEA99DC-1593-4BD4-BDBE-7740C7FEF51A}" name="Row" dataDxfId="8"/>
    <tableColumn id="2" xr3:uid="{0B38D7DB-2142-44FF-902A-66F532D56507}" name="Address" dataDxfId="7"/>
    <tableColumn id="3" xr3:uid="{C1BBE6E6-280D-4581-88B4-D8BFB412767B}" name="Square Footage" dataDxfId="6"/>
    <tableColumn id="4" xr3:uid="{751E334D-454E-48C9-B1E2-14189617C144}" name="Bedrooms" dataDxfId="5"/>
    <tableColumn id="5" xr3:uid="{D867D560-5FC8-48E5-894E-1C623A60B756}" name="Price" dataDxfId="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B51988-376D-4F1E-B726-71F29A17B84A}" name="Table4" displayName="Table4" ref="B8:D11" totalsRowShown="0">
  <autoFilter ref="B8:D11" xr:uid="{30B51988-376D-4F1E-B726-71F29A17B84A}"/>
  <tableColumns count="3">
    <tableColumn id="1" xr3:uid="{E02DAEE2-7DCB-49CC-9C5C-BE92FD2CA57A}" name="Name"/>
    <tableColumn id="2" xr3:uid="{FA60285B-1643-4C7C-B537-EB16FB0953FD}" name="Family"/>
    <tableColumn id="3" xr3:uid="{C7B506DA-ED2D-4FC9-A405-10C8CEA5FBCC}" name="Command" dataDxfId="126"/>
  </tableColumns>
  <tableStyleInfo name="TableStyleLight9" showFirstColumn="0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7FDB3F-5705-4D76-B059-AD9364BCBD36}" name="newTable" displayName="newTable" ref="B17:E19" headerRowDxfId="125" dataDxfId="124">
  <autoFilter ref="B17:E19" xr:uid="{327FDB3F-5705-4D76-B059-AD9364BCBD36}"/>
  <tableColumns count="4">
    <tableColumn id="1" xr3:uid="{D2AFD9C2-834D-450B-AF64-5B1923BBA466}" name="name" totalsRowLabel="Total" dataDxfId="123" totalsRowDxfId="122"/>
    <tableColumn id="2" xr3:uid="{F7130A87-3D3D-48AB-9885-8127F0A12417}" name="fname" dataDxfId="121" totalsRowDxfId="120"/>
    <tableColumn id="3" xr3:uid="{B647A260-517E-4682-A183-3587777F5F91}" name="age" dataDxfId="119" totalsRowDxfId="118"/>
    <tableColumn id="4" xr3:uid="{CBF2BEE5-4AE7-4BE5-AD71-0FB3B326B371}" name="score" dataDxfId="117" totalsRowDxfId="116"/>
  </tableColumns>
  <tableStyleInfo name="TableStyleLight1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006CF23-6D7C-48B3-8B45-D6064C45B72E}" name="Table9" displayName="Table9" ref="B7:F16" totalsRowShown="0" headerRowDxfId="115" dataDxfId="113" headerRowBorderDxfId="114" tableBorderDxfId="112" totalsRowBorderDxfId="111">
  <autoFilter ref="B7:F16" xr:uid="{7006CF23-6D7C-48B3-8B45-D6064C45B72E}"/>
  <tableColumns count="5">
    <tableColumn id="1" xr3:uid="{3CFD2082-4CF1-446B-8BE2-F082C9C80C6E}" name="Column1" dataDxfId="110"/>
    <tableColumn id="2" xr3:uid="{9886A329-B735-47F9-955E-5ECA9DC343BB}" name="a" dataDxfId="109"/>
    <tableColumn id="3" xr3:uid="{68EF6A25-17F5-43C9-B799-1C836D3FBD9A}" name="b" dataDxfId="108"/>
    <tableColumn id="4" xr3:uid="{1682783A-113E-41DC-9945-B8AD72560258}" name="v" dataDxfId="107"/>
    <tableColumn id="5" xr3:uid="{98BFC7CF-F5D2-41A1-BA38-29D7EBE768D4}" name="d" dataDxfId="10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5712DDB-F083-4631-B5B4-DEAE0F2683C3}" name="Table10" displayName="Table10" ref="I9:K12" totalsRowShown="0" headerRowDxfId="105" dataDxfId="104">
  <autoFilter ref="I9:K12" xr:uid="{55712DDB-F083-4631-B5B4-DEAE0F2683C3}"/>
  <tableColumns count="3">
    <tableColumn id="3" xr3:uid="{66D84B39-2B84-418E-9FFD-8954963F30FA}" name="index" dataDxfId="103"/>
    <tableColumn id="1" xr3:uid="{F62D2BE7-F426-4DC0-B0D7-AF65116B2E07}" name="a" dataDxfId="102"/>
    <tableColumn id="2" xr3:uid="{0BA2E46D-DB4A-4180-B99A-F228C2F7D4AE}" name="b" dataDxfId="101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C1A82-C292-46B2-8D49-6BC44ADD500D}" name="Table7" displayName="Table7" ref="M13:O17" totalsRowShown="0" headerRowDxfId="100" dataDxfId="99">
  <autoFilter ref="M13:O17" xr:uid="{872C1A82-C292-46B2-8D49-6BC44ADD500D}"/>
  <tableColumns count="3">
    <tableColumn id="1" xr3:uid="{0C8D3807-16B0-436E-9F79-4183FE99E41F}" name="a" dataDxfId="98"/>
    <tableColumn id="2" xr3:uid="{4404D5D5-27E0-4563-BBBE-53783522352C}" name="b" dataDxfId="97"/>
    <tableColumn id="3" xr3:uid="{1BD00687-172E-4E72-AE13-14809C446321}" name="c" dataDxfId="96">
      <calculatedColumnFormula>_xlfn.XOR(M14,N14)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EE6957-5135-400A-B35C-030E2C636C37}" name="ScoreTable" displayName="ScoreTable" ref="J16:O26" totalsRowShown="0" headerRowDxfId="95" dataDxfId="93" headerRowBorderDxfId="94" tableBorderDxfId="92" totalsRowBorderDxfId="91">
  <autoFilter ref="J16:O26" xr:uid="{F5EE6957-5135-400A-B35C-030E2C636C37}"/>
  <tableColumns count="6">
    <tableColumn id="1" xr3:uid="{E532E91A-E33A-4E81-9A48-EEF5AB11EC7B}" name="Column1" dataDxfId="90"/>
    <tableColumn id="2" xr3:uid="{0D62E2C8-A0B7-4775-BFBE-6B3F1E31EF79}" name="Chemistry" dataDxfId="89"/>
    <tableColumn id="3" xr3:uid="{67EB20C9-5433-4C81-8F12-94DE5A5EE97B}" name="Physics" dataDxfId="88"/>
    <tableColumn id="4" xr3:uid="{D6E7A653-0297-4D9C-BD15-3337A4591C4B}" name="Math" dataDxfId="87"/>
    <tableColumn id="5" xr3:uid="{842D87BC-D7C9-4CAE-BB22-3AFB411FF356}" name="Sum" dataDxfId="86">
      <calculatedColumnFormula>SUM(K17:M17)</calculatedColumnFormula>
    </tableColumn>
    <tableColumn id="6" xr3:uid="{F459A362-E942-43C2-B36C-99D1C4BEDF3A}" name="Avg" dataDxfId="85">
      <calculatedColumnFormula>N17/3</calculatedColumnFormula>
    </tableColumn>
  </tableColumns>
  <tableStyleInfo name="TableStyleLight11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3B7AB0-43E6-4CE4-ACC5-D8F0607C3699}" name="SalesTable" displayName="SalesTable" ref="A1:E7" totalsRowCount="1" headerRowDxfId="36" dataDxfId="35" totalsRowDxfId="34">
  <autoFilter ref="A1:E6" xr:uid="{2D3B7AB0-43E6-4CE4-ACC5-D8F0607C3699}"/>
  <tableColumns count="5">
    <tableColumn id="1" xr3:uid="{3482221E-1290-4B0B-A9A2-C2FAAB6914B0}" name="Year" totalsRowLabel="Total" dataDxfId="33"/>
    <tableColumn id="2" xr3:uid="{3AFCCDF9-C0AD-4D58-A3BB-38000DE402A3}" name="Quarter" dataDxfId="32" totalsRowDxfId="31"/>
    <tableColumn id="3" xr3:uid="{13C418C4-182D-4A44-89E8-D393BD04FC6D}" name="Month" dataDxfId="30" totalsRowDxfId="29"/>
    <tableColumn id="4" xr3:uid="{F9A36E3C-6FBC-4AA8-8A66-DF0BB182EEAF}" name="Category" dataDxfId="28" totalsRowDxfId="27"/>
    <tableColumn id="5" xr3:uid="{F00803E8-955E-4C7A-B52F-45A3A55F5DAB}" name="Sales" totalsRowFunction="sum" dataDxfId="26" totalsRow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973B04-96CC-4EAF-86BE-63711C15F685}" name="SalesTable6" displayName="SalesTable6" ref="A12:E18" totalsRowCount="1" headerRowDxfId="24" dataDxfId="23" totalsRowDxfId="22">
  <autoFilter ref="A12:E17" xr:uid="{7F973B04-96CC-4EAF-86BE-63711C15F685}"/>
  <tableColumns count="5">
    <tableColumn id="1" xr3:uid="{E7FF91FD-D9DB-4835-BFA9-67F5C0EF9FA0}" name="Year" totalsRowLabel="Total" dataDxfId="21"/>
    <tableColumn id="2" xr3:uid="{163F7768-16EF-4686-B15A-5A0EF34203BD}" name="Quarter" dataDxfId="20" totalsRowDxfId="19"/>
    <tableColumn id="3" xr3:uid="{419873EB-0182-4D8D-958A-2708E5880FD1}" name="Month" dataDxfId="18" totalsRowDxfId="17"/>
    <tableColumn id="4" xr3:uid="{78A1DBA5-11D0-4FCD-BD11-0B68FE1048D6}" name="Category" dataDxfId="16" totalsRowDxfId="15"/>
    <tableColumn id="5" xr3:uid="{367B2CB3-A90F-49F7-8D3D-E2A10E3E6D9E}" name="Sales" totalsRowFunction="sum" dataDxfId="14" totalsRowDxfId="1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@Excellearn_ir" TargetMode="External"/><Relationship Id="rId2" Type="http://schemas.openxmlformats.org/officeDocument/2006/relationships/hyperlink" Target="https://support.microsoft.com/en-us/office/transpose-function-ed039415-ed8a-4a81-93e9-4b6dfac76027" TargetMode="External"/><Relationship Id="rId1" Type="http://schemas.openxmlformats.org/officeDocument/2006/relationships/hyperlink" Target="https://www.w3schools.com/excel/excel_tables.php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youtube.com/shorts/Su2nWZNVlQ0?si=hrnhEWoDHAT6Ns8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645B-D09D-438F-92C4-0E013F1AF245}">
  <sheetPr>
    <tabColor theme="6" tint="0.39997558519241921"/>
  </sheetPr>
  <dimension ref="A1:A16"/>
  <sheetViews>
    <sheetView workbookViewId="0">
      <selection activeCell="A16" sqref="A16"/>
    </sheetView>
  </sheetViews>
  <sheetFormatPr defaultRowHeight="15"/>
  <cols>
    <col min="1" max="1" width="81.85546875" style="81" customWidth="1"/>
  </cols>
  <sheetData>
    <row r="1" spans="1:1" ht="15.75">
      <c r="A1" s="83" t="s">
        <v>264</v>
      </c>
    </row>
    <row r="2" spans="1:1" ht="15.75">
      <c r="A2" s="83" t="s">
        <v>265</v>
      </c>
    </row>
    <row r="3" spans="1:1" ht="15.75">
      <c r="A3" s="84" t="s">
        <v>266</v>
      </c>
    </row>
    <row r="4" spans="1:1" ht="15.75">
      <c r="A4" s="83" t="s">
        <v>267</v>
      </c>
    </row>
    <row r="5" spans="1:1" ht="15.75">
      <c r="A5" s="83" t="s">
        <v>268</v>
      </c>
    </row>
    <row r="6" spans="1:1" ht="15.75">
      <c r="A6" s="83" t="s">
        <v>269</v>
      </c>
    </row>
    <row r="7" spans="1:1" ht="15.75">
      <c r="A7" s="85" t="s">
        <v>270</v>
      </c>
    </row>
    <row r="8" spans="1:1" ht="15.75">
      <c r="A8" s="84" t="s">
        <v>271</v>
      </c>
    </row>
    <row r="9" spans="1:1" ht="15.75">
      <c r="A9" s="84" t="s">
        <v>272</v>
      </c>
    </row>
    <row r="10" spans="1:1" ht="15.75">
      <c r="A10" s="83" t="s">
        <v>273</v>
      </c>
    </row>
    <row r="12" spans="1:1">
      <c r="A12" s="82" t="s">
        <v>263</v>
      </c>
    </row>
    <row r="13" spans="1:1">
      <c r="A13" s="81" t="s">
        <v>274</v>
      </c>
    </row>
    <row r="15" spans="1:1">
      <c r="A15" s="81" t="s">
        <v>275</v>
      </c>
    </row>
    <row r="16" spans="1:1">
      <c r="A16" s="81" t="s">
        <v>276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181B-4D6C-4D78-975E-AD00CC2A0AB6}">
  <dimension ref="B2:M27"/>
  <sheetViews>
    <sheetView rightToLeft="1" topLeftCell="C1" zoomScale="130" zoomScaleNormal="130" workbookViewId="0">
      <selection activeCell="E31" sqref="E31"/>
    </sheetView>
  </sheetViews>
  <sheetFormatPr defaultRowHeight="15"/>
  <cols>
    <col min="5" max="5" width="13.85546875" customWidth="1"/>
    <col min="6" max="6" width="16.42578125" customWidth="1"/>
    <col min="8" max="8" width="11.28515625" bestFit="1" customWidth="1"/>
    <col min="9" max="9" width="10.5703125" bestFit="1" customWidth="1"/>
    <col min="10" max="12" width="2.7109375" bestFit="1" customWidth="1"/>
    <col min="13" max="13" width="10.140625" bestFit="1" customWidth="1"/>
  </cols>
  <sheetData>
    <row r="2" spans="2:13" ht="21">
      <c r="B2" s="90" t="s">
        <v>171</v>
      </c>
      <c r="C2" s="90"/>
      <c r="D2" s="90"/>
      <c r="E2" s="90"/>
      <c r="F2" s="90"/>
    </row>
    <row r="4" spans="2:13">
      <c r="D4" t="s">
        <v>172</v>
      </c>
      <c r="E4" t="s">
        <v>173</v>
      </c>
      <c r="F4" t="s">
        <v>174</v>
      </c>
      <c r="G4" t="s">
        <v>175</v>
      </c>
      <c r="H4" t="s">
        <v>179</v>
      </c>
    </row>
    <row r="5" spans="2:13">
      <c r="D5" t="s">
        <v>176</v>
      </c>
      <c r="E5" t="s">
        <v>184</v>
      </c>
      <c r="G5">
        <v>20</v>
      </c>
      <c r="H5">
        <v>1</v>
      </c>
    </row>
    <row r="6" spans="2:13">
      <c r="D6" t="s">
        <v>177</v>
      </c>
      <c r="E6" t="s">
        <v>185</v>
      </c>
      <c r="G6">
        <v>20</v>
      </c>
      <c r="H6">
        <v>1</v>
      </c>
    </row>
    <row r="7" spans="2:13">
      <c r="D7" t="s">
        <v>178</v>
      </c>
      <c r="E7" t="s">
        <v>186</v>
      </c>
      <c r="G7">
        <v>15</v>
      </c>
      <c r="H7">
        <v>2</v>
      </c>
    </row>
    <row r="8" spans="2:13">
      <c r="D8" t="s">
        <v>180</v>
      </c>
      <c r="E8" t="s">
        <v>187</v>
      </c>
      <c r="G8">
        <v>20</v>
      </c>
      <c r="H8">
        <v>1</v>
      </c>
    </row>
    <row r="9" spans="2:13">
      <c r="D9" t="s">
        <v>181</v>
      </c>
      <c r="E9" t="s">
        <v>188</v>
      </c>
      <c r="G9">
        <v>17</v>
      </c>
      <c r="H9">
        <v>3</v>
      </c>
    </row>
    <row r="10" spans="2:13">
      <c r="D10" t="s">
        <v>182</v>
      </c>
      <c r="E10" t="s">
        <v>189</v>
      </c>
      <c r="G10">
        <v>20</v>
      </c>
      <c r="H10">
        <v>3</v>
      </c>
    </row>
    <row r="11" spans="2:13">
      <c r="D11" t="s">
        <v>183</v>
      </c>
      <c r="E11" t="s">
        <v>190</v>
      </c>
      <c r="G11">
        <v>18</v>
      </c>
      <c r="H11">
        <v>2</v>
      </c>
    </row>
    <row r="12" spans="2:13">
      <c r="D12" t="s">
        <v>145</v>
      </c>
      <c r="H12">
        <f>SUBTOTAL(103,Table6[ترم])</f>
        <v>7</v>
      </c>
    </row>
    <row r="16" spans="2:13">
      <c r="H16" s="43" t="s">
        <v>152</v>
      </c>
      <c r="I16" t="s">
        <v>191</v>
      </c>
      <c r="M16" s="8" t="s">
        <v>192</v>
      </c>
    </row>
    <row r="17" spans="8:9">
      <c r="H17" s="48">
        <v>1</v>
      </c>
      <c r="I17">
        <v>60</v>
      </c>
    </row>
    <row r="18" spans="8:9">
      <c r="H18" s="49" t="s">
        <v>177</v>
      </c>
      <c r="I18">
        <v>20</v>
      </c>
    </row>
    <row r="19" spans="8:9">
      <c r="H19" s="49" t="s">
        <v>176</v>
      </c>
      <c r="I19">
        <v>20</v>
      </c>
    </row>
    <row r="20" spans="8:9">
      <c r="H20" s="49" t="s">
        <v>180</v>
      </c>
      <c r="I20">
        <v>20</v>
      </c>
    </row>
    <row r="21" spans="8:9">
      <c r="H21" s="48">
        <v>2</v>
      </c>
      <c r="I21">
        <v>33</v>
      </c>
    </row>
    <row r="22" spans="8:9">
      <c r="H22" s="49" t="s">
        <v>178</v>
      </c>
      <c r="I22">
        <v>15</v>
      </c>
    </row>
    <row r="23" spans="8:9">
      <c r="H23" s="49" t="s">
        <v>183</v>
      </c>
      <c r="I23">
        <v>18</v>
      </c>
    </row>
    <row r="24" spans="8:9">
      <c r="H24" s="48">
        <v>3</v>
      </c>
      <c r="I24">
        <v>37</v>
      </c>
    </row>
    <row r="25" spans="8:9">
      <c r="H25" s="49" t="s">
        <v>181</v>
      </c>
      <c r="I25">
        <v>17</v>
      </c>
    </row>
    <row r="26" spans="8:9">
      <c r="H26" s="49" t="s">
        <v>182</v>
      </c>
      <c r="I26">
        <v>20</v>
      </c>
    </row>
    <row r="27" spans="8:9">
      <c r="H27" s="48" t="s">
        <v>154</v>
      </c>
      <c r="I27">
        <v>130</v>
      </c>
    </row>
  </sheetData>
  <mergeCells count="1">
    <mergeCell ref="B2:F2"/>
  </mergeCells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5A6C-07A9-4059-BF4E-65D7246C5927}">
  <dimension ref="A3:K21"/>
  <sheetViews>
    <sheetView topLeftCell="B7" workbookViewId="0">
      <selection activeCell="J27" sqref="J27"/>
    </sheetView>
  </sheetViews>
  <sheetFormatPr defaultRowHeight="15"/>
  <cols>
    <col min="1" max="1" width="13.140625" bestFit="1" customWidth="1"/>
    <col min="2" max="2" width="16.28515625" bestFit="1" customWidth="1"/>
    <col min="3" max="3" width="10.7109375" bestFit="1" customWidth="1"/>
    <col min="4" max="4" width="9.42578125" bestFit="1" customWidth="1"/>
    <col min="5" max="5" width="11.28515625" bestFit="1" customWidth="1"/>
    <col min="7" max="7" width="13.7109375" bestFit="1" customWidth="1"/>
    <col min="8" max="8" width="16.28515625" bestFit="1" customWidth="1"/>
    <col min="9" max="9" width="10.7109375" bestFit="1" customWidth="1"/>
    <col min="10" max="10" width="9.42578125" bestFit="1" customWidth="1"/>
    <col min="11" max="11" width="11.28515625" bestFit="1" customWidth="1"/>
  </cols>
  <sheetData>
    <row r="3" spans="1:11">
      <c r="A3" s="43" t="s">
        <v>153</v>
      </c>
      <c r="B3" s="43" t="s">
        <v>155</v>
      </c>
      <c r="G3" s="43" t="s">
        <v>222</v>
      </c>
      <c r="H3" s="43" t="s">
        <v>155</v>
      </c>
    </row>
    <row r="4" spans="1:11">
      <c r="A4" s="43" t="s">
        <v>152</v>
      </c>
      <c r="B4" t="s">
        <v>147</v>
      </c>
      <c r="C4" t="s">
        <v>148</v>
      </c>
      <c r="D4" t="s">
        <v>144</v>
      </c>
      <c r="E4" t="s">
        <v>154</v>
      </c>
      <c r="G4" s="43" t="s">
        <v>152</v>
      </c>
      <c r="H4" t="s">
        <v>147</v>
      </c>
      <c r="I4" t="s">
        <v>148</v>
      </c>
      <c r="J4" t="s">
        <v>144</v>
      </c>
      <c r="K4" t="s">
        <v>154</v>
      </c>
    </row>
    <row r="5" spans="1:11">
      <c r="A5" s="44">
        <v>2020</v>
      </c>
      <c r="B5">
        <v>1189.3899999999999</v>
      </c>
      <c r="C5">
        <v>3705.5</v>
      </c>
      <c r="D5">
        <v>100</v>
      </c>
      <c r="E5">
        <v>4994.8899999999994</v>
      </c>
      <c r="G5" s="44">
        <v>2020</v>
      </c>
      <c r="H5">
        <v>2</v>
      </c>
      <c r="I5">
        <v>1</v>
      </c>
      <c r="J5">
        <v>1</v>
      </c>
      <c r="K5">
        <v>4</v>
      </c>
    </row>
    <row r="6" spans="1:11">
      <c r="A6" s="45">
        <v>1</v>
      </c>
      <c r="B6">
        <v>939.39</v>
      </c>
      <c r="D6">
        <v>100</v>
      </c>
      <c r="E6">
        <v>1039.3899999999999</v>
      </c>
      <c r="G6" s="45">
        <v>1</v>
      </c>
      <c r="H6">
        <v>1</v>
      </c>
      <c r="J6">
        <v>1</v>
      </c>
      <c r="K6">
        <v>2</v>
      </c>
    </row>
    <row r="7" spans="1:11">
      <c r="A7" s="45">
        <v>2</v>
      </c>
      <c r="B7">
        <v>250</v>
      </c>
      <c r="E7">
        <v>250</v>
      </c>
      <c r="G7" s="45">
        <v>2</v>
      </c>
      <c r="H7">
        <v>1</v>
      </c>
      <c r="K7">
        <v>1</v>
      </c>
    </row>
    <row r="8" spans="1:11">
      <c r="A8" s="45">
        <v>4</v>
      </c>
      <c r="C8">
        <v>3705.5</v>
      </c>
      <c r="E8">
        <v>3705.5</v>
      </c>
      <c r="G8" s="45">
        <v>4</v>
      </c>
      <c r="I8">
        <v>1</v>
      </c>
      <c r="K8">
        <v>1</v>
      </c>
    </row>
    <row r="9" spans="1:11">
      <c r="A9" s="44">
        <v>2021</v>
      </c>
      <c r="D9">
        <v>456</v>
      </c>
      <c r="E9">
        <v>456</v>
      </c>
      <c r="G9" s="44">
        <v>2021</v>
      </c>
      <c r="J9">
        <v>1</v>
      </c>
      <c r="K9">
        <v>1</v>
      </c>
    </row>
    <row r="10" spans="1:11">
      <c r="A10" s="45">
        <v>4</v>
      </c>
      <c r="D10">
        <v>456</v>
      </c>
      <c r="E10">
        <v>456</v>
      </c>
      <c r="G10" s="45">
        <v>4</v>
      </c>
      <c r="J10">
        <v>1</v>
      </c>
      <c r="K10">
        <v>1</v>
      </c>
    </row>
    <row r="11" spans="1:11">
      <c r="A11" s="44" t="s">
        <v>154</v>
      </c>
      <c r="B11">
        <v>1189.3899999999999</v>
      </c>
      <c r="C11">
        <v>3705.5</v>
      </c>
      <c r="D11">
        <v>556</v>
      </c>
      <c r="E11">
        <v>5450.8899999999994</v>
      </c>
      <c r="G11" s="44" t="s">
        <v>154</v>
      </c>
      <c r="H11">
        <v>2</v>
      </c>
      <c r="I11">
        <v>1</v>
      </c>
      <c r="J11">
        <v>2</v>
      </c>
      <c r="K11">
        <v>5</v>
      </c>
    </row>
    <row r="16" spans="1:11">
      <c r="B16" s="91" t="s">
        <v>223</v>
      </c>
      <c r="C16" s="91"/>
      <c r="D16" s="91"/>
      <c r="G16" s="43" t="s">
        <v>153</v>
      </c>
      <c r="H16" s="43" t="s">
        <v>155</v>
      </c>
    </row>
    <row r="17" spans="7:10">
      <c r="G17" s="43" t="s">
        <v>152</v>
      </c>
      <c r="H17">
        <v>2020</v>
      </c>
      <c r="I17">
        <v>2021</v>
      </c>
      <c r="J17" t="s">
        <v>154</v>
      </c>
    </row>
    <row r="18" spans="7:10">
      <c r="G18" s="44" t="s">
        <v>147</v>
      </c>
      <c r="H18" s="67">
        <v>0.2381213600299506</v>
      </c>
      <c r="I18" s="67">
        <v>0</v>
      </c>
      <c r="J18" s="67">
        <v>0.21820106441333434</v>
      </c>
    </row>
    <row r="19" spans="7:10">
      <c r="G19" s="68" t="s">
        <v>148</v>
      </c>
      <c r="H19" s="69">
        <v>0.74185817905899842</v>
      </c>
      <c r="I19" s="69">
        <v>0</v>
      </c>
      <c r="J19" s="69">
        <v>0.67979724411976772</v>
      </c>
    </row>
    <row r="20" spans="7:10">
      <c r="G20" s="68" t="s">
        <v>144</v>
      </c>
      <c r="H20" s="69">
        <v>2.0020460911051096E-2</v>
      </c>
      <c r="I20" s="69">
        <v>1</v>
      </c>
      <c r="J20" s="69">
        <v>0.10200169146689808</v>
      </c>
    </row>
    <row r="21" spans="7:10">
      <c r="G21" s="44" t="s">
        <v>154</v>
      </c>
      <c r="H21" s="67">
        <v>1</v>
      </c>
      <c r="I21" s="67">
        <v>1</v>
      </c>
      <c r="J21" s="67">
        <v>1</v>
      </c>
    </row>
  </sheetData>
  <mergeCells count="1">
    <mergeCell ref="B16:D16"/>
  </mergeCells>
  <conditionalFormatting pivot="1" sqref="H18:H20">
    <cfRule type="top10" dxfId="1" priority="2" rank="1"/>
  </conditionalFormatting>
  <conditionalFormatting pivot="1" sqref="I18:I20">
    <cfRule type="top10" dxfId="0" priority="1" rank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DC6C-8421-4F4E-867B-1C2E2FFB06F8}">
  <dimension ref="A1:E33"/>
  <sheetViews>
    <sheetView workbookViewId="0">
      <selection activeCell="G13" sqref="G13"/>
    </sheetView>
  </sheetViews>
  <sheetFormatPr defaultRowHeight="15"/>
  <cols>
    <col min="1" max="1" width="10.85546875" customWidth="1"/>
    <col min="2" max="2" width="23.5703125" customWidth="1"/>
    <col min="3" max="3" width="23.7109375" customWidth="1"/>
    <col min="4" max="4" width="26" customWidth="1"/>
    <col min="5" max="5" width="26.28515625" customWidth="1"/>
  </cols>
  <sheetData>
    <row r="1" spans="1:5">
      <c r="A1" s="70" t="s">
        <v>224</v>
      </c>
      <c r="B1" s="70" t="s">
        <v>225</v>
      </c>
      <c r="C1" s="70" t="s">
        <v>226</v>
      </c>
      <c r="D1" s="70" t="s">
        <v>227</v>
      </c>
      <c r="E1" s="70" t="s">
        <v>141</v>
      </c>
    </row>
    <row r="2" spans="1:5">
      <c r="A2" s="70">
        <v>1</v>
      </c>
      <c r="B2" s="70" t="s">
        <v>228</v>
      </c>
      <c r="C2" s="70">
        <v>2000</v>
      </c>
      <c r="D2" s="70">
        <v>3</v>
      </c>
      <c r="E2" s="71">
        <v>500000</v>
      </c>
    </row>
    <row r="3" spans="1:5">
      <c r="A3" s="70">
        <v>2</v>
      </c>
      <c r="B3" s="70" t="s">
        <v>229</v>
      </c>
      <c r="C3" s="70">
        <v>1500</v>
      </c>
      <c r="D3" s="70">
        <v>2</v>
      </c>
      <c r="E3" s="71">
        <v>375000</v>
      </c>
    </row>
    <row r="4" spans="1:5">
      <c r="A4" s="70">
        <v>3</v>
      </c>
      <c r="B4" s="70" t="s">
        <v>230</v>
      </c>
      <c r="C4" s="70">
        <v>2200</v>
      </c>
      <c r="D4" s="70">
        <v>4</v>
      </c>
      <c r="E4" s="71">
        <v>625000</v>
      </c>
    </row>
    <row r="5" spans="1:5">
      <c r="A5" s="70">
        <v>4</v>
      </c>
      <c r="B5" s="70" t="s">
        <v>231</v>
      </c>
      <c r="C5" s="70">
        <v>1800</v>
      </c>
      <c r="D5" s="70">
        <v>3</v>
      </c>
      <c r="E5" s="71">
        <v>450000</v>
      </c>
    </row>
    <row r="6" spans="1:5">
      <c r="A6" s="70">
        <v>5</v>
      </c>
      <c r="B6" s="70" t="s">
        <v>232</v>
      </c>
      <c r="C6" s="70">
        <v>1200</v>
      </c>
      <c r="D6" s="70">
        <v>2</v>
      </c>
      <c r="E6" s="71">
        <v>325000</v>
      </c>
    </row>
    <row r="7" spans="1:5">
      <c r="A7" s="70">
        <v>6</v>
      </c>
      <c r="B7" s="70" t="s">
        <v>233</v>
      </c>
      <c r="C7" s="70">
        <v>2500</v>
      </c>
      <c r="D7" s="70">
        <v>4</v>
      </c>
      <c r="E7" s="71">
        <v>700000</v>
      </c>
    </row>
    <row r="8" spans="1:5">
      <c r="A8" s="70">
        <v>7</v>
      </c>
      <c r="B8" s="70" t="s">
        <v>234</v>
      </c>
      <c r="C8" s="70">
        <v>1600</v>
      </c>
      <c r="D8" s="70">
        <v>3</v>
      </c>
      <c r="E8" s="71">
        <v>400000</v>
      </c>
    </row>
    <row r="9" spans="1:5">
      <c r="A9" s="70">
        <v>8</v>
      </c>
      <c r="B9" s="70" t="s">
        <v>235</v>
      </c>
      <c r="C9" s="70">
        <v>2100</v>
      </c>
      <c r="D9" s="70">
        <v>4</v>
      </c>
      <c r="E9" s="71">
        <v>575000</v>
      </c>
    </row>
    <row r="10" spans="1:5">
      <c r="A10" s="70">
        <v>9</v>
      </c>
      <c r="B10" s="70" t="s">
        <v>236</v>
      </c>
      <c r="C10" s="70">
        <v>1300</v>
      </c>
      <c r="D10" s="70">
        <v>2</v>
      </c>
      <c r="E10" s="71">
        <v>350000</v>
      </c>
    </row>
    <row r="11" spans="1:5">
      <c r="A11" s="70">
        <v>10</v>
      </c>
      <c r="B11" s="70" t="s">
        <v>237</v>
      </c>
      <c r="C11" s="70">
        <v>1900</v>
      </c>
      <c r="D11" s="70">
        <v>3</v>
      </c>
      <c r="E11" s="71">
        <v>475000</v>
      </c>
    </row>
    <row r="12" spans="1:5">
      <c r="A12" s="70">
        <v>11</v>
      </c>
      <c r="B12" s="70" t="s">
        <v>238</v>
      </c>
      <c r="C12" s="70">
        <v>1700</v>
      </c>
      <c r="D12" s="70">
        <v>3</v>
      </c>
      <c r="E12" s="71">
        <v>425000</v>
      </c>
    </row>
    <row r="13" spans="1:5">
      <c r="A13" s="70">
        <v>12</v>
      </c>
      <c r="B13" s="70" t="s">
        <v>239</v>
      </c>
      <c r="C13" s="70">
        <v>2300</v>
      </c>
      <c r="D13" s="70">
        <v>4</v>
      </c>
      <c r="E13" s="71">
        <v>650000</v>
      </c>
    </row>
    <row r="14" spans="1:5">
      <c r="A14" s="70">
        <v>13</v>
      </c>
      <c r="B14" s="70" t="s">
        <v>240</v>
      </c>
      <c r="C14" s="70">
        <v>1400</v>
      </c>
      <c r="D14" s="70">
        <v>2</v>
      </c>
      <c r="E14" s="71">
        <v>375000</v>
      </c>
    </row>
    <row r="15" spans="1:5">
      <c r="A15" s="70">
        <v>14</v>
      </c>
      <c r="B15" s="70" t="s">
        <v>241</v>
      </c>
      <c r="C15" s="70">
        <v>2000</v>
      </c>
      <c r="D15" s="70">
        <v>3</v>
      </c>
      <c r="E15" s="71">
        <v>500000</v>
      </c>
    </row>
    <row r="16" spans="1:5">
      <c r="A16" s="70">
        <v>15</v>
      </c>
      <c r="B16" s="70" t="s">
        <v>242</v>
      </c>
      <c r="C16" s="70">
        <v>1800</v>
      </c>
      <c r="D16" s="70">
        <v>3</v>
      </c>
      <c r="E16" s="71">
        <v>450000</v>
      </c>
    </row>
    <row r="17" spans="1:5">
      <c r="A17" s="70">
        <v>16</v>
      </c>
      <c r="B17" s="70" t="s">
        <v>243</v>
      </c>
      <c r="C17" s="70">
        <v>1500</v>
      </c>
      <c r="D17" s="70">
        <v>2</v>
      </c>
      <c r="E17" s="71">
        <v>400000</v>
      </c>
    </row>
    <row r="18" spans="1:5">
      <c r="A18" s="70">
        <v>17</v>
      </c>
      <c r="B18" s="70" t="s">
        <v>244</v>
      </c>
      <c r="C18" s="70">
        <v>2200</v>
      </c>
      <c r="D18" s="70">
        <v>4</v>
      </c>
      <c r="E18" s="71">
        <v>600000</v>
      </c>
    </row>
    <row r="19" spans="1:5">
      <c r="A19" s="70">
        <v>18</v>
      </c>
      <c r="B19" s="70" t="s">
        <v>245</v>
      </c>
      <c r="C19" s="70">
        <v>1900</v>
      </c>
      <c r="D19" s="70">
        <v>3</v>
      </c>
      <c r="E19" s="71">
        <v>475000</v>
      </c>
    </row>
    <row r="20" spans="1:5">
      <c r="A20" s="70">
        <v>19</v>
      </c>
      <c r="B20" s="70" t="s">
        <v>246</v>
      </c>
      <c r="C20" s="70">
        <v>2400</v>
      </c>
      <c r="D20" s="70">
        <v>4</v>
      </c>
      <c r="E20" s="71">
        <v>675000</v>
      </c>
    </row>
    <row r="21" spans="1:5">
      <c r="A21" s="70">
        <v>20</v>
      </c>
      <c r="B21" s="70" t="s">
        <v>247</v>
      </c>
      <c r="C21" s="70">
        <v>1600</v>
      </c>
      <c r="D21" s="70">
        <v>2</v>
      </c>
      <c r="E21" s="71">
        <v>425000</v>
      </c>
    </row>
    <row r="22" spans="1:5">
      <c r="A22" s="70">
        <v>21</v>
      </c>
      <c r="B22" s="70" t="s">
        <v>248</v>
      </c>
      <c r="C22" s="70">
        <v>2100</v>
      </c>
      <c r="D22" s="70">
        <v>3</v>
      </c>
      <c r="E22" s="71">
        <v>525000</v>
      </c>
    </row>
    <row r="23" spans="1:5">
      <c r="A23" s="70">
        <v>22</v>
      </c>
      <c r="B23" s="70" t="s">
        <v>249</v>
      </c>
      <c r="C23" s="70">
        <v>1700</v>
      </c>
      <c r="D23" s="70">
        <v>3</v>
      </c>
      <c r="E23" s="71">
        <v>450000</v>
      </c>
    </row>
    <row r="24" spans="1:5">
      <c r="A24" s="70">
        <v>23</v>
      </c>
      <c r="B24" s="70" t="s">
        <v>250</v>
      </c>
      <c r="C24" s="70">
        <v>1400</v>
      </c>
      <c r="D24" s="70">
        <v>2</v>
      </c>
      <c r="E24" s="71">
        <v>375000</v>
      </c>
    </row>
    <row r="25" spans="1:5">
      <c r="A25" s="70">
        <v>24</v>
      </c>
      <c r="B25" s="70" t="s">
        <v>251</v>
      </c>
      <c r="C25" s="70">
        <v>2000</v>
      </c>
      <c r="D25" s="70">
        <v>3</v>
      </c>
      <c r="E25" s="71">
        <v>500000</v>
      </c>
    </row>
    <row r="26" spans="1:5">
      <c r="A26" s="70">
        <v>25</v>
      </c>
      <c r="B26" s="70" t="s">
        <v>252</v>
      </c>
      <c r="C26" s="70">
        <v>1800</v>
      </c>
      <c r="D26" s="70">
        <v>3</v>
      </c>
      <c r="E26" s="71">
        <v>475000</v>
      </c>
    </row>
    <row r="27" spans="1:5">
      <c r="A27" s="70">
        <v>26</v>
      </c>
      <c r="B27" s="70" t="s">
        <v>253</v>
      </c>
      <c r="C27" s="70">
        <v>2300</v>
      </c>
      <c r="D27" s="70">
        <v>4</v>
      </c>
      <c r="E27" s="71">
        <v>650000</v>
      </c>
    </row>
    <row r="28" spans="1:5">
      <c r="A28" s="70">
        <v>27</v>
      </c>
      <c r="B28" s="70" t="s">
        <v>254</v>
      </c>
      <c r="C28" s="70">
        <v>1500</v>
      </c>
      <c r="D28" s="70">
        <v>2</v>
      </c>
      <c r="E28" s="71">
        <v>400000</v>
      </c>
    </row>
    <row r="29" spans="1:5">
      <c r="A29" s="70">
        <v>28</v>
      </c>
      <c r="B29" s="70" t="s">
        <v>255</v>
      </c>
      <c r="C29" s="70">
        <v>2000</v>
      </c>
      <c r="D29" s="70">
        <v>3</v>
      </c>
      <c r="E29" s="71">
        <v>525000</v>
      </c>
    </row>
    <row r="30" spans="1:5">
      <c r="A30" s="70">
        <v>29</v>
      </c>
      <c r="B30" s="70" t="s">
        <v>256</v>
      </c>
      <c r="C30" s="70">
        <v>1900</v>
      </c>
      <c r="D30" s="70">
        <v>3</v>
      </c>
      <c r="E30" s="71">
        <v>475000</v>
      </c>
    </row>
    <row r="31" spans="1:5">
      <c r="A31" s="70">
        <v>30</v>
      </c>
      <c r="B31" s="70" t="s">
        <v>257</v>
      </c>
      <c r="C31" s="70">
        <v>1600</v>
      </c>
      <c r="D31" s="70">
        <v>2</v>
      </c>
      <c r="E31" s="71">
        <v>425000</v>
      </c>
    </row>
    <row r="32" spans="1:5">
      <c r="A32" s="70"/>
      <c r="B32" s="70"/>
      <c r="C32" s="70"/>
      <c r="D32" s="70"/>
      <c r="E32" s="70"/>
    </row>
    <row r="33" spans="1:5">
      <c r="A33" s="70"/>
      <c r="B33" s="70"/>
      <c r="C33" s="70"/>
      <c r="D33" s="70"/>
      <c r="E33" s="70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7BC9-4AF7-4B53-8885-AA755EF0C0A6}">
  <dimension ref="D7:N20"/>
  <sheetViews>
    <sheetView workbookViewId="0">
      <selection activeCell="O20" sqref="O20"/>
    </sheetView>
  </sheetViews>
  <sheetFormatPr defaultRowHeight="15"/>
  <cols>
    <col min="4" max="4" width="4.140625" customWidth="1"/>
    <col min="5" max="5" width="5.5703125" customWidth="1"/>
    <col min="6" max="6" width="4.5703125" customWidth="1"/>
    <col min="7" max="7" width="5.140625" customWidth="1"/>
    <col min="8" max="8" width="4.5703125" customWidth="1"/>
    <col min="9" max="9" width="4.85546875" customWidth="1"/>
    <col min="10" max="10" width="5" customWidth="1"/>
    <col min="11" max="12" width="4.85546875" customWidth="1"/>
    <col min="13" max="13" width="4.28515625" customWidth="1"/>
    <col min="14" max="14" width="4.42578125" customWidth="1"/>
  </cols>
  <sheetData>
    <row r="7" spans="4:14"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</row>
    <row r="8" spans="4:14">
      <c r="D8" s="72"/>
      <c r="E8" s="72"/>
      <c r="F8" s="72"/>
      <c r="G8" s="73"/>
      <c r="H8" s="73"/>
      <c r="I8" s="73"/>
      <c r="J8" s="73"/>
      <c r="K8" s="73"/>
      <c r="L8" s="72"/>
      <c r="M8" s="72"/>
      <c r="N8" s="72"/>
    </row>
    <row r="9" spans="4:14">
      <c r="D9" s="72"/>
      <c r="E9" s="72"/>
      <c r="F9" s="73"/>
      <c r="G9" s="73"/>
      <c r="H9" s="50"/>
      <c r="I9" s="50"/>
      <c r="J9" s="50"/>
      <c r="K9" s="73"/>
      <c r="L9" s="73"/>
      <c r="M9" s="72"/>
      <c r="N9" s="72"/>
    </row>
    <row r="10" spans="4:14">
      <c r="D10" s="72"/>
      <c r="E10" s="72"/>
      <c r="F10" s="73"/>
      <c r="G10" s="73"/>
      <c r="H10" s="73"/>
      <c r="I10" s="73"/>
      <c r="J10" s="73"/>
      <c r="K10" s="73"/>
      <c r="L10" s="73"/>
      <c r="M10" s="72"/>
      <c r="N10" s="72"/>
    </row>
    <row r="11" spans="4:14">
      <c r="D11" s="72"/>
      <c r="E11" s="72"/>
      <c r="F11" s="74"/>
      <c r="G11" s="75"/>
      <c r="H11" s="76"/>
      <c r="I11" s="75"/>
      <c r="J11" s="76"/>
      <c r="K11" s="75"/>
      <c r="L11" s="74"/>
      <c r="M11" s="72"/>
      <c r="N11" s="72"/>
    </row>
    <row r="12" spans="4:14">
      <c r="D12" s="72"/>
      <c r="E12" s="72"/>
      <c r="F12" s="75"/>
      <c r="G12" s="75"/>
      <c r="H12" s="77"/>
      <c r="I12" s="77"/>
      <c r="J12" s="77"/>
      <c r="K12" s="75"/>
      <c r="L12" s="75"/>
      <c r="M12" s="72"/>
      <c r="N12" s="72"/>
    </row>
    <row r="13" spans="4:14">
      <c r="D13" s="72"/>
      <c r="E13" s="72"/>
      <c r="F13" s="72"/>
      <c r="G13" s="75"/>
      <c r="H13" s="75"/>
      <c r="I13" s="75"/>
      <c r="J13" s="75"/>
      <c r="K13" s="75"/>
      <c r="L13" s="72"/>
      <c r="M13" s="72"/>
      <c r="N13" s="72"/>
    </row>
    <row r="14" spans="4:14">
      <c r="D14" s="72"/>
      <c r="E14" s="75"/>
      <c r="F14" s="73"/>
      <c r="G14" s="78"/>
      <c r="H14" s="73"/>
      <c r="I14" s="73"/>
      <c r="J14" s="73"/>
      <c r="K14" s="79"/>
      <c r="L14" s="73"/>
      <c r="M14" s="75"/>
      <c r="N14" s="72"/>
    </row>
    <row r="15" spans="4:14">
      <c r="D15" s="72"/>
      <c r="E15" s="75"/>
      <c r="F15" s="73"/>
      <c r="G15" s="50"/>
      <c r="H15" s="78"/>
      <c r="I15" s="78"/>
      <c r="J15" s="78"/>
      <c r="K15" s="50"/>
      <c r="L15" s="73"/>
      <c r="M15" s="75"/>
      <c r="N15" s="72"/>
    </row>
    <row r="16" spans="4:14">
      <c r="D16" s="72"/>
      <c r="E16" s="72"/>
      <c r="F16" s="72"/>
      <c r="G16" s="78"/>
      <c r="H16" s="78"/>
      <c r="I16" s="78"/>
      <c r="J16" s="78"/>
      <c r="K16" s="78"/>
      <c r="L16" s="72"/>
      <c r="M16" s="72"/>
      <c r="N16" s="72"/>
    </row>
    <row r="17" spans="4:14">
      <c r="D17" s="72"/>
      <c r="E17" s="72"/>
      <c r="F17" s="72"/>
      <c r="G17" s="78"/>
      <c r="H17" s="78"/>
      <c r="I17" s="78"/>
      <c r="J17" s="78"/>
      <c r="K17" s="78"/>
      <c r="L17" s="72"/>
      <c r="M17" s="72"/>
      <c r="N17" s="72"/>
    </row>
    <row r="18" spans="4:14">
      <c r="D18" s="72"/>
      <c r="E18" s="72"/>
      <c r="F18" s="72"/>
      <c r="G18" s="80"/>
      <c r="H18" s="80"/>
      <c r="I18" s="72"/>
      <c r="J18" s="80"/>
      <c r="K18" s="80"/>
      <c r="L18" s="72"/>
      <c r="M18" s="72"/>
      <c r="N18" s="72"/>
    </row>
    <row r="19" spans="4:14"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</row>
    <row r="20" spans="4:14"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15D65-5D88-4AA8-80D0-978656DAF760}">
  <dimension ref="A6:B10"/>
  <sheetViews>
    <sheetView tabSelected="1" workbookViewId="0">
      <selection activeCell="B19" sqref="B19"/>
    </sheetView>
  </sheetViews>
  <sheetFormatPr defaultRowHeight="15"/>
  <cols>
    <col min="1" max="1" width="11" customWidth="1"/>
    <col min="2" max="2" width="96.7109375" bestFit="1" customWidth="1"/>
  </cols>
  <sheetData>
    <row r="6" spans="1:2">
      <c r="A6" t="s">
        <v>167</v>
      </c>
      <c r="B6" t="s">
        <v>283</v>
      </c>
    </row>
    <row r="7" spans="1:2">
      <c r="A7" t="s">
        <v>280</v>
      </c>
      <c r="B7" s="92" t="s">
        <v>277</v>
      </c>
    </row>
    <row r="8" spans="1:2">
      <c r="A8" t="s">
        <v>279</v>
      </c>
      <c r="B8" s="92" t="s">
        <v>278</v>
      </c>
    </row>
    <row r="9" spans="1:2">
      <c r="B9" s="92" t="s">
        <v>281</v>
      </c>
    </row>
    <row r="10" spans="1:2">
      <c r="B10" s="92" t="s">
        <v>282</v>
      </c>
    </row>
  </sheetData>
  <hyperlinks>
    <hyperlink ref="B7" r:id="rId1" xr:uid="{EA4DB3D8-742B-458A-8908-78A698832290}"/>
    <hyperlink ref="B8" r:id="rId2" xr:uid="{76F842A8-B923-4EC0-9AE8-B60CA1832102}"/>
    <hyperlink ref="B9" r:id="rId3" xr:uid="{F0387AB8-80A8-45DF-A269-DC64D5D32310}"/>
    <hyperlink ref="B10" r:id="rId4" xr:uid="{3690A6DB-743C-448B-B209-CA5BFCD13BB2}"/>
  </hyperlinks>
  <pageMargins left="0.7" right="0.7" top="0.75" bottom="0.75" header="0.3" footer="0.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2A1D-E76F-4FAF-8D36-7471DE8CEC10}">
  <sheetPr>
    <tabColor theme="4" tint="-0.249977111117893"/>
  </sheetPr>
  <dimension ref="B3:N38"/>
  <sheetViews>
    <sheetView topLeftCell="A16" workbookViewId="0">
      <selection activeCell="C34" sqref="C34"/>
    </sheetView>
  </sheetViews>
  <sheetFormatPr defaultRowHeight="15"/>
  <cols>
    <col min="2" max="2" width="24" style="8" customWidth="1"/>
  </cols>
  <sheetData>
    <row r="3" spans="2:14">
      <c r="B3" s="9" t="s">
        <v>0</v>
      </c>
      <c r="C3" s="10"/>
      <c r="D3" s="10"/>
      <c r="E3" s="10" t="s">
        <v>1</v>
      </c>
      <c r="F3" s="10" t="s">
        <v>2</v>
      </c>
      <c r="G3" s="10" t="s">
        <v>3</v>
      </c>
      <c r="H3" s="10" t="s">
        <v>4</v>
      </c>
      <c r="I3" s="10" t="s">
        <v>5</v>
      </c>
      <c r="J3" s="10" t="s">
        <v>6</v>
      </c>
      <c r="K3" s="10" t="s">
        <v>7</v>
      </c>
      <c r="L3" s="10"/>
      <c r="M3" s="10"/>
      <c r="N3" s="10"/>
    </row>
    <row r="4" spans="2:14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2:14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2:14">
      <c r="B6" s="9"/>
      <c r="C6" s="10"/>
      <c r="D6" s="10"/>
      <c r="E6" s="10" t="s">
        <v>8</v>
      </c>
      <c r="F6" s="10" t="s">
        <v>9</v>
      </c>
      <c r="G6" s="10" t="s">
        <v>10</v>
      </c>
      <c r="H6" s="10" t="s">
        <v>11</v>
      </c>
      <c r="I6" s="10" t="s">
        <v>12</v>
      </c>
      <c r="J6" s="10" t="s">
        <v>13</v>
      </c>
      <c r="K6" s="10" t="s">
        <v>14</v>
      </c>
      <c r="L6" s="10"/>
      <c r="M6" s="10"/>
      <c r="N6" s="10"/>
    </row>
    <row r="7" spans="2:14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2:14">
      <c r="B8" s="9"/>
      <c r="C8" s="10" t="s">
        <v>30</v>
      </c>
      <c r="D8" s="10"/>
      <c r="E8" s="10" t="s">
        <v>31</v>
      </c>
      <c r="F8" s="10" t="s">
        <v>32</v>
      </c>
      <c r="G8" s="10" t="s">
        <v>33</v>
      </c>
      <c r="H8" s="10" t="s">
        <v>34</v>
      </c>
      <c r="I8" s="10" t="s">
        <v>35</v>
      </c>
      <c r="J8" s="10" t="s">
        <v>36</v>
      </c>
      <c r="K8" s="10" t="s">
        <v>37</v>
      </c>
      <c r="L8" s="10"/>
      <c r="M8" s="10"/>
      <c r="N8" s="10"/>
    </row>
    <row r="9" spans="2:14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2:14">
      <c r="B10" s="11" t="s">
        <v>15</v>
      </c>
      <c r="C10" s="12"/>
      <c r="D10" s="12"/>
      <c r="E10" s="12" t="s">
        <v>16</v>
      </c>
      <c r="F10" s="12" t="s">
        <v>17</v>
      </c>
      <c r="G10" s="12" t="s">
        <v>18</v>
      </c>
      <c r="H10" s="12" t="s">
        <v>19</v>
      </c>
      <c r="I10" s="12" t="s">
        <v>20</v>
      </c>
      <c r="J10" s="12" t="s">
        <v>21</v>
      </c>
      <c r="K10" s="12" t="s">
        <v>22</v>
      </c>
      <c r="L10" s="12"/>
      <c r="M10" s="12"/>
      <c r="N10" s="12"/>
    </row>
    <row r="11" spans="2:14"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>
      <c r="B12" s="11"/>
      <c r="C12" s="12"/>
      <c r="D12" s="12"/>
      <c r="E12" s="12" t="s">
        <v>25</v>
      </c>
      <c r="F12" s="12" t="s">
        <v>26</v>
      </c>
      <c r="G12" s="12" t="s">
        <v>27</v>
      </c>
      <c r="H12" s="12" t="s">
        <v>19</v>
      </c>
      <c r="I12" s="12" t="s">
        <v>28</v>
      </c>
      <c r="J12" s="12" t="s">
        <v>23</v>
      </c>
      <c r="K12" s="12" t="s">
        <v>24</v>
      </c>
      <c r="L12" s="12"/>
      <c r="M12" s="12"/>
      <c r="N12" s="12"/>
    </row>
    <row r="13" spans="2:14"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2:14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2:14"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2:14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2:14">
      <c r="B17" s="13" t="s">
        <v>29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2:14"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2:14"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2:14">
      <c r="B20" s="13"/>
      <c r="C20" s="14"/>
      <c r="D20" s="14"/>
      <c r="E20" s="14">
        <v>1</v>
      </c>
      <c r="F20" s="14">
        <v>2</v>
      </c>
      <c r="G20" s="14">
        <v>3</v>
      </c>
      <c r="H20" s="14">
        <v>4</v>
      </c>
      <c r="I20" s="14">
        <v>5</v>
      </c>
      <c r="J20" s="14">
        <v>6</v>
      </c>
      <c r="K20" s="14">
        <v>7</v>
      </c>
      <c r="L20" s="14"/>
      <c r="M20" s="14"/>
      <c r="N20" s="14"/>
    </row>
    <row r="21" spans="2:14"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2:14">
      <c r="B22" s="13"/>
      <c r="C22" s="14"/>
      <c r="D22" s="14"/>
      <c r="E22" s="14">
        <v>1</v>
      </c>
      <c r="F22" s="14">
        <v>3</v>
      </c>
      <c r="G22" s="14">
        <v>5</v>
      </c>
      <c r="H22" s="14">
        <v>7</v>
      </c>
      <c r="I22" s="14">
        <v>9</v>
      </c>
      <c r="J22" s="14">
        <v>11</v>
      </c>
      <c r="K22" s="14">
        <v>13</v>
      </c>
      <c r="L22" s="14"/>
      <c r="M22" s="14"/>
      <c r="N22" s="14"/>
    </row>
    <row r="23" spans="2:14"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2:14">
      <c r="B24" s="15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2:14">
      <c r="B25" s="15"/>
      <c r="C25" s="16"/>
      <c r="D25" s="16" t="s">
        <v>46</v>
      </c>
      <c r="E25" s="17">
        <v>0.10416666666666667</v>
      </c>
      <c r="F25" s="17">
        <v>0.14583333333333301</v>
      </c>
      <c r="G25" s="17">
        <v>0.1875</v>
      </c>
      <c r="H25" s="17">
        <v>0.22916666666666699</v>
      </c>
      <c r="I25" s="17">
        <v>0.27083333333333298</v>
      </c>
      <c r="J25" s="17">
        <v>0.3125</v>
      </c>
      <c r="K25" s="17">
        <v>0.35416666666666702</v>
      </c>
      <c r="L25" s="16"/>
      <c r="M25" s="16"/>
      <c r="N25" s="16"/>
    </row>
    <row r="26" spans="2:14"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2:14">
      <c r="B27" s="15"/>
      <c r="C27" s="16"/>
      <c r="D27" s="16" t="s">
        <v>47</v>
      </c>
      <c r="E27" s="17">
        <v>0.15625</v>
      </c>
      <c r="F27" s="17">
        <v>0.16666666666666666</v>
      </c>
      <c r="G27" s="17">
        <v>0.17708333333333301</v>
      </c>
      <c r="H27" s="17">
        <v>0.1875</v>
      </c>
      <c r="I27" s="17">
        <v>0.19791666666666699</v>
      </c>
      <c r="J27" s="17">
        <v>0.20833333333333301</v>
      </c>
      <c r="K27" s="17">
        <v>0.21875</v>
      </c>
      <c r="L27" s="16"/>
      <c r="M27" s="16"/>
      <c r="N27" s="16"/>
    </row>
    <row r="28" spans="2:14"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2:14"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spans="2:14">
      <c r="B30" s="18" t="s">
        <v>72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2:14"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2:14">
      <c r="B32" s="18"/>
      <c r="C32" s="86" t="s">
        <v>73</v>
      </c>
      <c r="D32" s="86"/>
      <c r="E32" s="86"/>
      <c r="F32" s="86"/>
      <c r="G32" s="86"/>
      <c r="H32" s="19"/>
      <c r="I32" s="19"/>
      <c r="J32" s="19"/>
      <c r="K32" s="19"/>
      <c r="L32" s="19"/>
      <c r="M32" s="19"/>
      <c r="N32" s="19"/>
    </row>
    <row r="33" spans="2:14"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2:14">
      <c r="B34" s="18"/>
      <c r="C34" s="19" t="s">
        <v>74</v>
      </c>
      <c r="D34" s="19" t="s">
        <v>75</v>
      </c>
      <c r="E34" s="19" t="s">
        <v>76</v>
      </c>
      <c r="F34" s="19" t="s">
        <v>77</v>
      </c>
      <c r="G34" s="19" t="s">
        <v>78</v>
      </c>
      <c r="H34" s="19" t="s">
        <v>79</v>
      </c>
      <c r="I34" s="19" t="s">
        <v>80</v>
      </c>
      <c r="J34" s="19" t="s">
        <v>74</v>
      </c>
      <c r="K34" s="19" t="s">
        <v>75</v>
      </c>
      <c r="L34" s="19" t="s">
        <v>76</v>
      </c>
      <c r="M34" s="19"/>
      <c r="N34" s="19"/>
    </row>
    <row r="35" spans="2:14"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 spans="2:14"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</row>
    <row r="37" spans="2:14">
      <c r="B37" s="18"/>
      <c r="C37" s="19" t="s">
        <v>81</v>
      </c>
      <c r="D37" s="19" t="s">
        <v>82</v>
      </c>
      <c r="E37" s="19" t="s">
        <v>83</v>
      </c>
      <c r="F37" s="19" t="s">
        <v>84</v>
      </c>
      <c r="G37" s="19" t="s">
        <v>85</v>
      </c>
      <c r="H37" s="19" t="s">
        <v>86</v>
      </c>
      <c r="I37" s="19" t="s">
        <v>87</v>
      </c>
      <c r="J37" s="19" t="s">
        <v>88</v>
      </c>
      <c r="K37" s="19" t="s">
        <v>89</v>
      </c>
      <c r="L37" s="19" t="s">
        <v>90</v>
      </c>
      <c r="M37" s="19"/>
      <c r="N37" s="19"/>
    </row>
    <row r="38" spans="2:14"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</row>
  </sheetData>
  <mergeCells count="1">
    <mergeCell ref="C32:G3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0FCE-4D1A-4C70-8E65-215778C55D56}">
  <sheetPr>
    <tabColor theme="7" tint="-0.249977111117893"/>
  </sheetPr>
  <dimension ref="B4:E19"/>
  <sheetViews>
    <sheetView workbookViewId="0">
      <selection activeCell="L14" sqref="L14"/>
    </sheetView>
  </sheetViews>
  <sheetFormatPr defaultRowHeight="15"/>
  <cols>
    <col min="2" max="2" width="9.5703125" customWidth="1"/>
    <col min="3" max="3" width="15.42578125" customWidth="1"/>
    <col min="4" max="4" width="19.42578125" customWidth="1"/>
  </cols>
  <sheetData>
    <row r="4" spans="2:4">
      <c r="B4" t="s">
        <v>157</v>
      </c>
    </row>
    <row r="5" spans="2:4">
      <c r="B5" t="s">
        <v>158</v>
      </c>
    </row>
    <row r="6" spans="2:4">
      <c r="B6" s="87" t="s">
        <v>170</v>
      </c>
      <c r="C6" s="87"/>
    </row>
    <row r="8" spans="2:4">
      <c r="B8" t="s">
        <v>167</v>
      </c>
      <c r="C8" t="s">
        <v>168</v>
      </c>
      <c r="D8" t="s">
        <v>169</v>
      </c>
    </row>
    <row r="9" spans="2:4">
      <c r="B9" t="s">
        <v>159</v>
      </c>
      <c r="C9" t="s">
        <v>160</v>
      </c>
      <c r="D9" t="s">
        <v>164</v>
      </c>
    </row>
    <row r="10" spans="2:4">
      <c r="B10" t="s">
        <v>48</v>
      </c>
      <c r="C10" t="s">
        <v>161</v>
      </c>
      <c r="D10" t="s">
        <v>165</v>
      </c>
    </row>
    <row r="11" spans="2:4">
      <c r="B11" t="s">
        <v>162</v>
      </c>
      <c r="C11" t="s">
        <v>163</v>
      </c>
      <c r="D11" t="s">
        <v>166</v>
      </c>
    </row>
    <row r="17" spans="2:5">
      <c r="B17" s="3" t="s">
        <v>258</v>
      </c>
      <c r="C17" s="3" t="s">
        <v>259</v>
      </c>
      <c r="D17" s="3" t="s">
        <v>260</v>
      </c>
      <c r="E17" s="3" t="s">
        <v>56</v>
      </c>
    </row>
    <row r="18" spans="2:5">
      <c r="B18" s="3" t="s">
        <v>159</v>
      </c>
      <c r="C18" s="3" t="s">
        <v>160</v>
      </c>
      <c r="D18" s="3">
        <v>12</v>
      </c>
      <c r="E18" s="3">
        <v>6</v>
      </c>
    </row>
    <row r="19" spans="2:5">
      <c r="B19" s="3" t="s">
        <v>261</v>
      </c>
      <c r="C19" s="3" t="s">
        <v>262</v>
      </c>
      <c r="D19" s="3">
        <v>43</v>
      </c>
      <c r="E19" s="3">
        <v>7</v>
      </c>
    </row>
  </sheetData>
  <mergeCells count="1">
    <mergeCell ref="B6:C6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883F4-B607-4A50-81F4-22AA87F0E07D}">
  <sheetPr>
    <tabColor theme="7" tint="0.39997558519241921"/>
  </sheetPr>
  <dimension ref="B5:H38"/>
  <sheetViews>
    <sheetView workbookViewId="0">
      <selection activeCell="D15" sqref="D15"/>
    </sheetView>
  </sheetViews>
  <sheetFormatPr defaultRowHeight="15"/>
  <cols>
    <col min="2" max="2" width="14.42578125" customWidth="1"/>
    <col min="3" max="3" width="16.140625" customWidth="1"/>
    <col min="4" max="4" width="20.5703125" customWidth="1"/>
    <col min="5" max="5" width="12.7109375" customWidth="1"/>
    <col min="7" max="7" width="22.42578125" customWidth="1"/>
  </cols>
  <sheetData>
    <row r="5" spans="2:8">
      <c r="B5" t="s">
        <v>91</v>
      </c>
      <c r="E5" t="s">
        <v>126</v>
      </c>
    </row>
    <row r="6" spans="2:8" ht="15.75" thickBot="1"/>
    <row r="7" spans="2:8" ht="15.75" thickBot="1">
      <c r="B7" s="20" t="s">
        <v>92</v>
      </c>
      <c r="C7" s="20" t="s">
        <v>109</v>
      </c>
      <c r="E7" s="24" t="s">
        <v>127</v>
      </c>
      <c r="F7" s="25"/>
      <c r="G7" s="26"/>
    </row>
    <row r="8" spans="2:8">
      <c r="B8" s="20" t="s">
        <v>93</v>
      </c>
      <c r="C8" s="20" t="s">
        <v>110</v>
      </c>
    </row>
    <row r="9" spans="2:8" ht="15.75" thickBot="1">
      <c r="B9" s="20" t="s">
        <v>94</v>
      </c>
      <c r="C9" s="20" t="s">
        <v>111</v>
      </c>
    </row>
    <row r="10" spans="2:8">
      <c r="B10" s="20" t="s">
        <v>95</v>
      </c>
      <c r="C10" s="20" t="s">
        <v>112</v>
      </c>
      <c r="E10" s="21" t="s">
        <v>128</v>
      </c>
    </row>
    <row r="11" spans="2:8">
      <c r="B11" s="20" t="s">
        <v>96</v>
      </c>
      <c r="C11" s="20" t="s">
        <v>113</v>
      </c>
      <c r="E11" s="22"/>
    </row>
    <row r="12" spans="2:8" ht="15.75" thickBot="1">
      <c r="B12" s="20" t="s">
        <v>97</v>
      </c>
      <c r="C12" s="20" t="s">
        <v>114</v>
      </c>
      <c r="E12" s="23"/>
    </row>
    <row r="13" spans="2:8">
      <c r="B13" s="20" t="s">
        <v>98</v>
      </c>
      <c r="C13" s="20" t="s">
        <v>115</v>
      </c>
    </row>
    <row r="14" spans="2:8">
      <c r="B14" s="20" t="s">
        <v>99</v>
      </c>
      <c r="C14" s="20" t="s">
        <v>116</v>
      </c>
    </row>
    <row r="15" spans="2:8">
      <c r="B15" s="20" t="s">
        <v>100</v>
      </c>
      <c r="C15" s="20" t="s">
        <v>117</v>
      </c>
      <c r="E15" s="27" t="s">
        <v>129</v>
      </c>
      <c r="F15" s="28" t="s">
        <v>129</v>
      </c>
      <c r="G15" s="28" t="s">
        <v>130</v>
      </c>
      <c r="H15" s="28"/>
    </row>
    <row r="16" spans="2:8">
      <c r="B16" s="20" t="s">
        <v>101</v>
      </c>
      <c r="C16" s="20" t="s">
        <v>118</v>
      </c>
      <c r="E16" s="28" t="s">
        <v>129</v>
      </c>
      <c r="F16" s="28" t="s">
        <v>130</v>
      </c>
      <c r="G16" s="28"/>
      <c r="H16" s="28"/>
    </row>
    <row r="17" spans="2:8">
      <c r="B17" s="20" t="s">
        <v>102</v>
      </c>
      <c r="C17" s="20" t="s">
        <v>119</v>
      </c>
      <c r="E17" s="28" t="s">
        <v>130</v>
      </c>
      <c r="F17" s="28"/>
      <c r="G17" s="28"/>
      <c r="H17" s="28"/>
    </row>
    <row r="18" spans="2:8">
      <c r="B18" s="20" t="s">
        <v>103</v>
      </c>
      <c r="C18" s="20" t="s">
        <v>120</v>
      </c>
      <c r="E18" s="28" t="s">
        <v>129</v>
      </c>
      <c r="F18" s="28" t="s">
        <v>129</v>
      </c>
      <c r="G18" s="29" t="s">
        <v>131</v>
      </c>
      <c r="H18" s="28" t="s">
        <v>130</v>
      </c>
    </row>
    <row r="19" spans="2:8">
      <c r="B19" s="20" t="s">
        <v>104</v>
      </c>
      <c r="C19" s="20" t="s">
        <v>121</v>
      </c>
      <c r="E19" s="30" t="s">
        <v>132</v>
      </c>
      <c r="F19" s="28"/>
      <c r="G19" s="30" t="s">
        <v>132</v>
      </c>
      <c r="H19" s="30" t="s">
        <v>133</v>
      </c>
    </row>
    <row r="20" spans="2:8">
      <c r="B20" s="20" t="s">
        <v>105</v>
      </c>
      <c r="C20" s="20" t="s">
        <v>122</v>
      </c>
    </row>
    <row r="21" spans="2:8">
      <c r="B21" s="20" t="s">
        <v>106</v>
      </c>
      <c r="C21" s="20" t="s">
        <v>123</v>
      </c>
    </row>
    <row r="22" spans="2:8">
      <c r="B22" s="20" t="s">
        <v>107</v>
      </c>
      <c r="C22" s="20" t="s">
        <v>124</v>
      </c>
    </row>
    <row r="23" spans="2:8">
      <c r="B23" s="20" t="s">
        <v>108</v>
      </c>
      <c r="C23" s="20" t="s">
        <v>125</v>
      </c>
    </row>
    <row r="24" spans="2:8">
      <c r="B24" s="20"/>
    </row>
    <row r="25" spans="2:8">
      <c r="B25" s="20"/>
    </row>
    <row r="26" spans="2:8">
      <c r="B26" s="20"/>
    </row>
    <row r="27" spans="2:8">
      <c r="B27" s="20"/>
    </row>
    <row r="28" spans="2:8">
      <c r="B28" s="20"/>
    </row>
    <row r="29" spans="2:8">
      <c r="B29" s="20"/>
    </row>
    <row r="30" spans="2:8">
      <c r="B30" s="20"/>
    </row>
    <row r="31" spans="2:8">
      <c r="B31" s="20"/>
    </row>
    <row r="32" spans="2:8">
      <c r="B32" s="20"/>
    </row>
    <row r="33" spans="2:7">
      <c r="B33" s="20"/>
    </row>
    <row r="34" spans="2:7">
      <c r="B34" s="20"/>
    </row>
    <row r="35" spans="2:7">
      <c r="B35" s="20"/>
    </row>
    <row r="36" spans="2:7">
      <c r="B36" s="20"/>
    </row>
    <row r="37" spans="2:7">
      <c r="B37" s="20"/>
    </row>
    <row r="38" spans="2:7">
      <c r="B38" s="20"/>
      <c r="C38" s="20"/>
      <c r="D38" s="20"/>
      <c r="E38" s="20"/>
      <c r="F38" s="20"/>
      <c r="G38" s="20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6BC8-B206-4D06-8A23-82B2EF1AB948}">
  <dimension ref="B4:K16"/>
  <sheetViews>
    <sheetView workbookViewId="0">
      <selection activeCell="B19" sqref="B19"/>
    </sheetView>
  </sheetViews>
  <sheetFormatPr defaultRowHeight="15"/>
  <cols>
    <col min="2" max="2" width="18.140625" customWidth="1"/>
    <col min="3" max="3" width="32.140625" customWidth="1"/>
    <col min="5" max="5" width="13.140625" customWidth="1"/>
    <col min="6" max="6" width="21.85546875" customWidth="1"/>
  </cols>
  <sheetData>
    <row r="4" spans="2:11" ht="23.25">
      <c r="B4" s="54" t="s">
        <v>203</v>
      </c>
    </row>
    <row r="5" spans="2:11" ht="23.25">
      <c r="B5" s="54" t="s">
        <v>204</v>
      </c>
    </row>
    <row r="6" spans="2:11" ht="23.25">
      <c r="B6" s="54"/>
    </row>
    <row r="7" spans="2:11">
      <c r="B7" s="55" t="s">
        <v>135</v>
      </c>
      <c r="C7" s="56" t="s">
        <v>42</v>
      </c>
      <c r="D7" s="56" t="s">
        <v>43</v>
      </c>
      <c r="E7" s="56" t="s">
        <v>210</v>
      </c>
      <c r="F7" s="57" t="s">
        <v>211</v>
      </c>
    </row>
    <row r="8" spans="2:11">
      <c r="B8" s="58" t="s">
        <v>205</v>
      </c>
      <c r="C8" s="59" t="b">
        <v>1</v>
      </c>
      <c r="D8" s="59"/>
      <c r="E8" s="59"/>
      <c r="F8" s="60" t="str">
        <f>IF(C8,":)",":(")</f>
        <v>:)</v>
      </c>
      <c r="J8" t="s">
        <v>215</v>
      </c>
    </row>
    <row r="9" spans="2:11">
      <c r="B9" s="58" t="s">
        <v>150</v>
      </c>
      <c r="C9" s="59">
        <v>15</v>
      </c>
      <c r="D9" s="59">
        <v>20</v>
      </c>
      <c r="E9" s="59">
        <v>18</v>
      </c>
      <c r="F9" s="60">
        <f>AVERAGE(Table9[[#This Row],[a]:[v]])</f>
        <v>17.666666666666668</v>
      </c>
      <c r="I9" s="3" t="s">
        <v>217</v>
      </c>
      <c r="J9" s="3" t="s">
        <v>42</v>
      </c>
      <c r="K9" s="3" t="s">
        <v>43</v>
      </c>
    </row>
    <row r="10" spans="2:11">
      <c r="B10" s="58" t="s">
        <v>206</v>
      </c>
      <c r="C10" s="59" t="s">
        <v>214</v>
      </c>
      <c r="D10" s="59" t="s">
        <v>213</v>
      </c>
      <c r="E10" s="59" t="s">
        <v>212</v>
      </c>
      <c r="F10" s="60" t="str">
        <f>CONCATENATE(Table9[[#This Row],[a]],Table9[[#This Row],[b]],Table9[[#This Row],[v]])</f>
        <v>text1Text2Text3</v>
      </c>
      <c r="I10" s="3">
        <v>1</v>
      </c>
      <c r="J10" s="3" t="s">
        <v>216</v>
      </c>
      <c r="K10" s="3">
        <v>19</v>
      </c>
    </row>
    <row r="11" spans="2:11">
      <c r="B11" s="58" t="s">
        <v>70</v>
      </c>
      <c r="C11" s="59">
        <v>15</v>
      </c>
      <c r="D11" s="59">
        <v>23</v>
      </c>
      <c r="E11" s="59"/>
      <c r="F11" s="60">
        <f>SUM(Table9[[#This Row],[a]:[b]])</f>
        <v>38</v>
      </c>
      <c r="I11" s="3">
        <v>2</v>
      </c>
      <c r="J11" s="3" t="s">
        <v>58</v>
      </c>
      <c r="K11" s="3">
        <v>20</v>
      </c>
    </row>
    <row r="12" spans="2:11">
      <c r="B12" s="61" t="s">
        <v>221</v>
      </c>
      <c r="C12" s="62">
        <v>17</v>
      </c>
      <c r="D12" s="62"/>
      <c r="E12" s="62"/>
      <c r="F12" s="63" t="str">
        <f>_xlfn.XLOOKUP(Table9[[#This Row],[a]],Table10[b],Table10[a])</f>
        <v>user3</v>
      </c>
      <c r="I12" s="3">
        <v>3</v>
      </c>
      <c r="J12" s="3" t="s">
        <v>218</v>
      </c>
      <c r="K12" s="3">
        <v>17</v>
      </c>
    </row>
    <row r="13" spans="2:11">
      <c r="B13" s="58" t="s">
        <v>151</v>
      </c>
      <c r="C13" s="59">
        <v>12</v>
      </c>
      <c r="D13" s="59">
        <v>23</v>
      </c>
      <c r="E13" s="59"/>
      <c r="F13" s="60">
        <f>COUNT(Table9[[#This Row],[a]:[b]])</f>
        <v>2</v>
      </c>
    </row>
    <row r="14" spans="2:11">
      <c r="B14" s="58" t="s">
        <v>207</v>
      </c>
      <c r="C14" s="59"/>
      <c r="D14" s="59"/>
      <c r="E14" s="59"/>
      <c r="F14" s="60">
        <f>COUNTA(Table10[])</f>
        <v>9</v>
      </c>
    </row>
    <row r="15" spans="2:11">
      <c r="B15" s="58" t="s">
        <v>208</v>
      </c>
      <c r="C15" s="59" t="s">
        <v>219</v>
      </c>
      <c r="D15" s="59"/>
      <c r="E15" s="59"/>
      <c r="F15" s="59" t="str">
        <f>TRIM(Table9[[#This Row],[a]])</f>
        <v>sohrab khanbadr 18</v>
      </c>
    </row>
    <row r="16" spans="2:11">
      <c r="B16" s="64" t="s">
        <v>209</v>
      </c>
      <c r="C16" s="65"/>
      <c r="D16" s="65" t="s">
        <v>220</v>
      </c>
      <c r="E16" s="65"/>
      <c r="F16" s="66">
        <f>COUNTIF(Table10[],Table9[[#This Row],[b]])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9D8E-0684-42AA-9790-96BCAC1B746A}">
  <sheetPr>
    <tabColor theme="9" tint="0.39997558519241921"/>
  </sheetPr>
  <dimension ref="C4:Q20"/>
  <sheetViews>
    <sheetView topLeftCell="A10" workbookViewId="0">
      <selection activeCell="H28" sqref="H28"/>
    </sheetView>
  </sheetViews>
  <sheetFormatPr defaultRowHeight="15"/>
  <sheetData>
    <row r="4" spans="3:17" ht="23.25">
      <c r="C4" s="1"/>
      <c r="D4" s="1"/>
      <c r="E4" s="2" t="s">
        <v>42</v>
      </c>
      <c r="F4" s="1"/>
      <c r="G4" s="2" t="s">
        <v>43</v>
      </c>
      <c r="H4" s="1"/>
      <c r="I4" s="2" t="s">
        <v>44</v>
      </c>
      <c r="J4" s="1"/>
      <c r="K4" s="1"/>
    </row>
    <row r="5" spans="3:17" ht="23.25">
      <c r="C5" s="1"/>
      <c r="D5" s="1"/>
      <c r="E5" s="5"/>
      <c r="F5" s="1"/>
      <c r="G5" s="1"/>
      <c r="H5" s="1"/>
      <c r="I5" s="1"/>
      <c r="J5" s="1"/>
      <c r="K5" s="1"/>
    </row>
    <row r="6" spans="3:17" ht="23.25">
      <c r="C6" s="2" t="s">
        <v>38</v>
      </c>
      <c r="D6" s="2"/>
      <c r="E6" s="2">
        <v>5</v>
      </c>
      <c r="F6" s="2"/>
      <c r="G6" s="2">
        <v>5</v>
      </c>
      <c r="H6" s="2"/>
      <c r="I6" s="2">
        <f>E6+G6</f>
        <v>10</v>
      </c>
      <c r="J6" s="1"/>
      <c r="K6" s="1"/>
      <c r="L6" s="50"/>
      <c r="M6" s="50" t="s">
        <v>196</v>
      </c>
      <c r="N6" s="50"/>
      <c r="O6" s="50"/>
      <c r="P6" s="50"/>
      <c r="Q6" s="50"/>
    </row>
    <row r="7" spans="3:17" ht="23.25">
      <c r="C7" s="1"/>
      <c r="D7" s="1"/>
      <c r="E7" s="6"/>
      <c r="F7" s="1"/>
      <c r="G7" s="1"/>
      <c r="H7" s="1"/>
      <c r="I7" s="1"/>
      <c r="J7" s="1"/>
      <c r="K7" s="1"/>
      <c r="L7" s="52">
        <v>10</v>
      </c>
      <c r="M7" s="50"/>
      <c r="N7" s="50" t="s">
        <v>197</v>
      </c>
      <c r="O7" s="50">
        <f>LOG10(L7)</f>
        <v>1</v>
      </c>
      <c r="P7" s="50"/>
      <c r="Q7" s="50" t="s">
        <v>198</v>
      </c>
    </row>
    <row r="8" spans="3:17" ht="23.25">
      <c r="C8" s="2" t="s">
        <v>39</v>
      </c>
      <c r="D8" s="2"/>
      <c r="E8" s="2">
        <v>9</v>
      </c>
      <c r="F8" s="2"/>
      <c r="G8" s="2">
        <v>4</v>
      </c>
      <c r="H8" s="2"/>
      <c r="I8" s="2">
        <f>E8*G8</f>
        <v>36</v>
      </c>
      <c r="J8" s="1"/>
      <c r="K8" s="1"/>
      <c r="L8" s="50"/>
      <c r="M8" s="50"/>
      <c r="N8" s="50"/>
      <c r="O8" s="51">
        <f>TIME(L10,M10,N10)</f>
        <v>5.2222222222222225E-2</v>
      </c>
      <c r="P8" s="50"/>
      <c r="Q8" s="50" t="s">
        <v>201</v>
      </c>
    </row>
    <row r="9" spans="3:17" ht="23.25">
      <c r="C9" s="1"/>
      <c r="D9" s="1"/>
      <c r="E9" s="6"/>
      <c r="F9" s="1"/>
      <c r="G9" s="1"/>
      <c r="H9" s="1"/>
      <c r="I9" s="1"/>
      <c r="J9" s="1"/>
      <c r="K9" s="1"/>
      <c r="L9" s="53" t="s">
        <v>199</v>
      </c>
      <c r="M9" s="53" t="s">
        <v>200</v>
      </c>
      <c r="N9" s="53" t="s">
        <v>156</v>
      </c>
      <c r="O9" s="50"/>
      <c r="P9" s="50"/>
      <c r="Q9" s="50"/>
    </row>
    <row r="10" spans="3:17" ht="23.25">
      <c r="C10" s="2" t="s">
        <v>40</v>
      </c>
      <c r="D10" s="2"/>
      <c r="E10" s="2">
        <v>14</v>
      </c>
      <c r="F10" s="2"/>
      <c r="G10" s="2">
        <v>7</v>
      </c>
      <c r="H10" s="2"/>
      <c r="I10" s="2">
        <f>E10/G10</f>
        <v>2</v>
      </c>
      <c r="J10" s="1"/>
      <c r="K10" s="1"/>
      <c r="L10" s="53">
        <v>1</v>
      </c>
      <c r="M10" s="53">
        <v>15</v>
      </c>
      <c r="N10" s="53">
        <v>12</v>
      </c>
      <c r="O10" s="50"/>
      <c r="P10" s="50"/>
      <c r="Q10" s="50"/>
    </row>
    <row r="11" spans="3:17" ht="23.25">
      <c r="C11" s="1"/>
      <c r="D11" s="1"/>
      <c r="E11" s="6"/>
      <c r="F11" s="1"/>
      <c r="G11" s="1"/>
      <c r="H11" s="1"/>
      <c r="I11" s="1"/>
      <c r="J11" s="1"/>
      <c r="K11" s="1"/>
    </row>
    <row r="12" spans="3:17" ht="23.25">
      <c r="C12" s="2" t="s">
        <v>41</v>
      </c>
      <c r="D12" s="2"/>
      <c r="E12" s="2">
        <v>10</v>
      </c>
      <c r="F12" s="2"/>
      <c r="G12" s="2">
        <v>2</v>
      </c>
      <c r="H12" s="2"/>
      <c r="I12" s="2">
        <f>E12%</f>
        <v>0.1</v>
      </c>
      <c r="J12" s="2"/>
      <c r="K12" s="2">
        <f>MOD(E12,G12)</f>
        <v>0</v>
      </c>
    </row>
    <row r="13" spans="3:17">
      <c r="M13" s="42" t="s">
        <v>42</v>
      </c>
      <c r="N13" s="42" t="s">
        <v>43</v>
      </c>
      <c r="O13" s="42" t="s">
        <v>202</v>
      </c>
    </row>
    <row r="14" spans="3:17">
      <c r="M14" s="42">
        <v>0</v>
      </c>
      <c r="N14" s="42">
        <v>0</v>
      </c>
      <c r="O14" s="42" t="b">
        <f>_xlfn.XOR(M14,N14)</f>
        <v>0</v>
      </c>
    </row>
    <row r="15" spans="3:17">
      <c r="M15" s="42">
        <v>0</v>
      </c>
      <c r="N15" s="42">
        <v>1</v>
      </c>
      <c r="O15" s="42" t="b">
        <f t="shared" ref="O15:O17" si="0">_xlfn.XOR(M15,N15)</f>
        <v>1</v>
      </c>
    </row>
    <row r="16" spans="3:17">
      <c r="M16" s="42">
        <v>1</v>
      </c>
      <c r="N16" s="42">
        <v>0</v>
      </c>
      <c r="O16" s="42" t="b">
        <f t="shared" si="0"/>
        <v>1</v>
      </c>
    </row>
    <row r="17" spans="3:15">
      <c r="M17" s="42">
        <v>1</v>
      </c>
      <c r="N17" s="42">
        <v>1</v>
      </c>
      <c r="O17" s="42" t="b">
        <f t="shared" si="0"/>
        <v>0</v>
      </c>
    </row>
    <row r="18" spans="3:15">
      <c r="C18" t="s">
        <v>193</v>
      </c>
      <c r="F18">
        <v>25</v>
      </c>
      <c r="G18">
        <v>12</v>
      </c>
      <c r="H18">
        <v>33</v>
      </c>
      <c r="J18" t="s">
        <v>194</v>
      </c>
      <c r="L18">
        <f>SUM(F18:H18)</f>
        <v>70</v>
      </c>
    </row>
    <row r="20" spans="3:15">
      <c r="C20" t="s">
        <v>195</v>
      </c>
      <c r="E20">
        <v>15</v>
      </c>
      <c r="F20">
        <v>16</v>
      </c>
      <c r="G20">
        <v>28</v>
      </c>
      <c r="H20">
        <v>19</v>
      </c>
      <c r="I20">
        <v>37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4679-37A8-4A09-B619-8AD86A7C423F}">
  <sheetPr>
    <tabColor theme="6" tint="0.39997558519241921"/>
  </sheetPr>
  <dimension ref="C3:O26"/>
  <sheetViews>
    <sheetView topLeftCell="A10" workbookViewId="0">
      <selection activeCell="F38" sqref="F38"/>
    </sheetView>
  </sheetViews>
  <sheetFormatPr defaultColWidth="8.85546875" defaultRowHeight="15"/>
  <cols>
    <col min="1" max="3" width="8.85546875" style="3"/>
    <col min="4" max="4" width="13.5703125" style="3" customWidth="1"/>
    <col min="5" max="5" width="14" style="3" customWidth="1"/>
    <col min="6" max="9" width="8.85546875" style="3"/>
    <col min="10" max="10" width="9.5703125" style="3" customWidth="1"/>
    <col min="11" max="11" width="10.42578125" style="3" customWidth="1"/>
    <col min="12" max="12" width="11.42578125" style="3" customWidth="1"/>
    <col min="13" max="16384" width="8.85546875" style="3"/>
  </cols>
  <sheetData>
    <row r="3" spans="3:15" ht="23.25">
      <c r="C3" s="1"/>
      <c r="D3" s="1"/>
      <c r="E3" s="2" t="s">
        <v>56</v>
      </c>
    </row>
    <row r="4" spans="3:15" ht="23.25">
      <c r="C4" s="2" t="s">
        <v>48</v>
      </c>
      <c r="D4" s="4" t="s">
        <v>49</v>
      </c>
      <c r="E4" s="2">
        <v>10</v>
      </c>
    </row>
    <row r="5" spans="3:15" ht="23.25">
      <c r="C5" s="2" t="s">
        <v>50</v>
      </c>
      <c r="D5" s="4" t="s">
        <v>51</v>
      </c>
      <c r="E5" s="2">
        <v>20</v>
      </c>
    </row>
    <row r="6" spans="3:15" ht="23.25">
      <c r="C6" s="2" t="s">
        <v>52</v>
      </c>
      <c r="D6" s="4" t="s">
        <v>53</v>
      </c>
      <c r="E6" s="2">
        <v>17</v>
      </c>
    </row>
    <row r="7" spans="3:15" ht="23.25">
      <c r="C7" s="2" t="s">
        <v>54</v>
      </c>
      <c r="D7" s="4" t="s">
        <v>55</v>
      </c>
      <c r="E7" s="2">
        <v>7</v>
      </c>
    </row>
    <row r="14" spans="3:15" ht="18.75">
      <c r="C14" s="7"/>
      <c r="D14" s="7" t="s">
        <v>67</v>
      </c>
      <c r="E14" s="7" t="s">
        <v>68</v>
      </c>
      <c r="F14" s="7" t="s">
        <v>69</v>
      </c>
      <c r="G14" s="7" t="s">
        <v>70</v>
      </c>
      <c r="H14" s="7" t="s">
        <v>71</v>
      </c>
      <c r="J14" s="88" t="s">
        <v>134</v>
      </c>
      <c r="K14" s="88"/>
      <c r="L14" s="88"/>
      <c r="M14" s="89" t="s">
        <v>136</v>
      </c>
      <c r="N14" s="89"/>
      <c r="O14" s="89"/>
    </row>
    <row r="15" spans="3:15">
      <c r="C15" s="7" t="s">
        <v>57</v>
      </c>
      <c r="D15" s="7">
        <v>12</v>
      </c>
      <c r="E15" s="7">
        <v>5</v>
      </c>
      <c r="F15" s="7">
        <v>6</v>
      </c>
      <c r="G15" s="7">
        <f>SUM(D15:F15)</f>
        <v>23</v>
      </c>
      <c r="H15" s="7">
        <f>G15/3</f>
        <v>7.666666666666667</v>
      </c>
    </row>
    <row r="16" spans="3:15">
      <c r="C16" s="7" t="s">
        <v>58</v>
      </c>
      <c r="D16" s="7">
        <v>17</v>
      </c>
      <c r="E16" s="7">
        <v>5</v>
      </c>
      <c r="F16" s="7">
        <v>17</v>
      </c>
      <c r="G16" s="7">
        <f>SUM(D16:F16)</f>
        <v>39</v>
      </c>
      <c r="H16" s="7">
        <f>G16/3</f>
        <v>13</v>
      </c>
      <c r="J16" s="33" t="s">
        <v>135</v>
      </c>
      <c r="K16" s="34" t="s">
        <v>67</v>
      </c>
      <c r="L16" s="34" t="s">
        <v>68</v>
      </c>
      <c r="M16" s="34" t="s">
        <v>69</v>
      </c>
      <c r="N16" s="34" t="s">
        <v>70</v>
      </c>
      <c r="O16" s="35" t="s">
        <v>71</v>
      </c>
    </row>
    <row r="17" spans="3:15">
      <c r="C17" s="7" t="s">
        <v>59</v>
      </c>
      <c r="D17" s="7">
        <v>8</v>
      </c>
      <c r="E17" s="7">
        <v>20</v>
      </c>
      <c r="F17" s="7">
        <v>17</v>
      </c>
      <c r="G17" s="7">
        <f t="shared" ref="G17:G24" si="0">SUM(D17:F17)</f>
        <v>45</v>
      </c>
      <c r="H17" s="7">
        <f t="shared" ref="H17:H24" si="1">G17/3</f>
        <v>15</v>
      </c>
      <c r="J17" s="31" t="s">
        <v>57</v>
      </c>
      <c r="K17" s="7">
        <v>12</v>
      </c>
      <c r="L17" s="7">
        <v>5</v>
      </c>
      <c r="M17" s="7">
        <v>6</v>
      </c>
      <c r="N17" s="7">
        <f>SUM(K17:M17)</f>
        <v>23</v>
      </c>
      <c r="O17" s="32">
        <f>N17/3</f>
        <v>7.666666666666667</v>
      </c>
    </row>
    <row r="18" spans="3:15">
      <c r="C18" s="7" t="s">
        <v>60</v>
      </c>
      <c r="D18" s="7">
        <v>6</v>
      </c>
      <c r="E18" s="7">
        <v>15</v>
      </c>
      <c r="F18" s="7">
        <v>18</v>
      </c>
      <c r="G18" s="7">
        <f t="shared" si="0"/>
        <v>39</v>
      </c>
      <c r="H18" s="7">
        <f t="shared" si="1"/>
        <v>13</v>
      </c>
      <c r="J18" s="31" t="s">
        <v>58</v>
      </c>
      <c r="K18" s="7">
        <v>17</v>
      </c>
      <c r="L18" s="7">
        <v>5</v>
      </c>
      <c r="M18" s="7">
        <v>17</v>
      </c>
      <c r="N18" s="7">
        <f>SUM(K18:M18)</f>
        <v>39</v>
      </c>
      <c r="O18" s="32">
        <f>N18/3</f>
        <v>13</v>
      </c>
    </row>
    <row r="19" spans="3:15">
      <c r="C19" s="7" t="s">
        <v>61</v>
      </c>
      <c r="D19" s="7">
        <v>20</v>
      </c>
      <c r="E19" s="7">
        <v>3</v>
      </c>
      <c r="F19" s="7">
        <v>6</v>
      </c>
      <c r="G19" s="7">
        <f t="shared" si="0"/>
        <v>29</v>
      </c>
      <c r="H19" s="7">
        <f t="shared" si="1"/>
        <v>9.6666666666666661</v>
      </c>
      <c r="J19" s="31" t="s">
        <v>59</v>
      </c>
      <c r="K19" s="7">
        <v>8</v>
      </c>
      <c r="L19" s="7">
        <v>20</v>
      </c>
      <c r="M19" s="7">
        <v>17</v>
      </c>
      <c r="N19" s="7">
        <f t="shared" ref="N19:N26" si="2">SUM(K19:M19)</f>
        <v>45</v>
      </c>
      <c r="O19" s="32">
        <f t="shared" ref="O19:O26" si="3">N19/3</f>
        <v>15</v>
      </c>
    </row>
    <row r="20" spans="3:15">
      <c r="C20" s="7" t="s">
        <v>62</v>
      </c>
      <c r="D20" s="7">
        <v>4</v>
      </c>
      <c r="E20" s="7">
        <v>20</v>
      </c>
      <c r="F20" s="7">
        <v>15</v>
      </c>
      <c r="G20" s="7">
        <f t="shared" si="0"/>
        <v>39</v>
      </c>
      <c r="H20" s="7">
        <f t="shared" si="1"/>
        <v>13</v>
      </c>
      <c r="J20" s="31" t="s">
        <v>60</v>
      </c>
      <c r="K20" s="7">
        <v>6</v>
      </c>
      <c r="L20" s="7">
        <v>15</v>
      </c>
      <c r="M20" s="7">
        <v>18</v>
      </c>
      <c r="N20" s="7">
        <f t="shared" si="2"/>
        <v>39</v>
      </c>
      <c r="O20" s="32">
        <f t="shared" si="3"/>
        <v>13</v>
      </c>
    </row>
    <row r="21" spans="3:15">
      <c r="C21" s="7" t="s">
        <v>63</v>
      </c>
      <c r="D21" s="7">
        <v>14</v>
      </c>
      <c r="E21" s="7">
        <v>8</v>
      </c>
      <c r="F21" s="7">
        <v>2</v>
      </c>
      <c r="G21" s="7">
        <f t="shared" si="0"/>
        <v>24</v>
      </c>
      <c r="H21" s="7">
        <f t="shared" si="1"/>
        <v>8</v>
      </c>
      <c r="J21" s="31" t="s">
        <v>61</v>
      </c>
      <c r="K21" s="7">
        <v>20</v>
      </c>
      <c r="L21" s="7">
        <v>3</v>
      </c>
      <c r="M21" s="7">
        <v>6</v>
      </c>
      <c r="N21" s="7">
        <f t="shared" si="2"/>
        <v>29</v>
      </c>
      <c r="O21" s="32">
        <f t="shared" si="3"/>
        <v>9.6666666666666661</v>
      </c>
    </row>
    <row r="22" spans="3:15">
      <c r="C22" s="7" t="s">
        <v>64</v>
      </c>
      <c r="D22" s="7">
        <v>16</v>
      </c>
      <c r="E22" s="7">
        <v>5</v>
      </c>
      <c r="F22" s="7">
        <v>20</v>
      </c>
      <c r="G22" s="7">
        <f t="shared" si="0"/>
        <v>41</v>
      </c>
      <c r="H22" s="7">
        <f t="shared" si="1"/>
        <v>13.666666666666666</v>
      </c>
      <c r="J22" s="31" t="s">
        <v>62</v>
      </c>
      <c r="K22" s="7">
        <v>4</v>
      </c>
      <c r="L22" s="7">
        <v>20</v>
      </c>
      <c r="M22" s="7">
        <v>15</v>
      </c>
      <c r="N22" s="7">
        <f t="shared" si="2"/>
        <v>39</v>
      </c>
      <c r="O22" s="32">
        <f t="shared" si="3"/>
        <v>13</v>
      </c>
    </row>
    <row r="23" spans="3:15">
      <c r="C23" s="7" t="s">
        <v>65</v>
      </c>
      <c r="D23" s="7">
        <v>14</v>
      </c>
      <c r="E23" s="7">
        <v>15</v>
      </c>
      <c r="F23" s="7">
        <v>2</v>
      </c>
      <c r="G23" s="7">
        <f t="shared" si="0"/>
        <v>31</v>
      </c>
      <c r="H23" s="7">
        <f t="shared" si="1"/>
        <v>10.333333333333334</v>
      </c>
      <c r="J23" s="31" t="s">
        <v>63</v>
      </c>
      <c r="K23" s="7">
        <v>14</v>
      </c>
      <c r="L23" s="7">
        <v>8</v>
      </c>
      <c r="M23" s="7">
        <v>2</v>
      </c>
      <c r="N23" s="7">
        <f t="shared" si="2"/>
        <v>24</v>
      </c>
      <c r="O23" s="32">
        <f t="shared" si="3"/>
        <v>8</v>
      </c>
    </row>
    <row r="24" spans="3:15">
      <c r="C24" s="7" t="s">
        <v>66</v>
      </c>
      <c r="D24" s="7">
        <v>14</v>
      </c>
      <c r="E24" s="7">
        <v>17</v>
      </c>
      <c r="F24" s="7">
        <v>19</v>
      </c>
      <c r="G24" s="7">
        <f t="shared" si="0"/>
        <v>50</v>
      </c>
      <c r="H24" s="7">
        <f t="shared" si="1"/>
        <v>16.666666666666668</v>
      </c>
      <c r="J24" s="31" t="s">
        <v>64</v>
      </c>
      <c r="K24" s="7">
        <v>16</v>
      </c>
      <c r="L24" s="7">
        <v>5</v>
      </c>
      <c r="M24" s="7">
        <v>20</v>
      </c>
      <c r="N24" s="7">
        <f t="shared" si="2"/>
        <v>41</v>
      </c>
      <c r="O24" s="32">
        <f t="shared" si="3"/>
        <v>13.666666666666666</v>
      </c>
    </row>
    <row r="25" spans="3:15">
      <c r="J25" s="31" t="s">
        <v>65</v>
      </c>
      <c r="K25" s="7">
        <v>14</v>
      </c>
      <c r="L25" s="7">
        <v>15</v>
      </c>
      <c r="M25" s="7">
        <v>2</v>
      </c>
      <c r="N25" s="7">
        <f t="shared" si="2"/>
        <v>31</v>
      </c>
      <c r="O25" s="32">
        <f t="shared" si="3"/>
        <v>10.333333333333334</v>
      </c>
    </row>
    <row r="26" spans="3:15">
      <c r="J26" s="36" t="s">
        <v>66</v>
      </c>
      <c r="K26" s="37">
        <v>14</v>
      </c>
      <c r="L26" s="37">
        <v>17</v>
      </c>
      <c r="M26" s="37">
        <v>19</v>
      </c>
      <c r="N26" s="37">
        <f t="shared" si="2"/>
        <v>50</v>
      </c>
      <c r="O26" s="38">
        <f t="shared" si="3"/>
        <v>16.666666666666668</v>
      </c>
    </row>
  </sheetData>
  <mergeCells count="2">
    <mergeCell ref="J14:L14"/>
    <mergeCell ref="M14:O14"/>
  </mergeCells>
  <phoneticPr fontId="2" type="noConversion"/>
  <conditionalFormatting sqref="E3:E7">
    <cfRule type="cellIs" dxfId="3" priority="2" operator="greaterThan">
      <formula>13.5</formula>
    </cfRule>
  </conditionalFormatting>
  <conditionalFormatting sqref="E4:E7">
    <cfRule type="cellIs" dxfId="2" priority="1" operator="lessThan">
      <formula>10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B5372-B725-4FA7-994F-7716996DAAB6}">
  <sheetPr>
    <tabColor theme="4" tint="0.39997558519241921"/>
  </sheetPr>
  <dimension ref="A1:E30"/>
  <sheetViews>
    <sheetView topLeftCell="A16" zoomScale="70" zoomScaleNormal="70" workbookViewId="0">
      <selection activeCell="A24" sqref="A24"/>
    </sheetView>
  </sheetViews>
  <sheetFormatPr defaultColWidth="8.85546875" defaultRowHeight="15"/>
  <cols>
    <col min="1" max="1" width="26" style="3" bestFit="1" customWidth="1"/>
    <col min="2" max="2" width="31.42578125" style="3" bestFit="1" customWidth="1"/>
    <col min="3" max="3" width="18.85546875" style="3" bestFit="1" customWidth="1"/>
    <col min="4" max="4" width="16.28515625" style="3" bestFit="1" customWidth="1"/>
    <col min="5" max="5" width="20.28515625" style="3" bestFit="1" customWidth="1"/>
    <col min="6" max="16384" width="8.85546875" style="3"/>
  </cols>
  <sheetData>
    <row r="1" spans="1:5" ht="26.25">
      <c r="A1" s="39" t="s">
        <v>137</v>
      </c>
      <c r="B1" s="39" t="s">
        <v>138</v>
      </c>
      <c r="C1" s="39" t="s">
        <v>139</v>
      </c>
      <c r="D1" s="39" t="s">
        <v>140</v>
      </c>
      <c r="E1" s="40" t="s">
        <v>149</v>
      </c>
    </row>
    <row r="2" spans="1:5" ht="26.25">
      <c r="A2" s="39">
        <v>2020</v>
      </c>
      <c r="B2" s="39">
        <v>1</v>
      </c>
      <c r="C2" s="41" t="s">
        <v>146</v>
      </c>
      <c r="D2" s="39" t="s">
        <v>147</v>
      </c>
      <c r="E2" s="40">
        <v>939.39</v>
      </c>
    </row>
    <row r="3" spans="1:5" ht="26.25">
      <c r="A3" s="39">
        <v>2020</v>
      </c>
      <c r="B3" s="39">
        <v>1</v>
      </c>
      <c r="C3" s="41" t="s">
        <v>17</v>
      </c>
      <c r="D3" s="39" t="s">
        <v>144</v>
      </c>
      <c r="E3" s="40">
        <v>100</v>
      </c>
    </row>
    <row r="4" spans="1:5" ht="26.25">
      <c r="A4" s="39">
        <v>2020</v>
      </c>
      <c r="B4" s="39">
        <v>2</v>
      </c>
      <c r="C4" s="41" t="s">
        <v>18</v>
      </c>
      <c r="D4" s="39" t="s">
        <v>147</v>
      </c>
      <c r="E4" s="40">
        <v>250</v>
      </c>
    </row>
    <row r="5" spans="1:5" ht="26.25">
      <c r="A5" s="39">
        <v>2020</v>
      </c>
      <c r="B5" s="39">
        <v>4</v>
      </c>
      <c r="C5" s="41" t="s">
        <v>142</v>
      </c>
      <c r="D5" s="39" t="s">
        <v>148</v>
      </c>
      <c r="E5" s="40">
        <v>3705.5</v>
      </c>
    </row>
    <row r="6" spans="1:5" ht="26.25">
      <c r="A6" s="39">
        <v>2021</v>
      </c>
      <c r="B6" s="39">
        <v>4</v>
      </c>
      <c r="C6" s="41" t="s">
        <v>143</v>
      </c>
      <c r="D6" s="39" t="s">
        <v>144</v>
      </c>
      <c r="E6" s="40">
        <v>456</v>
      </c>
    </row>
    <row r="7" spans="1:5" ht="26.25">
      <c r="A7" t="s">
        <v>145</v>
      </c>
      <c r="B7" s="39"/>
      <c r="C7" s="39"/>
      <c r="D7" s="39"/>
      <c r="E7" s="40">
        <f>SUBTOTAL(109,SalesTable[Sales])</f>
        <v>5450.8899999999994</v>
      </c>
    </row>
    <row r="12" spans="1:5" ht="26.25">
      <c r="A12" s="39" t="s">
        <v>137</v>
      </c>
      <c r="B12" s="39" t="s">
        <v>138</v>
      </c>
      <c r="C12" s="39" t="s">
        <v>139</v>
      </c>
      <c r="D12" s="39" t="s">
        <v>140</v>
      </c>
      <c r="E12" s="40" t="s">
        <v>149</v>
      </c>
    </row>
    <row r="13" spans="1:5" ht="26.25">
      <c r="A13" s="39">
        <v>2020</v>
      </c>
      <c r="B13" s="39">
        <v>1</v>
      </c>
      <c r="C13" s="41" t="s">
        <v>146</v>
      </c>
      <c r="D13" s="39" t="s">
        <v>147</v>
      </c>
      <c r="E13" s="40">
        <v>939.39</v>
      </c>
    </row>
    <row r="14" spans="1:5" ht="26.25">
      <c r="A14" s="39">
        <v>2020</v>
      </c>
      <c r="B14" s="39">
        <v>1</v>
      </c>
      <c r="C14" s="41" t="s">
        <v>17</v>
      </c>
      <c r="D14" s="39" t="s">
        <v>144</v>
      </c>
      <c r="E14" s="40">
        <v>100</v>
      </c>
    </row>
    <row r="15" spans="1:5" ht="26.25">
      <c r="A15" s="39">
        <v>2020</v>
      </c>
      <c r="B15" s="39">
        <v>2</v>
      </c>
      <c r="C15" s="41" t="s">
        <v>18</v>
      </c>
      <c r="D15" s="39" t="s">
        <v>147</v>
      </c>
      <c r="E15" s="40">
        <v>250</v>
      </c>
    </row>
    <row r="16" spans="1:5" ht="26.25">
      <c r="A16" s="39">
        <v>2020</v>
      </c>
      <c r="B16" s="39">
        <v>4</v>
      </c>
      <c r="C16" s="41" t="s">
        <v>142</v>
      </c>
      <c r="D16" s="39" t="s">
        <v>148</v>
      </c>
      <c r="E16" s="40">
        <v>3705.5</v>
      </c>
    </row>
    <row r="17" spans="1:5" ht="26.25">
      <c r="A17" s="39">
        <v>2021</v>
      </c>
      <c r="B17" s="39">
        <v>4</v>
      </c>
      <c r="C17" s="41" t="s">
        <v>143</v>
      </c>
      <c r="D17" s="39" t="s">
        <v>144</v>
      </c>
      <c r="E17" s="40">
        <v>456</v>
      </c>
    </row>
    <row r="18" spans="1:5" ht="26.25">
      <c r="A18" t="s">
        <v>145</v>
      </c>
      <c r="B18" s="39"/>
      <c r="C18" s="39"/>
      <c r="D18" s="39"/>
      <c r="E18" s="40">
        <f>SUBTOTAL(109,SalesTable6[Sales])</f>
        <v>5450.8899999999994</v>
      </c>
    </row>
    <row r="22" spans="1:5" ht="26.25">
      <c r="A22" s="46" t="s">
        <v>153</v>
      </c>
      <c r="B22" s="46" t="s">
        <v>155</v>
      </c>
      <c r="C22" s="47"/>
      <c r="D22" s="47"/>
      <c r="E22" s="47"/>
    </row>
    <row r="23" spans="1:5" ht="26.25">
      <c r="A23" s="46" t="s">
        <v>152</v>
      </c>
      <c r="B23" s="47" t="s">
        <v>147</v>
      </c>
      <c r="C23" s="47" t="s">
        <v>148</v>
      </c>
      <c r="D23" s="47" t="s">
        <v>144</v>
      </c>
      <c r="E23" s="47" t="s">
        <v>154</v>
      </c>
    </row>
    <row r="24" spans="1:5" ht="26.25">
      <c r="A24" s="47">
        <v>2020</v>
      </c>
      <c r="B24" s="47">
        <v>1189.3899999999999</v>
      </c>
      <c r="C24" s="47">
        <v>3705.5</v>
      </c>
      <c r="D24" s="47">
        <v>100</v>
      </c>
      <c r="E24" s="47">
        <v>4994.8899999999994</v>
      </c>
    </row>
    <row r="25" spans="1:5" ht="26.25">
      <c r="A25" s="47">
        <v>1</v>
      </c>
      <c r="B25" s="47">
        <v>939.39</v>
      </c>
      <c r="C25" s="47"/>
      <c r="D25" s="47">
        <v>100</v>
      </c>
      <c r="E25" s="47">
        <v>1039.3899999999999</v>
      </c>
    </row>
    <row r="26" spans="1:5" ht="26.25">
      <c r="A26" s="47">
        <v>2</v>
      </c>
      <c r="B26" s="47">
        <v>250</v>
      </c>
      <c r="C26" s="47"/>
      <c r="D26" s="47"/>
      <c r="E26" s="47">
        <v>250</v>
      </c>
    </row>
    <row r="27" spans="1:5" ht="26.25">
      <c r="A27" s="47">
        <v>4</v>
      </c>
      <c r="B27" s="47"/>
      <c r="C27" s="47">
        <v>3705.5</v>
      </c>
      <c r="D27" s="47"/>
      <c r="E27" s="47">
        <v>3705.5</v>
      </c>
    </row>
    <row r="28" spans="1:5" ht="26.25">
      <c r="A28" s="47">
        <v>2021</v>
      </c>
      <c r="B28" s="47"/>
      <c r="C28" s="47"/>
      <c r="D28" s="47">
        <v>456</v>
      </c>
      <c r="E28" s="47">
        <v>456</v>
      </c>
    </row>
    <row r="29" spans="1:5" ht="26.25">
      <c r="A29" s="47">
        <v>4</v>
      </c>
      <c r="B29" s="47"/>
      <c r="C29" s="47"/>
      <c r="D29" s="47">
        <v>456</v>
      </c>
      <c r="E29" s="47">
        <v>456</v>
      </c>
    </row>
    <row r="30" spans="1:5" ht="26.25">
      <c r="A30" s="47" t="s">
        <v>154</v>
      </c>
      <c r="B30" s="47">
        <v>1189.3899999999999</v>
      </c>
      <c r="C30" s="47">
        <v>3705.5</v>
      </c>
      <c r="D30" s="47">
        <v>556</v>
      </c>
      <c r="E30" s="47">
        <v>5450.8899999999994</v>
      </c>
    </row>
  </sheetData>
  <phoneticPr fontId="2" type="noConversion"/>
  <pageMargins left="0.7" right="0.7" top="0.75" bottom="0.75" header="0.3" footer="0.3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statistics</vt:lpstr>
      <vt:lpstr>Sheet1</vt:lpstr>
      <vt:lpstr>auto fill</vt:lpstr>
      <vt:lpstr>flash fill</vt:lpstr>
      <vt:lpstr>تاریخ شمسی</vt:lpstr>
      <vt:lpstr>formula</vt:lpstr>
      <vt:lpstr>simple operator</vt:lpstr>
      <vt:lpstr>condition</vt:lpstr>
      <vt:lpstr>Pivot Table</vt:lpstr>
      <vt:lpstr>فارسی</vt:lpstr>
      <vt:lpstr>some easy analysis</vt:lpstr>
      <vt:lpstr>filter</vt:lpstr>
      <vt:lpstr>2dPixelArt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sepand</cp:lastModifiedBy>
  <dcterms:created xsi:type="dcterms:W3CDTF">2024-04-15T13:06:07Z</dcterms:created>
  <dcterms:modified xsi:type="dcterms:W3CDTF">2024-10-11T14:57:00Z</dcterms:modified>
</cp:coreProperties>
</file>