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slicers/slicer3.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tables/table3.xml" ContentType="application/vnd.openxmlformats-officedocument.spreadsheetml.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hidePivotFieldList="1" defaultThemeVersion="166925"/>
  <mc:AlternateContent xmlns:mc="http://schemas.openxmlformats.org/markup-compatibility/2006">
    <mc:Choice Requires="x15">
      <x15ac:absPath xmlns:x15ac="http://schemas.microsoft.com/office/spreadsheetml/2010/11/ac" url="/Users/soichirotanabe/Desktop/UK_tourism/"/>
    </mc:Choice>
  </mc:AlternateContent>
  <xr:revisionPtr revIDLastSave="0" documentId="13_ncr:1_{516097B9-BCF3-BD45-A370-4BA58D61A4BF}" xr6:coauthVersionLast="47" xr6:coauthVersionMax="47" xr10:uidLastSave="{00000000-0000-0000-0000-000000000000}"/>
  <bookViews>
    <workbookView xWindow="340" yWindow="500" windowWidth="28500" windowHeight="17500" activeTab="2" xr2:uid="{5855BB8C-C374-1D4D-82F6-7B5505A9D74B}"/>
  </bookViews>
  <sheets>
    <sheet name="Dashboard P１＿１ " sheetId="16" r:id="rId1"/>
    <sheet name="Dashboard P2 " sheetId="10" r:id="rId2"/>
    <sheet name="Dashboard P3" sheetId="8" r:id="rId3"/>
    <sheet name="pivot_1" sheetId="14" r:id="rId4"/>
    <sheet name="pivot_2" sheetId="11" r:id="rId5"/>
    <sheet name="pivot_3" sheetId="9" r:id="rId6"/>
    <sheet name="5 years_VIsitors" sheetId="15" r:id="rId7"/>
    <sheet name="2022-2018 analysis" sheetId="7" r:id="rId8"/>
    <sheet name="2022 analysis" sheetId="3" state="hidden" r:id="rId9"/>
    <sheet name="2018 analysis" sheetId="4" state="hidden" r:id="rId10"/>
    <sheet name="2022-2018" sheetId="6" state="hidden" r:id="rId11"/>
    <sheet name="2022-2018 analysis (2)" sheetId="12" state="hidden" r:id="rId12"/>
    <sheet name="2022" sheetId="1" state="hidden" r:id="rId13"/>
    <sheet name="2018" sheetId="2" state="hidden" r:id="rId14"/>
  </sheets>
  <externalReferences>
    <externalReference r:id="rId15"/>
  </externalReferences>
  <definedNames>
    <definedName name="_xlnm._FilterDatabase" localSheetId="10" hidden="1">'2022-2018'!$A$1:$N$96</definedName>
    <definedName name="ASIA">'5 years_VIsitors'!$B$52</definedName>
    <definedName name="EUROPE">'5 years_VIsitors'!$B$38</definedName>
    <definedName name="LAC">'5 years_VIsitors'!$B$60</definedName>
    <definedName name="NAF">'5 years_VIsitors'!$B$42</definedName>
    <definedName name="Slicer_ragion">#N/A</definedName>
    <definedName name="Slicer_region">#N/A</definedName>
    <definedName name="Slicer_year">#N/A</definedName>
    <definedName name="SSA">'5 years_VIsitors'!$B$45</definedName>
  </definedNames>
  <calcPr calcId="191029"/>
  <pivotCaches>
    <pivotCache cacheId="510" r:id="rId16"/>
    <pivotCache cacheId="511" r:id="rId17"/>
    <pivotCache cacheId="512" r:id="rId18"/>
    <pivotCache cacheId="513" r:id="rId19"/>
    <pivotCache cacheId="514" r:id="rId20"/>
  </pivotCaches>
  <extLst>
    <ext xmlns:x14="http://schemas.microsoft.com/office/spreadsheetml/2009/9/main" uri="{BBE1A952-AA13-448e-AADC-164F8A28A991}">
      <x14:slicerCaches>
        <x14:slicerCache r:id="rId21"/>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3" i="15" l="1"/>
  <c r="B62" i="15"/>
  <c r="B60" i="15"/>
  <c r="B64" i="15" s="1"/>
  <c r="B59" i="15"/>
  <c r="B58" i="15"/>
  <c r="B57" i="15"/>
  <c r="B55" i="15"/>
  <c r="B54" i="15"/>
  <c r="B53" i="15"/>
  <c r="B52" i="15"/>
  <c r="B56" i="15" s="1"/>
  <c r="B51" i="15"/>
  <c r="B48" i="15"/>
  <c r="B47" i="15"/>
  <c r="B45" i="15"/>
  <c r="B46" i="15" s="1"/>
  <c r="B44" i="15"/>
  <c r="B42" i="15"/>
  <c r="B43" i="15" s="1"/>
  <c r="B41" i="15"/>
  <c r="B40" i="15"/>
  <c r="B38" i="15"/>
  <c r="B39" i="15" s="1"/>
  <c r="B37" i="15"/>
  <c r="B36" i="15"/>
  <c r="B35" i="15"/>
  <c r="B34" i="15"/>
  <c r="B33" i="15"/>
  <c r="B32" i="15"/>
  <c r="B31" i="15"/>
  <c r="B30" i="15"/>
  <c r="B29" i="15"/>
  <c r="B28" i="15"/>
  <c r="B27" i="15"/>
  <c r="B26" i="15"/>
  <c r="B25" i="15"/>
  <c r="B24" i="15"/>
  <c r="B23" i="15"/>
  <c r="B22" i="15"/>
  <c r="B21" i="15"/>
  <c r="B20" i="15"/>
  <c r="B19" i="15"/>
  <c r="B18" i="15"/>
  <c r="B17" i="15"/>
  <c r="B16" i="15"/>
  <c r="B15" i="15"/>
  <c r="B14" i="15"/>
  <c r="B13" i="15"/>
  <c r="B12" i="15"/>
  <c r="B11" i="15"/>
  <c r="B10" i="15"/>
  <c r="B50" i="15" l="1"/>
  <c r="B49" i="15"/>
  <c r="B61" i="15"/>
  <c r="R6" i="12" l="1"/>
  <c r="Q6" i="12"/>
  <c r="E30" i="11"/>
  <c r="E37" i="11"/>
  <c r="D37" i="11"/>
  <c r="D30" i="11"/>
  <c r="I6" i="11"/>
  <c r="H6" i="11"/>
  <c r="G6" i="11"/>
  <c r="F6" i="11"/>
  <c r="R6" i="7" l="1"/>
  <c r="Q6" i="7"/>
  <c r="R6" i="6"/>
  <c r="Q6" i="6"/>
  <c r="B38" i="1"/>
  <c r="P5" i="4"/>
  <c r="B37" i="4"/>
  <c r="P5" i="3"/>
  <c r="B38" i="3"/>
</calcChain>
</file>

<file path=xl/sharedStrings.xml><?xml version="1.0" encoding="utf-8"?>
<sst xmlns="http://schemas.openxmlformats.org/spreadsheetml/2006/main" count="3702" uniqueCount="134">
  <si>
    <t>counties</t>
  </si>
  <si>
    <t>visitors</t>
  </si>
  <si>
    <t>stay</t>
  </si>
  <si>
    <t>spending</t>
  </si>
  <si>
    <t>contribution</t>
  </si>
  <si>
    <t>population</t>
  </si>
  <si>
    <t>region</t>
  </si>
  <si>
    <t>income</t>
  </si>
  <si>
    <t>is_EU</t>
  </si>
  <si>
    <t>is_commonwealth</t>
  </si>
  <si>
    <t>Visa</t>
  </si>
  <si>
    <t>popularity</t>
  </si>
  <si>
    <t>Canada</t>
  </si>
  <si>
    <t>North America</t>
  </si>
  <si>
    <t>High income</t>
  </si>
  <si>
    <t>Non- EU</t>
  </si>
  <si>
    <t>Member</t>
  </si>
  <si>
    <t>Non-Visa</t>
  </si>
  <si>
    <t>USA</t>
  </si>
  <si>
    <t>Non-Member</t>
  </si>
  <si>
    <t>Austria</t>
  </si>
  <si>
    <t>Europe &amp; Central Asia</t>
  </si>
  <si>
    <t>Belgium</t>
  </si>
  <si>
    <t>Bulgaria</t>
  </si>
  <si>
    <t>Upper middle income</t>
  </si>
  <si>
    <t>EU</t>
  </si>
  <si>
    <t>Czech Republic</t>
  </si>
  <si>
    <t>Cyprus</t>
  </si>
  <si>
    <t>Denmark</t>
  </si>
  <si>
    <t>Finland</t>
  </si>
  <si>
    <t>France</t>
  </si>
  <si>
    <t>Germany</t>
  </si>
  <si>
    <t>Greece</t>
  </si>
  <si>
    <t>Hungary</t>
  </si>
  <si>
    <t>Republic of Ireland</t>
  </si>
  <si>
    <t>Italy</t>
  </si>
  <si>
    <t>Lithuania</t>
  </si>
  <si>
    <t>Luxembourg</t>
  </si>
  <si>
    <t>Malta</t>
  </si>
  <si>
    <t>Middle East &amp; North Africa</t>
  </si>
  <si>
    <t>Netherlands</t>
  </si>
  <si>
    <t>Norway</t>
  </si>
  <si>
    <t>Poland</t>
  </si>
  <si>
    <t>Portugal</t>
  </si>
  <si>
    <t>Romania</t>
  </si>
  <si>
    <t>Russia</t>
  </si>
  <si>
    <t>Slovakia</t>
  </si>
  <si>
    <t>Spain</t>
  </si>
  <si>
    <t>Sweden</t>
  </si>
  <si>
    <t>Switzerland</t>
  </si>
  <si>
    <t>Turkey</t>
  </si>
  <si>
    <t>Egypt</t>
  </si>
  <si>
    <t>Lower middle income</t>
  </si>
  <si>
    <t>Morocco</t>
  </si>
  <si>
    <t>Tunisia</t>
  </si>
  <si>
    <t>South Africa</t>
  </si>
  <si>
    <t>Sub-Saharan Africa</t>
  </si>
  <si>
    <t>Nigeria</t>
  </si>
  <si>
    <t>Israel</t>
  </si>
  <si>
    <t>United Arab Emirates</t>
  </si>
  <si>
    <t>China</t>
  </si>
  <si>
    <t>East Asia &amp; Pacific</t>
  </si>
  <si>
    <t>-</t>
  </si>
  <si>
    <t>India</t>
  </si>
  <si>
    <t>South Asia</t>
  </si>
  <si>
    <t>Japan</t>
  </si>
  <si>
    <t>Pakistan</t>
  </si>
  <si>
    <t>Sri Lanka</t>
  </si>
  <si>
    <t>Thailand</t>
  </si>
  <si>
    <t>Australia</t>
  </si>
  <si>
    <t>New Zealand</t>
  </si>
  <si>
    <t>Barbados</t>
  </si>
  <si>
    <t>Jamaica</t>
  </si>
  <si>
    <t>Latin America &amp; Caribbean</t>
  </si>
  <si>
    <t>Brazil</t>
  </si>
  <si>
    <t>Mexico</t>
  </si>
  <si>
    <t>visitor</t>
  </si>
  <si>
    <t>spend</t>
  </si>
  <si>
    <t>Total visitors</t>
  </si>
  <si>
    <t>Average spending</t>
  </si>
  <si>
    <t>Average stay</t>
  </si>
  <si>
    <t>Total contribution</t>
  </si>
  <si>
    <t>£25 billion</t>
  </si>
  <si>
    <t>Visitors Top 10</t>
  </si>
  <si>
    <t>(thousand)</t>
  </si>
  <si>
    <t>Stay Top5</t>
  </si>
  <si>
    <t>(day)</t>
  </si>
  <si>
    <t>Spend per day Top5</t>
  </si>
  <si>
    <t>Average</t>
  </si>
  <si>
    <t>£28 billion</t>
  </si>
  <si>
    <t>EU contribution</t>
  </si>
  <si>
    <t>Commonwealth contributrion</t>
  </si>
  <si>
    <t>EU  countries contribution</t>
  </si>
  <si>
    <t>populalrity Top 5</t>
  </si>
  <si>
    <t>Row Labels</t>
  </si>
  <si>
    <t>Grand Total</t>
  </si>
  <si>
    <t>Sum of contribution</t>
  </si>
  <si>
    <t>Sum of spending</t>
  </si>
  <si>
    <t>Average of spending</t>
  </si>
  <si>
    <t>Sum of stay</t>
  </si>
  <si>
    <t>Average of stay</t>
  </si>
  <si>
    <t>Sum of visitors</t>
  </si>
  <si>
    <t>GDP</t>
  </si>
  <si>
    <t>Sum of spend</t>
  </si>
  <si>
    <t>Average of spend</t>
  </si>
  <si>
    <t>Sum of visitor</t>
  </si>
  <si>
    <t>year</t>
  </si>
  <si>
    <t>2022</t>
  </si>
  <si>
    <t>2018</t>
  </si>
  <si>
    <t>2019</t>
  </si>
  <si>
    <t>2020</t>
  </si>
  <si>
    <t>2021</t>
  </si>
  <si>
    <t>Populalrity Top 5</t>
  </si>
  <si>
    <t>Average of visitors</t>
  </si>
  <si>
    <t>country</t>
  </si>
  <si>
    <t>Top</t>
  </si>
  <si>
    <t>ragion</t>
  </si>
  <si>
    <t>Values</t>
  </si>
  <si>
    <t>Y2018</t>
  </si>
  <si>
    <t>Y2019</t>
  </si>
  <si>
    <t>Y2020</t>
  </si>
  <si>
    <t>Y2021</t>
  </si>
  <si>
    <t>Y2022</t>
  </si>
  <si>
    <t>Total</t>
  </si>
  <si>
    <t>Rest of Europe</t>
  </si>
  <si>
    <t>Other North Africa</t>
  </si>
  <si>
    <t>Other Africa</t>
  </si>
  <si>
    <t>Other Middle East</t>
  </si>
  <si>
    <t>Other Asia</t>
  </si>
  <si>
    <t>Other Caribbean</t>
  </si>
  <si>
    <t>Other Central &amp; Sth. America</t>
  </si>
  <si>
    <t>All ragions</t>
  </si>
  <si>
    <t>Max. of visitors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</si>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</sst>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quot;£&quot;#,##0.00"/>
    <numFmt numFmtId="165" formatCode="0.0%"/>
    <numFmt numFmtId="166" formatCode="[$-F400]h:mm:ss\ AM/PM"/>
    <numFmt numFmtId="167" formatCode="_(* #,##0_);_(* \(#,##0\);_(* &quot;-&quot;??_);_(@_)"/>
    <numFmt numFmtId="168" formatCode="&quot;£&quot;#,##0"/>
  </numFmts>
  <fonts count="16" x14ac:knownFonts="1">
    <font>
      <sz val="12"/>
      <color theme="1"/>
      <name val="Calibri"/>
      <family val="2"/>
      <scheme val="minor"/>
    </font>
    <font>
      <sz val="12"/>
      <color theme="1"/>
      <name val="Calibri"/>
      <family val="2"/>
      <scheme val="minor"/>
    </font>
    <font>
      <b/>
      <sz val="12"/>
      <color theme="1"/>
      <name val="Calibri"/>
      <family val="2"/>
      <scheme val="minor"/>
    </font>
    <font>
      <i/>
      <sz val="10"/>
      <name val="Arial"/>
      <family val="2"/>
    </font>
    <font>
      <sz val="10"/>
      <color theme="1"/>
      <name val="Calibri"/>
      <family val="2"/>
      <scheme val="minor"/>
    </font>
    <font>
      <sz val="9"/>
      <name val="Arial"/>
      <family val="2"/>
    </font>
    <font>
      <sz val="9"/>
      <color theme="1"/>
      <name val="Arial"/>
      <family val="2"/>
    </font>
    <font>
      <sz val="11"/>
      <name val="Arial"/>
      <family val="2"/>
    </font>
    <font>
      <sz val="12"/>
      <color rgb="FF000000"/>
      <name val="Calibri"/>
      <family val="2"/>
      <scheme val="minor"/>
    </font>
    <font>
      <sz val="8"/>
      <name val="Calibri"/>
      <family val="2"/>
      <scheme val="minor"/>
    </font>
    <font>
      <i/>
      <sz val="11"/>
      <name val="Arial"/>
      <family val="2"/>
    </font>
    <font>
      <sz val="11"/>
      <color theme="1"/>
      <name val="Calibri"/>
      <family val="2"/>
      <scheme val="minor"/>
    </font>
    <font>
      <sz val="11"/>
      <color theme="1"/>
      <name val="Arial"/>
      <family val="2"/>
    </font>
    <font>
      <sz val="12"/>
      <color theme="9" tint="0.79998168889431442"/>
      <name val="Calibri"/>
      <family val="2"/>
      <scheme val="minor"/>
    </font>
    <font>
      <b/>
      <sz val="10"/>
      <color theme="1"/>
      <name val="Calibri"/>
      <family val="2"/>
      <scheme val="minor"/>
    </font>
    <font>
      <b/>
      <sz val="10"/>
      <color theme="1"/>
      <name val="Arial"/>
      <family val="2"/>
    </font>
  </fonts>
  <fills count="11">
    <fill>
      <patternFill patternType="none"/>
    </fill>
    <fill>
      <patternFill patternType="gray125"/>
    </fill>
    <fill>
      <patternFill patternType="solid">
        <fgColor theme="4" tint="0.59999389629810485"/>
        <bgColor indexed="64"/>
      </patternFill>
    </fill>
    <fill>
      <patternFill patternType="solid">
        <fgColor theme="7" tint="0.79998168889431442"/>
        <bgColor indexed="64"/>
      </patternFill>
    </fill>
    <fill>
      <patternFill patternType="solid">
        <fgColor theme="4" tint="0.79998168889431442"/>
        <bgColor theme="0" tint="-0.14999847407452621"/>
      </patternFill>
    </fill>
    <fill>
      <patternFill patternType="solid">
        <fgColor theme="4" tint="0.79998168889431442"/>
        <bgColor indexed="64"/>
      </patternFill>
    </fill>
    <fill>
      <patternFill patternType="solid">
        <fgColor theme="0"/>
        <bgColor indexed="64"/>
      </patternFill>
    </fill>
    <fill>
      <patternFill patternType="solid">
        <fgColor theme="0"/>
        <bgColor theme="0" tint="-0.14999847407452621"/>
      </patternFill>
    </fill>
    <fill>
      <patternFill patternType="solid">
        <fgColor theme="4" tint="0.79998168889431442"/>
        <bgColor theme="4" tint="0.79998168889431442"/>
      </patternFill>
    </fill>
    <fill>
      <patternFill patternType="solid">
        <fgColor theme="8" tint="0.79998168889431442"/>
        <bgColor indexed="64"/>
      </patternFill>
    </fill>
    <fill>
      <patternFill patternType="solid">
        <fgColor theme="9" tint="0.79998168889431442"/>
        <bgColor indexed="64"/>
      </patternFill>
    </fill>
  </fills>
  <borders count="5">
    <border>
      <left/>
      <right/>
      <top/>
      <bottom/>
      <diagonal/>
    </border>
    <border>
      <left/>
      <right/>
      <top/>
      <bottom style="hair">
        <color indexed="64"/>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91">
    <xf numFmtId="0" fontId="0" fillId="0" borderId="0" xfId="0"/>
    <xf numFmtId="0" fontId="3" fillId="2" borderId="1" xfId="0" applyFont="1" applyFill="1" applyBorder="1" applyAlignment="1">
      <alignment horizontal="center" vertical="center"/>
    </xf>
    <xf numFmtId="1" fontId="3" fillId="2" borderId="1" xfId="0" applyNumberFormat="1" applyFont="1" applyFill="1" applyBorder="1" applyAlignment="1">
      <alignment horizontal="center" vertical="center"/>
    </xf>
    <xf numFmtId="1" fontId="4" fillId="2" borderId="0" xfId="0" applyNumberFormat="1" applyFont="1" applyFill="1" applyAlignment="1">
      <alignment horizontal="center"/>
    </xf>
    <xf numFmtId="164" fontId="4" fillId="2" borderId="0" xfId="0" applyNumberFormat="1" applyFont="1" applyFill="1" applyAlignment="1">
      <alignment horizontal="center"/>
    </xf>
    <xf numFmtId="1" fontId="4" fillId="2" borderId="0" xfId="0" applyNumberFormat="1" applyFont="1" applyFill="1"/>
    <xf numFmtId="0" fontId="5" fillId="0" borderId="0" xfId="0" applyFont="1"/>
    <xf numFmtId="1" fontId="6" fillId="0" borderId="0" xfId="0" applyNumberFormat="1" applyFont="1"/>
    <xf numFmtId="1" fontId="0" fillId="0" borderId="0" xfId="0" applyNumberFormat="1" applyAlignment="1">
      <alignment horizontal="right"/>
    </xf>
    <xf numFmtId="164" fontId="0" fillId="0" borderId="0" xfId="0" applyNumberFormat="1" applyAlignment="1">
      <alignment horizontal="right"/>
    </xf>
    <xf numFmtId="1" fontId="0" fillId="0" borderId="0" xfId="0" applyNumberFormat="1"/>
    <xf numFmtId="165" fontId="0" fillId="0" borderId="0" xfId="0" applyNumberFormat="1"/>
    <xf numFmtId="0" fontId="7" fillId="2" borderId="0" xfId="0" applyFont="1" applyFill="1" applyAlignment="1">
      <alignment horizontal="center" vertical="center"/>
    </xf>
    <xf numFmtId="1" fontId="5" fillId="0" borderId="0" xfId="0" applyNumberFormat="1" applyFont="1" applyAlignment="1">
      <alignment horizontal="right"/>
    </xf>
    <xf numFmtId="3" fontId="5" fillId="0" borderId="0" xfId="0" applyNumberFormat="1" applyFont="1" applyAlignment="1">
      <alignment horizontal="right"/>
    </xf>
    <xf numFmtId="10" fontId="7" fillId="2" borderId="0" xfId="2" applyNumberFormat="1" applyFont="1" applyFill="1" applyAlignment="1">
      <alignment horizontal="center" vertical="center"/>
    </xf>
    <xf numFmtId="10" fontId="5" fillId="0" borderId="0" xfId="2" applyNumberFormat="1" applyFont="1" applyAlignment="1">
      <alignment horizontal="right"/>
    </xf>
    <xf numFmtId="10" fontId="0" fillId="0" borderId="0" xfId="2" applyNumberFormat="1" applyFont="1"/>
    <xf numFmtId="0" fontId="0" fillId="3" borderId="2" xfId="0" applyFill="1" applyBorder="1"/>
    <xf numFmtId="1" fontId="0" fillId="0" borderId="2" xfId="0" applyNumberFormat="1" applyBorder="1"/>
    <xf numFmtId="164" fontId="0" fillId="0" borderId="2" xfId="0" applyNumberFormat="1" applyBorder="1"/>
    <xf numFmtId="0" fontId="0" fillId="0" borderId="2" xfId="0" applyBorder="1"/>
    <xf numFmtId="0" fontId="2" fillId="3" borderId="2" xfId="0" applyFont="1" applyFill="1" applyBorder="1"/>
    <xf numFmtId="164" fontId="0" fillId="0" borderId="2" xfId="0" applyNumberFormat="1" applyBorder="1" applyAlignment="1">
      <alignment horizontal="right"/>
    </xf>
    <xf numFmtId="0" fontId="0" fillId="3" borderId="2" xfId="0" applyFill="1" applyBorder="1" applyAlignment="1">
      <alignment horizontal="right"/>
    </xf>
    <xf numFmtId="0" fontId="5" fillId="4" borderId="2" xfId="0" applyFont="1" applyFill="1" applyBorder="1"/>
    <xf numFmtId="1" fontId="6" fillId="0" borderId="2" xfId="0" applyNumberFormat="1" applyFont="1" applyBorder="1"/>
    <xf numFmtId="0" fontId="5" fillId="5" borderId="2" xfId="0" applyFont="1" applyFill="1" applyBorder="1"/>
    <xf numFmtId="1" fontId="0" fillId="6" borderId="2" xfId="0" applyNumberFormat="1" applyFill="1" applyBorder="1" applyAlignment="1">
      <alignment horizontal="right"/>
    </xf>
    <xf numFmtId="1" fontId="0" fillId="7" borderId="2" xfId="0" applyNumberFormat="1" applyFill="1" applyBorder="1" applyAlignment="1">
      <alignment horizontal="right"/>
    </xf>
    <xf numFmtId="0" fontId="0" fillId="2" borderId="2" xfId="0" applyFill="1" applyBorder="1"/>
    <xf numFmtId="0" fontId="2" fillId="2" borderId="2" xfId="0" applyFont="1" applyFill="1" applyBorder="1"/>
    <xf numFmtId="3" fontId="5" fillId="0" borderId="2" xfId="0" applyNumberFormat="1" applyFont="1" applyBorder="1" applyAlignment="1">
      <alignment horizontal="right"/>
    </xf>
    <xf numFmtId="0" fontId="5" fillId="8" borderId="2" xfId="0" applyFont="1" applyFill="1" applyBorder="1"/>
    <xf numFmtId="0" fontId="6" fillId="8" borderId="2" xfId="0" applyFont="1" applyFill="1" applyBorder="1"/>
    <xf numFmtId="164" fontId="5" fillId="0" borderId="2" xfId="0" applyNumberFormat="1" applyFont="1" applyBorder="1" applyAlignment="1">
      <alignment horizontal="right"/>
    </xf>
    <xf numFmtId="0" fontId="6" fillId="5" borderId="2" xfId="0" applyFont="1" applyFill="1" applyBorder="1"/>
    <xf numFmtId="0" fontId="2" fillId="8" borderId="3" xfId="0" applyFont="1" applyFill="1" applyBorder="1"/>
    <xf numFmtId="0" fontId="0" fillId="0" borderId="0" xfId="0" pivotButton="1"/>
    <xf numFmtId="0" fontId="0" fillId="0" borderId="0" xfId="0" applyAlignment="1">
      <alignment horizontal="left"/>
    </xf>
    <xf numFmtId="164" fontId="0" fillId="0" borderId="0" xfId="0" applyNumberFormat="1"/>
    <xf numFmtId="0" fontId="4" fillId="2" borderId="0" xfId="0" applyFont="1" applyFill="1"/>
    <xf numFmtId="0" fontId="5" fillId="0" borderId="0" xfId="0" applyFont="1" applyAlignment="1">
      <alignment horizontal="right"/>
    </xf>
    <xf numFmtId="0" fontId="0" fillId="2" borderId="0" xfId="0" applyFill="1"/>
    <xf numFmtId="2" fontId="0" fillId="0" borderId="0" xfId="0" applyNumberFormat="1"/>
    <xf numFmtId="0" fontId="8" fillId="2" borderId="2" xfId="0" applyFont="1" applyFill="1" applyBorder="1"/>
    <xf numFmtId="10" fontId="0" fillId="0" borderId="0" xfId="0" applyNumberFormat="1"/>
    <xf numFmtId="165" fontId="0" fillId="0" borderId="2" xfId="0" applyNumberFormat="1" applyBorder="1"/>
    <xf numFmtId="164" fontId="7" fillId="2" borderId="0" xfId="0" applyNumberFormat="1" applyFont="1" applyFill="1" applyAlignment="1">
      <alignment horizontal="center" vertical="center"/>
    </xf>
    <xf numFmtId="164" fontId="5" fillId="0" borderId="0" xfId="0" applyNumberFormat="1" applyFont="1" applyAlignment="1">
      <alignment horizontal="right"/>
    </xf>
    <xf numFmtId="49" fontId="10" fillId="2" borderId="1" xfId="0" applyNumberFormat="1" applyFont="1" applyFill="1" applyBorder="1" applyAlignment="1">
      <alignment horizontal="center" vertical="center"/>
    </xf>
    <xf numFmtId="166" fontId="10" fillId="2" borderId="1" xfId="0" applyNumberFormat="1" applyFont="1" applyFill="1" applyBorder="1" applyAlignment="1">
      <alignment horizontal="center" vertical="center"/>
    </xf>
    <xf numFmtId="1" fontId="10" fillId="2" borderId="1" xfId="0" applyNumberFormat="1" applyFont="1" applyFill="1" applyBorder="1" applyAlignment="1">
      <alignment horizontal="center" vertical="center"/>
    </xf>
    <xf numFmtId="1" fontId="11" fillId="2" borderId="0" xfId="0" applyNumberFormat="1" applyFont="1" applyFill="1" applyAlignment="1">
      <alignment horizontal="center"/>
    </xf>
    <xf numFmtId="164" fontId="11" fillId="2" borderId="0" xfId="0" applyNumberFormat="1" applyFont="1" applyFill="1" applyAlignment="1">
      <alignment horizontal="center"/>
    </xf>
    <xf numFmtId="49" fontId="11" fillId="2" borderId="0" xfId="0" applyNumberFormat="1" applyFont="1" applyFill="1" applyAlignment="1">
      <alignment horizontal="left"/>
    </xf>
    <xf numFmtId="10" fontId="11" fillId="2" borderId="0" xfId="2" applyNumberFormat="1" applyFont="1" applyFill="1"/>
    <xf numFmtId="2" fontId="11" fillId="2" borderId="0" xfId="0" applyNumberFormat="1" applyFont="1" applyFill="1"/>
    <xf numFmtId="49" fontId="7" fillId="0" borderId="0" xfId="0" applyNumberFormat="1" applyFont="1"/>
    <xf numFmtId="166" fontId="7" fillId="0" borderId="0" xfId="0" applyNumberFormat="1" applyFont="1"/>
    <xf numFmtId="1" fontId="12" fillId="0" borderId="0" xfId="0" applyNumberFormat="1" applyFont="1"/>
    <xf numFmtId="1" fontId="11" fillId="0" borderId="0" xfId="0" applyNumberFormat="1" applyFont="1" applyAlignment="1">
      <alignment horizontal="right"/>
    </xf>
    <xf numFmtId="164" fontId="11" fillId="0" borderId="0" xfId="0" applyNumberFormat="1" applyFont="1" applyAlignment="1">
      <alignment horizontal="right"/>
    </xf>
    <xf numFmtId="49" fontId="11" fillId="0" borderId="0" xfId="0" applyNumberFormat="1" applyFont="1" applyAlignment="1">
      <alignment horizontal="left"/>
    </xf>
    <xf numFmtId="10" fontId="11" fillId="0" borderId="0" xfId="2" applyNumberFormat="1" applyFont="1"/>
    <xf numFmtId="2" fontId="11" fillId="0" borderId="0" xfId="0" applyNumberFormat="1" applyFont="1"/>
    <xf numFmtId="1" fontId="7" fillId="0" borderId="0" xfId="0" applyNumberFormat="1" applyFont="1" applyAlignment="1">
      <alignment horizontal="right"/>
    </xf>
    <xf numFmtId="164" fontId="7" fillId="0" borderId="0" xfId="0" applyNumberFormat="1" applyFont="1" applyAlignment="1">
      <alignment horizontal="right"/>
    </xf>
    <xf numFmtId="49" fontId="7" fillId="0" borderId="0" xfId="0" applyNumberFormat="1" applyFont="1" applyAlignment="1">
      <alignment horizontal="left"/>
    </xf>
    <xf numFmtId="10" fontId="7" fillId="0" borderId="0" xfId="2" applyNumberFormat="1" applyFont="1" applyAlignment="1">
      <alignment horizontal="right"/>
    </xf>
    <xf numFmtId="2" fontId="7" fillId="0" borderId="0" xfId="0" applyNumberFormat="1" applyFont="1" applyAlignment="1">
      <alignment horizontal="right"/>
    </xf>
    <xf numFmtId="49" fontId="11" fillId="0" borderId="0" xfId="0" applyNumberFormat="1" applyFont="1"/>
    <xf numFmtId="166" fontId="11" fillId="0" borderId="0" xfId="0" applyNumberFormat="1" applyFont="1"/>
    <xf numFmtId="1" fontId="11" fillId="0" borderId="0" xfId="0" applyNumberFormat="1" applyFont="1"/>
    <xf numFmtId="164" fontId="11" fillId="0" borderId="0" xfId="0" applyNumberFormat="1" applyFont="1"/>
    <xf numFmtId="49" fontId="7" fillId="8" borderId="2" xfId="0" applyNumberFormat="1" applyFont="1" applyFill="1" applyBorder="1"/>
    <xf numFmtId="49" fontId="7" fillId="5" borderId="2" xfId="0" applyNumberFormat="1" applyFont="1" applyFill="1" applyBorder="1"/>
    <xf numFmtId="10" fontId="7" fillId="0" borderId="2" xfId="2" applyNumberFormat="1" applyFont="1" applyFill="1" applyBorder="1" applyAlignment="1">
      <alignment horizontal="right"/>
    </xf>
    <xf numFmtId="167" fontId="6" fillId="0" borderId="2" xfId="1" applyNumberFormat="1" applyFont="1" applyBorder="1"/>
    <xf numFmtId="0" fontId="0" fillId="10" borderId="0" xfId="0" applyFill="1"/>
    <xf numFmtId="0" fontId="13" fillId="10" borderId="0" xfId="0" applyFont="1" applyFill="1"/>
    <xf numFmtId="2" fontId="2" fillId="8" borderId="3" xfId="0" applyNumberFormat="1" applyFont="1" applyFill="1" applyBorder="1"/>
    <xf numFmtId="1" fontId="0" fillId="0" borderId="0" xfId="2" applyNumberFormat="1" applyFont="1"/>
    <xf numFmtId="0" fontId="15" fillId="0" borderId="0" xfId="0" applyFont="1" applyAlignment="1">
      <alignment horizontal="center" vertical="center"/>
    </xf>
    <xf numFmtId="1" fontId="15" fillId="0" borderId="0" xfId="0" applyNumberFormat="1" applyFont="1" applyAlignment="1">
      <alignment horizontal="center" vertical="center"/>
    </xf>
    <xf numFmtId="0" fontId="14" fillId="0" borderId="0" xfId="0" applyFont="1"/>
    <xf numFmtId="1" fontId="14" fillId="0" borderId="0" xfId="0" applyNumberFormat="1" applyFont="1"/>
    <xf numFmtId="0" fontId="15" fillId="0" borderId="0" xfId="0" applyFont="1"/>
    <xf numFmtId="0" fontId="0" fillId="9" borderId="4" xfId="0" applyFill="1" applyBorder="1" applyAlignment="1">
      <alignment horizontal="center"/>
    </xf>
    <xf numFmtId="0" fontId="0" fillId="0" borderId="0" xfId="0" applyNumberFormat="1"/>
    <xf numFmtId="168" fontId="0" fillId="0" borderId="0" xfId="0" applyNumberFormat="1"/>
  </cellXfs>
  <cellStyles count="3">
    <cellStyle name="Comma" xfId="1" builtinId="3"/>
    <cellStyle name="Normal" xfId="0" builtinId="0"/>
    <cellStyle name="Per cent" xfId="2" builtinId="5"/>
  </cellStyles>
  <dxfs count="1494">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4" formatCode="&quot;£&quot;#,##0.00"/>
    </dxf>
    <dxf>
      <numFmt numFmtId="2" formatCode="0.00"/>
    </dxf>
    <dxf>
      <numFmt numFmtId="164" formatCode="&quot;£&quot;#,##0.00"/>
    </dxf>
    <dxf>
      <numFmt numFmtId="2" formatCode="0.00"/>
    </dxf>
    <dxf>
      <numFmt numFmtId="164" formatCode="&quot;£&quot;#,##0.0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4" formatCode="&quot;£&quot;#,##0.00"/>
    </dxf>
    <dxf>
      <numFmt numFmtId="2" formatCode="0.00"/>
    </dxf>
    <dxf>
      <numFmt numFmtId="164" formatCode="&quot;£&quot;#,##0.00"/>
    </dxf>
    <dxf>
      <numFmt numFmtId="2" formatCode="0.00"/>
    </dxf>
    <dxf>
      <numFmt numFmtId="164" formatCode="&quot;£&quot;#,##0.0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4" formatCode="&quot;£&quot;#,##0.00"/>
    </dxf>
    <dxf>
      <numFmt numFmtId="2" formatCode="0.00"/>
    </dxf>
    <dxf>
      <numFmt numFmtId="164" formatCode="&quot;£&quot;#,##0.00"/>
    </dxf>
    <dxf>
      <numFmt numFmtId="2" formatCode="0.00"/>
    </dxf>
    <dxf>
      <numFmt numFmtId="164" formatCode="&quot;£&quot;#,##0.0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4" formatCode="&quot;£&quot;#,##0.00"/>
    </dxf>
    <dxf>
      <numFmt numFmtId="2" formatCode="0.00"/>
    </dxf>
    <dxf>
      <numFmt numFmtId="164" formatCode="&quot;£&quot;#,##0.00"/>
    </dxf>
    <dxf>
      <numFmt numFmtId="2" formatCode="0.00"/>
    </dxf>
    <dxf>
      <numFmt numFmtId="164" formatCode="&quot;£&quot;#,##0.0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4" formatCode="&quot;£&quot;#,##0.00"/>
    </dxf>
    <dxf>
      <numFmt numFmtId="2" formatCode="0.00"/>
    </dxf>
    <dxf>
      <numFmt numFmtId="164" formatCode="&quot;£&quot;#,##0.00"/>
    </dxf>
    <dxf>
      <numFmt numFmtId="2" formatCode="0.00"/>
    </dxf>
    <dxf>
      <numFmt numFmtId="164" formatCode="&quot;£&quot;#,##0.0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8" formatCode="&quot;£&quot;#,##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4" formatCode="&quot;£&quot;#,##0.00"/>
    </dxf>
    <dxf>
      <numFmt numFmtId="2" formatCode="0.00"/>
    </dxf>
    <dxf>
      <numFmt numFmtId="164" formatCode="&quot;£&quot;#,##0.00"/>
    </dxf>
    <dxf>
      <numFmt numFmtId="2" formatCode="0.00"/>
    </dxf>
    <dxf>
      <numFmt numFmtId="164" formatCode="&quot;£&quot;#,##0.0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8" formatCode="&quot;£&quot;#,##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4" formatCode="&quot;£&quot;#,##0.00"/>
    </dxf>
    <dxf>
      <numFmt numFmtId="2" formatCode="0.00"/>
    </dxf>
    <dxf>
      <numFmt numFmtId="164" formatCode="&quot;£&quot;#,##0.00"/>
    </dxf>
    <dxf>
      <numFmt numFmtId="2" formatCode="0.00"/>
    </dxf>
    <dxf>
      <numFmt numFmtId="164" formatCode="&quot;£&quot;#,##0.0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4" formatCode="&quot;£&quot;#,##0.00"/>
    </dxf>
    <dxf>
      <numFmt numFmtId="2" formatCode="0.00"/>
    </dxf>
    <dxf>
      <numFmt numFmtId="164" formatCode="&quot;£&quot;#,##0.00"/>
    </dxf>
    <dxf>
      <numFmt numFmtId="2" formatCode="0.00"/>
    </dxf>
    <dxf>
      <numFmt numFmtId="164" formatCode="&quot;£&quot;#,##0.0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4" formatCode="&quot;£&quot;#,##0.00"/>
    </dxf>
    <dxf>
      <numFmt numFmtId="2" formatCode="0.00"/>
    </dxf>
    <dxf>
      <numFmt numFmtId="164" formatCode="&quot;£&quot;#,##0.00"/>
    </dxf>
    <dxf>
      <numFmt numFmtId="2" formatCode="0.00"/>
    </dxf>
    <dxf>
      <numFmt numFmtId="164" formatCode="&quot;£&quot;#,##0.0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8" formatCode="&quot;£&quot;#,##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4" formatCode="&quot;£&quot;#,##0.00"/>
    </dxf>
    <dxf>
      <numFmt numFmtId="2" formatCode="0.00"/>
    </dxf>
    <dxf>
      <numFmt numFmtId="164" formatCode="&quot;£&quot;#,##0.00"/>
    </dxf>
    <dxf>
      <numFmt numFmtId="2" formatCode="0.00"/>
    </dxf>
    <dxf>
      <numFmt numFmtId="164" formatCode="&quot;£&quot;#,##0.0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8" formatCode="&quot;£&quot;#,##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4" formatCode="&quot;£&quot;#,##0.00"/>
    </dxf>
    <dxf>
      <numFmt numFmtId="2" formatCode="0.00"/>
    </dxf>
    <dxf>
      <numFmt numFmtId="164" formatCode="&quot;£&quot;#,##0.00"/>
    </dxf>
    <dxf>
      <numFmt numFmtId="2" formatCode="0.00"/>
    </dxf>
    <dxf>
      <numFmt numFmtId="164" formatCode="&quot;£&quot;#,##0.0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4" formatCode="&quot;£&quot;#,##0.00"/>
    </dxf>
    <dxf>
      <numFmt numFmtId="2" formatCode="0.00"/>
    </dxf>
    <dxf>
      <numFmt numFmtId="164" formatCode="&quot;£&quot;#,##0.00"/>
    </dxf>
    <dxf>
      <numFmt numFmtId="2" formatCode="0.00"/>
    </dxf>
    <dxf>
      <numFmt numFmtId="164" formatCode="&quot;£&quot;#,##0.0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4" formatCode="&quot;£&quot;#,##0.00"/>
    </dxf>
    <dxf>
      <numFmt numFmtId="2" formatCode="0.00"/>
    </dxf>
    <dxf>
      <numFmt numFmtId="164" formatCode="&quot;£&quot;#,##0.00"/>
    </dxf>
    <dxf>
      <numFmt numFmtId="2" formatCode="0.00"/>
    </dxf>
    <dxf>
      <numFmt numFmtId="164" formatCode="&quot;£&quot;#,##0.0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8" formatCode="&quot;£&quot;#,##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4" formatCode="&quot;£&quot;#,##0.00"/>
    </dxf>
    <dxf>
      <numFmt numFmtId="2" formatCode="0.00"/>
    </dxf>
    <dxf>
      <numFmt numFmtId="164" formatCode="&quot;£&quot;#,##0.00"/>
    </dxf>
    <dxf>
      <numFmt numFmtId="2" formatCode="0.00"/>
    </dxf>
    <dxf>
      <numFmt numFmtId="164" formatCode="&quot;£&quot;#,##0.0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4" formatCode="&quot;£&quot;#,##0.00"/>
    </dxf>
    <dxf>
      <numFmt numFmtId="2" formatCode="0.00"/>
    </dxf>
    <dxf>
      <numFmt numFmtId="164" formatCode="&quot;£&quot;#,##0.00"/>
    </dxf>
    <dxf>
      <numFmt numFmtId="2" formatCode="0.00"/>
    </dxf>
    <dxf>
      <numFmt numFmtId="164" formatCode="&quot;£&quot;#,##0.0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4" formatCode="&quot;£&quot;#,##0.00"/>
    </dxf>
    <dxf>
      <numFmt numFmtId="2" formatCode="0.00"/>
    </dxf>
    <dxf>
      <numFmt numFmtId="164" formatCode="&quot;£&quot;#,##0.00"/>
    </dxf>
    <dxf>
      <numFmt numFmtId="2" formatCode="0.00"/>
    </dxf>
    <dxf>
      <numFmt numFmtId="164" formatCode="&quot;£&quot;#,##0.0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8" formatCode="&quot;£&quot;#,##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4" formatCode="&quot;£&quot;#,##0.00"/>
    </dxf>
    <dxf>
      <numFmt numFmtId="2" formatCode="0.00"/>
    </dxf>
    <dxf>
      <numFmt numFmtId="164" formatCode="&quot;£&quot;#,##0.00"/>
    </dxf>
    <dxf>
      <numFmt numFmtId="2" formatCode="0.00"/>
    </dxf>
    <dxf>
      <numFmt numFmtId="164" formatCode="&quot;£&quot;#,##0.0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4" formatCode="&quot;£&quot;#,##0.00"/>
    </dxf>
    <dxf>
      <numFmt numFmtId="2" formatCode="0.00"/>
    </dxf>
    <dxf>
      <numFmt numFmtId="164" formatCode="&quot;£&quot;#,##0.00"/>
    </dxf>
    <dxf>
      <numFmt numFmtId="2" formatCode="0.00"/>
    </dxf>
    <dxf>
      <numFmt numFmtId="164" formatCode="&quot;£&quot;#,##0.0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4" formatCode="&quot;£&quot;#,##0.00"/>
    </dxf>
    <dxf>
      <numFmt numFmtId="2" formatCode="0.00"/>
    </dxf>
    <dxf>
      <numFmt numFmtId="164" formatCode="&quot;£&quot;#,##0.00"/>
    </dxf>
    <dxf>
      <numFmt numFmtId="2" formatCode="0.00"/>
    </dxf>
    <dxf>
      <numFmt numFmtId="164" formatCode="&quot;£&quot;#,##0.0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4" formatCode="&quot;£&quot;#,##0.00"/>
    </dxf>
    <dxf>
      <numFmt numFmtId="2" formatCode="0.00"/>
    </dxf>
    <dxf>
      <numFmt numFmtId="164" formatCode="&quot;£&quot;#,##0.00"/>
    </dxf>
    <dxf>
      <numFmt numFmtId="2" formatCode="0.00"/>
    </dxf>
    <dxf>
      <numFmt numFmtId="164" formatCode="&quot;£&quot;#,##0.0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4" formatCode="&quot;£&quot;#,##0.00"/>
    </dxf>
    <dxf>
      <numFmt numFmtId="2" formatCode="0.00"/>
    </dxf>
    <dxf>
      <numFmt numFmtId="164" formatCode="&quot;£&quot;#,##0.00"/>
    </dxf>
    <dxf>
      <numFmt numFmtId="2" formatCode="0.00"/>
    </dxf>
    <dxf>
      <numFmt numFmtId="164" formatCode="&quot;£&quot;#,##0.0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4" formatCode="&quot;£&quot;#,##0.00"/>
    </dxf>
    <dxf>
      <numFmt numFmtId="2" formatCode="0.00"/>
    </dxf>
    <dxf>
      <numFmt numFmtId="164" formatCode="&quot;£&quot;#,##0.00"/>
    </dxf>
    <dxf>
      <numFmt numFmtId="2" formatCode="0.00"/>
    </dxf>
    <dxf>
      <numFmt numFmtId="164" formatCode="&quot;£&quot;#,##0.0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4" formatCode="&quot;£&quot;#,##0.00"/>
    </dxf>
    <dxf>
      <numFmt numFmtId="2" formatCode="0.00"/>
    </dxf>
    <dxf>
      <numFmt numFmtId="164" formatCode="&quot;£&quot;#,##0.00"/>
    </dxf>
    <dxf>
      <numFmt numFmtId="2" formatCode="0.00"/>
    </dxf>
    <dxf>
      <numFmt numFmtId="164" formatCode="&quot;£&quot;#,##0.0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4" formatCode="&quot;£&quot;#,##0.00"/>
    </dxf>
    <dxf>
      <numFmt numFmtId="2" formatCode="0.00"/>
    </dxf>
    <dxf>
      <numFmt numFmtId="164" formatCode="&quot;£&quot;#,##0.00"/>
    </dxf>
    <dxf>
      <numFmt numFmtId="2" formatCode="0.00"/>
    </dxf>
    <dxf>
      <numFmt numFmtId="164" formatCode="&quot;£&quot;#,##0.0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4" formatCode="&quot;£&quot;#,##0.00"/>
    </dxf>
    <dxf>
      <numFmt numFmtId="2" formatCode="0.00"/>
    </dxf>
    <dxf>
      <numFmt numFmtId="164" formatCode="&quot;£&quot;#,##0.00"/>
    </dxf>
    <dxf>
      <numFmt numFmtId="2" formatCode="0.00"/>
    </dxf>
    <dxf>
      <numFmt numFmtId="164" formatCode="&quot;£&quot;#,##0.0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4" formatCode="&quot;£&quot;#,##0.00"/>
    </dxf>
    <dxf>
      <numFmt numFmtId="2" formatCode="0.00"/>
    </dxf>
    <dxf>
      <numFmt numFmtId="164" formatCode="&quot;£&quot;#,##0.00"/>
    </dxf>
    <dxf>
      <numFmt numFmtId="2" formatCode="0.00"/>
    </dxf>
    <dxf>
      <numFmt numFmtId="164" formatCode="&quot;£&quot;#,##0.0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4" formatCode="&quot;£&quot;#,##0.00"/>
    </dxf>
    <dxf>
      <numFmt numFmtId="2" formatCode="0.00"/>
    </dxf>
    <dxf>
      <numFmt numFmtId="164" formatCode="&quot;£&quot;#,##0.00"/>
    </dxf>
    <dxf>
      <numFmt numFmtId="2" formatCode="0.00"/>
    </dxf>
    <dxf>
      <numFmt numFmtId="164" formatCode="&quot;£&quot;#,##0.0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4" formatCode="&quot;£&quot;#,##0.00"/>
    </dxf>
    <dxf>
      <numFmt numFmtId="2" formatCode="0.00"/>
    </dxf>
    <dxf>
      <numFmt numFmtId="164" formatCode="&quot;£&quot;#,##0.00"/>
    </dxf>
    <dxf>
      <numFmt numFmtId="2" formatCode="0.00"/>
    </dxf>
    <dxf>
      <numFmt numFmtId="164" formatCode="&quot;£&quot;#,##0.0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4" formatCode="&quot;£&quot;#,##0.00"/>
    </dxf>
    <dxf>
      <numFmt numFmtId="2" formatCode="0.00"/>
    </dxf>
    <dxf>
      <numFmt numFmtId="164" formatCode="&quot;£&quot;#,##0.00"/>
    </dxf>
    <dxf>
      <numFmt numFmtId="2" formatCode="0.00"/>
    </dxf>
    <dxf>
      <numFmt numFmtId="164" formatCode="&quot;£&quot;#,##0.0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8" formatCode="&quot;£&quot;#,##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4" formatCode="&quot;£&quot;#,##0.00"/>
    </dxf>
    <dxf>
      <numFmt numFmtId="2" formatCode="0.00"/>
    </dxf>
    <dxf>
      <numFmt numFmtId="164" formatCode="&quot;£&quot;#,##0.00"/>
    </dxf>
    <dxf>
      <numFmt numFmtId="2" formatCode="0.00"/>
    </dxf>
    <dxf>
      <numFmt numFmtId="164" formatCode="&quot;£&quot;#,##0.0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4" formatCode="&quot;£&quot;#,##0.00"/>
    </dxf>
    <dxf>
      <numFmt numFmtId="2" formatCode="0.00"/>
    </dxf>
    <dxf>
      <numFmt numFmtId="164" formatCode="&quot;£&quot;#,##0.00"/>
    </dxf>
    <dxf>
      <numFmt numFmtId="2" formatCode="0.00"/>
    </dxf>
    <dxf>
      <numFmt numFmtId="164" formatCode="&quot;£&quot;#,##0.0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8" formatCode="&quot;£&quot;#,##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4" formatCode="&quot;£&quot;#,##0.00"/>
    </dxf>
    <dxf>
      <numFmt numFmtId="2" formatCode="0.00"/>
    </dxf>
    <dxf>
      <numFmt numFmtId="164" formatCode="&quot;£&quot;#,##0.00"/>
    </dxf>
    <dxf>
      <numFmt numFmtId="2" formatCode="0.00"/>
    </dxf>
    <dxf>
      <numFmt numFmtId="164" formatCode="&quot;£&quot;#,##0.0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8" formatCode="&quot;£&quot;#,##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4" formatCode="&quot;£&quot;#,##0.00"/>
    </dxf>
    <dxf>
      <numFmt numFmtId="2" formatCode="0.00"/>
    </dxf>
    <dxf>
      <numFmt numFmtId="164" formatCode="&quot;£&quot;#,##0.00"/>
    </dxf>
    <dxf>
      <numFmt numFmtId="2" formatCode="0.00"/>
    </dxf>
    <dxf>
      <numFmt numFmtId="164" formatCode="&quot;£&quot;#,##0.0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4" formatCode="&quot;£&quot;#,##0.00"/>
    </dxf>
    <dxf>
      <numFmt numFmtId="2" formatCode="0.00"/>
    </dxf>
    <dxf>
      <numFmt numFmtId="164" formatCode="&quot;£&quot;#,##0.00"/>
    </dxf>
    <dxf>
      <numFmt numFmtId="2" formatCode="0.00"/>
    </dxf>
    <dxf>
      <numFmt numFmtId="164" formatCode="&quot;£&quot;#,##0.0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4" formatCode="&quot;£&quot;#,##0.00"/>
    </dxf>
    <dxf>
      <numFmt numFmtId="2" formatCode="0.00"/>
    </dxf>
    <dxf>
      <numFmt numFmtId="164" formatCode="&quot;£&quot;#,##0.00"/>
    </dxf>
    <dxf>
      <numFmt numFmtId="2" formatCode="0.00"/>
    </dxf>
    <dxf>
      <numFmt numFmtId="164" formatCode="&quot;£&quot;#,##0.0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8" formatCode="&quot;£&quot;#,##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4" formatCode="&quot;£&quot;#,##0.00"/>
    </dxf>
    <dxf>
      <numFmt numFmtId="2" formatCode="0.00"/>
    </dxf>
    <dxf>
      <numFmt numFmtId="164" formatCode="&quot;£&quot;#,##0.00"/>
    </dxf>
    <dxf>
      <numFmt numFmtId="2" formatCode="0.00"/>
    </dxf>
    <dxf>
      <numFmt numFmtId="164" formatCode="&quot;£&quot;#,##0.0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4" formatCode="&quot;£&quot;#,##0.00"/>
    </dxf>
    <dxf>
      <numFmt numFmtId="2" formatCode="0.00"/>
    </dxf>
    <dxf>
      <numFmt numFmtId="164" formatCode="&quot;£&quot;#,##0.00"/>
    </dxf>
    <dxf>
      <numFmt numFmtId="2" formatCode="0.00"/>
    </dxf>
    <dxf>
      <numFmt numFmtId="164" formatCode="&quot;£&quot;#,##0.0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4" formatCode="&quot;£&quot;#,##0.00"/>
    </dxf>
    <dxf>
      <numFmt numFmtId="2" formatCode="0.00"/>
    </dxf>
    <dxf>
      <numFmt numFmtId="164" formatCode="&quot;£&quot;#,##0.00"/>
    </dxf>
    <dxf>
      <numFmt numFmtId="2" formatCode="0.00"/>
    </dxf>
    <dxf>
      <numFmt numFmtId="164" formatCode="&quot;£&quot;#,##0.0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8" formatCode="&quot;£&quot;#,##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4" formatCode="&quot;£&quot;#,##0.00"/>
    </dxf>
    <dxf>
      <numFmt numFmtId="2" formatCode="0.00"/>
    </dxf>
    <dxf>
      <numFmt numFmtId="164" formatCode="&quot;£&quot;#,##0.00"/>
    </dxf>
    <dxf>
      <numFmt numFmtId="2" formatCode="0.00"/>
    </dxf>
    <dxf>
      <numFmt numFmtId="164" formatCode="&quot;£&quot;#,##0.0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8" formatCode="&quot;£&quot;#,##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4" formatCode="&quot;£&quot;#,##0.00"/>
    </dxf>
    <dxf>
      <numFmt numFmtId="2" formatCode="0.00"/>
    </dxf>
    <dxf>
      <numFmt numFmtId="164" formatCode="&quot;£&quot;#,##0.00"/>
    </dxf>
    <dxf>
      <numFmt numFmtId="2" formatCode="0.00"/>
    </dxf>
    <dxf>
      <numFmt numFmtId="164" formatCode="&quot;£&quot;#,##0.00"/>
    </dxf>
    <dxf>
      <numFmt numFmtId="164" formatCode="&quot;£&quot;#,##0.00"/>
    </dxf>
    <dxf>
      <numFmt numFmtId="168" formatCode="&quot;£&quot;#,##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4" formatCode="&quot;£&quot;#,##0.00"/>
    </dxf>
    <dxf>
      <numFmt numFmtId="2" formatCode="0.00"/>
    </dxf>
    <dxf>
      <numFmt numFmtId="164" formatCode="&quot;£&quot;#,##0.00"/>
    </dxf>
    <dxf>
      <numFmt numFmtId="2" formatCode="0.00"/>
    </dxf>
    <dxf>
      <numFmt numFmtId="164" formatCode="&quot;£&quot;#,##0.00"/>
    </dxf>
    <dxf>
      <numFmt numFmtId="164" formatCode="&quot;£&quot;#,##0.00"/>
    </dxf>
    <dxf>
      <numFmt numFmtId="164" formatCode="&quot;£&quot;#,##0.00"/>
    </dxf>
    <dxf>
      <numFmt numFmtId="14" formatCode="0.00%"/>
    </dxf>
    <dxf>
      <numFmt numFmtId="2" formatCode="0.00"/>
    </dxf>
    <dxf>
      <numFmt numFmtId="2" formatCode="0.00"/>
    </dxf>
    <dxf>
      <numFmt numFmtId="1" formatCode="0"/>
    </dxf>
    <dxf>
      <numFmt numFmtId="1" formatCode="0"/>
    </dxf>
    <dxf>
      <numFmt numFmtId="2" formatCode="0.00"/>
    </dxf>
    <dxf>
      <numFmt numFmtId="164" formatCode="&quot;£&quot;#,##0.00"/>
    </dxf>
    <dxf>
      <numFmt numFmtId="1" formatCode="0"/>
    </dxf>
    <dxf>
      <numFmt numFmtId="2" formatCode="0.00"/>
    </dxf>
    <dxf>
      <numFmt numFmtId="1" formatCode="0"/>
    </dxf>
    <dxf>
      <numFmt numFmtId="164" formatCode="&quot;£&quot;#,##0.00"/>
    </dxf>
    <dxf>
      <numFmt numFmtId="168" formatCode="&quot;£&quot;#,##0"/>
    </dxf>
    <dxf>
      <font>
        <b val="0"/>
        <i val="0"/>
        <strike val="0"/>
        <condense val="0"/>
        <extend val="0"/>
        <outline val="0"/>
        <shadow val="0"/>
        <u val="none"/>
        <vertAlign val="baseline"/>
        <sz val="11"/>
        <color auto="1"/>
        <name val="Arial"/>
        <family val="2"/>
        <scheme val="none"/>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14" formatCode="0.00%"/>
      <alignment horizontal="right"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164" formatCode="&quot;£&quot;#,##0.00"/>
      <alignment horizontal="right"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164" formatCode="&quot;£&quot;#,##0.00"/>
      <alignment horizontal="right"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30" formatCode="@"/>
    </dxf>
    <dxf>
      <font>
        <b val="0"/>
        <i val="0"/>
        <strike val="0"/>
        <condense val="0"/>
        <extend val="0"/>
        <outline val="0"/>
        <shadow val="0"/>
        <u val="none"/>
        <vertAlign val="baseline"/>
        <sz val="11"/>
        <color auto="1"/>
        <name val="Arial"/>
        <family val="2"/>
        <scheme val="none"/>
      </font>
      <numFmt numFmtId="166" formatCode="[$-F400]h:mm:ss\ AM/PM"/>
    </dxf>
    <dxf>
      <font>
        <b val="0"/>
        <i val="0"/>
        <strike val="0"/>
        <condense val="0"/>
        <extend val="0"/>
        <outline val="0"/>
        <shadow val="0"/>
        <u val="none"/>
        <vertAlign val="baseline"/>
        <sz val="11"/>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0" formatCode="@"/>
      <fill>
        <patternFill patternType="solid">
          <fgColor indexed="64"/>
          <bgColor theme="4" tint="0.59999389629810485"/>
        </patternFill>
      </fill>
      <alignment horizontal="left" vertical="bottom" textRotation="0" wrapText="0" indent="0" justifyLastLine="0" shrinkToFit="0" readingOrder="0"/>
    </dxf>
    <dxf>
      <numFmt numFmtId="2" formatCode="0.00"/>
    </dxf>
    <dxf>
      <numFmt numFmtId="164" formatCode="&quot;£&quot;#,##0.00"/>
    </dxf>
    <dxf>
      <numFmt numFmtId="164" formatCode="&quot;£&quot;#,##0.00"/>
    </dxf>
    <dxf>
      <numFmt numFmtId="2" formatCode="0.00"/>
    </dxf>
    <dxf>
      <numFmt numFmtId="164" formatCode="&quot;£&quot;#,##0.00"/>
    </dxf>
    <dxf>
      <numFmt numFmtId="164" formatCode="&quot;£&quot;#,##0.00"/>
    </dxf>
    <dxf>
      <numFmt numFmtId="165" formatCode="0.0%"/>
    </dxf>
    <dxf>
      <numFmt numFmtId="1" formatCode="0"/>
    </dxf>
    <dxf>
      <numFmt numFmtId="1" formatCode="0"/>
    </dxf>
    <dxf>
      <numFmt numFmtId="1" formatCode="0"/>
    </dxf>
    <dxf>
      <numFmt numFmtId="1" formatCode="0"/>
    </dxf>
    <dxf>
      <numFmt numFmtId="1" formatCode="0"/>
    </dxf>
    <dxf>
      <numFmt numFmtId="1" formatCode="0"/>
      <alignment horizontal="right" vertical="bottom" textRotation="0" wrapText="0" indent="0" justifyLastLine="0" shrinkToFit="0" readingOrder="0"/>
    </dxf>
    <dxf>
      <numFmt numFmtId="164" formatCode="&quot;£&quot;#,##0.00"/>
      <alignment horizontal="right" vertical="bottom" textRotation="0" wrapText="0" indent="0" justifyLastLine="0" shrinkToFit="0" readingOrder="0"/>
    </dxf>
    <dxf>
      <numFmt numFmtId="164" formatCode="&quot;£&quot;#,##0.0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 formatCode="0"/>
    </dxf>
    <dxf>
      <font>
        <b val="0"/>
        <i val="0"/>
        <strike val="0"/>
        <condense val="0"/>
        <extend val="0"/>
        <outline val="0"/>
        <shadow val="0"/>
        <u val="none"/>
        <vertAlign val="baseline"/>
        <sz val="9"/>
        <color auto="1"/>
        <name val="Arial"/>
        <family val="2"/>
        <scheme val="none"/>
      </font>
    </dxf>
    <dxf>
      <font>
        <b val="0"/>
        <i val="0"/>
        <strike val="0"/>
        <condense val="0"/>
        <extend val="0"/>
        <outline val="0"/>
        <shadow val="0"/>
        <u val="none"/>
        <vertAlign val="baseline"/>
        <sz val="10"/>
        <color theme="1"/>
        <name val="Calibri"/>
        <family val="2"/>
        <scheme val="minor"/>
      </font>
      <numFmt numFmtId="1" formatCode="0"/>
      <fill>
        <patternFill patternType="solid">
          <fgColor indexed="64"/>
          <bgColor theme="4" tint="0.59999389629810485"/>
        </patternFill>
      </fill>
    </dxf>
    <dxf>
      <numFmt numFmtId="1" formatCode="0"/>
    </dxf>
    <dxf>
      <numFmt numFmtId="164" formatCode="&quot;£&quot;#,##0.00"/>
    </dxf>
    <dxf>
      <numFmt numFmtId="164" formatCode="&quot;£&quot;#,##0.00"/>
    </dxf>
    <dxf>
      <numFmt numFmtId="1" formatCode="0"/>
    </dxf>
    <dxf>
      <numFmt numFmtId="164" formatCode="&quot;£&quot;#,##0.00"/>
    </dxf>
    <dxf>
      <numFmt numFmtId="164" formatCode="&quot;£&quot;#,##0.00"/>
    </dxf>
    <dxf>
      <font>
        <b val="0"/>
        <i val="0"/>
        <strike val="0"/>
        <condense val="0"/>
        <extend val="0"/>
        <outline val="0"/>
        <shadow val="0"/>
        <u val="none"/>
        <vertAlign val="baseline"/>
        <sz val="11"/>
        <color auto="1"/>
        <name val="Arial"/>
        <family val="2"/>
        <scheme val="none"/>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14" formatCode="0.00%"/>
      <alignment horizontal="right"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164" formatCode="&quot;£&quot;#,##0.00"/>
      <alignment horizontal="right"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164" formatCode="&quot;£&quot;#,##0.00"/>
      <alignment horizontal="right"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30" formatCode="@"/>
    </dxf>
    <dxf>
      <font>
        <b val="0"/>
        <i val="0"/>
        <strike val="0"/>
        <condense val="0"/>
        <extend val="0"/>
        <outline val="0"/>
        <shadow val="0"/>
        <u val="none"/>
        <vertAlign val="baseline"/>
        <sz val="11"/>
        <color auto="1"/>
        <name val="Arial"/>
        <family val="2"/>
        <scheme val="none"/>
      </font>
      <numFmt numFmtId="166" formatCode="[$-F400]h:mm:ss\ AM/PM"/>
    </dxf>
    <dxf>
      <font>
        <b val="0"/>
        <i val="0"/>
        <strike val="0"/>
        <condense val="0"/>
        <extend val="0"/>
        <outline val="0"/>
        <shadow val="0"/>
        <u val="none"/>
        <vertAlign val="baseline"/>
        <sz val="11"/>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0" formatCode="@"/>
      <fill>
        <patternFill patternType="solid">
          <fgColor indexed="64"/>
          <bgColor theme="4" tint="0.59999389629810485"/>
        </patternFill>
      </fill>
      <alignment horizontal="left" vertical="bottom" textRotation="0" wrapText="0" indent="0" justifyLastLine="0" shrinkToFit="0" readingOrder="0"/>
    </dxf>
    <dxf>
      <font>
        <b/>
        <i val="0"/>
        <strike val="0"/>
        <condense val="0"/>
        <extend val="0"/>
        <outline val="0"/>
        <shadow val="0"/>
        <u val="none"/>
        <vertAlign val="baseline"/>
        <sz val="10"/>
        <color theme="1"/>
        <name val="Arial"/>
        <family val="2"/>
        <scheme val="none"/>
      </font>
      <numFmt numFmtId="1" formatCode="0"/>
      <fill>
        <patternFill patternType="none">
          <bgColor auto="1"/>
        </patternFill>
      </fill>
    </dxf>
    <dxf>
      <font>
        <b/>
        <i val="0"/>
        <strike val="0"/>
        <condense val="0"/>
        <extend val="0"/>
        <outline val="0"/>
        <shadow val="0"/>
        <u val="none"/>
        <vertAlign val="baseline"/>
        <sz val="10"/>
        <color theme="1"/>
        <name val="Arial"/>
        <family val="2"/>
        <scheme val="none"/>
      </font>
      <numFmt numFmtId="1" formatCode="0"/>
      <fill>
        <patternFill patternType="none">
          <bgColor auto="1"/>
        </patternFill>
      </fill>
    </dxf>
    <dxf>
      <font>
        <b/>
        <i val="0"/>
        <strike val="0"/>
        <condense val="0"/>
        <extend val="0"/>
        <outline val="0"/>
        <shadow val="0"/>
        <u val="none"/>
        <vertAlign val="baseline"/>
        <sz val="10"/>
        <color theme="1"/>
        <name val="Arial"/>
        <family val="2"/>
        <scheme val="none"/>
      </font>
      <numFmt numFmtId="1" formatCode="0"/>
      <fill>
        <patternFill patternType="none">
          <bgColor auto="1"/>
        </patternFill>
      </fill>
      <alignment horizontal="right" vertical="bottom" textRotation="0" wrapText="0" indent="0" justifyLastLine="0" shrinkToFit="0" readingOrder="0"/>
    </dxf>
    <dxf>
      <font>
        <b/>
        <i val="0"/>
        <strike val="0"/>
        <condense val="0"/>
        <extend val="0"/>
        <outline val="0"/>
        <shadow val="0"/>
        <u val="none"/>
        <vertAlign val="baseline"/>
        <sz val="10"/>
        <color theme="1"/>
        <name val="Arial"/>
        <family val="2"/>
        <scheme val="none"/>
      </font>
      <numFmt numFmtId="1" formatCode="0"/>
      <fill>
        <patternFill patternType="none">
          <bgColor auto="1"/>
        </patternFill>
      </fill>
      <alignment horizontal="right" vertical="bottom" textRotation="0" wrapText="0" indent="0" justifyLastLine="0" shrinkToFit="0" readingOrder="0"/>
    </dxf>
    <dxf>
      <font>
        <b/>
        <i val="0"/>
        <strike val="0"/>
        <condense val="0"/>
        <extend val="0"/>
        <outline val="0"/>
        <shadow val="0"/>
        <u val="none"/>
        <vertAlign val="baseline"/>
        <sz val="10"/>
        <color theme="1"/>
        <name val="Arial"/>
        <family val="2"/>
        <scheme val="none"/>
      </font>
      <numFmt numFmtId="1" formatCode="0"/>
      <fill>
        <patternFill patternType="none">
          <bgColor auto="1"/>
        </patternFill>
      </fill>
      <alignment horizontal="right" vertical="bottom" textRotation="0" wrapText="0" indent="0" justifyLastLine="0" shrinkToFit="0" readingOrder="0"/>
    </dxf>
    <dxf>
      <font>
        <b/>
        <i val="0"/>
        <strike val="0"/>
        <condense val="0"/>
        <extend val="0"/>
        <outline val="0"/>
        <shadow val="0"/>
        <u val="none"/>
        <vertAlign val="baseline"/>
        <sz val="10"/>
        <color theme="1"/>
        <name val="Arial"/>
        <family val="2"/>
        <scheme val="none"/>
      </font>
      <numFmt numFmtId="0" formatCode="General"/>
      <fill>
        <patternFill patternType="none">
          <bgColor auto="1"/>
        </patternFill>
      </fill>
    </dxf>
    <dxf>
      <font>
        <b/>
        <i val="0"/>
        <strike val="0"/>
        <condense val="0"/>
        <extend val="0"/>
        <outline val="0"/>
        <shadow val="0"/>
        <u val="none"/>
        <vertAlign val="baseline"/>
        <sz val="10"/>
        <color theme="1"/>
        <name val="Arial"/>
        <family val="2"/>
        <scheme val="none"/>
      </font>
      <numFmt numFmtId="0" formatCode="General"/>
      <fill>
        <patternFill patternType="none">
          <bgColor auto="1"/>
        </patternFill>
      </fill>
    </dxf>
    <dxf>
      <font>
        <b/>
        <strike val="0"/>
        <outline val="0"/>
        <shadow val="0"/>
        <u val="none"/>
        <vertAlign val="baseline"/>
        <sz val="10"/>
        <color theme="1"/>
        <family val="2"/>
      </font>
      <numFmt numFmtId="1" formatCode="0"/>
      <fill>
        <patternFill patternType="none">
          <bgColor auto="1"/>
        </patternFill>
      </fill>
    </dxf>
    <dxf>
      <font>
        <b/>
        <i val="0"/>
        <strike val="0"/>
        <condense val="0"/>
        <extend val="0"/>
        <outline val="0"/>
        <shadow val="0"/>
        <u val="none"/>
        <vertAlign val="baseline"/>
        <sz val="10"/>
        <color theme="1"/>
        <name val="Arial"/>
        <family val="2"/>
        <scheme val="none"/>
      </font>
      <numFmt numFmtId="1" formatCode="0"/>
      <fill>
        <patternFill patternType="none">
          <fgColor indexed="64"/>
          <bgColor auto="1"/>
        </patternFill>
      </fill>
      <alignment horizontal="center" vertical="center" textRotation="0" wrapText="0" indent="0" justifyLastLine="0" shrinkToFit="0" readingOrder="0"/>
    </dxf>
    <dxf>
      <numFmt numFmtId="164" formatCode="&quot;£&quot;#,##0.00"/>
    </dxf>
    <dxf>
      <numFmt numFmtId="2" formatCode="0.00"/>
    </dxf>
    <dxf>
      <numFmt numFmtId="164" formatCode="&quot;£&quot;#,##0.00"/>
    </dxf>
    <dxf>
      <numFmt numFmtId="2" formatCode="0.00"/>
    </dxf>
    <dxf>
      <numFmt numFmtId="164" formatCode="&quot;£&quot;#,##0.00"/>
    </dxf>
    <dxf>
      <numFmt numFmtId="164" formatCode="&quot;£&quot;#,##0.00"/>
    </dxf>
    <dxf>
      <numFmt numFmtId="1" formatCode="0"/>
    </dxf>
    <dxf>
      <numFmt numFmtId="2" formatCode="0.00"/>
    </dxf>
    <dxf>
      <numFmt numFmtId="2" formatCode="0.00"/>
    </dxf>
    <dxf>
      <numFmt numFmtId="14" formatCode="0.00%"/>
    </dxf>
    <dxf>
      <numFmt numFmtId="164" formatCode="&quot;£&quot;#,##0.00"/>
    </dxf>
    <dxf>
      <numFmt numFmtId="2" formatCode="0.00"/>
    </dxf>
    <dxf>
      <numFmt numFmtId="1" formatCode="0"/>
    </dxf>
    <dxf>
      <numFmt numFmtId="1" formatCode="0"/>
    </dxf>
    <dxf>
      <numFmt numFmtId="2" formatCode="0.00"/>
    </dxf>
    <dxf>
      <numFmt numFmtId="1" formatCode="0"/>
    </dxf>
    <dxf>
      <numFmt numFmtId="164" formatCode="&quot;£&quot;#,##0.00"/>
    </dxf>
    <dxf>
      <numFmt numFmtId="168" formatCode="&quot;£&quot;#,##0"/>
    </dxf>
    <dxf>
      <numFmt numFmtId="164" formatCode="&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pivotCacheDefinition" Target="pivotCache/pivotCacheDefinition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2.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[UK_Touris_Analysis_&amp;_Dashboard.xlsx]pivot_3!PivotTable9</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innerShdw blurRad="63500" dist="50800" dir="189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innerShdw blurRad="63500" dist="50800" dir="189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innerShdw blurRad="63500" dist="50800" dir="18900000">
              <a:prstClr val="black">
                <a:alpha val="50000"/>
              </a:prstClr>
            </a:innerShdw>
          </a:effectLst>
        </c:spPr>
      </c:pivotFmt>
      <c:pivotFmt>
        <c:idx val="5"/>
        <c:spPr>
          <a:solidFill>
            <a:schemeClr val="accent1"/>
          </a:solidFill>
          <a:ln>
            <a:noFill/>
          </a:ln>
          <a:effectLst>
            <a:innerShdw blurRad="63500" dist="50800" dir="18900000">
              <a:prstClr val="black">
                <a:alpha val="50000"/>
              </a:prstClr>
            </a:innerShdw>
          </a:effectLst>
        </c:spPr>
      </c:pivotFmt>
      <c:pivotFmt>
        <c:idx val="6"/>
        <c:spPr>
          <a:solidFill>
            <a:schemeClr val="accent1"/>
          </a:solidFill>
          <a:ln>
            <a:noFill/>
          </a:ln>
          <a:effectLst>
            <a:innerShdw blurRad="63500" dist="50800" dir="18900000">
              <a:prstClr val="black">
                <a:alpha val="50000"/>
              </a:prstClr>
            </a:innerShdw>
          </a:effectLst>
        </c:spPr>
      </c:pivotFmt>
      <c:pivotFmt>
        <c:idx val="7"/>
        <c:spPr>
          <a:solidFill>
            <a:schemeClr val="accent1"/>
          </a:solidFill>
          <a:ln>
            <a:noFill/>
          </a:ln>
          <a:effectLst>
            <a:innerShdw blurRad="63500" dist="50800" dir="18900000">
              <a:prstClr val="black">
                <a:alpha val="50000"/>
              </a:prstClr>
            </a:innerShdw>
          </a:effectLst>
        </c:spPr>
      </c:pivotFmt>
      <c:pivotFmt>
        <c:idx val="8"/>
        <c:spPr>
          <a:solidFill>
            <a:schemeClr val="accent1"/>
          </a:solidFill>
          <a:ln>
            <a:noFill/>
          </a:ln>
          <a:effectLst>
            <a:innerShdw blurRad="63500" dist="50800" dir="18900000">
              <a:prstClr val="black">
                <a:alpha val="50000"/>
              </a:prstClr>
            </a:innerShdw>
          </a:effectLst>
        </c:spPr>
      </c:pivotFmt>
      <c:pivotFmt>
        <c:idx val="9"/>
        <c:spPr>
          <a:solidFill>
            <a:schemeClr val="accent1"/>
          </a:solidFill>
          <a:ln>
            <a:noFill/>
          </a:ln>
          <a:effectLst>
            <a:innerShdw blurRad="63500" dist="50800" dir="18900000">
              <a:prstClr val="black">
                <a:alpha val="50000"/>
              </a:prstClr>
            </a:innerShdw>
          </a:effectLst>
        </c:spPr>
      </c:pivotFmt>
      <c:pivotFmt>
        <c:idx val="10"/>
        <c:spPr>
          <a:solidFill>
            <a:schemeClr val="accent1"/>
          </a:solidFill>
          <a:ln>
            <a:noFill/>
          </a:ln>
          <a:effectLst>
            <a:innerShdw blurRad="63500" dist="50800" dir="18900000">
              <a:prstClr val="black">
                <a:alpha val="50000"/>
              </a:prstClr>
            </a:innerShdw>
          </a:effectLst>
        </c:spPr>
      </c:pivotFmt>
      <c:pivotFmt>
        <c:idx val="11"/>
        <c:spPr>
          <a:solidFill>
            <a:schemeClr val="accent1"/>
          </a:solidFill>
          <a:ln>
            <a:noFill/>
          </a:ln>
          <a:effectLst>
            <a:innerShdw blurRad="63500" dist="50800" dir="189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innerShdw blurRad="63500" dist="50800" dir="18900000">
              <a:prstClr val="black">
                <a:alpha val="50000"/>
              </a:prstClr>
            </a:innerShdw>
          </a:effectLst>
        </c:spPr>
      </c:pivotFmt>
      <c:pivotFmt>
        <c:idx val="13"/>
        <c:spPr>
          <a:solidFill>
            <a:schemeClr val="accent1"/>
          </a:solidFill>
          <a:ln>
            <a:noFill/>
          </a:ln>
          <a:effectLst>
            <a:innerShdw blurRad="63500" dist="50800" dir="18900000">
              <a:prstClr val="black">
                <a:alpha val="50000"/>
              </a:prstClr>
            </a:innerShdw>
          </a:effectLst>
        </c:spPr>
      </c:pivotFmt>
      <c:pivotFmt>
        <c:idx val="14"/>
        <c:spPr>
          <a:solidFill>
            <a:schemeClr val="accent1"/>
          </a:solidFill>
          <a:ln>
            <a:noFill/>
          </a:ln>
          <a:effectLst>
            <a:innerShdw blurRad="63500" dist="50800" dir="18900000">
              <a:prstClr val="black">
                <a:alpha val="50000"/>
              </a:prstClr>
            </a:innerShdw>
          </a:effectLst>
        </c:spPr>
      </c:pivotFmt>
      <c:pivotFmt>
        <c:idx val="15"/>
        <c:spPr>
          <a:solidFill>
            <a:schemeClr val="accent1"/>
          </a:solidFill>
          <a:ln>
            <a:noFill/>
          </a:ln>
          <a:effectLst>
            <a:innerShdw blurRad="63500" dist="50800" dir="18900000">
              <a:prstClr val="black">
                <a:alpha val="50000"/>
              </a:prstClr>
            </a:innerShdw>
          </a:effectLst>
        </c:spPr>
      </c:pivotFmt>
      <c:pivotFmt>
        <c:idx val="16"/>
        <c:spPr>
          <a:solidFill>
            <a:schemeClr val="accent1"/>
          </a:solidFill>
          <a:ln>
            <a:noFill/>
          </a:ln>
          <a:effectLst>
            <a:innerShdw blurRad="63500" dist="50800" dir="18900000">
              <a:prstClr val="black">
                <a:alpha val="50000"/>
              </a:prstClr>
            </a:innerShdw>
          </a:effectLst>
        </c:spPr>
      </c:pivotFmt>
      <c:pivotFmt>
        <c:idx val="17"/>
        <c:spPr>
          <a:solidFill>
            <a:schemeClr val="accent1"/>
          </a:solidFill>
          <a:ln>
            <a:noFill/>
          </a:ln>
          <a:effectLst>
            <a:innerShdw blurRad="63500" dist="50800" dir="18900000">
              <a:prstClr val="black">
                <a:alpha val="50000"/>
              </a:prstClr>
            </a:innerShdw>
          </a:effectLst>
        </c:spPr>
      </c:pivotFmt>
      <c:pivotFmt>
        <c:idx val="18"/>
        <c:spPr>
          <a:solidFill>
            <a:schemeClr val="accent1"/>
          </a:solidFill>
          <a:ln>
            <a:noFill/>
          </a:ln>
          <a:effectLst>
            <a:innerShdw blurRad="63500" dist="50800" dir="18900000">
              <a:prstClr val="black">
                <a:alpha val="50000"/>
              </a:prstClr>
            </a:innerShdw>
          </a:effectLst>
        </c:spPr>
      </c:pivotFmt>
      <c:pivotFmt>
        <c:idx val="19"/>
        <c:spPr>
          <a:solidFill>
            <a:schemeClr val="accent1"/>
          </a:solidFill>
          <a:ln>
            <a:noFill/>
          </a:ln>
          <a:effectLst>
            <a:innerShdw blurRad="63500" dist="50800" dir="189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innerShdw blurRad="63500" dist="50800" dir="18900000">
              <a:prstClr val="black">
                <a:alpha val="50000"/>
              </a:prstClr>
            </a:innerShdw>
          </a:effectLst>
        </c:spPr>
      </c:pivotFmt>
      <c:pivotFmt>
        <c:idx val="21"/>
        <c:spPr>
          <a:solidFill>
            <a:schemeClr val="accent1"/>
          </a:solidFill>
          <a:ln>
            <a:noFill/>
          </a:ln>
          <a:effectLst>
            <a:innerShdw blurRad="63500" dist="50800" dir="18900000">
              <a:prstClr val="black">
                <a:alpha val="50000"/>
              </a:prstClr>
            </a:innerShdw>
          </a:effectLst>
        </c:spPr>
      </c:pivotFmt>
      <c:pivotFmt>
        <c:idx val="22"/>
        <c:spPr>
          <a:solidFill>
            <a:schemeClr val="accent1"/>
          </a:solidFill>
          <a:ln>
            <a:noFill/>
          </a:ln>
          <a:effectLst>
            <a:innerShdw blurRad="63500" dist="50800" dir="18900000">
              <a:prstClr val="black">
                <a:alpha val="50000"/>
              </a:prstClr>
            </a:innerShdw>
          </a:effectLst>
        </c:spPr>
      </c:pivotFmt>
      <c:pivotFmt>
        <c:idx val="23"/>
        <c:spPr>
          <a:solidFill>
            <a:schemeClr val="accent1"/>
          </a:solidFill>
          <a:ln>
            <a:noFill/>
          </a:ln>
          <a:effectLst>
            <a:innerShdw blurRad="63500" dist="50800" dir="18900000">
              <a:prstClr val="black">
                <a:alpha val="50000"/>
              </a:prstClr>
            </a:innerShdw>
          </a:effectLst>
        </c:spPr>
      </c:pivotFmt>
      <c:pivotFmt>
        <c:idx val="24"/>
        <c:spPr>
          <a:solidFill>
            <a:schemeClr val="accent1"/>
          </a:solidFill>
          <a:ln>
            <a:noFill/>
          </a:ln>
          <a:effectLst>
            <a:innerShdw blurRad="63500" dist="50800" dir="18900000">
              <a:prstClr val="black">
                <a:alpha val="50000"/>
              </a:prstClr>
            </a:innerShdw>
          </a:effectLst>
        </c:spPr>
      </c:pivotFmt>
      <c:pivotFmt>
        <c:idx val="25"/>
        <c:spPr>
          <a:solidFill>
            <a:schemeClr val="accent1"/>
          </a:solidFill>
          <a:ln>
            <a:noFill/>
          </a:ln>
          <a:effectLst>
            <a:innerShdw blurRad="63500" dist="50800" dir="18900000">
              <a:prstClr val="black">
                <a:alpha val="50000"/>
              </a:prstClr>
            </a:innerShdw>
          </a:effectLst>
        </c:spPr>
      </c:pivotFmt>
      <c:pivotFmt>
        <c:idx val="26"/>
        <c:spPr>
          <a:solidFill>
            <a:schemeClr val="accent1"/>
          </a:solidFill>
          <a:ln>
            <a:noFill/>
          </a:ln>
          <a:effectLst>
            <a:innerShdw blurRad="63500" dist="50800" dir="18900000">
              <a:prstClr val="black">
                <a:alpha val="50000"/>
              </a:prstClr>
            </a:innerShdw>
          </a:effectLst>
        </c:spPr>
      </c:pivotFmt>
      <c:pivotFmt>
        <c:idx val="27"/>
        <c:spPr>
          <a:solidFill>
            <a:schemeClr val="accent1"/>
          </a:solidFill>
          <a:ln>
            <a:noFill/>
          </a:ln>
          <a:effectLst>
            <a:innerShdw blurRad="63500" dist="50800" dir="189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innerShdw blurRad="63500" dist="50800" dir="18900000">
              <a:prstClr val="black">
                <a:alpha val="50000"/>
              </a:prstClr>
            </a:innerShdw>
          </a:effectLst>
        </c:spPr>
      </c:pivotFmt>
      <c:pivotFmt>
        <c:idx val="29"/>
        <c:spPr>
          <a:solidFill>
            <a:schemeClr val="accent1"/>
          </a:solidFill>
          <a:ln>
            <a:noFill/>
          </a:ln>
          <a:effectLst>
            <a:innerShdw blurRad="63500" dist="50800" dir="18900000">
              <a:prstClr val="black">
                <a:alpha val="50000"/>
              </a:prstClr>
            </a:innerShdw>
          </a:effectLst>
        </c:spPr>
      </c:pivotFmt>
      <c:pivotFmt>
        <c:idx val="30"/>
        <c:spPr>
          <a:solidFill>
            <a:schemeClr val="accent1"/>
          </a:solidFill>
          <a:ln>
            <a:noFill/>
          </a:ln>
          <a:effectLst>
            <a:innerShdw blurRad="63500" dist="50800" dir="18900000">
              <a:prstClr val="black">
                <a:alpha val="50000"/>
              </a:prstClr>
            </a:innerShdw>
          </a:effectLst>
        </c:spPr>
      </c:pivotFmt>
      <c:pivotFmt>
        <c:idx val="31"/>
        <c:spPr>
          <a:solidFill>
            <a:schemeClr val="accent1"/>
          </a:solidFill>
          <a:ln>
            <a:noFill/>
          </a:ln>
          <a:effectLst>
            <a:innerShdw blurRad="63500" dist="50800" dir="18900000">
              <a:prstClr val="black">
                <a:alpha val="50000"/>
              </a:prstClr>
            </a:innerShdw>
          </a:effectLst>
        </c:spPr>
      </c:pivotFmt>
      <c:pivotFmt>
        <c:idx val="32"/>
        <c:spPr>
          <a:solidFill>
            <a:schemeClr val="accent1"/>
          </a:solidFill>
          <a:ln>
            <a:noFill/>
          </a:ln>
          <a:effectLst>
            <a:innerShdw blurRad="63500" dist="50800" dir="18900000">
              <a:prstClr val="black">
                <a:alpha val="50000"/>
              </a:prstClr>
            </a:innerShdw>
          </a:effectLst>
        </c:spPr>
      </c:pivotFmt>
      <c:pivotFmt>
        <c:idx val="33"/>
        <c:spPr>
          <a:solidFill>
            <a:schemeClr val="accent1"/>
          </a:solidFill>
          <a:ln>
            <a:noFill/>
          </a:ln>
          <a:effectLst>
            <a:innerShdw blurRad="63500" dist="50800" dir="18900000">
              <a:prstClr val="black">
                <a:alpha val="50000"/>
              </a:prstClr>
            </a:innerShdw>
          </a:effectLst>
        </c:spPr>
      </c:pivotFmt>
      <c:pivotFmt>
        <c:idx val="34"/>
        <c:spPr>
          <a:solidFill>
            <a:schemeClr val="accent1"/>
          </a:solidFill>
          <a:ln>
            <a:noFill/>
          </a:ln>
          <a:effectLst>
            <a:innerShdw blurRad="63500" dist="50800" dir="18900000">
              <a:prstClr val="black">
                <a:alpha val="50000"/>
              </a:prstClr>
            </a:innerShdw>
          </a:effectLst>
        </c:spPr>
      </c:pivotFmt>
    </c:pivotFmts>
    <c:plotArea>
      <c:layout>
        <c:manualLayout>
          <c:layoutTarget val="inner"/>
          <c:xMode val="edge"/>
          <c:yMode val="edge"/>
          <c:x val="0.27330944504491267"/>
          <c:y val="2.6801731358097017E-3"/>
          <c:w val="0.72665039370078743"/>
          <c:h val="0.93393393393393398"/>
        </c:manualLayout>
      </c:layout>
      <c:barChart>
        <c:barDir val="bar"/>
        <c:grouping val="clustered"/>
        <c:varyColors val="1"/>
        <c:ser>
          <c:idx val="0"/>
          <c:order val="0"/>
          <c:tx>
            <c:strRef>
              <c:f>pivot_3!$B$3</c:f>
              <c:strCache>
                <c:ptCount val="1"/>
                <c:pt idx="0">
                  <c:v>Total</c:v>
                </c:pt>
              </c:strCache>
            </c:strRef>
          </c:tx>
          <c:spPr>
            <a:effectLst>
              <a:innerShdw blurRad="63500" dist="50800" dir="18900000">
                <a:prstClr val="black">
                  <a:alpha val="50000"/>
                </a:prstClr>
              </a:innerShdw>
            </a:effectLst>
          </c:spPr>
          <c:invertIfNegative val="0"/>
          <c:dPt>
            <c:idx val="0"/>
            <c:invertIfNegative val="0"/>
            <c:bubble3D val="0"/>
            <c:spPr>
              <a:solidFill>
                <a:schemeClr val="accent1"/>
              </a:solidFill>
              <a:ln>
                <a:noFill/>
              </a:ln>
              <a:effectLst>
                <a:innerShdw blurRad="63500" dist="50800" dir="18900000">
                  <a:prstClr val="black">
                    <a:alpha val="50000"/>
                  </a:prstClr>
                </a:innerShdw>
              </a:effectLst>
            </c:spPr>
            <c:extLst>
              <c:ext xmlns:c16="http://schemas.microsoft.com/office/drawing/2014/chart" uri="{C3380CC4-5D6E-409C-BE32-E72D297353CC}">
                <c16:uniqueId val="{00000001-39E9-C145-915C-ED1F8761F261}"/>
              </c:ext>
            </c:extLst>
          </c:dPt>
          <c:dPt>
            <c:idx val="1"/>
            <c:invertIfNegative val="0"/>
            <c:bubble3D val="0"/>
            <c:spPr>
              <a:solidFill>
                <a:schemeClr val="accent2"/>
              </a:solidFill>
              <a:ln>
                <a:noFill/>
              </a:ln>
              <a:effectLst>
                <a:innerShdw blurRad="63500" dist="50800" dir="18900000">
                  <a:prstClr val="black">
                    <a:alpha val="50000"/>
                  </a:prstClr>
                </a:innerShdw>
              </a:effectLst>
            </c:spPr>
            <c:extLst>
              <c:ext xmlns:c16="http://schemas.microsoft.com/office/drawing/2014/chart" uri="{C3380CC4-5D6E-409C-BE32-E72D297353CC}">
                <c16:uniqueId val="{00000003-39E9-C145-915C-ED1F8761F261}"/>
              </c:ext>
            </c:extLst>
          </c:dPt>
          <c:dPt>
            <c:idx val="2"/>
            <c:invertIfNegative val="0"/>
            <c:bubble3D val="0"/>
            <c:spPr>
              <a:solidFill>
                <a:schemeClr val="accent3"/>
              </a:solidFill>
              <a:ln>
                <a:noFill/>
              </a:ln>
              <a:effectLst>
                <a:innerShdw blurRad="63500" dist="50800" dir="18900000">
                  <a:prstClr val="black">
                    <a:alpha val="50000"/>
                  </a:prstClr>
                </a:innerShdw>
              </a:effectLst>
            </c:spPr>
            <c:extLst>
              <c:ext xmlns:c16="http://schemas.microsoft.com/office/drawing/2014/chart" uri="{C3380CC4-5D6E-409C-BE32-E72D297353CC}">
                <c16:uniqueId val="{00000005-39E9-C145-915C-ED1F8761F261}"/>
              </c:ext>
            </c:extLst>
          </c:dPt>
          <c:dPt>
            <c:idx val="3"/>
            <c:invertIfNegative val="0"/>
            <c:bubble3D val="0"/>
            <c:spPr>
              <a:solidFill>
                <a:schemeClr val="accent4"/>
              </a:solidFill>
              <a:ln>
                <a:noFill/>
              </a:ln>
              <a:effectLst>
                <a:innerShdw blurRad="63500" dist="50800" dir="18900000">
                  <a:prstClr val="black">
                    <a:alpha val="50000"/>
                  </a:prstClr>
                </a:innerShdw>
              </a:effectLst>
            </c:spPr>
            <c:extLst>
              <c:ext xmlns:c16="http://schemas.microsoft.com/office/drawing/2014/chart" uri="{C3380CC4-5D6E-409C-BE32-E72D297353CC}">
                <c16:uniqueId val="{00000007-39E9-C145-915C-ED1F8761F261}"/>
              </c:ext>
            </c:extLst>
          </c:dPt>
          <c:dPt>
            <c:idx val="4"/>
            <c:invertIfNegative val="0"/>
            <c:bubble3D val="0"/>
            <c:spPr>
              <a:solidFill>
                <a:schemeClr val="accent5"/>
              </a:solidFill>
              <a:ln>
                <a:noFill/>
              </a:ln>
              <a:effectLst>
                <a:innerShdw blurRad="63500" dist="50800" dir="18900000">
                  <a:prstClr val="black">
                    <a:alpha val="50000"/>
                  </a:prstClr>
                </a:innerShdw>
              </a:effectLst>
            </c:spPr>
            <c:extLst>
              <c:ext xmlns:c16="http://schemas.microsoft.com/office/drawing/2014/chart" uri="{C3380CC4-5D6E-409C-BE32-E72D297353CC}">
                <c16:uniqueId val="{00000009-39E9-C145-915C-ED1F8761F261}"/>
              </c:ext>
            </c:extLst>
          </c:dPt>
          <c:dPt>
            <c:idx val="5"/>
            <c:invertIfNegative val="0"/>
            <c:bubble3D val="0"/>
            <c:spPr>
              <a:solidFill>
                <a:schemeClr val="accent6"/>
              </a:solidFill>
              <a:ln>
                <a:noFill/>
              </a:ln>
              <a:effectLst>
                <a:innerShdw blurRad="63500" dist="50800" dir="18900000">
                  <a:prstClr val="black">
                    <a:alpha val="50000"/>
                  </a:prstClr>
                </a:innerShdw>
              </a:effectLst>
            </c:spPr>
            <c:extLst>
              <c:ext xmlns:c16="http://schemas.microsoft.com/office/drawing/2014/chart" uri="{C3380CC4-5D6E-409C-BE32-E72D297353CC}">
                <c16:uniqueId val="{0000000B-39E9-C145-915C-ED1F8761F261}"/>
              </c:ext>
            </c:extLst>
          </c:dPt>
          <c:dPt>
            <c:idx val="6"/>
            <c:invertIfNegative val="0"/>
            <c:bubble3D val="0"/>
            <c:spPr>
              <a:solidFill>
                <a:schemeClr val="accent1">
                  <a:lumMod val="60000"/>
                </a:schemeClr>
              </a:solidFill>
              <a:ln>
                <a:noFill/>
              </a:ln>
              <a:effectLst>
                <a:innerShdw blurRad="63500" dist="50800" dir="18900000">
                  <a:prstClr val="black">
                    <a:alpha val="50000"/>
                  </a:prstClr>
                </a:innerShdw>
              </a:effectLst>
            </c:spPr>
            <c:extLst>
              <c:ext xmlns:c16="http://schemas.microsoft.com/office/drawing/2014/chart" uri="{C3380CC4-5D6E-409C-BE32-E72D297353CC}">
                <c16:uniqueId val="{0000000D-39E9-C145-915C-ED1F8761F26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pivot_3!$A$4:$A$11</c:f>
              <c:strCache>
                <c:ptCount val="7"/>
                <c:pt idx="0">
                  <c:v>East Asia &amp; Pacific</c:v>
                </c:pt>
                <c:pt idx="1">
                  <c:v>Europe &amp; Central Asia</c:v>
                </c:pt>
                <c:pt idx="2">
                  <c:v>Latin America &amp; Caribbean</c:v>
                </c:pt>
                <c:pt idx="3">
                  <c:v>Middle East &amp; North Africa</c:v>
                </c:pt>
                <c:pt idx="4">
                  <c:v>North America</c:v>
                </c:pt>
                <c:pt idx="5">
                  <c:v>South Asia</c:v>
                </c:pt>
                <c:pt idx="6">
                  <c:v>Sub-Saharan Africa</c:v>
                </c:pt>
              </c:strCache>
            </c:strRef>
          </c:cat>
          <c:val>
            <c:numRef>
              <c:f>pivot_3!$B$4:$B$11</c:f>
              <c:numCache>
                <c:formatCode>"£"#,##0.00</c:formatCode>
                <c:ptCount val="7"/>
                <c:pt idx="0">
                  <c:v>5132875833.8302956</c:v>
                </c:pt>
                <c:pt idx="1">
                  <c:v>10738456661.741339</c:v>
                </c:pt>
                <c:pt idx="2">
                  <c:v>360425176.30253857</c:v>
                </c:pt>
                <c:pt idx="3">
                  <c:v>139380992.1038104</c:v>
                </c:pt>
                <c:pt idx="4">
                  <c:v>4688448693.5176878</c:v>
                </c:pt>
                <c:pt idx="5">
                  <c:v>776148409.82098246</c:v>
                </c:pt>
                <c:pt idx="6">
                  <c:v>603850910.28133845</c:v>
                </c:pt>
              </c:numCache>
            </c:numRef>
          </c:val>
          <c:extLst>
            <c:ext xmlns:c16="http://schemas.microsoft.com/office/drawing/2014/chart" uri="{C3380CC4-5D6E-409C-BE32-E72D297353CC}">
              <c16:uniqueId val="{0000000E-39E9-C145-915C-ED1F8761F261}"/>
            </c:ext>
          </c:extLst>
        </c:ser>
        <c:dLbls>
          <c:showLegendKey val="0"/>
          <c:showVal val="0"/>
          <c:showCatName val="0"/>
          <c:showSerName val="0"/>
          <c:showPercent val="0"/>
          <c:showBubbleSize val="0"/>
        </c:dLbls>
        <c:gapWidth val="182"/>
        <c:axId val="1049136704"/>
        <c:axId val="1004667104"/>
      </c:barChart>
      <c:catAx>
        <c:axId val="1049136704"/>
        <c:scaling>
          <c:orientation val="minMax"/>
        </c:scaling>
        <c:delete val="1"/>
        <c:axPos val="l"/>
        <c:numFmt formatCode="General" sourceLinked="1"/>
        <c:majorTickMark val="none"/>
        <c:minorTickMark val="none"/>
        <c:tickLblPos val="nextTo"/>
        <c:crossAx val="1004667104"/>
        <c:crosses val="autoZero"/>
        <c:auto val="1"/>
        <c:lblAlgn val="ctr"/>
        <c:lblOffset val="100"/>
        <c:noMultiLvlLbl val="0"/>
      </c:catAx>
      <c:valAx>
        <c:axId val="1004667104"/>
        <c:scaling>
          <c:orientation val="minMax"/>
        </c:scaling>
        <c:delete val="1"/>
        <c:axPos val="b"/>
        <c:numFmt formatCode="&quot;£&quot;#,##0.00" sourceLinked="1"/>
        <c:majorTickMark val="none"/>
        <c:minorTickMark val="none"/>
        <c:tickLblPos val="nextTo"/>
        <c:crossAx val="104913670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[UK_Touris_Analysis_&amp;_Dashboard.xlsx]pivot_2!PivotTable14</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a:noFill/>
          </a:ln>
          <a:effectLst/>
        </c:spPr>
        <c:marker>
          <c:symbol val="none"/>
        </c:marker>
        <c:dLbl>
          <c:idx val="0"/>
          <c:numFmt formatCode="#,###,###\ &quot;K&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solidFill>
            <a:schemeClr val="accent2">
              <a:lumMod val="40000"/>
              <a:lumOff val="60000"/>
            </a:schemeClr>
          </a:solidFill>
          <a:ln>
            <a:noFill/>
          </a:ln>
          <a:effectLst/>
        </c:spPr>
      </c:pivotFmt>
    </c:pivotFmts>
    <c:plotArea>
      <c:layout>
        <c:manualLayout>
          <c:layoutTarget val="inner"/>
          <c:xMode val="edge"/>
          <c:yMode val="edge"/>
          <c:x val="0.2071259218209387"/>
          <c:y val="2.7885374420831343E-2"/>
          <c:w val="0.7738522766175967"/>
          <c:h val="0.97211462557916861"/>
        </c:manualLayout>
      </c:layout>
      <c:barChart>
        <c:barDir val="bar"/>
        <c:grouping val="clustered"/>
        <c:varyColors val="0"/>
        <c:ser>
          <c:idx val="0"/>
          <c:order val="0"/>
          <c:tx>
            <c:strRef>
              <c:f>pivot_2!$B$15</c:f>
              <c:strCache>
                <c:ptCount val="1"/>
                <c:pt idx="0">
                  <c:v>Total</c:v>
                </c:pt>
              </c:strCache>
            </c:strRef>
          </c:tx>
          <c:spPr>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a:noFill/>
            </a:ln>
            <a:effectLst/>
          </c:spPr>
          <c:invertIfNegative val="0"/>
          <c:dPt>
            <c:idx val="1"/>
            <c:invertIfNegative val="0"/>
            <c:bubble3D val="0"/>
            <c:extLst>
              <c:ext xmlns:c16="http://schemas.microsoft.com/office/drawing/2014/chart" uri="{C3380CC4-5D6E-409C-BE32-E72D297353CC}">
                <c16:uniqueId val="{00000001-84D7-2F4F-AE13-47A753A26483}"/>
              </c:ext>
            </c:extLst>
          </c:dPt>
          <c:dLbls>
            <c:numFmt formatCode="#,###,###\ &quot;K&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pivot_2!$A$16:$A$21</c:f>
              <c:strCache>
                <c:ptCount val="5"/>
                <c:pt idx="0">
                  <c:v>New Zealand</c:v>
                </c:pt>
                <c:pt idx="1">
                  <c:v>Japan</c:v>
                </c:pt>
                <c:pt idx="2">
                  <c:v>United Arab Emirates</c:v>
                </c:pt>
                <c:pt idx="3">
                  <c:v>Australia</c:v>
                </c:pt>
                <c:pt idx="4">
                  <c:v>China</c:v>
                </c:pt>
              </c:strCache>
            </c:strRef>
          </c:cat>
          <c:val>
            <c:numRef>
              <c:f>pivot_2!$B$16:$B$21</c:f>
              <c:numCache>
                <c:formatCode>0.00</c:formatCode>
                <c:ptCount val="5"/>
                <c:pt idx="0">
                  <c:v>231.71767367230225</c:v>
                </c:pt>
                <c:pt idx="1">
                  <c:v>428.95213204668022</c:v>
                </c:pt>
                <c:pt idx="2">
                  <c:v>511.46505445343428</c:v>
                </c:pt>
                <c:pt idx="3">
                  <c:v>1039.0292630961944</c:v>
                </c:pt>
                <c:pt idx="4">
                  <c:v>1404</c:v>
                </c:pt>
              </c:numCache>
            </c:numRef>
          </c:val>
          <c:extLst>
            <c:ext xmlns:c16="http://schemas.microsoft.com/office/drawing/2014/chart" uri="{C3380CC4-5D6E-409C-BE32-E72D297353CC}">
              <c16:uniqueId val="{00000000-706D-864E-B2AB-F21E8D52F6C3}"/>
            </c:ext>
          </c:extLst>
        </c:ser>
        <c:dLbls>
          <c:showLegendKey val="0"/>
          <c:showVal val="0"/>
          <c:showCatName val="0"/>
          <c:showSerName val="0"/>
          <c:showPercent val="0"/>
          <c:showBubbleSize val="0"/>
        </c:dLbls>
        <c:gapWidth val="182"/>
        <c:axId val="290924784"/>
        <c:axId val="291145552"/>
      </c:barChart>
      <c:catAx>
        <c:axId val="290924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291145552"/>
        <c:crosses val="autoZero"/>
        <c:auto val="1"/>
        <c:lblAlgn val="ctr"/>
        <c:lblOffset val="100"/>
        <c:noMultiLvlLbl val="0"/>
      </c:catAx>
      <c:valAx>
        <c:axId val="291145552"/>
        <c:scaling>
          <c:orientation val="minMax"/>
        </c:scaling>
        <c:delete val="1"/>
        <c:axPos val="b"/>
        <c:numFmt formatCode="0.00" sourceLinked="1"/>
        <c:majorTickMark val="none"/>
        <c:minorTickMark val="none"/>
        <c:tickLblPos val="nextTo"/>
        <c:crossAx val="290924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[UK_Touris_Analysis_&amp;_Dashboard.xlsx]pivot_2!PivotTable17</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quot;M&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s>
    <c:plotArea>
      <c:layout>
        <c:manualLayout>
          <c:layoutTarget val="inner"/>
          <c:xMode val="edge"/>
          <c:yMode val="edge"/>
          <c:x val="4.3676499213051766E-3"/>
          <c:y val="0"/>
          <c:w val="0.99563235007869477"/>
          <c:h val="0.813870668727525"/>
        </c:manualLayout>
      </c:layout>
      <c:barChart>
        <c:barDir val="col"/>
        <c:grouping val="clustered"/>
        <c:varyColors val="1"/>
        <c:ser>
          <c:idx val="0"/>
          <c:order val="0"/>
          <c:tx>
            <c:strRef>
              <c:f>pivot_2!$B$43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EB1C-B846-AAA2-A083347F3BBD}"/>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EB1C-B846-AAA2-A083347F3BBD}"/>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EB1C-B846-AAA2-A083347F3BBD}"/>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EB1C-B846-AAA2-A083347F3BBD}"/>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EB1C-B846-AAA2-A083347F3BBD}"/>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C5EC-DE48-BB39-9E96D41528EC}"/>
              </c:ext>
            </c:extLst>
          </c:dPt>
          <c:dLbls>
            <c:numFmt formatCode="#,###,,&quot;M&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pivot_2!$A$44:$A$50</c:f>
              <c:strCache>
                <c:ptCount val="6"/>
                <c:pt idx="0">
                  <c:v>China</c:v>
                </c:pt>
                <c:pt idx="1">
                  <c:v>Australia</c:v>
                </c:pt>
                <c:pt idx="2">
                  <c:v>United Arab Emirates</c:v>
                </c:pt>
                <c:pt idx="3">
                  <c:v>Japan</c:v>
                </c:pt>
                <c:pt idx="4">
                  <c:v>Thailand</c:v>
                </c:pt>
                <c:pt idx="5">
                  <c:v>New Zealand</c:v>
                </c:pt>
              </c:strCache>
            </c:strRef>
          </c:cat>
          <c:val>
            <c:numRef>
              <c:f>pivot_2!$B$44:$B$50</c:f>
              <c:numCache>
                <c:formatCode>General</c:formatCode>
                <c:ptCount val="6"/>
                <c:pt idx="0">
                  <c:v>2044224000</c:v>
                </c:pt>
                <c:pt idx="1">
                  <c:v>1089701831.4173079</c:v>
                </c:pt>
                <c:pt idx="2">
                  <c:v>910289757.96082449</c:v>
                </c:pt>
                <c:pt idx="3">
                  <c:v>496902821.7294724</c:v>
                </c:pt>
                <c:pt idx="4">
                  <c:v>316025618.94367874</c:v>
                </c:pt>
                <c:pt idx="5">
                  <c:v>275731803.77901196</c:v>
                </c:pt>
              </c:numCache>
            </c:numRef>
          </c:val>
          <c:extLst>
            <c:ext xmlns:c16="http://schemas.microsoft.com/office/drawing/2014/chart" uri="{C3380CC4-5D6E-409C-BE32-E72D297353CC}">
              <c16:uniqueId val="{00000000-E25C-1549-935D-97CBAB473D1D}"/>
            </c:ext>
          </c:extLst>
        </c:ser>
        <c:dLbls>
          <c:showLegendKey val="0"/>
          <c:showVal val="0"/>
          <c:showCatName val="0"/>
          <c:showSerName val="0"/>
          <c:showPercent val="0"/>
          <c:showBubbleSize val="0"/>
        </c:dLbls>
        <c:gapWidth val="219"/>
        <c:overlap val="-27"/>
        <c:axId val="307296864"/>
        <c:axId val="307751904"/>
      </c:barChart>
      <c:catAx>
        <c:axId val="307296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307751904"/>
        <c:crosses val="autoZero"/>
        <c:auto val="1"/>
        <c:lblAlgn val="ctr"/>
        <c:lblOffset val="100"/>
        <c:noMultiLvlLbl val="0"/>
      </c:catAx>
      <c:valAx>
        <c:axId val="307751904"/>
        <c:scaling>
          <c:orientation val="minMax"/>
        </c:scaling>
        <c:delete val="1"/>
        <c:axPos val="l"/>
        <c:numFmt formatCode="General" sourceLinked="1"/>
        <c:majorTickMark val="none"/>
        <c:minorTickMark val="none"/>
        <c:tickLblPos val="nextTo"/>
        <c:crossAx val="307296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[UK_Touris_Analysis_&amp;_Dashboard.xlsx]pivot_3!PivotTable9</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innerShdw blurRad="63500" dist="50800" dir="18900000">
              <a:prstClr val="black">
                <a:alpha val="50000"/>
              </a:prstClr>
            </a:innerShdw>
          </a:effectLst>
        </c:spPr>
        <c:marker>
          <c:symbol val="none"/>
        </c:marker>
        <c:dLbl>
          <c:idx val="0"/>
          <c:numFmt formatCode="#,###,,&quot;M&quot;"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innerShdw blurRad="63500" dist="50800" dir="18900000">
              <a:prstClr val="black">
                <a:alpha val="50000"/>
              </a:prstClr>
            </a:innerShdw>
          </a:effectLst>
        </c:spPr>
      </c:pivotFmt>
      <c:pivotFmt>
        <c:idx val="4"/>
        <c:spPr>
          <a:solidFill>
            <a:schemeClr val="accent4">
              <a:lumMod val="60000"/>
              <a:lumOff val="40000"/>
            </a:schemeClr>
          </a:solidFill>
          <a:ln>
            <a:noFill/>
          </a:ln>
          <a:effectLst>
            <a:innerShdw blurRad="63500" dist="50800" dir="18900000">
              <a:prstClr val="black">
                <a:alpha val="50000"/>
              </a:prstClr>
            </a:innerShdw>
          </a:effectLst>
        </c:spPr>
      </c:pivotFmt>
      <c:pivotFmt>
        <c:idx val="5"/>
        <c:spPr>
          <a:solidFill>
            <a:schemeClr val="accent1"/>
          </a:solidFill>
          <a:ln>
            <a:noFill/>
          </a:ln>
          <a:effectLst>
            <a:innerShdw blurRad="63500" dist="50800" dir="18900000">
              <a:prstClr val="black">
                <a:alpha val="50000"/>
              </a:prstClr>
            </a:innerShdw>
          </a:effectLst>
        </c:spPr>
      </c:pivotFmt>
      <c:pivotFmt>
        <c:idx val="6"/>
        <c:spPr>
          <a:solidFill>
            <a:schemeClr val="accent1"/>
          </a:solidFill>
          <a:ln>
            <a:noFill/>
          </a:ln>
          <a:effectLst>
            <a:innerShdw blurRad="63500" dist="50800" dir="18900000">
              <a:prstClr val="black">
                <a:alpha val="50000"/>
              </a:prstClr>
            </a:innerShdw>
          </a:effectLst>
        </c:spPr>
      </c:pivotFmt>
      <c:pivotFmt>
        <c:idx val="7"/>
        <c:spPr>
          <a:solidFill>
            <a:schemeClr val="accent1"/>
          </a:solidFill>
          <a:ln>
            <a:noFill/>
          </a:ln>
          <a:effectLst>
            <a:innerShdw blurRad="63500" dist="50800" dir="18900000">
              <a:prstClr val="black">
                <a:alpha val="50000"/>
              </a:prstClr>
            </a:innerShdw>
          </a:effectLst>
        </c:spPr>
      </c:pivotFmt>
      <c:pivotFmt>
        <c:idx val="8"/>
        <c:spPr>
          <a:solidFill>
            <a:schemeClr val="accent1"/>
          </a:solidFill>
          <a:ln>
            <a:noFill/>
          </a:ln>
          <a:effectLst>
            <a:innerShdw blurRad="63500" dist="50800" dir="18900000">
              <a:prstClr val="black">
                <a:alpha val="50000"/>
              </a:prstClr>
            </a:innerShdw>
          </a:effectLst>
        </c:spPr>
      </c:pivotFmt>
      <c:pivotFmt>
        <c:idx val="9"/>
        <c:spPr>
          <a:solidFill>
            <a:schemeClr val="accent1"/>
          </a:solidFill>
          <a:ln>
            <a:noFill/>
          </a:ln>
          <a:effectLst>
            <a:innerShdw blurRad="63500" dist="50800" dir="18900000">
              <a:prstClr val="black">
                <a:alpha val="50000"/>
              </a:prstClr>
            </a:innerShdw>
          </a:effectLst>
        </c:spPr>
      </c:pivotFmt>
    </c:pivotFmts>
    <c:plotArea>
      <c:layout>
        <c:manualLayout>
          <c:layoutTarget val="inner"/>
          <c:xMode val="edge"/>
          <c:yMode val="edge"/>
          <c:x val="0.27330943657471363"/>
          <c:y val="6.6066024024914724E-2"/>
          <c:w val="0.72665039370078743"/>
          <c:h val="0.93393393393393398"/>
        </c:manualLayout>
      </c:layout>
      <c:barChart>
        <c:barDir val="bar"/>
        <c:grouping val="clustered"/>
        <c:varyColors val="1"/>
        <c:ser>
          <c:idx val="0"/>
          <c:order val="0"/>
          <c:tx>
            <c:strRef>
              <c:f>pivot_3!$B$3</c:f>
              <c:strCache>
                <c:ptCount val="1"/>
                <c:pt idx="0">
                  <c:v>Total</c:v>
                </c:pt>
              </c:strCache>
            </c:strRef>
          </c:tx>
          <c:spPr>
            <a:effectLst>
              <a:innerShdw blurRad="63500" dist="50800" dir="18900000">
                <a:prstClr val="black">
                  <a:alpha val="50000"/>
                </a:prstClr>
              </a:innerShdw>
            </a:effectLst>
          </c:spPr>
          <c:invertIfNegative val="0"/>
          <c:dPt>
            <c:idx val="0"/>
            <c:invertIfNegative val="0"/>
            <c:bubble3D val="0"/>
            <c:spPr>
              <a:solidFill>
                <a:schemeClr val="accent4">
                  <a:lumMod val="60000"/>
                  <a:lumOff val="40000"/>
                </a:schemeClr>
              </a:solidFill>
              <a:ln>
                <a:noFill/>
              </a:ln>
              <a:effectLst>
                <a:innerShdw blurRad="63500" dist="50800" dir="18900000">
                  <a:prstClr val="black">
                    <a:alpha val="50000"/>
                  </a:prstClr>
                </a:innerShdw>
              </a:effectLst>
            </c:spPr>
            <c:extLst>
              <c:ext xmlns:c16="http://schemas.microsoft.com/office/drawing/2014/chart" uri="{C3380CC4-5D6E-409C-BE32-E72D297353CC}">
                <c16:uniqueId val="{00000002-5E6F-DF4B-B667-60A054B0C0D7}"/>
              </c:ext>
            </c:extLst>
          </c:dPt>
          <c:dPt>
            <c:idx val="1"/>
            <c:invertIfNegative val="0"/>
            <c:bubble3D val="0"/>
            <c:spPr>
              <a:solidFill>
                <a:schemeClr val="accent2"/>
              </a:solidFill>
              <a:ln>
                <a:noFill/>
              </a:ln>
              <a:effectLst>
                <a:innerShdw blurRad="63500" dist="50800" dir="18900000">
                  <a:prstClr val="black">
                    <a:alpha val="50000"/>
                  </a:prstClr>
                </a:innerShdw>
              </a:effectLst>
            </c:spPr>
            <c:extLst>
              <c:ext xmlns:c16="http://schemas.microsoft.com/office/drawing/2014/chart" uri="{C3380CC4-5D6E-409C-BE32-E72D297353CC}">
                <c16:uniqueId val="{00000003-1E39-ED48-8967-8B5FF9251E0E}"/>
              </c:ext>
            </c:extLst>
          </c:dPt>
          <c:dPt>
            <c:idx val="2"/>
            <c:invertIfNegative val="0"/>
            <c:bubble3D val="0"/>
            <c:spPr>
              <a:solidFill>
                <a:schemeClr val="accent3"/>
              </a:solidFill>
              <a:ln>
                <a:noFill/>
              </a:ln>
              <a:effectLst>
                <a:innerShdw blurRad="63500" dist="50800" dir="18900000">
                  <a:prstClr val="black">
                    <a:alpha val="50000"/>
                  </a:prstClr>
                </a:innerShdw>
              </a:effectLst>
            </c:spPr>
            <c:extLst>
              <c:ext xmlns:c16="http://schemas.microsoft.com/office/drawing/2014/chart" uri="{C3380CC4-5D6E-409C-BE32-E72D297353CC}">
                <c16:uniqueId val="{00000005-1E39-ED48-8967-8B5FF9251E0E}"/>
              </c:ext>
            </c:extLst>
          </c:dPt>
          <c:dPt>
            <c:idx val="3"/>
            <c:invertIfNegative val="0"/>
            <c:bubble3D val="0"/>
            <c:spPr>
              <a:solidFill>
                <a:schemeClr val="accent4"/>
              </a:solidFill>
              <a:ln>
                <a:noFill/>
              </a:ln>
              <a:effectLst>
                <a:innerShdw blurRad="63500" dist="50800" dir="18900000">
                  <a:prstClr val="black">
                    <a:alpha val="50000"/>
                  </a:prstClr>
                </a:innerShdw>
              </a:effectLst>
            </c:spPr>
            <c:extLst>
              <c:ext xmlns:c16="http://schemas.microsoft.com/office/drawing/2014/chart" uri="{C3380CC4-5D6E-409C-BE32-E72D297353CC}">
                <c16:uniqueId val="{00000007-1E39-ED48-8967-8B5FF9251E0E}"/>
              </c:ext>
            </c:extLst>
          </c:dPt>
          <c:dPt>
            <c:idx val="4"/>
            <c:invertIfNegative val="0"/>
            <c:bubble3D val="0"/>
            <c:spPr>
              <a:solidFill>
                <a:schemeClr val="accent5"/>
              </a:solidFill>
              <a:ln>
                <a:noFill/>
              </a:ln>
              <a:effectLst>
                <a:innerShdw blurRad="63500" dist="50800" dir="18900000">
                  <a:prstClr val="black">
                    <a:alpha val="50000"/>
                  </a:prstClr>
                </a:innerShdw>
              </a:effectLst>
            </c:spPr>
            <c:extLst>
              <c:ext xmlns:c16="http://schemas.microsoft.com/office/drawing/2014/chart" uri="{C3380CC4-5D6E-409C-BE32-E72D297353CC}">
                <c16:uniqueId val="{00000009-1E39-ED48-8967-8B5FF9251E0E}"/>
              </c:ext>
            </c:extLst>
          </c:dPt>
          <c:dPt>
            <c:idx val="5"/>
            <c:invertIfNegative val="0"/>
            <c:bubble3D val="0"/>
            <c:spPr>
              <a:solidFill>
                <a:schemeClr val="accent6"/>
              </a:solidFill>
              <a:ln>
                <a:noFill/>
              </a:ln>
              <a:effectLst>
                <a:innerShdw blurRad="63500" dist="50800" dir="18900000">
                  <a:prstClr val="black">
                    <a:alpha val="50000"/>
                  </a:prstClr>
                </a:innerShdw>
              </a:effectLst>
            </c:spPr>
            <c:extLst>
              <c:ext xmlns:c16="http://schemas.microsoft.com/office/drawing/2014/chart" uri="{C3380CC4-5D6E-409C-BE32-E72D297353CC}">
                <c16:uniqueId val="{0000000B-1E39-ED48-8967-8B5FF9251E0E}"/>
              </c:ext>
            </c:extLst>
          </c:dPt>
          <c:dPt>
            <c:idx val="6"/>
            <c:invertIfNegative val="0"/>
            <c:bubble3D val="0"/>
            <c:spPr>
              <a:solidFill>
                <a:schemeClr val="accent1">
                  <a:lumMod val="60000"/>
                </a:schemeClr>
              </a:solidFill>
              <a:ln>
                <a:noFill/>
              </a:ln>
              <a:effectLst>
                <a:innerShdw blurRad="63500" dist="50800" dir="18900000">
                  <a:prstClr val="black">
                    <a:alpha val="50000"/>
                  </a:prstClr>
                </a:innerShdw>
              </a:effectLst>
            </c:spPr>
            <c:extLst>
              <c:ext xmlns:c16="http://schemas.microsoft.com/office/drawing/2014/chart" uri="{C3380CC4-5D6E-409C-BE32-E72D297353CC}">
                <c16:uniqueId val="{00000001-5E6F-DF4B-B667-60A054B0C0D7}"/>
              </c:ext>
            </c:extLst>
          </c:dPt>
          <c:dLbls>
            <c:numFmt formatCode="#,###,,&quot;M&quot;"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pivot_3!$A$4:$A$11</c:f>
              <c:strCache>
                <c:ptCount val="7"/>
                <c:pt idx="0">
                  <c:v>East Asia &amp; Pacific</c:v>
                </c:pt>
                <c:pt idx="1">
                  <c:v>Europe &amp; Central Asia</c:v>
                </c:pt>
                <c:pt idx="2">
                  <c:v>Latin America &amp; Caribbean</c:v>
                </c:pt>
                <c:pt idx="3">
                  <c:v>Middle East &amp; North Africa</c:v>
                </c:pt>
                <c:pt idx="4">
                  <c:v>North America</c:v>
                </c:pt>
                <c:pt idx="5">
                  <c:v>South Asia</c:v>
                </c:pt>
                <c:pt idx="6">
                  <c:v>Sub-Saharan Africa</c:v>
                </c:pt>
              </c:strCache>
            </c:strRef>
          </c:cat>
          <c:val>
            <c:numRef>
              <c:f>pivot_3!$B$4:$B$11</c:f>
              <c:numCache>
                <c:formatCode>"£"#,##0.00</c:formatCode>
                <c:ptCount val="7"/>
                <c:pt idx="0">
                  <c:v>5132875833.8302956</c:v>
                </c:pt>
                <c:pt idx="1">
                  <c:v>10738456661.741339</c:v>
                </c:pt>
                <c:pt idx="2">
                  <c:v>360425176.30253857</c:v>
                </c:pt>
                <c:pt idx="3">
                  <c:v>139380992.1038104</c:v>
                </c:pt>
                <c:pt idx="4">
                  <c:v>4688448693.5176878</c:v>
                </c:pt>
                <c:pt idx="5">
                  <c:v>776148409.82098246</c:v>
                </c:pt>
                <c:pt idx="6">
                  <c:v>603850910.28133845</c:v>
                </c:pt>
              </c:numCache>
            </c:numRef>
          </c:val>
          <c:extLst>
            <c:ext xmlns:c16="http://schemas.microsoft.com/office/drawing/2014/chart" uri="{C3380CC4-5D6E-409C-BE32-E72D297353CC}">
              <c16:uniqueId val="{00000000-5E6F-DF4B-B667-60A054B0C0D7}"/>
            </c:ext>
          </c:extLst>
        </c:ser>
        <c:dLbls>
          <c:showLegendKey val="0"/>
          <c:showVal val="0"/>
          <c:showCatName val="0"/>
          <c:showSerName val="0"/>
          <c:showPercent val="0"/>
          <c:showBubbleSize val="0"/>
        </c:dLbls>
        <c:gapWidth val="182"/>
        <c:axId val="1049136704"/>
        <c:axId val="1004667104"/>
      </c:barChart>
      <c:catAx>
        <c:axId val="1049136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Aharoni" panose="02010803020104030203" pitchFamily="2" charset="-79"/>
                <a:ea typeface="+mn-ea"/>
                <a:cs typeface="Aharoni" panose="02010803020104030203" pitchFamily="2" charset="-79"/>
              </a:defRPr>
            </a:pPr>
            <a:endParaRPr lang="en-US"/>
          </a:p>
        </c:txPr>
        <c:crossAx val="1004667104"/>
        <c:crosses val="autoZero"/>
        <c:auto val="1"/>
        <c:lblAlgn val="ctr"/>
        <c:lblOffset val="100"/>
        <c:noMultiLvlLbl val="0"/>
      </c:catAx>
      <c:valAx>
        <c:axId val="1004667104"/>
        <c:scaling>
          <c:orientation val="minMax"/>
        </c:scaling>
        <c:delete val="1"/>
        <c:axPos val="b"/>
        <c:numFmt formatCode="&quot;£&quot;#,##0.00" sourceLinked="1"/>
        <c:majorTickMark val="none"/>
        <c:minorTickMark val="none"/>
        <c:tickLblPos val="nextTo"/>
        <c:crossAx val="1049136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[UK_Touris_Analysis_&amp;_Dashboard.xlsx]pivot_3!PivotTable10</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a:innerShdw blurRad="63500" dist="50800" dir="189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a:innerShdw blurRad="63500" dist="50800" dir="18900000">
              <a:prstClr val="black">
                <a:alpha val="50000"/>
              </a:prstClr>
            </a:innerShdw>
          </a:effectLst>
        </c:spPr>
        <c:dLbl>
          <c:idx val="0"/>
          <c:layout>
            <c:manualLayout>
              <c:x val="0.26285714285714284"/>
              <c:y val="-3.6226423705582926E-2"/>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3385714285714287"/>
                  <c:h val="8.2762402677142216E-2"/>
                </c:manualLayout>
              </c15:layout>
            </c:ext>
          </c:extLst>
        </c:dLbl>
      </c:pivotFmt>
      <c:pivotFmt>
        <c:idx val="15"/>
        <c:spPr>
          <a:solidFill>
            <a:schemeClr val="accent1"/>
          </a:solidFill>
          <a:ln w="19050">
            <a:solidFill>
              <a:schemeClr val="lt1"/>
            </a:solidFill>
          </a:ln>
          <a:effectLst>
            <a:innerShdw blurRad="63500" dist="50800" dir="18900000">
              <a:prstClr val="black">
                <a:alpha val="50000"/>
              </a:prstClr>
            </a:innerShdw>
          </a:effectLst>
        </c:spPr>
      </c:pivotFmt>
      <c:pivotFmt>
        <c:idx val="16"/>
        <c:spPr>
          <a:solidFill>
            <a:schemeClr val="accent1"/>
          </a:solidFill>
          <a:ln w="19050">
            <a:solidFill>
              <a:schemeClr val="lt1"/>
            </a:solidFill>
          </a:ln>
          <a:effectLst>
            <a:innerShdw blurRad="63500" dist="50800" dir="18900000">
              <a:prstClr val="black">
                <a:alpha val="50000"/>
              </a:prstClr>
            </a:innerShdw>
          </a:effectLst>
        </c:spPr>
      </c:pivotFmt>
    </c:pivotFmts>
    <c:plotArea>
      <c:layout>
        <c:manualLayout>
          <c:layoutTarget val="inner"/>
          <c:xMode val="edge"/>
          <c:yMode val="edge"/>
          <c:x val="2.0285714285714286E-3"/>
          <c:y val="5.2818307012594087E-2"/>
          <c:w val="0.86862272215973002"/>
          <c:h val="0.9318560187904833"/>
        </c:manualLayout>
      </c:layout>
      <c:doughnutChart>
        <c:varyColors val="1"/>
        <c:ser>
          <c:idx val="0"/>
          <c:order val="0"/>
          <c:tx>
            <c:strRef>
              <c:f>pivot_3!$B$29</c:f>
              <c:strCache>
                <c:ptCount val="1"/>
                <c:pt idx="0">
                  <c:v>Total</c:v>
                </c:pt>
              </c:strCache>
            </c:strRef>
          </c:tx>
          <c:spPr>
            <a:effectLst>
              <a:innerShdw blurRad="63500" dist="50800" dir="18900000">
                <a:prstClr val="black">
                  <a:alpha val="50000"/>
                </a:prstClr>
              </a:innerShdw>
            </a:effectLst>
          </c:spPr>
          <c:dPt>
            <c:idx val="0"/>
            <c:bubble3D val="0"/>
            <c:spPr>
              <a:solidFill>
                <a:schemeClr val="accent1"/>
              </a:solidFill>
              <a:ln w="19050">
                <a:solidFill>
                  <a:schemeClr val="lt1"/>
                </a:solidFill>
              </a:ln>
              <a:effectLst>
                <a:innerShdw blurRad="63500" dist="50800" dir="18900000">
                  <a:prstClr val="black">
                    <a:alpha val="50000"/>
                  </a:prstClr>
                </a:innerShdw>
              </a:effectLst>
            </c:spPr>
            <c:extLst>
              <c:ext xmlns:c16="http://schemas.microsoft.com/office/drawing/2014/chart" uri="{C3380CC4-5D6E-409C-BE32-E72D297353CC}">
                <c16:uniqueId val="{00000001-B134-0E49-9D15-A2ABD62E3386}"/>
              </c:ext>
            </c:extLst>
          </c:dPt>
          <c:dPt>
            <c:idx val="1"/>
            <c:bubble3D val="0"/>
            <c:spPr>
              <a:solidFill>
                <a:schemeClr val="accent2"/>
              </a:solidFill>
              <a:ln w="19050">
                <a:solidFill>
                  <a:schemeClr val="lt1"/>
                </a:solidFill>
              </a:ln>
              <a:effectLst>
                <a:innerShdw blurRad="63500" dist="50800" dir="18900000">
                  <a:prstClr val="black">
                    <a:alpha val="50000"/>
                  </a:prstClr>
                </a:innerShdw>
              </a:effectLst>
            </c:spPr>
            <c:extLst>
              <c:ext xmlns:c16="http://schemas.microsoft.com/office/drawing/2014/chart" uri="{C3380CC4-5D6E-409C-BE32-E72D297353CC}">
                <c16:uniqueId val="{00000003-B134-0E49-9D15-A2ABD62E3386}"/>
              </c:ext>
            </c:extLst>
          </c:dPt>
          <c:dPt>
            <c:idx val="2"/>
            <c:bubble3D val="0"/>
            <c:spPr>
              <a:solidFill>
                <a:schemeClr val="accent3"/>
              </a:solidFill>
              <a:ln w="19050">
                <a:solidFill>
                  <a:schemeClr val="lt1"/>
                </a:solidFill>
              </a:ln>
              <a:effectLst>
                <a:innerShdw blurRad="63500" dist="50800" dir="18900000">
                  <a:prstClr val="black">
                    <a:alpha val="50000"/>
                  </a:prstClr>
                </a:innerShdw>
              </a:effectLst>
            </c:spPr>
            <c:extLst>
              <c:ext xmlns:c16="http://schemas.microsoft.com/office/drawing/2014/chart" uri="{C3380CC4-5D6E-409C-BE32-E72D297353CC}">
                <c16:uniqueId val="{00000005-B134-0E49-9D15-A2ABD62E3386}"/>
              </c:ext>
            </c:extLst>
          </c:dPt>
          <c:dLbls>
            <c:dLbl>
              <c:idx val="0"/>
              <c:layout>
                <c:manualLayout>
                  <c:x val="0.26285714285714284"/>
                  <c:y val="-3.6226423705582926E-2"/>
                </c:manualLayout>
              </c:layout>
              <c:showLegendKey val="0"/>
              <c:showVal val="0"/>
              <c:showCatName val="0"/>
              <c:showSerName val="0"/>
              <c:showPercent val="1"/>
              <c:showBubbleSize val="0"/>
              <c:extLst>
                <c:ext xmlns:c15="http://schemas.microsoft.com/office/drawing/2012/chart" uri="{CE6537A1-D6FC-4f65-9D91-7224C49458BB}">
                  <c15:layout>
                    <c:manualLayout>
                      <c:w val="0.13385714285714287"/>
                      <c:h val="8.2762402677142216E-2"/>
                    </c:manualLayout>
                  </c15:layout>
                </c:ext>
                <c:ext xmlns:c16="http://schemas.microsoft.com/office/drawing/2014/chart" uri="{C3380CC4-5D6E-409C-BE32-E72D297353CC}">
                  <c16:uniqueId val="{00000001-B134-0E49-9D15-A2ABD62E3386}"/>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pivot_3!$A$30:$A$33</c:f>
              <c:strCache>
                <c:ptCount val="3"/>
                <c:pt idx="0">
                  <c:v>High income</c:v>
                </c:pt>
                <c:pt idx="1">
                  <c:v>Lower middle income</c:v>
                </c:pt>
                <c:pt idx="2">
                  <c:v>Upper middle income</c:v>
                </c:pt>
              </c:strCache>
            </c:strRef>
          </c:cat>
          <c:val>
            <c:numRef>
              <c:f>pivot_3!$B$30:$B$33</c:f>
              <c:numCache>
                <c:formatCode>0.00</c:formatCode>
                <c:ptCount val="3"/>
                <c:pt idx="0">
                  <c:v>32932.875437391143</c:v>
                </c:pt>
                <c:pt idx="1">
                  <c:v>1087.0483591537879</c:v>
                </c:pt>
                <c:pt idx="2">
                  <c:v>3103.5307887900544</c:v>
                </c:pt>
              </c:numCache>
            </c:numRef>
          </c:val>
          <c:extLst>
            <c:ext xmlns:c16="http://schemas.microsoft.com/office/drawing/2014/chart" uri="{C3380CC4-5D6E-409C-BE32-E72D297353CC}">
              <c16:uniqueId val="{00000006-B134-0E49-9D15-A2ABD62E3386}"/>
            </c:ext>
          </c:extLst>
        </c:ser>
        <c:dLbls>
          <c:showLegendKey val="0"/>
          <c:showVal val="0"/>
          <c:showCatName val="0"/>
          <c:showSerName val="0"/>
          <c:showPercent val="0"/>
          <c:showBubbleSize val="0"/>
          <c:showLeaderLines val="0"/>
        </c:dLbls>
        <c:firstSliceAng val="0"/>
        <c:holeSize val="75"/>
      </c:doughnutChart>
      <c:spPr>
        <a:noFill/>
        <a:ln>
          <a:noFill/>
        </a:ln>
        <a:effectLst>
          <a:innerShdw blurRad="63500" dist="50800" dir="18900000">
            <a:prstClr val="black">
              <a:alpha val="50000"/>
            </a:prstClr>
          </a:innerShdw>
        </a:effectLst>
      </c:spPr>
    </c:plotArea>
    <c:legend>
      <c:legendPos val="r"/>
      <c:layout>
        <c:manualLayout>
          <c:xMode val="edge"/>
          <c:yMode val="edge"/>
          <c:x val="0.10347614958896964"/>
          <c:y val="0.30167711939708802"/>
          <c:w val="0.65881957255343082"/>
          <c:h val="0.41471814939073526"/>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HGPGothicE" panose="020B0900000000000000" pitchFamily="34" charset="-128"/>
              <a:cs typeface="AL BAYAN PLAIN" pitchFamily="2" charset="-78"/>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[UK_Touris_Analysis_&amp;_Dashboard.xlsx]pivot_3!PivotTable11</c:name>
    <c:fmtId val="1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70C0"/>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manualLayout>
          <c:layoutTarget val="inner"/>
          <c:xMode val="edge"/>
          <c:yMode val="edge"/>
          <c:x val="5.8550985478234494E-2"/>
          <c:y val="0.11891154765311789"/>
          <c:w val="0.65804382360843894"/>
          <c:h val="0.80633116366900759"/>
        </c:manualLayout>
      </c:layout>
      <c:pieChart>
        <c:varyColors val="1"/>
        <c:ser>
          <c:idx val="0"/>
          <c:order val="0"/>
          <c:tx>
            <c:strRef>
              <c:f>pivot_3!$B$45</c:f>
              <c:strCache>
                <c:ptCount val="1"/>
                <c:pt idx="0">
                  <c:v>Total</c:v>
                </c:pt>
              </c:strCache>
            </c:strRef>
          </c:tx>
          <c:dPt>
            <c:idx val="0"/>
            <c:bubble3D val="0"/>
            <c:spPr>
              <a:solidFill>
                <a:srgbClr val="0070C0"/>
              </a:solidFill>
              <a:ln w="19050">
                <a:solidFill>
                  <a:schemeClr val="lt1"/>
                </a:solidFill>
              </a:ln>
              <a:effectLst/>
            </c:spPr>
            <c:extLst>
              <c:ext xmlns:c16="http://schemas.microsoft.com/office/drawing/2014/chart" uri="{C3380CC4-5D6E-409C-BE32-E72D297353CC}">
                <c16:uniqueId val="{00000001-9ED8-3847-900F-B0B48B46C4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ED8-3847-900F-B0B48B46C44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ED8-3847-900F-B0B48B46C44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ED8-3847-900F-B0B48B46C44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ED8-3847-900F-B0B48B46C44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ED8-3847-900F-B0B48B46C44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5AE-8746-ACB8-B613AA5D466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5AE-8746-ACB8-B613AA5D466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5AE-8746-ACB8-B613AA5D466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75AE-8746-ACB8-B613AA5D4665}"/>
              </c:ext>
            </c:extLst>
          </c:dPt>
          <c:cat>
            <c:strRef>
              <c:f>pivot_3!$A$46:$A$56</c:f>
              <c:strCache>
                <c:ptCount val="10"/>
                <c:pt idx="0">
                  <c:v>China</c:v>
                </c:pt>
                <c:pt idx="1">
                  <c:v>Cyprus</c:v>
                </c:pt>
                <c:pt idx="2">
                  <c:v>Egypt</c:v>
                </c:pt>
                <c:pt idx="3">
                  <c:v>India</c:v>
                </c:pt>
                <c:pt idx="4">
                  <c:v>Jamaica</c:v>
                </c:pt>
                <c:pt idx="5">
                  <c:v>Nigeria</c:v>
                </c:pt>
                <c:pt idx="6">
                  <c:v>Pakistan</c:v>
                </c:pt>
                <c:pt idx="7">
                  <c:v>South Africa</c:v>
                </c:pt>
                <c:pt idx="8">
                  <c:v>Sri Lanka</c:v>
                </c:pt>
                <c:pt idx="9">
                  <c:v>Turkey</c:v>
                </c:pt>
              </c:strCache>
            </c:strRef>
          </c:cat>
          <c:val>
            <c:numRef>
              <c:f>pivot_3!$B$46:$B$56</c:f>
              <c:numCache>
                <c:formatCode>0.00</c:formatCode>
                <c:ptCount val="10"/>
                <c:pt idx="0">
                  <c:v>1404</c:v>
                </c:pt>
                <c:pt idx="1">
                  <c:v>108.08465656475393</c:v>
                </c:pt>
                <c:pt idx="2">
                  <c:v>56.186584759572632</c:v>
                </c:pt>
                <c:pt idx="3">
                  <c:v>679.58538570767132</c:v>
                </c:pt>
                <c:pt idx="4">
                  <c:v>14.80973111362484</c:v>
                </c:pt>
                <c:pt idx="5">
                  <c:v>203.2258209149671</c:v>
                </c:pt>
                <c:pt idx="6">
                  <c:v>94.92839685766603</c:v>
                </c:pt>
                <c:pt idx="7">
                  <c:v>264.98558619491763</c:v>
                </c:pt>
                <c:pt idx="8">
                  <c:v>17.936837642322967</c:v>
                </c:pt>
                <c:pt idx="9">
                  <c:v>317.59959699639921</c:v>
                </c:pt>
              </c:numCache>
            </c:numRef>
          </c:val>
          <c:extLst>
            <c:ext xmlns:c16="http://schemas.microsoft.com/office/drawing/2014/chart" uri="{C3380CC4-5D6E-409C-BE32-E72D297353CC}">
              <c16:uniqueId val="{0000000C-9ED8-3847-900F-B0B48B46C447}"/>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1991693293030801"/>
          <c:y val="0.11361556092060301"/>
          <c:w val="0.26487180418752893"/>
          <c:h val="0.85043136449137635"/>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[UK_Touris_Analysis_&amp;_Dashboard.xlsx]pivot_3!PivotTable12</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M&quot;" sourceLinked="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2462135224961167E-2"/>
          <c:y val="5.6387665198237888E-2"/>
          <c:w val="0.97441668278232296"/>
          <c:h val="0.7097987075965706"/>
        </c:manualLayout>
      </c:layout>
      <c:barChart>
        <c:barDir val="col"/>
        <c:grouping val="clustered"/>
        <c:varyColors val="0"/>
        <c:ser>
          <c:idx val="0"/>
          <c:order val="0"/>
          <c:tx>
            <c:strRef>
              <c:f>pivot_3!$B$62</c:f>
              <c:strCache>
                <c:ptCount val="1"/>
                <c:pt idx="0">
                  <c:v>Total</c:v>
                </c:pt>
              </c:strCache>
            </c:strRef>
          </c:tx>
          <c:spPr>
            <a:solidFill>
              <a:schemeClr val="accent1"/>
            </a:solidFill>
            <a:ln>
              <a:noFill/>
            </a:ln>
            <a:effectLst/>
          </c:spPr>
          <c:invertIfNegative val="0"/>
          <c:dLbls>
            <c:numFmt formatCode="#,,&quot;M&quot;" sourceLinked="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pivot_3!$A$63:$A$73</c:f>
              <c:strCache>
                <c:ptCount val="10"/>
                <c:pt idx="0">
                  <c:v>Germany</c:v>
                </c:pt>
                <c:pt idx="1">
                  <c:v>France</c:v>
                </c:pt>
                <c:pt idx="2">
                  <c:v>Spain</c:v>
                </c:pt>
                <c:pt idx="3">
                  <c:v>Republic of Ireland</c:v>
                </c:pt>
                <c:pt idx="4">
                  <c:v>Italy</c:v>
                </c:pt>
                <c:pt idx="5">
                  <c:v>Netherlands</c:v>
                </c:pt>
                <c:pt idx="6">
                  <c:v>Romania</c:v>
                </c:pt>
                <c:pt idx="7">
                  <c:v>Sweden</c:v>
                </c:pt>
                <c:pt idx="8">
                  <c:v>Poland</c:v>
                </c:pt>
                <c:pt idx="9">
                  <c:v>Denmark</c:v>
                </c:pt>
              </c:strCache>
            </c:strRef>
          </c:cat>
          <c:val>
            <c:numRef>
              <c:f>pivot_3!$B$63:$B$73</c:f>
              <c:numCache>
                <c:formatCode>"£"#,##0.00</c:formatCode>
                <c:ptCount val="10"/>
                <c:pt idx="0">
                  <c:v>1472465343.3761961</c:v>
                </c:pt>
                <c:pt idx="1">
                  <c:v>1345027083.4044795</c:v>
                </c:pt>
                <c:pt idx="2">
                  <c:v>1074254676.3788879</c:v>
                </c:pt>
                <c:pt idx="3">
                  <c:v>961582569.55872726</c:v>
                </c:pt>
                <c:pt idx="4">
                  <c:v>901043766.1755358</c:v>
                </c:pt>
                <c:pt idx="5">
                  <c:v>721195201.28125226</c:v>
                </c:pt>
                <c:pt idx="6">
                  <c:v>435704929.37655967</c:v>
                </c:pt>
                <c:pt idx="7">
                  <c:v>398958950.20831317</c:v>
                </c:pt>
                <c:pt idx="8">
                  <c:v>390955623.27763587</c:v>
                </c:pt>
                <c:pt idx="9">
                  <c:v>319197175.60435688</c:v>
                </c:pt>
              </c:numCache>
            </c:numRef>
          </c:val>
          <c:extLst>
            <c:ext xmlns:c16="http://schemas.microsoft.com/office/drawing/2014/chart" uri="{C3380CC4-5D6E-409C-BE32-E72D297353CC}">
              <c16:uniqueId val="{00000000-2C04-594E-99DC-3576F688A207}"/>
            </c:ext>
          </c:extLst>
        </c:ser>
        <c:dLbls>
          <c:showLegendKey val="0"/>
          <c:showVal val="0"/>
          <c:showCatName val="0"/>
          <c:showSerName val="0"/>
          <c:showPercent val="0"/>
          <c:showBubbleSize val="0"/>
        </c:dLbls>
        <c:gapWidth val="219"/>
        <c:overlap val="-27"/>
        <c:axId val="992901696"/>
        <c:axId val="1049759760"/>
      </c:barChart>
      <c:catAx>
        <c:axId val="99290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Aharoni" panose="02010803020104030203" pitchFamily="2" charset="-79"/>
                <a:ea typeface="+mn-ea"/>
                <a:cs typeface="Aharoni" panose="02010803020104030203" pitchFamily="2" charset="-79"/>
              </a:defRPr>
            </a:pPr>
            <a:endParaRPr lang="en-US"/>
          </a:p>
        </c:txPr>
        <c:crossAx val="1049759760"/>
        <c:crosses val="autoZero"/>
        <c:auto val="1"/>
        <c:lblAlgn val="ctr"/>
        <c:lblOffset val="100"/>
        <c:noMultiLvlLbl val="0"/>
      </c:catAx>
      <c:valAx>
        <c:axId val="1049759760"/>
        <c:scaling>
          <c:orientation val="minMax"/>
        </c:scaling>
        <c:delete val="1"/>
        <c:axPos val="l"/>
        <c:numFmt formatCode="&quot;£&quot;#,##0.00" sourceLinked="1"/>
        <c:majorTickMark val="none"/>
        <c:minorTickMark val="none"/>
        <c:tickLblPos val="nextTo"/>
        <c:crossAx val="992901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[UK_Touris_Analysis_&amp;_Dashboard.xlsx]pivot_1!PivotTable22</c:name>
    <c:fmtId val="0"/>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pivot_1!$B$1:$B$2</c:f>
              <c:strCache>
                <c:ptCount val="1"/>
                <c:pt idx="0">
                  <c:v>Latin America &amp; Caribbean</c:v>
                </c:pt>
              </c:strCache>
            </c:strRef>
          </c:tx>
          <c:spPr>
            <a:ln w="28575" cap="rnd">
              <a:solidFill>
                <a:schemeClr val="accent1"/>
              </a:solidFill>
              <a:round/>
            </a:ln>
            <a:effectLst/>
          </c:spPr>
          <c:marker>
            <c:symbol val="none"/>
          </c:marker>
          <c:cat>
            <c:strRef>
              <c:f>pivot_1!$A$3:$A$7</c:f>
              <c:strCache>
                <c:ptCount val="5"/>
                <c:pt idx="0">
                  <c:v>2018</c:v>
                </c:pt>
                <c:pt idx="1">
                  <c:v>2019</c:v>
                </c:pt>
                <c:pt idx="2">
                  <c:v>2020</c:v>
                </c:pt>
                <c:pt idx="3">
                  <c:v>2021</c:v>
                </c:pt>
                <c:pt idx="4">
                  <c:v>2022</c:v>
                </c:pt>
              </c:strCache>
            </c:strRef>
          </c:cat>
          <c:val>
            <c:numRef>
              <c:f>pivot_1!$B$3:$B$7</c:f>
              <c:numCache>
                <c:formatCode>General</c:formatCode>
                <c:ptCount val="5"/>
                <c:pt idx="0">
                  <c:v>886958.11821825453</c:v>
                </c:pt>
                <c:pt idx="1">
                  <c:v>911386.40536173177</c:v>
                </c:pt>
                <c:pt idx="2">
                  <c:v>157185.14994615741</c:v>
                </c:pt>
                <c:pt idx="3">
                  <c:v>70442.951255452295</c:v>
                </c:pt>
                <c:pt idx="4">
                  <c:v>744983.24998905009</c:v>
                </c:pt>
              </c:numCache>
            </c:numRef>
          </c:val>
          <c:smooth val="0"/>
          <c:extLst>
            <c:ext xmlns:c16="http://schemas.microsoft.com/office/drawing/2014/chart" uri="{C3380CC4-5D6E-409C-BE32-E72D297353CC}">
              <c16:uniqueId val="{0000001B-81DF-104D-AD54-1703C75291B4}"/>
            </c:ext>
          </c:extLst>
        </c:ser>
        <c:ser>
          <c:idx val="1"/>
          <c:order val="1"/>
          <c:tx>
            <c:strRef>
              <c:f>pivot_1!$C$1:$C$2</c:f>
              <c:strCache>
                <c:ptCount val="1"/>
                <c:pt idx="0">
                  <c:v>Middle East &amp; North Africa</c:v>
                </c:pt>
              </c:strCache>
            </c:strRef>
          </c:tx>
          <c:spPr>
            <a:ln w="28575" cap="rnd">
              <a:solidFill>
                <a:schemeClr val="accent2"/>
              </a:solidFill>
              <a:round/>
            </a:ln>
            <a:effectLst/>
          </c:spPr>
          <c:marker>
            <c:symbol val="none"/>
          </c:marker>
          <c:cat>
            <c:strRef>
              <c:f>pivot_1!$A$3:$A$7</c:f>
              <c:strCache>
                <c:ptCount val="5"/>
                <c:pt idx="0">
                  <c:v>2018</c:v>
                </c:pt>
                <c:pt idx="1">
                  <c:v>2019</c:v>
                </c:pt>
                <c:pt idx="2">
                  <c:v>2020</c:v>
                </c:pt>
                <c:pt idx="3">
                  <c:v>2021</c:v>
                </c:pt>
                <c:pt idx="4">
                  <c:v>2022</c:v>
                </c:pt>
              </c:strCache>
            </c:strRef>
          </c:cat>
          <c:val>
            <c:numRef>
              <c:f>pivot_1!$C$3:$C$7</c:f>
              <c:numCache>
                <c:formatCode>General</c:formatCode>
                <c:ptCount val="5"/>
                <c:pt idx="0">
                  <c:v>1651485.7174325604</c:v>
                </c:pt>
                <c:pt idx="1">
                  <c:v>1846113.9949658751</c:v>
                </c:pt>
                <c:pt idx="2">
                  <c:v>704667.86545173603</c:v>
                </c:pt>
                <c:pt idx="3">
                  <c:v>360139.55881736049</c:v>
                </c:pt>
                <c:pt idx="4">
                  <c:v>1232963.6043107947</c:v>
                </c:pt>
              </c:numCache>
            </c:numRef>
          </c:val>
          <c:smooth val="0"/>
          <c:extLst>
            <c:ext xmlns:c16="http://schemas.microsoft.com/office/drawing/2014/chart" uri="{C3380CC4-5D6E-409C-BE32-E72D297353CC}">
              <c16:uniqueId val="{00000007-BE16-3B4A-8DD9-C5F3E2BF3E30}"/>
            </c:ext>
          </c:extLst>
        </c:ser>
        <c:ser>
          <c:idx val="2"/>
          <c:order val="2"/>
          <c:tx>
            <c:strRef>
              <c:f>pivot_1!$D$1:$D$2</c:f>
              <c:strCache>
                <c:ptCount val="1"/>
                <c:pt idx="0">
                  <c:v>North America</c:v>
                </c:pt>
              </c:strCache>
            </c:strRef>
          </c:tx>
          <c:spPr>
            <a:ln w="28575" cap="rnd">
              <a:solidFill>
                <a:schemeClr val="accent3"/>
              </a:solidFill>
              <a:round/>
            </a:ln>
            <a:effectLst/>
          </c:spPr>
          <c:marker>
            <c:symbol val="none"/>
          </c:marker>
          <c:cat>
            <c:strRef>
              <c:f>pivot_1!$A$3:$A$7</c:f>
              <c:strCache>
                <c:ptCount val="5"/>
                <c:pt idx="0">
                  <c:v>2018</c:v>
                </c:pt>
                <c:pt idx="1">
                  <c:v>2019</c:v>
                </c:pt>
                <c:pt idx="2">
                  <c:v>2020</c:v>
                </c:pt>
                <c:pt idx="3">
                  <c:v>2021</c:v>
                </c:pt>
                <c:pt idx="4">
                  <c:v>2022</c:v>
                </c:pt>
              </c:strCache>
            </c:strRef>
          </c:cat>
          <c:val>
            <c:numRef>
              <c:f>pivot_1!$D$3:$D$7</c:f>
              <c:numCache>
                <c:formatCode>General</c:formatCode>
                <c:ptCount val="5"/>
                <c:pt idx="0">
                  <c:v>5423720.458770778</c:v>
                </c:pt>
                <c:pt idx="1">
                  <c:v>5372815.1304604663</c:v>
                </c:pt>
                <c:pt idx="2">
                  <c:v>1170790.4770334803</c:v>
                </c:pt>
                <c:pt idx="3">
                  <c:v>791651.22816950711</c:v>
                </c:pt>
                <c:pt idx="4">
                  <c:v>5483433.2116873637</c:v>
                </c:pt>
              </c:numCache>
            </c:numRef>
          </c:val>
          <c:smooth val="0"/>
          <c:extLst>
            <c:ext xmlns:c16="http://schemas.microsoft.com/office/drawing/2014/chart" uri="{C3380CC4-5D6E-409C-BE32-E72D297353CC}">
              <c16:uniqueId val="{00000008-BE16-3B4A-8DD9-C5F3E2BF3E30}"/>
            </c:ext>
          </c:extLst>
        </c:ser>
        <c:dLbls>
          <c:showLegendKey val="0"/>
          <c:showVal val="0"/>
          <c:showCatName val="0"/>
          <c:showSerName val="0"/>
          <c:showPercent val="0"/>
          <c:showBubbleSize val="0"/>
        </c:dLbls>
        <c:smooth val="0"/>
        <c:axId val="70637552"/>
        <c:axId val="2146605935"/>
      </c:lineChart>
      <c:catAx>
        <c:axId val="7063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6605935"/>
        <c:crosses val="autoZero"/>
        <c:auto val="1"/>
        <c:lblAlgn val="ctr"/>
        <c:lblOffset val="100"/>
        <c:noMultiLvlLbl val="0"/>
      </c:catAx>
      <c:valAx>
        <c:axId val="2146605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37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[UK_Touris_Analysis_&amp;_Dashboard.xlsx]pivot_2!PivotTable14</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pivot_2!$B$15</c:f>
              <c:strCache>
                <c:ptCount val="1"/>
                <c:pt idx="0">
                  <c:v>Total</c:v>
                </c:pt>
              </c:strCache>
            </c:strRef>
          </c:tx>
          <c:spPr>
            <a:solidFill>
              <a:schemeClr val="accent1"/>
            </a:solidFill>
            <a:ln>
              <a:noFill/>
            </a:ln>
            <a:effectLst/>
          </c:spPr>
          <c:invertIfNegative val="0"/>
          <c:cat>
            <c:strRef>
              <c:f>pivot_2!$A$16:$A$21</c:f>
              <c:strCache>
                <c:ptCount val="5"/>
                <c:pt idx="0">
                  <c:v>New Zealand</c:v>
                </c:pt>
                <c:pt idx="1">
                  <c:v>Japan</c:v>
                </c:pt>
                <c:pt idx="2">
                  <c:v>United Arab Emirates</c:v>
                </c:pt>
                <c:pt idx="3">
                  <c:v>Australia</c:v>
                </c:pt>
                <c:pt idx="4">
                  <c:v>China</c:v>
                </c:pt>
              </c:strCache>
            </c:strRef>
          </c:cat>
          <c:val>
            <c:numRef>
              <c:f>pivot_2!$B$16:$B$21</c:f>
              <c:numCache>
                <c:formatCode>0.00</c:formatCode>
                <c:ptCount val="5"/>
                <c:pt idx="0">
                  <c:v>231.71767367230225</c:v>
                </c:pt>
                <c:pt idx="1">
                  <c:v>428.95213204668022</c:v>
                </c:pt>
                <c:pt idx="2">
                  <c:v>511.46505445343428</c:v>
                </c:pt>
                <c:pt idx="3">
                  <c:v>1039.0292630961944</c:v>
                </c:pt>
                <c:pt idx="4">
                  <c:v>1404</c:v>
                </c:pt>
              </c:numCache>
            </c:numRef>
          </c:val>
          <c:extLst>
            <c:ext xmlns:c16="http://schemas.microsoft.com/office/drawing/2014/chart" uri="{C3380CC4-5D6E-409C-BE32-E72D297353CC}">
              <c16:uniqueId val="{00000000-CFC8-3B43-8FE9-01540CDAA0CF}"/>
            </c:ext>
          </c:extLst>
        </c:ser>
        <c:dLbls>
          <c:showLegendKey val="0"/>
          <c:showVal val="0"/>
          <c:showCatName val="0"/>
          <c:showSerName val="0"/>
          <c:showPercent val="0"/>
          <c:showBubbleSize val="0"/>
        </c:dLbls>
        <c:gapWidth val="182"/>
        <c:axId val="290924784"/>
        <c:axId val="291145552"/>
      </c:barChart>
      <c:catAx>
        <c:axId val="290924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145552"/>
        <c:crosses val="autoZero"/>
        <c:auto val="1"/>
        <c:lblAlgn val="ctr"/>
        <c:lblOffset val="100"/>
        <c:noMultiLvlLbl val="0"/>
      </c:catAx>
      <c:valAx>
        <c:axId val="291145552"/>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290924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[UK_Touris_Analysis_&amp;_Dashboard.xlsx]pivot_2!PivotTable15</c:name>
    <c:fmtId val="2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pivot_2!$B$29</c:f>
              <c:strCache>
                <c:ptCount val="1"/>
                <c:pt idx="0">
                  <c:v>Total</c:v>
                </c:pt>
              </c:strCache>
            </c:strRef>
          </c:tx>
          <c:spPr>
            <a:solidFill>
              <a:schemeClr val="accent1"/>
            </a:solidFill>
            <a:ln>
              <a:noFill/>
            </a:ln>
            <a:effectLst/>
          </c:spPr>
          <c:invertIfNegative val="0"/>
          <c:cat>
            <c:strRef>
              <c:f>pivot_2!$A$30:$A$31</c:f>
              <c:strCache>
                <c:ptCount val="1"/>
                <c:pt idx="0">
                  <c:v>Thailand</c:v>
                </c:pt>
              </c:strCache>
            </c:strRef>
          </c:cat>
          <c:val>
            <c:numRef>
              <c:f>pivot_2!$B$30:$B$31</c:f>
              <c:numCache>
                <c:formatCode>0</c:formatCode>
                <c:ptCount val="1"/>
                <c:pt idx="0">
                  <c:v>18.71090145305633</c:v>
                </c:pt>
              </c:numCache>
            </c:numRef>
          </c:val>
          <c:extLst>
            <c:ext xmlns:c16="http://schemas.microsoft.com/office/drawing/2014/chart" uri="{C3380CC4-5D6E-409C-BE32-E72D297353CC}">
              <c16:uniqueId val="{00000007-25A7-8D4A-B9D1-6974E4DF8186}"/>
            </c:ext>
          </c:extLst>
        </c:ser>
        <c:dLbls>
          <c:showLegendKey val="0"/>
          <c:showVal val="0"/>
          <c:showCatName val="0"/>
          <c:showSerName val="0"/>
          <c:showPercent val="0"/>
          <c:showBubbleSize val="0"/>
        </c:dLbls>
        <c:gapWidth val="219"/>
        <c:overlap val="-27"/>
        <c:axId val="337508512"/>
        <c:axId val="248571568"/>
      </c:barChart>
      <c:catAx>
        <c:axId val="33750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571568"/>
        <c:crosses val="autoZero"/>
        <c:auto val="1"/>
        <c:lblAlgn val="ctr"/>
        <c:lblOffset val="100"/>
        <c:noMultiLvlLbl val="0"/>
      </c:catAx>
      <c:valAx>
        <c:axId val="2485715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508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[UK_Touris_Analysis_&amp;_Dashboard.xlsx]pivot_2!PivotTable17</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pivot_2!$B$43</c:f>
              <c:strCache>
                <c:ptCount val="1"/>
                <c:pt idx="0">
                  <c:v>Total</c:v>
                </c:pt>
              </c:strCache>
            </c:strRef>
          </c:tx>
          <c:spPr>
            <a:solidFill>
              <a:schemeClr val="accent1"/>
            </a:solidFill>
            <a:ln>
              <a:noFill/>
            </a:ln>
            <a:effectLst/>
          </c:spPr>
          <c:invertIfNegative val="0"/>
          <c:cat>
            <c:strRef>
              <c:f>pivot_2!$A$44:$A$50</c:f>
              <c:strCache>
                <c:ptCount val="6"/>
                <c:pt idx="0">
                  <c:v>China</c:v>
                </c:pt>
                <c:pt idx="1">
                  <c:v>Australia</c:v>
                </c:pt>
                <c:pt idx="2">
                  <c:v>United Arab Emirates</c:v>
                </c:pt>
                <c:pt idx="3">
                  <c:v>Japan</c:v>
                </c:pt>
                <c:pt idx="4">
                  <c:v>Thailand</c:v>
                </c:pt>
                <c:pt idx="5">
                  <c:v>New Zealand</c:v>
                </c:pt>
              </c:strCache>
            </c:strRef>
          </c:cat>
          <c:val>
            <c:numRef>
              <c:f>pivot_2!$B$44:$B$50</c:f>
              <c:numCache>
                <c:formatCode>General</c:formatCode>
                <c:ptCount val="6"/>
                <c:pt idx="0">
                  <c:v>2044224000</c:v>
                </c:pt>
                <c:pt idx="1">
                  <c:v>1089701831.4173079</c:v>
                </c:pt>
                <c:pt idx="2">
                  <c:v>910289757.96082449</c:v>
                </c:pt>
                <c:pt idx="3">
                  <c:v>496902821.7294724</c:v>
                </c:pt>
                <c:pt idx="4">
                  <c:v>316025618.94367874</c:v>
                </c:pt>
                <c:pt idx="5">
                  <c:v>275731803.77901196</c:v>
                </c:pt>
              </c:numCache>
            </c:numRef>
          </c:val>
          <c:extLst>
            <c:ext xmlns:c16="http://schemas.microsoft.com/office/drawing/2014/chart" uri="{C3380CC4-5D6E-409C-BE32-E72D297353CC}">
              <c16:uniqueId val="{00000000-3D2B-404E-B19D-286F6BA0C0EF}"/>
            </c:ext>
          </c:extLst>
        </c:ser>
        <c:dLbls>
          <c:showLegendKey val="0"/>
          <c:showVal val="0"/>
          <c:showCatName val="0"/>
          <c:showSerName val="0"/>
          <c:showPercent val="0"/>
          <c:showBubbleSize val="0"/>
        </c:dLbls>
        <c:gapWidth val="219"/>
        <c:overlap val="-27"/>
        <c:axId val="307296864"/>
        <c:axId val="307751904"/>
      </c:barChart>
      <c:catAx>
        <c:axId val="307296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751904"/>
        <c:crosses val="autoZero"/>
        <c:auto val="1"/>
        <c:lblAlgn val="ctr"/>
        <c:lblOffset val="100"/>
        <c:noMultiLvlLbl val="0"/>
      </c:catAx>
      <c:valAx>
        <c:axId val="307751904"/>
        <c:scaling>
          <c:orientation val="minMax"/>
        </c:scaling>
        <c:delete val="1"/>
        <c:axPos val="l"/>
        <c:numFmt formatCode="General" sourceLinked="1"/>
        <c:majorTickMark val="none"/>
        <c:minorTickMark val="none"/>
        <c:tickLblPos val="nextTo"/>
        <c:crossAx val="307296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[UK_Touris_Analysis_&amp;_Dashboard.xlsx]pivot_3!PivotTable10</c:name>
    <c:fmtId val="1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a:innerShdw blurRad="63500" dist="50800" dir="189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a:innerShdw blurRad="63500" dist="50800" dir="18900000">
              <a:prstClr val="black">
                <a:alpha val="50000"/>
              </a:prstClr>
            </a:innerShdw>
          </a:effectLst>
        </c:spPr>
        <c:dLbl>
          <c:idx val="0"/>
          <c:layout>
            <c:manualLayout>
              <c:x val="0.26285714285714284"/>
              <c:y val="-3.6226423705582926E-2"/>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3385714285714287"/>
                  <c:h val="8.2762402677142216E-2"/>
                </c:manualLayout>
              </c15:layout>
            </c:ext>
          </c:extLst>
        </c:dLbl>
      </c:pivotFmt>
      <c:pivotFmt>
        <c:idx val="15"/>
        <c:spPr>
          <a:solidFill>
            <a:schemeClr val="accent1"/>
          </a:solidFill>
          <a:ln w="19050">
            <a:solidFill>
              <a:schemeClr val="lt1"/>
            </a:solidFill>
          </a:ln>
          <a:effectLst>
            <a:innerShdw blurRad="63500" dist="50800" dir="18900000">
              <a:prstClr val="black">
                <a:alpha val="50000"/>
              </a:prstClr>
            </a:innerShdw>
          </a:effectLst>
        </c:spPr>
      </c:pivotFmt>
      <c:pivotFmt>
        <c:idx val="16"/>
        <c:spPr>
          <a:solidFill>
            <a:schemeClr val="accent1"/>
          </a:solidFill>
          <a:ln w="19050">
            <a:solidFill>
              <a:schemeClr val="lt1"/>
            </a:solidFill>
          </a:ln>
          <a:effectLst>
            <a:innerShdw blurRad="63500" dist="50800" dir="18900000">
              <a:prstClr val="black">
                <a:alpha val="50000"/>
              </a:prstClr>
            </a:innerShdw>
          </a:effectLst>
        </c:spPr>
      </c:pivotFmt>
      <c:pivotFmt>
        <c:idx val="17"/>
        <c:spPr>
          <a:solidFill>
            <a:schemeClr val="accent1"/>
          </a:solidFill>
          <a:ln w="19050">
            <a:solidFill>
              <a:schemeClr val="lt1"/>
            </a:solidFill>
          </a:ln>
          <a:effectLst>
            <a:innerShdw blurRad="63500" dist="50800" dir="189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a:innerShdw blurRad="63500" dist="50800" dir="18900000">
              <a:prstClr val="black">
                <a:alpha val="50000"/>
              </a:prstClr>
            </a:innerShdw>
          </a:effectLst>
        </c:spPr>
        <c:dLbl>
          <c:idx val="0"/>
          <c:layout>
            <c:manualLayout>
              <c:x val="0.26285714285714284"/>
              <c:y val="-3.6226423705582926E-2"/>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3385714285714287"/>
                  <c:h val="8.2762402677142216E-2"/>
                </c:manualLayout>
              </c15:layout>
            </c:ext>
          </c:extLst>
        </c:dLbl>
      </c:pivotFmt>
      <c:pivotFmt>
        <c:idx val="19"/>
        <c:spPr>
          <a:solidFill>
            <a:schemeClr val="accent1"/>
          </a:solidFill>
          <a:ln w="19050">
            <a:solidFill>
              <a:schemeClr val="lt1"/>
            </a:solidFill>
          </a:ln>
          <a:effectLst>
            <a:innerShdw blurRad="63500" dist="50800" dir="18900000">
              <a:prstClr val="black">
                <a:alpha val="50000"/>
              </a:prstClr>
            </a:innerShdw>
          </a:effectLst>
        </c:spPr>
      </c:pivotFmt>
      <c:pivotFmt>
        <c:idx val="20"/>
        <c:spPr>
          <a:solidFill>
            <a:schemeClr val="accent1"/>
          </a:solidFill>
          <a:ln w="19050">
            <a:solidFill>
              <a:schemeClr val="lt1"/>
            </a:solidFill>
          </a:ln>
          <a:effectLst>
            <a:innerShdw blurRad="63500" dist="50800" dir="18900000">
              <a:prstClr val="black">
                <a:alpha val="50000"/>
              </a:prstClr>
            </a:innerShdw>
          </a:effectLst>
        </c:spPr>
      </c:pivotFmt>
      <c:pivotFmt>
        <c:idx val="21"/>
        <c:spPr>
          <a:solidFill>
            <a:schemeClr val="accent1"/>
          </a:solidFill>
          <a:ln w="19050">
            <a:solidFill>
              <a:schemeClr val="lt1"/>
            </a:solidFill>
          </a:ln>
          <a:effectLst>
            <a:innerShdw blurRad="63500" dist="50800" dir="189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a:innerShdw blurRad="63500" dist="50800" dir="18900000">
              <a:prstClr val="black">
                <a:alpha val="50000"/>
              </a:prstClr>
            </a:innerShdw>
          </a:effectLst>
        </c:spPr>
      </c:pivotFmt>
      <c:pivotFmt>
        <c:idx val="23"/>
        <c:spPr>
          <a:solidFill>
            <a:schemeClr val="accent1"/>
          </a:solidFill>
          <a:ln w="19050">
            <a:solidFill>
              <a:schemeClr val="lt1"/>
            </a:solidFill>
          </a:ln>
          <a:effectLst>
            <a:innerShdw blurRad="63500" dist="50800" dir="18900000">
              <a:prstClr val="black">
                <a:alpha val="50000"/>
              </a:prstClr>
            </a:innerShdw>
          </a:effectLst>
        </c:spPr>
      </c:pivotFmt>
      <c:pivotFmt>
        <c:idx val="24"/>
        <c:spPr>
          <a:solidFill>
            <a:schemeClr val="accent1"/>
          </a:solidFill>
          <a:ln w="19050">
            <a:solidFill>
              <a:schemeClr val="lt1"/>
            </a:solidFill>
          </a:ln>
          <a:effectLst>
            <a:innerShdw blurRad="63500" dist="50800" dir="18900000">
              <a:prstClr val="black">
                <a:alpha val="50000"/>
              </a:prstClr>
            </a:innerShdw>
          </a:effectLst>
        </c:spPr>
      </c:pivotFmt>
      <c:pivotFmt>
        <c:idx val="25"/>
        <c:spPr>
          <a:solidFill>
            <a:schemeClr val="accent1"/>
          </a:solidFill>
          <a:ln w="19050">
            <a:solidFill>
              <a:schemeClr val="lt1"/>
            </a:solidFill>
          </a:ln>
          <a:effectLst>
            <a:innerShdw blurRad="63500" dist="50800" dir="189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a:innerShdw blurRad="63500" dist="50800" dir="18900000">
              <a:prstClr val="black">
                <a:alpha val="50000"/>
              </a:prstClr>
            </a:innerShdw>
          </a:effectLst>
        </c:spPr>
      </c:pivotFmt>
      <c:pivotFmt>
        <c:idx val="27"/>
        <c:spPr>
          <a:solidFill>
            <a:schemeClr val="accent1"/>
          </a:solidFill>
          <a:ln w="19050">
            <a:solidFill>
              <a:schemeClr val="lt1"/>
            </a:solidFill>
          </a:ln>
          <a:effectLst>
            <a:innerShdw blurRad="63500" dist="50800" dir="18900000">
              <a:prstClr val="black">
                <a:alpha val="50000"/>
              </a:prstClr>
            </a:innerShdw>
          </a:effectLst>
        </c:spPr>
      </c:pivotFmt>
      <c:pivotFmt>
        <c:idx val="28"/>
        <c:spPr>
          <a:solidFill>
            <a:schemeClr val="accent1"/>
          </a:solidFill>
          <a:ln w="19050">
            <a:solidFill>
              <a:schemeClr val="lt1"/>
            </a:solidFill>
          </a:ln>
          <a:effectLst>
            <a:innerShdw blurRad="63500" dist="50800" dir="18900000">
              <a:prstClr val="black">
                <a:alpha val="50000"/>
              </a:prstClr>
            </a:innerShdw>
          </a:effectLst>
        </c:spPr>
      </c:pivotFmt>
      <c:pivotFmt>
        <c:idx val="29"/>
        <c:spPr>
          <a:solidFill>
            <a:schemeClr val="accent1"/>
          </a:solidFill>
          <a:ln w="19050">
            <a:solidFill>
              <a:schemeClr val="lt1"/>
            </a:solidFill>
          </a:ln>
          <a:effectLst>
            <a:innerShdw blurRad="63500" dist="50800" dir="189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a:innerShdw blurRad="63500" dist="50800" dir="18900000">
              <a:prstClr val="black">
                <a:alpha val="50000"/>
              </a:prstClr>
            </a:innerShdw>
          </a:effectLst>
        </c:spPr>
      </c:pivotFmt>
      <c:pivotFmt>
        <c:idx val="31"/>
        <c:spPr>
          <a:solidFill>
            <a:schemeClr val="accent1"/>
          </a:solidFill>
          <a:ln w="19050">
            <a:solidFill>
              <a:schemeClr val="lt1"/>
            </a:solidFill>
          </a:ln>
          <a:effectLst>
            <a:innerShdw blurRad="63500" dist="50800" dir="18900000">
              <a:prstClr val="black">
                <a:alpha val="50000"/>
              </a:prstClr>
            </a:innerShdw>
          </a:effectLst>
        </c:spPr>
      </c:pivotFmt>
      <c:pivotFmt>
        <c:idx val="32"/>
        <c:spPr>
          <a:solidFill>
            <a:schemeClr val="accent1"/>
          </a:solidFill>
          <a:ln w="19050">
            <a:solidFill>
              <a:schemeClr val="lt1"/>
            </a:solidFill>
          </a:ln>
          <a:effectLst>
            <a:innerShdw blurRad="63500" dist="50800" dir="18900000">
              <a:prstClr val="black">
                <a:alpha val="50000"/>
              </a:prstClr>
            </a:innerShdw>
          </a:effectLst>
        </c:spPr>
      </c:pivotFmt>
    </c:pivotFmts>
    <c:plotArea>
      <c:layout>
        <c:manualLayout>
          <c:layoutTarget val="inner"/>
          <c:xMode val="edge"/>
          <c:yMode val="edge"/>
          <c:x val="2.0285714285714286E-3"/>
          <c:y val="0.24031814609836841"/>
          <c:w val="0.63595400353413212"/>
          <c:h val="0.7443557051618882"/>
        </c:manualLayout>
      </c:layout>
      <c:doughnutChart>
        <c:varyColors val="1"/>
        <c:ser>
          <c:idx val="0"/>
          <c:order val="0"/>
          <c:tx>
            <c:strRef>
              <c:f>pivot_3!$B$29</c:f>
              <c:strCache>
                <c:ptCount val="1"/>
                <c:pt idx="0">
                  <c:v>Total</c:v>
                </c:pt>
              </c:strCache>
            </c:strRef>
          </c:tx>
          <c:spPr>
            <a:effectLst>
              <a:innerShdw blurRad="63500" dist="50800" dir="18900000">
                <a:prstClr val="black">
                  <a:alpha val="50000"/>
                </a:prstClr>
              </a:innerShdw>
            </a:effectLst>
          </c:spPr>
          <c:dPt>
            <c:idx val="0"/>
            <c:bubble3D val="0"/>
            <c:spPr>
              <a:solidFill>
                <a:schemeClr val="accent1"/>
              </a:solidFill>
              <a:ln w="19050">
                <a:solidFill>
                  <a:schemeClr val="lt1"/>
                </a:solidFill>
              </a:ln>
              <a:effectLst>
                <a:innerShdw blurRad="63500" dist="50800" dir="18900000">
                  <a:prstClr val="black">
                    <a:alpha val="50000"/>
                  </a:prstClr>
                </a:innerShdw>
              </a:effectLst>
            </c:spPr>
            <c:extLst>
              <c:ext xmlns:c16="http://schemas.microsoft.com/office/drawing/2014/chart" uri="{C3380CC4-5D6E-409C-BE32-E72D297353CC}">
                <c16:uniqueId val="{00000001-D4CA-9E46-BDF4-3908FE380AB2}"/>
              </c:ext>
            </c:extLst>
          </c:dPt>
          <c:dPt>
            <c:idx val="1"/>
            <c:bubble3D val="0"/>
            <c:spPr>
              <a:solidFill>
                <a:schemeClr val="accent2"/>
              </a:solidFill>
              <a:ln w="19050">
                <a:solidFill>
                  <a:schemeClr val="lt1"/>
                </a:solidFill>
              </a:ln>
              <a:effectLst>
                <a:innerShdw blurRad="63500" dist="50800" dir="18900000">
                  <a:prstClr val="black">
                    <a:alpha val="50000"/>
                  </a:prstClr>
                </a:innerShdw>
              </a:effectLst>
            </c:spPr>
            <c:extLst>
              <c:ext xmlns:c16="http://schemas.microsoft.com/office/drawing/2014/chart" uri="{C3380CC4-5D6E-409C-BE32-E72D297353CC}">
                <c16:uniqueId val="{00000003-D4CA-9E46-BDF4-3908FE380AB2}"/>
              </c:ext>
            </c:extLst>
          </c:dPt>
          <c:dPt>
            <c:idx val="2"/>
            <c:bubble3D val="0"/>
            <c:spPr>
              <a:solidFill>
                <a:schemeClr val="accent3"/>
              </a:solidFill>
              <a:ln w="19050">
                <a:solidFill>
                  <a:schemeClr val="lt1"/>
                </a:solidFill>
              </a:ln>
              <a:effectLst>
                <a:innerShdw blurRad="63500" dist="50800" dir="18900000">
                  <a:prstClr val="black">
                    <a:alpha val="50000"/>
                  </a:prstClr>
                </a:innerShdw>
              </a:effectLst>
            </c:spPr>
            <c:extLst>
              <c:ext xmlns:c16="http://schemas.microsoft.com/office/drawing/2014/chart" uri="{C3380CC4-5D6E-409C-BE32-E72D297353CC}">
                <c16:uniqueId val="{00000005-D4CA-9E46-BDF4-3908FE380AB2}"/>
              </c:ext>
            </c:extLst>
          </c:dPt>
          <c:cat>
            <c:strRef>
              <c:f>pivot_3!$A$30:$A$33</c:f>
              <c:strCache>
                <c:ptCount val="3"/>
                <c:pt idx="0">
                  <c:v>High income</c:v>
                </c:pt>
                <c:pt idx="1">
                  <c:v>Lower middle income</c:v>
                </c:pt>
                <c:pt idx="2">
                  <c:v>Upper middle income</c:v>
                </c:pt>
              </c:strCache>
            </c:strRef>
          </c:cat>
          <c:val>
            <c:numRef>
              <c:f>pivot_3!$B$30:$B$33</c:f>
              <c:numCache>
                <c:formatCode>0.00</c:formatCode>
                <c:ptCount val="3"/>
                <c:pt idx="0">
                  <c:v>32932.875437391143</c:v>
                </c:pt>
                <c:pt idx="1">
                  <c:v>1087.0483591537879</c:v>
                </c:pt>
                <c:pt idx="2">
                  <c:v>3103.5307887900544</c:v>
                </c:pt>
              </c:numCache>
            </c:numRef>
          </c:val>
          <c:extLst>
            <c:ext xmlns:c16="http://schemas.microsoft.com/office/drawing/2014/chart" uri="{C3380CC4-5D6E-409C-BE32-E72D297353CC}">
              <c16:uniqueId val="{00000006-D4CA-9E46-BDF4-3908FE380AB2}"/>
            </c:ext>
          </c:extLst>
        </c:ser>
        <c:dLbls>
          <c:showLegendKey val="0"/>
          <c:showVal val="0"/>
          <c:showCatName val="0"/>
          <c:showSerName val="0"/>
          <c:showPercent val="0"/>
          <c:showBubbleSize val="0"/>
          <c:showLeaderLines val="1"/>
        </c:dLbls>
        <c:firstSliceAng val="0"/>
        <c:holeSize val="75"/>
      </c:doughnutChart>
      <c:spPr>
        <a:noFill/>
        <a:ln w="25400">
          <a:noFill/>
        </a:ln>
        <a:effectLst>
          <a:innerShdw blurRad="63500" dist="50800" dir="18900000">
            <a:prstClr val="black">
              <a:alpha val="50000"/>
            </a:prstClr>
          </a:inn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[UK_Touris_Analysis_&amp;_Dashboard.xlsx]pivot_3!PivotTable9</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pivot_3!$B$3</c:f>
              <c:strCache>
                <c:ptCount val="1"/>
                <c:pt idx="0">
                  <c:v>Total</c:v>
                </c:pt>
              </c:strCache>
            </c:strRef>
          </c:tx>
          <c:spPr>
            <a:solidFill>
              <a:schemeClr val="accent1"/>
            </a:solidFill>
            <a:ln>
              <a:noFill/>
            </a:ln>
            <a:effectLst/>
          </c:spPr>
          <c:invertIfNegative val="0"/>
          <c:cat>
            <c:strRef>
              <c:f>pivot_3!$A$4:$A$11</c:f>
              <c:strCache>
                <c:ptCount val="7"/>
                <c:pt idx="0">
                  <c:v>East Asia &amp; Pacific</c:v>
                </c:pt>
                <c:pt idx="1">
                  <c:v>Europe &amp; Central Asia</c:v>
                </c:pt>
                <c:pt idx="2">
                  <c:v>Latin America &amp; Caribbean</c:v>
                </c:pt>
                <c:pt idx="3">
                  <c:v>Middle East &amp; North Africa</c:v>
                </c:pt>
                <c:pt idx="4">
                  <c:v>North America</c:v>
                </c:pt>
                <c:pt idx="5">
                  <c:v>South Asia</c:v>
                </c:pt>
                <c:pt idx="6">
                  <c:v>Sub-Saharan Africa</c:v>
                </c:pt>
              </c:strCache>
            </c:strRef>
          </c:cat>
          <c:val>
            <c:numRef>
              <c:f>pivot_3!$B$4:$B$11</c:f>
              <c:numCache>
                <c:formatCode>"£"#,##0.00</c:formatCode>
                <c:ptCount val="7"/>
                <c:pt idx="0">
                  <c:v>5132875833.8302956</c:v>
                </c:pt>
                <c:pt idx="1">
                  <c:v>10738456661.741339</c:v>
                </c:pt>
                <c:pt idx="2">
                  <c:v>360425176.30253857</c:v>
                </c:pt>
                <c:pt idx="3">
                  <c:v>139380992.1038104</c:v>
                </c:pt>
                <c:pt idx="4">
                  <c:v>4688448693.5176878</c:v>
                </c:pt>
                <c:pt idx="5">
                  <c:v>776148409.82098246</c:v>
                </c:pt>
                <c:pt idx="6">
                  <c:v>603850910.28133845</c:v>
                </c:pt>
              </c:numCache>
            </c:numRef>
          </c:val>
          <c:extLst>
            <c:ext xmlns:c16="http://schemas.microsoft.com/office/drawing/2014/chart" uri="{C3380CC4-5D6E-409C-BE32-E72D297353CC}">
              <c16:uniqueId val="{00000000-AFA9-1A45-8247-EF55DB698CB2}"/>
            </c:ext>
          </c:extLst>
        </c:ser>
        <c:dLbls>
          <c:showLegendKey val="0"/>
          <c:showVal val="0"/>
          <c:showCatName val="0"/>
          <c:showSerName val="0"/>
          <c:showPercent val="0"/>
          <c:showBubbleSize val="0"/>
        </c:dLbls>
        <c:gapWidth val="182"/>
        <c:axId val="1049136704"/>
        <c:axId val="1004667104"/>
      </c:barChart>
      <c:catAx>
        <c:axId val="1049136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004667104"/>
        <c:crosses val="autoZero"/>
        <c:auto val="1"/>
        <c:lblAlgn val="ctr"/>
        <c:lblOffset val="100"/>
        <c:noMultiLvlLbl val="0"/>
      </c:catAx>
      <c:valAx>
        <c:axId val="1004667104"/>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1049136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[UK_Touris_Analysis_&amp;_Dashboard.xlsx]pivot_3!PivotTable10</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pivot_3!$B$29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D87-7C4D-BAB3-14F87FEC3D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D87-7C4D-BAB3-14F87FEC3D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D87-7C4D-BAB3-14F87FEC3D73}"/>
              </c:ext>
            </c:extLst>
          </c:dPt>
          <c:cat>
            <c:strRef>
              <c:f>pivot_3!$A$30:$A$33</c:f>
              <c:strCache>
                <c:ptCount val="3"/>
                <c:pt idx="0">
                  <c:v>High income</c:v>
                </c:pt>
                <c:pt idx="1">
                  <c:v>Lower middle income</c:v>
                </c:pt>
                <c:pt idx="2">
                  <c:v>Upper middle income</c:v>
                </c:pt>
              </c:strCache>
            </c:strRef>
          </c:cat>
          <c:val>
            <c:numRef>
              <c:f>pivot_3!$B$30:$B$33</c:f>
              <c:numCache>
                <c:formatCode>0.00</c:formatCode>
                <c:ptCount val="3"/>
                <c:pt idx="0">
                  <c:v>32932.875437391143</c:v>
                </c:pt>
                <c:pt idx="1">
                  <c:v>1087.0483591537879</c:v>
                </c:pt>
                <c:pt idx="2">
                  <c:v>3103.5307887900544</c:v>
                </c:pt>
              </c:numCache>
            </c:numRef>
          </c:val>
          <c:extLst>
            <c:ext xmlns:c16="http://schemas.microsoft.com/office/drawing/2014/chart" uri="{C3380CC4-5D6E-409C-BE32-E72D297353CC}">
              <c16:uniqueId val="{00000004-DB78-9749-8CF4-709959182C2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[UK_Touris_Analysis_&amp;_Dashboard.xlsx]pivot_3!PivotTable10</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pivot_3!$B$29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E99-EC48-BCAA-5039AAB0746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E99-EC48-BCAA-5039AAB0746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E99-EC48-BCAA-5039AAB0746A}"/>
              </c:ext>
            </c:extLst>
          </c:dPt>
          <c:cat>
            <c:strRef>
              <c:f>pivot_3!$A$30:$A$33</c:f>
              <c:strCache>
                <c:ptCount val="3"/>
                <c:pt idx="0">
                  <c:v>High income</c:v>
                </c:pt>
                <c:pt idx="1">
                  <c:v>Lower middle income</c:v>
                </c:pt>
                <c:pt idx="2">
                  <c:v>Upper middle income</c:v>
                </c:pt>
              </c:strCache>
            </c:strRef>
          </c:cat>
          <c:val>
            <c:numRef>
              <c:f>pivot_3!$B$30:$B$33</c:f>
              <c:numCache>
                <c:formatCode>0.00</c:formatCode>
                <c:ptCount val="3"/>
                <c:pt idx="0">
                  <c:v>32932.875437391143</c:v>
                </c:pt>
                <c:pt idx="1">
                  <c:v>1087.0483591537879</c:v>
                </c:pt>
                <c:pt idx="2">
                  <c:v>3103.5307887900544</c:v>
                </c:pt>
              </c:numCache>
            </c:numRef>
          </c:val>
          <c:extLst>
            <c:ext xmlns:c16="http://schemas.microsoft.com/office/drawing/2014/chart" uri="{C3380CC4-5D6E-409C-BE32-E72D297353CC}">
              <c16:uniqueId val="{00000000-724B-CA49-9645-8692457CA21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[UK_Touris_Analysis_&amp;_Dashboard.xlsx]pivot_3!PivotTable11</c:name>
    <c:fmtId val="1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manualLayout>
          <c:layoutTarget val="inner"/>
          <c:xMode val="edge"/>
          <c:yMode val="edge"/>
          <c:x val="0.17770581802274715"/>
          <c:y val="5.0925925925925923E-2"/>
          <c:w val="0.53888888888888886"/>
          <c:h val="0.89814814814814814"/>
        </c:manualLayout>
      </c:layout>
      <c:pieChart>
        <c:varyColors val="1"/>
        <c:ser>
          <c:idx val="0"/>
          <c:order val="0"/>
          <c:tx>
            <c:strRef>
              <c:f>pivot_3!$B$45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73C-9A48-B7FA-A55C92AC50E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73C-9A48-B7FA-A55C92AC50E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73C-9A48-B7FA-A55C92AC50E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73C-9A48-B7FA-A55C92AC50E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73C-9A48-B7FA-A55C92AC50E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73C-9A48-B7FA-A55C92AC50E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73C-9A48-B7FA-A55C92AC50E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73C-9A48-B7FA-A55C92AC50E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73C-9A48-B7FA-A55C92AC50E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973C-9A48-B7FA-A55C92AC50E1}"/>
              </c:ext>
            </c:extLst>
          </c:dPt>
          <c:cat>
            <c:strRef>
              <c:f>pivot_3!$A$46:$A$56</c:f>
              <c:strCache>
                <c:ptCount val="10"/>
                <c:pt idx="0">
                  <c:v>China</c:v>
                </c:pt>
                <c:pt idx="1">
                  <c:v>Cyprus</c:v>
                </c:pt>
                <c:pt idx="2">
                  <c:v>Egypt</c:v>
                </c:pt>
                <c:pt idx="3">
                  <c:v>India</c:v>
                </c:pt>
                <c:pt idx="4">
                  <c:v>Jamaica</c:v>
                </c:pt>
                <c:pt idx="5">
                  <c:v>Nigeria</c:v>
                </c:pt>
                <c:pt idx="6">
                  <c:v>Pakistan</c:v>
                </c:pt>
                <c:pt idx="7">
                  <c:v>South Africa</c:v>
                </c:pt>
                <c:pt idx="8">
                  <c:v>Sri Lanka</c:v>
                </c:pt>
                <c:pt idx="9">
                  <c:v>Turkey</c:v>
                </c:pt>
              </c:strCache>
            </c:strRef>
          </c:cat>
          <c:val>
            <c:numRef>
              <c:f>pivot_3!$B$46:$B$56</c:f>
              <c:numCache>
                <c:formatCode>0.00</c:formatCode>
                <c:ptCount val="10"/>
                <c:pt idx="0">
                  <c:v>1404</c:v>
                </c:pt>
                <c:pt idx="1">
                  <c:v>108.08465656475393</c:v>
                </c:pt>
                <c:pt idx="2">
                  <c:v>56.186584759572632</c:v>
                </c:pt>
                <c:pt idx="3">
                  <c:v>679.58538570767132</c:v>
                </c:pt>
                <c:pt idx="4">
                  <c:v>14.80973111362484</c:v>
                </c:pt>
                <c:pt idx="5">
                  <c:v>203.2258209149671</c:v>
                </c:pt>
                <c:pt idx="6">
                  <c:v>94.92839685766603</c:v>
                </c:pt>
                <c:pt idx="7">
                  <c:v>264.98558619491763</c:v>
                </c:pt>
                <c:pt idx="8">
                  <c:v>17.936837642322967</c:v>
                </c:pt>
                <c:pt idx="9">
                  <c:v>317.59959699639921</c:v>
                </c:pt>
              </c:numCache>
            </c:numRef>
          </c:val>
          <c:extLst>
            <c:ext xmlns:c16="http://schemas.microsoft.com/office/drawing/2014/chart" uri="{C3380CC4-5D6E-409C-BE32-E72D297353CC}">
              <c16:uniqueId val="{00000000-0504-B24C-B580-81184798840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[UK_Touris_Analysis_&amp;_Dashboard.xlsx]pivot_3!PivotTable12</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pivot_3!$B$62</c:f>
              <c:strCache>
                <c:ptCount val="1"/>
                <c:pt idx="0">
                  <c:v>Total</c:v>
                </c:pt>
              </c:strCache>
            </c:strRef>
          </c:tx>
          <c:spPr>
            <a:solidFill>
              <a:schemeClr val="accent1"/>
            </a:solidFill>
            <a:ln>
              <a:noFill/>
            </a:ln>
            <a:effectLst/>
          </c:spPr>
          <c:invertIfNegative val="0"/>
          <c:cat>
            <c:strRef>
              <c:f>pivot_3!$A$63:$A$73</c:f>
              <c:strCache>
                <c:ptCount val="10"/>
                <c:pt idx="0">
                  <c:v>Germany</c:v>
                </c:pt>
                <c:pt idx="1">
                  <c:v>France</c:v>
                </c:pt>
                <c:pt idx="2">
                  <c:v>Spain</c:v>
                </c:pt>
                <c:pt idx="3">
                  <c:v>Republic of Ireland</c:v>
                </c:pt>
                <c:pt idx="4">
                  <c:v>Italy</c:v>
                </c:pt>
                <c:pt idx="5">
                  <c:v>Netherlands</c:v>
                </c:pt>
                <c:pt idx="6">
                  <c:v>Romania</c:v>
                </c:pt>
                <c:pt idx="7">
                  <c:v>Sweden</c:v>
                </c:pt>
                <c:pt idx="8">
                  <c:v>Poland</c:v>
                </c:pt>
                <c:pt idx="9">
                  <c:v>Denmark</c:v>
                </c:pt>
              </c:strCache>
            </c:strRef>
          </c:cat>
          <c:val>
            <c:numRef>
              <c:f>pivot_3!$B$63:$B$73</c:f>
              <c:numCache>
                <c:formatCode>"£"#,##0.00</c:formatCode>
                <c:ptCount val="10"/>
                <c:pt idx="0">
                  <c:v>1472465343.3761961</c:v>
                </c:pt>
                <c:pt idx="1">
                  <c:v>1345027083.4044795</c:v>
                </c:pt>
                <c:pt idx="2">
                  <c:v>1074254676.3788879</c:v>
                </c:pt>
                <c:pt idx="3">
                  <c:v>961582569.55872726</c:v>
                </c:pt>
                <c:pt idx="4">
                  <c:v>901043766.1755358</c:v>
                </c:pt>
                <c:pt idx="5">
                  <c:v>721195201.28125226</c:v>
                </c:pt>
                <c:pt idx="6">
                  <c:v>435704929.37655967</c:v>
                </c:pt>
                <c:pt idx="7">
                  <c:v>398958950.20831317</c:v>
                </c:pt>
                <c:pt idx="8">
                  <c:v>390955623.27763587</c:v>
                </c:pt>
                <c:pt idx="9">
                  <c:v>319197175.60435688</c:v>
                </c:pt>
              </c:numCache>
            </c:numRef>
          </c:val>
          <c:extLst>
            <c:ext xmlns:c16="http://schemas.microsoft.com/office/drawing/2014/chart" uri="{C3380CC4-5D6E-409C-BE32-E72D297353CC}">
              <c16:uniqueId val="{00000000-F076-1F40-9991-BC7D315D40C5}"/>
            </c:ext>
          </c:extLst>
        </c:ser>
        <c:dLbls>
          <c:showLegendKey val="0"/>
          <c:showVal val="0"/>
          <c:showCatName val="0"/>
          <c:showSerName val="0"/>
          <c:showPercent val="0"/>
          <c:showBubbleSize val="0"/>
        </c:dLbls>
        <c:gapWidth val="219"/>
        <c:overlap val="-27"/>
        <c:axId val="992901696"/>
        <c:axId val="1049759760"/>
      </c:barChart>
      <c:catAx>
        <c:axId val="99290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759760"/>
        <c:crosses val="autoZero"/>
        <c:auto val="1"/>
        <c:lblAlgn val="ctr"/>
        <c:lblOffset val="100"/>
        <c:noMultiLvlLbl val="0"/>
      </c:catAx>
      <c:valAx>
        <c:axId val="1049759760"/>
        <c:scaling>
          <c:orientation val="minMax"/>
        </c:scaling>
        <c:delete val="1"/>
        <c:axPos val="l"/>
        <c:numFmt formatCode="&quot;£&quot;#,##0.00" sourceLinked="1"/>
        <c:majorTickMark val="none"/>
        <c:minorTickMark val="none"/>
        <c:tickLblPos val="nextTo"/>
        <c:crossAx val="992901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[UK_Touris_Analysis_&amp;_Dashboard.xlsx]pivot_3!PivotTable11</c:name>
    <c:fmtId val="1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70C0"/>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0070C0"/>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rgbClr val="0070C0"/>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rgbClr val="0070C0"/>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rgbClr val="0070C0"/>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s>
    <c:plotArea>
      <c:layout>
        <c:manualLayout>
          <c:layoutTarget val="inner"/>
          <c:xMode val="edge"/>
          <c:yMode val="edge"/>
          <c:x val="0.27501891860533167"/>
          <c:y val="0.37473340251681614"/>
          <c:w val="0.44157595832875557"/>
          <c:h val="0.52185492631376618"/>
        </c:manualLayout>
      </c:layout>
      <c:pieChart>
        <c:varyColors val="1"/>
        <c:ser>
          <c:idx val="0"/>
          <c:order val="0"/>
          <c:tx>
            <c:strRef>
              <c:f>pivot_3!$B$45</c:f>
              <c:strCache>
                <c:ptCount val="1"/>
                <c:pt idx="0">
                  <c:v>Total</c:v>
                </c:pt>
              </c:strCache>
            </c:strRef>
          </c:tx>
          <c:dPt>
            <c:idx val="0"/>
            <c:bubble3D val="0"/>
            <c:spPr>
              <a:solidFill>
                <a:srgbClr val="0070C0"/>
              </a:solidFill>
              <a:ln w="19050">
                <a:solidFill>
                  <a:schemeClr val="lt1"/>
                </a:solidFill>
              </a:ln>
              <a:effectLst/>
            </c:spPr>
            <c:extLst>
              <c:ext xmlns:c16="http://schemas.microsoft.com/office/drawing/2014/chart" uri="{C3380CC4-5D6E-409C-BE32-E72D297353CC}">
                <c16:uniqueId val="{00000001-75A8-9A4F-AEC3-72AD6FF6063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5A8-9A4F-AEC3-72AD6FF6063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5A8-9A4F-AEC3-72AD6FF6063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5A8-9A4F-AEC3-72AD6FF6063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5A8-9A4F-AEC3-72AD6FF6063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5A8-9A4F-AEC3-72AD6FF6063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5A8-9A4F-AEC3-72AD6FF6063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5A8-9A4F-AEC3-72AD6FF6063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5A8-9A4F-AEC3-72AD6FF6063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75A8-9A4F-AEC3-72AD6FF60633}"/>
              </c:ext>
            </c:extLst>
          </c:dPt>
          <c:cat>
            <c:strRef>
              <c:f>pivot_3!$A$46:$A$56</c:f>
              <c:strCache>
                <c:ptCount val="10"/>
                <c:pt idx="0">
                  <c:v>China</c:v>
                </c:pt>
                <c:pt idx="1">
                  <c:v>Cyprus</c:v>
                </c:pt>
                <c:pt idx="2">
                  <c:v>Egypt</c:v>
                </c:pt>
                <c:pt idx="3">
                  <c:v>India</c:v>
                </c:pt>
                <c:pt idx="4">
                  <c:v>Jamaica</c:v>
                </c:pt>
                <c:pt idx="5">
                  <c:v>Nigeria</c:v>
                </c:pt>
                <c:pt idx="6">
                  <c:v>Pakistan</c:v>
                </c:pt>
                <c:pt idx="7">
                  <c:v>South Africa</c:v>
                </c:pt>
                <c:pt idx="8">
                  <c:v>Sri Lanka</c:v>
                </c:pt>
                <c:pt idx="9">
                  <c:v>Turkey</c:v>
                </c:pt>
              </c:strCache>
            </c:strRef>
          </c:cat>
          <c:val>
            <c:numRef>
              <c:f>pivot_3!$B$46:$B$56</c:f>
              <c:numCache>
                <c:formatCode>0.00</c:formatCode>
                <c:ptCount val="10"/>
                <c:pt idx="0">
                  <c:v>1404</c:v>
                </c:pt>
                <c:pt idx="1">
                  <c:v>108.08465656475393</c:v>
                </c:pt>
                <c:pt idx="2">
                  <c:v>56.186584759572632</c:v>
                </c:pt>
                <c:pt idx="3">
                  <c:v>679.58538570767132</c:v>
                </c:pt>
                <c:pt idx="4">
                  <c:v>14.80973111362484</c:v>
                </c:pt>
                <c:pt idx="5">
                  <c:v>203.2258209149671</c:v>
                </c:pt>
                <c:pt idx="6">
                  <c:v>94.92839685766603</c:v>
                </c:pt>
                <c:pt idx="7">
                  <c:v>264.98558619491763</c:v>
                </c:pt>
                <c:pt idx="8">
                  <c:v>17.936837642322967</c:v>
                </c:pt>
                <c:pt idx="9">
                  <c:v>317.59959699639921</c:v>
                </c:pt>
              </c:numCache>
            </c:numRef>
          </c:val>
          <c:extLst>
            <c:ext xmlns:c16="http://schemas.microsoft.com/office/drawing/2014/chart" uri="{C3380CC4-5D6E-409C-BE32-E72D297353CC}">
              <c16:uniqueId val="{00000014-75A8-9A4F-AEC3-72AD6FF60633}"/>
            </c:ext>
          </c:extLst>
        </c:ser>
        <c:dLbls>
          <c:showLegendKey val="0"/>
          <c:showVal val="0"/>
          <c:showCatName val="0"/>
          <c:showSerName val="0"/>
          <c:showPercent val="0"/>
          <c:showBubbleSize val="0"/>
          <c:showLeaderLines val="1"/>
        </c:dLbls>
        <c:firstSliceAng val="0"/>
      </c:pie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[UK_Touris_Analysis_&amp;_Dashboard.xlsx]pivot_2!PivotTable14</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a:noFill/>
          </a:ln>
          <a:effectLst/>
        </c:spPr>
        <c:marker>
          <c:symbol val="none"/>
        </c:marker>
        <c:dLbl>
          <c:idx val="0"/>
          <c:numFmt formatCode="0.000,&quot;K&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solidFill>
            <a:schemeClr val="accent2">
              <a:lumMod val="40000"/>
              <a:lumOff val="60000"/>
            </a:schemeClr>
          </a:solidFill>
          <a:ln>
            <a:noFill/>
          </a:ln>
          <a:effectLst/>
        </c:spPr>
      </c:pivotFmt>
      <c:pivotFmt>
        <c:idx val="9"/>
        <c:spPr>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a:noFill/>
          </a:ln>
          <a:effectLst/>
        </c:spPr>
        <c:marker>
          <c:symbol val="none"/>
        </c:marker>
        <c:dLbl>
          <c:idx val="0"/>
          <c:numFmt formatCode="0.000,&quot;K&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a:noFill/>
          </a:ln>
          <a:effectLst/>
        </c:spPr>
        <c:marker>
          <c:symbol val="none"/>
        </c:marker>
        <c:dLbl>
          <c:idx val="0"/>
          <c:numFmt formatCode="0.000,&quot;K&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1259218209387"/>
          <c:y val="2.7885374420831343E-2"/>
          <c:w val="0.7738522766175967"/>
          <c:h val="0.97211462557916861"/>
        </c:manualLayout>
      </c:layout>
      <c:barChart>
        <c:barDir val="bar"/>
        <c:grouping val="clustered"/>
        <c:varyColors val="0"/>
        <c:ser>
          <c:idx val="0"/>
          <c:order val="0"/>
          <c:tx>
            <c:strRef>
              <c:f>pivot_2!$B$15</c:f>
              <c:strCache>
                <c:ptCount val="1"/>
                <c:pt idx="0">
                  <c:v>Total</c:v>
                </c:pt>
              </c:strCache>
            </c:strRef>
          </c:tx>
          <c:spPr>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a:noFill/>
            </a:ln>
            <a:effectLst/>
          </c:spPr>
          <c:invertIfNegative val="0"/>
          <c:dLbls>
            <c:numFmt formatCode="0.000,&quot;K&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pivot_2!$A$16:$A$21</c:f>
              <c:strCache>
                <c:ptCount val="5"/>
                <c:pt idx="0">
                  <c:v>New Zealand</c:v>
                </c:pt>
                <c:pt idx="1">
                  <c:v>Japan</c:v>
                </c:pt>
                <c:pt idx="2">
                  <c:v>United Arab Emirates</c:v>
                </c:pt>
                <c:pt idx="3">
                  <c:v>Australia</c:v>
                </c:pt>
                <c:pt idx="4">
                  <c:v>China</c:v>
                </c:pt>
              </c:strCache>
            </c:strRef>
          </c:cat>
          <c:val>
            <c:numRef>
              <c:f>pivot_2!$B$16:$B$21</c:f>
              <c:numCache>
                <c:formatCode>0.00</c:formatCode>
                <c:ptCount val="5"/>
                <c:pt idx="0">
                  <c:v>231.71767367230225</c:v>
                </c:pt>
                <c:pt idx="1">
                  <c:v>428.95213204668022</c:v>
                </c:pt>
                <c:pt idx="2">
                  <c:v>511.46505445343428</c:v>
                </c:pt>
                <c:pt idx="3">
                  <c:v>1039.0292630961944</c:v>
                </c:pt>
                <c:pt idx="4">
                  <c:v>1404</c:v>
                </c:pt>
              </c:numCache>
            </c:numRef>
          </c:val>
          <c:extLst>
            <c:ext xmlns:c16="http://schemas.microsoft.com/office/drawing/2014/chart" uri="{C3380CC4-5D6E-409C-BE32-E72D297353CC}">
              <c16:uniqueId val="{00000000-2997-154B-9AAA-853762FC8840}"/>
            </c:ext>
          </c:extLst>
        </c:ser>
        <c:dLbls>
          <c:showLegendKey val="0"/>
          <c:showVal val="0"/>
          <c:showCatName val="0"/>
          <c:showSerName val="0"/>
          <c:showPercent val="0"/>
          <c:showBubbleSize val="0"/>
        </c:dLbls>
        <c:gapWidth val="182"/>
        <c:axId val="290924784"/>
        <c:axId val="291145552"/>
      </c:barChart>
      <c:catAx>
        <c:axId val="290924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291145552"/>
        <c:crosses val="autoZero"/>
        <c:auto val="1"/>
        <c:lblAlgn val="ctr"/>
        <c:lblOffset val="100"/>
        <c:noMultiLvlLbl val="0"/>
      </c:catAx>
      <c:valAx>
        <c:axId val="291145552"/>
        <c:scaling>
          <c:orientation val="minMax"/>
        </c:scaling>
        <c:delete val="1"/>
        <c:axPos val="b"/>
        <c:numFmt formatCode="0.00" sourceLinked="1"/>
        <c:majorTickMark val="none"/>
        <c:minorTickMark val="none"/>
        <c:tickLblPos val="nextTo"/>
        <c:crossAx val="29092478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[UK_Touris_Analysis_&amp;_Dashboard.xlsx]pivot_2!PivotTable17</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quot;M&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quot;M&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marker>
          <c:symbol val="none"/>
        </c:marker>
        <c:dLbl>
          <c:idx val="0"/>
          <c:numFmt formatCode="#,###,,&quot;M&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s>
    <c:plotArea>
      <c:layout>
        <c:manualLayout>
          <c:layoutTarget val="inner"/>
          <c:xMode val="edge"/>
          <c:yMode val="edge"/>
          <c:x val="4.3676499213051766E-3"/>
          <c:y val="0"/>
          <c:w val="0.99563235007869477"/>
          <c:h val="0.813870668727525"/>
        </c:manualLayout>
      </c:layout>
      <c:barChart>
        <c:barDir val="col"/>
        <c:grouping val="clustered"/>
        <c:varyColors val="1"/>
        <c:ser>
          <c:idx val="0"/>
          <c:order val="0"/>
          <c:tx>
            <c:strRef>
              <c:f>pivot_2!$B$43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3638-5D4C-A34A-096A6758F5CA}"/>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3638-5D4C-A34A-096A6758F5CA}"/>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3638-5D4C-A34A-096A6758F5CA}"/>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3638-5D4C-A34A-096A6758F5CA}"/>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3638-5D4C-A34A-096A6758F5CA}"/>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3638-5D4C-A34A-096A6758F5CA}"/>
              </c:ext>
            </c:extLst>
          </c:dPt>
          <c:dLbls>
            <c:numFmt formatCode="#,###,,&quot;M&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pivot_2!$A$44:$A$50</c:f>
              <c:strCache>
                <c:ptCount val="6"/>
                <c:pt idx="0">
                  <c:v>China</c:v>
                </c:pt>
                <c:pt idx="1">
                  <c:v>Australia</c:v>
                </c:pt>
                <c:pt idx="2">
                  <c:v>United Arab Emirates</c:v>
                </c:pt>
                <c:pt idx="3">
                  <c:v>Japan</c:v>
                </c:pt>
                <c:pt idx="4">
                  <c:v>Thailand</c:v>
                </c:pt>
                <c:pt idx="5">
                  <c:v>New Zealand</c:v>
                </c:pt>
              </c:strCache>
            </c:strRef>
          </c:cat>
          <c:val>
            <c:numRef>
              <c:f>pivot_2!$B$44:$B$50</c:f>
              <c:numCache>
                <c:formatCode>General</c:formatCode>
                <c:ptCount val="6"/>
                <c:pt idx="0">
                  <c:v>2044224000</c:v>
                </c:pt>
                <c:pt idx="1">
                  <c:v>1089701831.4173079</c:v>
                </c:pt>
                <c:pt idx="2">
                  <c:v>910289757.96082449</c:v>
                </c:pt>
                <c:pt idx="3">
                  <c:v>496902821.7294724</c:v>
                </c:pt>
                <c:pt idx="4">
                  <c:v>316025618.94367874</c:v>
                </c:pt>
                <c:pt idx="5">
                  <c:v>275731803.77901196</c:v>
                </c:pt>
              </c:numCache>
            </c:numRef>
          </c:val>
          <c:extLst>
            <c:ext xmlns:c16="http://schemas.microsoft.com/office/drawing/2014/chart" uri="{C3380CC4-5D6E-409C-BE32-E72D297353CC}">
              <c16:uniqueId val="{0000000C-3638-5D4C-A34A-096A6758F5CA}"/>
            </c:ext>
          </c:extLst>
        </c:ser>
        <c:dLbls>
          <c:showLegendKey val="0"/>
          <c:showVal val="0"/>
          <c:showCatName val="0"/>
          <c:showSerName val="0"/>
          <c:showPercent val="0"/>
          <c:showBubbleSize val="0"/>
        </c:dLbls>
        <c:gapWidth val="219"/>
        <c:overlap val="-27"/>
        <c:axId val="307296864"/>
        <c:axId val="307751904"/>
      </c:barChart>
      <c:catAx>
        <c:axId val="307296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307751904"/>
        <c:crosses val="autoZero"/>
        <c:auto val="1"/>
        <c:lblAlgn val="ctr"/>
        <c:lblOffset val="100"/>
        <c:noMultiLvlLbl val="0"/>
      </c:catAx>
      <c:valAx>
        <c:axId val="307751904"/>
        <c:scaling>
          <c:orientation val="minMax"/>
        </c:scaling>
        <c:delete val="1"/>
        <c:axPos val="l"/>
        <c:numFmt formatCode="General" sourceLinked="1"/>
        <c:majorTickMark val="none"/>
        <c:minorTickMark val="none"/>
        <c:tickLblPos val="nextTo"/>
        <c:crossAx val="307296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[UK_Touris_Analysis_&amp;_Dashboard.xlsx]pivot_1!PivotTable22</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extLst>
        </c:dLbl>
      </c:pivotFmt>
      <c:pivotFmt>
        <c:idx val="27"/>
        <c:spPr>
          <a:ln w="28575" cap="rnd">
            <a:solidFill>
              <a:schemeClr val="accent1"/>
            </a:solidFill>
            <a:round/>
          </a:ln>
          <a:effectLst/>
        </c:spPr>
        <c:marker>
          <c:symbol val="none"/>
        </c:marker>
      </c:pivotFmt>
      <c:pivotFmt>
        <c:idx val="28"/>
        <c:spPr>
          <a:ln w="28575" cap="rnd">
            <a:solidFill>
              <a:schemeClr val="accent1"/>
            </a:solidFill>
            <a:round/>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pivotFmt>
      <c:pivotFmt>
        <c:idx val="34"/>
        <c:spPr>
          <a:ln w="28575" cap="rnd">
            <a:solidFill>
              <a:schemeClr val="accent1"/>
            </a:solidFill>
            <a:round/>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pivot_1!$B$1:$B$2</c:f>
              <c:strCache>
                <c:ptCount val="1"/>
                <c:pt idx="0">
                  <c:v>Latin America &amp; Caribbean</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pivot_1!$A$3:$A$7</c:f>
              <c:strCache>
                <c:ptCount val="5"/>
                <c:pt idx="0">
                  <c:v>2018</c:v>
                </c:pt>
                <c:pt idx="1">
                  <c:v>2019</c:v>
                </c:pt>
                <c:pt idx="2">
                  <c:v>2020</c:v>
                </c:pt>
                <c:pt idx="3">
                  <c:v>2021</c:v>
                </c:pt>
                <c:pt idx="4">
                  <c:v>2022</c:v>
                </c:pt>
              </c:strCache>
            </c:strRef>
          </c:cat>
          <c:val>
            <c:numRef>
              <c:f>pivot_1!$B$3:$B$7</c:f>
              <c:numCache>
                <c:formatCode>General</c:formatCode>
                <c:ptCount val="5"/>
                <c:pt idx="0">
                  <c:v>886958.11821825453</c:v>
                </c:pt>
                <c:pt idx="1">
                  <c:v>911386.40536173177</c:v>
                </c:pt>
                <c:pt idx="2">
                  <c:v>157185.14994615741</c:v>
                </c:pt>
                <c:pt idx="3">
                  <c:v>70442.951255452295</c:v>
                </c:pt>
                <c:pt idx="4">
                  <c:v>744983.24998905009</c:v>
                </c:pt>
              </c:numCache>
            </c:numRef>
          </c:val>
          <c:smooth val="0"/>
          <c:extLst>
            <c:ext xmlns:c16="http://schemas.microsoft.com/office/drawing/2014/chart" uri="{C3380CC4-5D6E-409C-BE32-E72D297353CC}">
              <c16:uniqueId val="{00000000-DD74-6B4E-ACB1-CB396F83A5C3}"/>
            </c:ext>
          </c:extLst>
        </c:ser>
        <c:ser>
          <c:idx val="1"/>
          <c:order val="1"/>
          <c:tx>
            <c:strRef>
              <c:f>pivot_1!$C$1:$C$2</c:f>
              <c:strCache>
                <c:ptCount val="1"/>
                <c:pt idx="0">
                  <c:v>Middle East &amp; North Africa</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pivot_1!$A$3:$A$7</c:f>
              <c:strCache>
                <c:ptCount val="5"/>
                <c:pt idx="0">
                  <c:v>2018</c:v>
                </c:pt>
                <c:pt idx="1">
                  <c:v>2019</c:v>
                </c:pt>
                <c:pt idx="2">
                  <c:v>2020</c:v>
                </c:pt>
                <c:pt idx="3">
                  <c:v>2021</c:v>
                </c:pt>
                <c:pt idx="4">
                  <c:v>2022</c:v>
                </c:pt>
              </c:strCache>
            </c:strRef>
          </c:cat>
          <c:val>
            <c:numRef>
              <c:f>pivot_1!$C$3:$C$7</c:f>
              <c:numCache>
                <c:formatCode>General</c:formatCode>
                <c:ptCount val="5"/>
                <c:pt idx="0">
                  <c:v>1651485.7174325604</c:v>
                </c:pt>
                <c:pt idx="1">
                  <c:v>1846113.9949658751</c:v>
                </c:pt>
                <c:pt idx="2">
                  <c:v>704667.86545173603</c:v>
                </c:pt>
                <c:pt idx="3">
                  <c:v>360139.55881736049</c:v>
                </c:pt>
                <c:pt idx="4">
                  <c:v>1232963.6043107947</c:v>
                </c:pt>
              </c:numCache>
            </c:numRef>
          </c:val>
          <c:smooth val="0"/>
          <c:extLst>
            <c:ext xmlns:c16="http://schemas.microsoft.com/office/drawing/2014/chart" uri="{C3380CC4-5D6E-409C-BE32-E72D297353CC}">
              <c16:uniqueId val="{00000008-9391-C843-A7E9-72597A7985DB}"/>
            </c:ext>
          </c:extLst>
        </c:ser>
        <c:ser>
          <c:idx val="2"/>
          <c:order val="2"/>
          <c:tx>
            <c:strRef>
              <c:f>pivot_1!$D$1:$D$2</c:f>
              <c:strCache>
                <c:ptCount val="1"/>
                <c:pt idx="0">
                  <c:v>North America</c:v>
                </c:pt>
              </c:strCache>
            </c:strRef>
          </c:tx>
          <c:spPr>
            <a:ln w="28575" cap="rnd">
              <a:solidFill>
                <a:schemeClr val="accent3"/>
              </a:solidFill>
              <a:round/>
            </a:ln>
            <a:effectLst/>
          </c:spPr>
          <c:marker>
            <c:symbol val="none"/>
          </c:marker>
          <c:dLbls>
            <c:numFmt formatCode="#,###,&quot;K&quot;"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pivot_1!$A$3:$A$7</c:f>
              <c:strCache>
                <c:ptCount val="5"/>
                <c:pt idx="0">
                  <c:v>2018</c:v>
                </c:pt>
                <c:pt idx="1">
                  <c:v>2019</c:v>
                </c:pt>
                <c:pt idx="2">
                  <c:v>2020</c:v>
                </c:pt>
                <c:pt idx="3">
                  <c:v>2021</c:v>
                </c:pt>
                <c:pt idx="4">
                  <c:v>2022</c:v>
                </c:pt>
              </c:strCache>
            </c:strRef>
          </c:cat>
          <c:val>
            <c:numRef>
              <c:f>pivot_1!$D$3:$D$7</c:f>
              <c:numCache>
                <c:formatCode>General</c:formatCode>
                <c:ptCount val="5"/>
                <c:pt idx="0">
                  <c:v>5423720.458770778</c:v>
                </c:pt>
                <c:pt idx="1">
                  <c:v>5372815.1304604663</c:v>
                </c:pt>
                <c:pt idx="2">
                  <c:v>1170790.4770334803</c:v>
                </c:pt>
                <c:pt idx="3">
                  <c:v>791651.22816950711</c:v>
                </c:pt>
                <c:pt idx="4">
                  <c:v>5483433.2116873637</c:v>
                </c:pt>
              </c:numCache>
            </c:numRef>
          </c:val>
          <c:smooth val="0"/>
          <c:extLst>
            <c:ext xmlns:c16="http://schemas.microsoft.com/office/drawing/2014/chart" uri="{C3380CC4-5D6E-409C-BE32-E72D297353CC}">
              <c16:uniqueId val="{00000009-9391-C843-A7E9-72597A7985DB}"/>
            </c:ext>
          </c:extLst>
        </c:ser>
        <c:dLbls>
          <c:dLblPos val="ctr"/>
          <c:showLegendKey val="0"/>
          <c:showVal val="1"/>
          <c:showCatName val="0"/>
          <c:showSerName val="0"/>
          <c:showPercent val="0"/>
          <c:showBubbleSize val="0"/>
        </c:dLbls>
        <c:smooth val="0"/>
        <c:axId val="70637552"/>
        <c:axId val="2146605935"/>
      </c:lineChart>
      <c:catAx>
        <c:axId val="7063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2146605935"/>
        <c:crosses val="autoZero"/>
        <c:auto val="1"/>
        <c:lblAlgn val="ctr"/>
        <c:lblOffset val="100"/>
        <c:noMultiLvlLbl val="0"/>
      </c:catAx>
      <c:valAx>
        <c:axId val="2146605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70637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[UK_Touris_Analysis_&amp;_Dashboard.xlsx]pivot_3!PivotTable9</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innerShdw blurRad="63500" dist="50800" dir="189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innerShdw blurRad="63500" dist="50800" dir="189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innerShdw blurRad="63500" dist="50800" dir="18900000">
              <a:prstClr val="black">
                <a:alpha val="50000"/>
              </a:prstClr>
            </a:innerShdw>
          </a:effectLst>
        </c:spPr>
      </c:pivotFmt>
      <c:pivotFmt>
        <c:idx val="5"/>
        <c:spPr>
          <a:solidFill>
            <a:schemeClr val="accent1"/>
          </a:solidFill>
          <a:ln>
            <a:noFill/>
          </a:ln>
          <a:effectLst>
            <a:innerShdw blurRad="63500" dist="50800" dir="18900000">
              <a:prstClr val="black">
                <a:alpha val="50000"/>
              </a:prstClr>
            </a:innerShdw>
          </a:effectLst>
        </c:spPr>
      </c:pivotFmt>
      <c:pivotFmt>
        <c:idx val="6"/>
        <c:spPr>
          <a:solidFill>
            <a:schemeClr val="accent1"/>
          </a:solidFill>
          <a:ln>
            <a:noFill/>
          </a:ln>
          <a:effectLst>
            <a:innerShdw blurRad="63500" dist="50800" dir="18900000">
              <a:prstClr val="black">
                <a:alpha val="50000"/>
              </a:prstClr>
            </a:innerShdw>
          </a:effectLst>
        </c:spPr>
      </c:pivotFmt>
      <c:pivotFmt>
        <c:idx val="7"/>
        <c:spPr>
          <a:solidFill>
            <a:schemeClr val="accent1"/>
          </a:solidFill>
          <a:ln>
            <a:noFill/>
          </a:ln>
          <a:effectLst>
            <a:innerShdw blurRad="63500" dist="50800" dir="18900000">
              <a:prstClr val="black">
                <a:alpha val="50000"/>
              </a:prstClr>
            </a:innerShdw>
          </a:effectLst>
        </c:spPr>
      </c:pivotFmt>
      <c:pivotFmt>
        <c:idx val="8"/>
        <c:spPr>
          <a:solidFill>
            <a:schemeClr val="accent1"/>
          </a:solidFill>
          <a:ln>
            <a:noFill/>
          </a:ln>
          <a:effectLst>
            <a:innerShdw blurRad="63500" dist="50800" dir="18900000">
              <a:prstClr val="black">
                <a:alpha val="50000"/>
              </a:prstClr>
            </a:innerShdw>
          </a:effectLst>
        </c:spPr>
      </c:pivotFmt>
      <c:pivotFmt>
        <c:idx val="9"/>
        <c:spPr>
          <a:solidFill>
            <a:schemeClr val="accent1"/>
          </a:solidFill>
          <a:ln>
            <a:noFill/>
          </a:ln>
          <a:effectLst>
            <a:innerShdw blurRad="63500" dist="50800" dir="18900000">
              <a:prstClr val="black">
                <a:alpha val="50000"/>
              </a:prstClr>
            </a:innerShdw>
          </a:effectLst>
        </c:spPr>
      </c:pivotFmt>
      <c:pivotFmt>
        <c:idx val="10"/>
        <c:spPr>
          <a:solidFill>
            <a:schemeClr val="accent1"/>
          </a:solidFill>
          <a:ln>
            <a:noFill/>
          </a:ln>
          <a:effectLst>
            <a:innerShdw blurRad="63500" dist="50800" dir="18900000">
              <a:prstClr val="black">
                <a:alpha val="50000"/>
              </a:prstClr>
            </a:innerShdw>
          </a:effectLst>
        </c:spPr>
      </c:pivotFmt>
      <c:pivotFmt>
        <c:idx val="11"/>
        <c:spPr>
          <a:solidFill>
            <a:schemeClr val="accent1"/>
          </a:solidFill>
          <a:ln>
            <a:noFill/>
          </a:ln>
          <a:effectLst>
            <a:innerShdw blurRad="63500" dist="50800" dir="189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innerShdw blurRad="63500" dist="50800" dir="18900000">
              <a:prstClr val="black">
                <a:alpha val="50000"/>
              </a:prstClr>
            </a:innerShdw>
          </a:effectLst>
        </c:spPr>
      </c:pivotFmt>
      <c:pivotFmt>
        <c:idx val="13"/>
        <c:spPr>
          <a:solidFill>
            <a:schemeClr val="accent1"/>
          </a:solidFill>
          <a:ln>
            <a:noFill/>
          </a:ln>
          <a:effectLst>
            <a:innerShdw blurRad="63500" dist="50800" dir="18900000">
              <a:prstClr val="black">
                <a:alpha val="50000"/>
              </a:prstClr>
            </a:innerShdw>
          </a:effectLst>
        </c:spPr>
      </c:pivotFmt>
      <c:pivotFmt>
        <c:idx val="14"/>
        <c:spPr>
          <a:solidFill>
            <a:schemeClr val="accent1"/>
          </a:solidFill>
          <a:ln>
            <a:noFill/>
          </a:ln>
          <a:effectLst>
            <a:innerShdw blurRad="63500" dist="50800" dir="18900000">
              <a:prstClr val="black">
                <a:alpha val="50000"/>
              </a:prstClr>
            </a:innerShdw>
          </a:effectLst>
        </c:spPr>
      </c:pivotFmt>
      <c:pivotFmt>
        <c:idx val="15"/>
        <c:spPr>
          <a:solidFill>
            <a:schemeClr val="accent1"/>
          </a:solidFill>
          <a:ln>
            <a:noFill/>
          </a:ln>
          <a:effectLst>
            <a:innerShdw blurRad="63500" dist="50800" dir="18900000">
              <a:prstClr val="black">
                <a:alpha val="50000"/>
              </a:prstClr>
            </a:innerShdw>
          </a:effectLst>
        </c:spPr>
      </c:pivotFmt>
      <c:pivotFmt>
        <c:idx val="16"/>
        <c:spPr>
          <a:solidFill>
            <a:schemeClr val="accent1"/>
          </a:solidFill>
          <a:ln>
            <a:noFill/>
          </a:ln>
          <a:effectLst>
            <a:innerShdw blurRad="63500" dist="50800" dir="18900000">
              <a:prstClr val="black">
                <a:alpha val="50000"/>
              </a:prstClr>
            </a:innerShdw>
          </a:effectLst>
        </c:spPr>
      </c:pivotFmt>
      <c:pivotFmt>
        <c:idx val="17"/>
        <c:spPr>
          <a:solidFill>
            <a:schemeClr val="accent1"/>
          </a:solidFill>
          <a:ln>
            <a:noFill/>
          </a:ln>
          <a:effectLst>
            <a:innerShdw blurRad="63500" dist="50800" dir="18900000">
              <a:prstClr val="black">
                <a:alpha val="50000"/>
              </a:prstClr>
            </a:innerShdw>
          </a:effectLst>
        </c:spPr>
      </c:pivotFmt>
      <c:pivotFmt>
        <c:idx val="18"/>
        <c:spPr>
          <a:solidFill>
            <a:schemeClr val="accent1"/>
          </a:solidFill>
          <a:ln>
            <a:noFill/>
          </a:ln>
          <a:effectLst>
            <a:innerShdw blurRad="63500" dist="50800" dir="18900000">
              <a:prstClr val="black">
                <a:alpha val="50000"/>
              </a:prstClr>
            </a:innerShdw>
          </a:effectLst>
        </c:spPr>
      </c:pivotFmt>
    </c:pivotFmts>
    <c:plotArea>
      <c:layout>
        <c:manualLayout>
          <c:layoutTarget val="inner"/>
          <c:xMode val="edge"/>
          <c:yMode val="edge"/>
          <c:x val="0.27330944504491267"/>
          <c:y val="2.6801731358097017E-3"/>
          <c:w val="0.72665039370078743"/>
          <c:h val="0.93393393393393398"/>
        </c:manualLayout>
      </c:layout>
      <c:barChart>
        <c:barDir val="bar"/>
        <c:grouping val="clustered"/>
        <c:varyColors val="1"/>
        <c:ser>
          <c:idx val="0"/>
          <c:order val="0"/>
          <c:tx>
            <c:strRef>
              <c:f>pivot_3!$B$3</c:f>
              <c:strCache>
                <c:ptCount val="1"/>
                <c:pt idx="0">
                  <c:v>Total</c:v>
                </c:pt>
              </c:strCache>
            </c:strRef>
          </c:tx>
          <c:spPr>
            <a:effectLst>
              <a:innerShdw blurRad="63500" dist="50800" dir="18900000">
                <a:prstClr val="black">
                  <a:alpha val="50000"/>
                </a:prstClr>
              </a:innerShdw>
            </a:effectLst>
          </c:spPr>
          <c:invertIfNegative val="0"/>
          <c:dPt>
            <c:idx val="0"/>
            <c:invertIfNegative val="0"/>
            <c:bubble3D val="0"/>
            <c:spPr>
              <a:solidFill>
                <a:schemeClr val="accent1"/>
              </a:solidFill>
              <a:ln>
                <a:noFill/>
              </a:ln>
              <a:effectLst>
                <a:innerShdw blurRad="63500" dist="50800" dir="18900000">
                  <a:prstClr val="black">
                    <a:alpha val="50000"/>
                  </a:prstClr>
                </a:innerShdw>
              </a:effectLst>
            </c:spPr>
            <c:extLst>
              <c:ext xmlns:c16="http://schemas.microsoft.com/office/drawing/2014/chart" uri="{C3380CC4-5D6E-409C-BE32-E72D297353CC}">
                <c16:uniqueId val="{00000001-8C91-9A45-9F8E-86A73D319270}"/>
              </c:ext>
            </c:extLst>
          </c:dPt>
          <c:dPt>
            <c:idx val="1"/>
            <c:invertIfNegative val="0"/>
            <c:bubble3D val="0"/>
            <c:spPr>
              <a:solidFill>
                <a:schemeClr val="accent2"/>
              </a:solidFill>
              <a:ln>
                <a:noFill/>
              </a:ln>
              <a:effectLst>
                <a:innerShdw blurRad="63500" dist="50800" dir="18900000">
                  <a:prstClr val="black">
                    <a:alpha val="50000"/>
                  </a:prstClr>
                </a:innerShdw>
              </a:effectLst>
            </c:spPr>
            <c:extLst>
              <c:ext xmlns:c16="http://schemas.microsoft.com/office/drawing/2014/chart" uri="{C3380CC4-5D6E-409C-BE32-E72D297353CC}">
                <c16:uniqueId val="{00000003-8C91-9A45-9F8E-86A73D319270}"/>
              </c:ext>
            </c:extLst>
          </c:dPt>
          <c:dPt>
            <c:idx val="2"/>
            <c:invertIfNegative val="0"/>
            <c:bubble3D val="0"/>
            <c:spPr>
              <a:solidFill>
                <a:schemeClr val="accent3"/>
              </a:solidFill>
              <a:ln>
                <a:noFill/>
              </a:ln>
              <a:effectLst>
                <a:innerShdw blurRad="63500" dist="50800" dir="18900000">
                  <a:prstClr val="black">
                    <a:alpha val="50000"/>
                  </a:prstClr>
                </a:innerShdw>
              </a:effectLst>
            </c:spPr>
            <c:extLst>
              <c:ext xmlns:c16="http://schemas.microsoft.com/office/drawing/2014/chart" uri="{C3380CC4-5D6E-409C-BE32-E72D297353CC}">
                <c16:uniqueId val="{00000005-8C91-9A45-9F8E-86A73D319270}"/>
              </c:ext>
            </c:extLst>
          </c:dPt>
          <c:dPt>
            <c:idx val="3"/>
            <c:invertIfNegative val="0"/>
            <c:bubble3D val="0"/>
            <c:spPr>
              <a:solidFill>
                <a:schemeClr val="accent4"/>
              </a:solidFill>
              <a:ln>
                <a:noFill/>
              </a:ln>
              <a:effectLst>
                <a:innerShdw blurRad="63500" dist="50800" dir="18900000">
                  <a:prstClr val="black">
                    <a:alpha val="50000"/>
                  </a:prstClr>
                </a:innerShdw>
              </a:effectLst>
            </c:spPr>
            <c:extLst>
              <c:ext xmlns:c16="http://schemas.microsoft.com/office/drawing/2014/chart" uri="{C3380CC4-5D6E-409C-BE32-E72D297353CC}">
                <c16:uniqueId val="{00000007-8C91-9A45-9F8E-86A73D319270}"/>
              </c:ext>
            </c:extLst>
          </c:dPt>
          <c:dPt>
            <c:idx val="4"/>
            <c:invertIfNegative val="0"/>
            <c:bubble3D val="0"/>
            <c:spPr>
              <a:solidFill>
                <a:schemeClr val="accent5"/>
              </a:solidFill>
              <a:ln>
                <a:noFill/>
              </a:ln>
              <a:effectLst>
                <a:innerShdw blurRad="63500" dist="50800" dir="18900000">
                  <a:prstClr val="black">
                    <a:alpha val="50000"/>
                  </a:prstClr>
                </a:innerShdw>
              </a:effectLst>
            </c:spPr>
            <c:extLst>
              <c:ext xmlns:c16="http://schemas.microsoft.com/office/drawing/2014/chart" uri="{C3380CC4-5D6E-409C-BE32-E72D297353CC}">
                <c16:uniqueId val="{00000009-8C91-9A45-9F8E-86A73D319270}"/>
              </c:ext>
            </c:extLst>
          </c:dPt>
          <c:dPt>
            <c:idx val="5"/>
            <c:invertIfNegative val="0"/>
            <c:bubble3D val="0"/>
            <c:spPr>
              <a:solidFill>
                <a:schemeClr val="accent6"/>
              </a:solidFill>
              <a:ln>
                <a:noFill/>
              </a:ln>
              <a:effectLst>
                <a:innerShdw blurRad="63500" dist="50800" dir="18900000">
                  <a:prstClr val="black">
                    <a:alpha val="50000"/>
                  </a:prstClr>
                </a:innerShdw>
              </a:effectLst>
            </c:spPr>
            <c:extLst>
              <c:ext xmlns:c16="http://schemas.microsoft.com/office/drawing/2014/chart" uri="{C3380CC4-5D6E-409C-BE32-E72D297353CC}">
                <c16:uniqueId val="{0000000B-8C91-9A45-9F8E-86A73D319270}"/>
              </c:ext>
            </c:extLst>
          </c:dPt>
          <c:dPt>
            <c:idx val="6"/>
            <c:invertIfNegative val="0"/>
            <c:bubble3D val="0"/>
            <c:spPr>
              <a:solidFill>
                <a:schemeClr val="accent1">
                  <a:lumMod val="60000"/>
                </a:schemeClr>
              </a:solidFill>
              <a:ln>
                <a:noFill/>
              </a:ln>
              <a:effectLst>
                <a:innerShdw blurRad="63500" dist="50800" dir="18900000">
                  <a:prstClr val="black">
                    <a:alpha val="50000"/>
                  </a:prstClr>
                </a:innerShdw>
              </a:effectLst>
            </c:spPr>
            <c:extLst>
              <c:ext xmlns:c16="http://schemas.microsoft.com/office/drawing/2014/chart" uri="{C3380CC4-5D6E-409C-BE32-E72D297353CC}">
                <c16:uniqueId val="{0000000D-8C91-9A45-9F8E-86A73D31927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pivot_3!$A$4:$A$11</c:f>
              <c:strCache>
                <c:ptCount val="7"/>
                <c:pt idx="0">
                  <c:v>East Asia &amp; Pacific</c:v>
                </c:pt>
                <c:pt idx="1">
                  <c:v>Europe &amp; Central Asia</c:v>
                </c:pt>
                <c:pt idx="2">
                  <c:v>Latin America &amp; Caribbean</c:v>
                </c:pt>
                <c:pt idx="3">
                  <c:v>Middle East &amp; North Africa</c:v>
                </c:pt>
                <c:pt idx="4">
                  <c:v>North America</c:v>
                </c:pt>
                <c:pt idx="5">
                  <c:v>South Asia</c:v>
                </c:pt>
                <c:pt idx="6">
                  <c:v>Sub-Saharan Africa</c:v>
                </c:pt>
              </c:strCache>
            </c:strRef>
          </c:cat>
          <c:val>
            <c:numRef>
              <c:f>pivot_3!$B$4:$B$11</c:f>
              <c:numCache>
                <c:formatCode>"£"#,##0.00</c:formatCode>
                <c:ptCount val="7"/>
                <c:pt idx="0">
                  <c:v>5132875833.8302956</c:v>
                </c:pt>
                <c:pt idx="1">
                  <c:v>10738456661.741339</c:v>
                </c:pt>
                <c:pt idx="2">
                  <c:v>360425176.30253857</c:v>
                </c:pt>
                <c:pt idx="3">
                  <c:v>139380992.1038104</c:v>
                </c:pt>
                <c:pt idx="4">
                  <c:v>4688448693.5176878</c:v>
                </c:pt>
                <c:pt idx="5">
                  <c:v>776148409.82098246</c:v>
                </c:pt>
                <c:pt idx="6">
                  <c:v>603850910.28133845</c:v>
                </c:pt>
              </c:numCache>
            </c:numRef>
          </c:val>
          <c:extLst>
            <c:ext xmlns:c16="http://schemas.microsoft.com/office/drawing/2014/chart" uri="{C3380CC4-5D6E-409C-BE32-E72D297353CC}">
              <c16:uniqueId val="{0000000E-8C91-9A45-9F8E-86A73D319270}"/>
            </c:ext>
          </c:extLst>
        </c:ser>
        <c:dLbls>
          <c:showLegendKey val="0"/>
          <c:showVal val="0"/>
          <c:showCatName val="0"/>
          <c:showSerName val="0"/>
          <c:showPercent val="0"/>
          <c:showBubbleSize val="0"/>
        </c:dLbls>
        <c:gapWidth val="182"/>
        <c:axId val="1049136704"/>
        <c:axId val="1004667104"/>
      </c:barChart>
      <c:catAx>
        <c:axId val="1049136704"/>
        <c:scaling>
          <c:orientation val="minMax"/>
        </c:scaling>
        <c:delete val="1"/>
        <c:axPos val="l"/>
        <c:numFmt formatCode="General" sourceLinked="1"/>
        <c:majorTickMark val="none"/>
        <c:minorTickMark val="none"/>
        <c:tickLblPos val="nextTo"/>
        <c:crossAx val="1004667104"/>
        <c:crosses val="autoZero"/>
        <c:auto val="1"/>
        <c:lblAlgn val="ctr"/>
        <c:lblOffset val="100"/>
        <c:noMultiLvlLbl val="0"/>
      </c:catAx>
      <c:valAx>
        <c:axId val="1004667104"/>
        <c:scaling>
          <c:orientation val="minMax"/>
        </c:scaling>
        <c:delete val="1"/>
        <c:axPos val="b"/>
        <c:numFmt formatCode="&quot;£&quot;#,##0.00" sourceLinked="1"/>
        <c:majorTickMark val="none"/>
        <c:minorTickMark val="none"/>
        <c:tickLblPos val="nextTo"/>
        <c:crossAx val="104913670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[UK_Touris_Analysis_&amp;_Dashboard.xlsx]pivot_3!PivotTable10</c:name>
    <c:fmtId val="1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a:innerShdw blurRad="63500" dist="50800" dir="189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a:innerShdw blurRad="63500" dist="50800" dir="18900000">
              <a:prstClr val="black">
                <a:alpha val="50000"/>
              </a:prstClr>
            </a:innerShdw>
          </a:effectLst>
        </c:spPr>
        <c:dLbl>
          <c:idx val="0"/>
          <c:layout>
            <c:manualLayout>
              <c:x val="0.26285714285714284"/>
              <c:y val="-3.6226423705582926E-2"/>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3385714285714287"/>
                  <c:h val="8.2762402677142216E-2"/>
                </c:manualLayout>
              </c15:layout>
            </c:ext>
          </c:extLst>
        </c:dLbl>
      </c:pivotFmt>
      <c:pivotFmt>
        <c:idx val="15"/>
        <c:spPr>
          <a:solidFill>
            <a:schemeClr val="accent1"/>
          </a:solidFill>
          <a:ln w="19050">
            <a:solidFill>
              <a:schemeClr val="lt1"/>
            </a:solidFill>
          </a:ln>
          <a:effectLst>
            <a:innerShdw blurRad="63500" dist="50800" dir="18900000">
              <a:prstClr val="black">
                <a:alpha val="50000"/>
              </a:prstClr>
            </a:innerShdw>
          </a:effectLst>
        </c:spPr>
      </c:pivotFmt>
      <c:pivotFmt>
        <c:idx val="16"/>
        <c:spPr>
          <a:solidFill>
            <a:schemeClr val="accent1"/>
          </a:solidFill>
          <a:ln w="19050">
            <a:solidFill>
              <a:schemeClr val="lt1"/>
            </a:solidFill>
          </a:ln>
          <a:effectLst>
            <a:innerShdw blurRad="63500" dist="50800" dir="18900000">
              <a:prstClr val="black">
                <a:alpha val="50000"/>
              </a:prstClr>
            </a:innerShdw>
          </a:effectLst>
        </c:spPr>
      </c:pivotFmt>
      <c:pivotFmt>
        <c:idx val="17"/>
        <c:spPr>
          <a:solidFill>
            <a:schemeClr val="accent1"/>
          </a:solidFill>
          <a:ln w="19050">
            <a:solidFill>
              <a:schemeClr val="lt1"/>
            </a:solidFill>
          </a:ln>
          <a:effectLst>
            <a:innerShdw blurRad="63500" dist="50800" dir="189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a:innerShdw blurRad="63500" dist="50800" dir="18900000">
              <a:prstClr val="black">
                <a:alpha val="50000"/>
              </a:prstClr>
            </a:innerShdw>
          </a:effectLst>
        </c:spPr>
        <c:dLbl>
          <c:idx val="0"/>
          <c:layout>
            <c:manualLayout>
              <c:x val="0.26285714285714284"/>
              <c:y val="-3.6226423705582926E-2"/>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3385714285714287"/>
                  <c:h val="8.2762402677142216E-2"/>
                </c:manualLayout>
              </c15:layout>
            </c:ext>
          </c:extLst>
        </c:dLbl>
      </c:pivotFmt>
      <c:pivotFmt>
        <c:idx val="19"/>
        <c:spPr>
          <a:solidFill>
            <a:schemeClr val="accent1"/>
          </a:solidFill>
          <a:ln w="19050">
            <a:solidFill>
              <a:schemeClr val="lt1"/>
            </a:solidFill>
          </a:ln>
          <a:effectLst>
            <a:innerShdw blurRad="63500" dist="50800" dir="18900000">
              <a:prstClr val="black">
                <a:alpha val="50000"/>
              </a:prstClr>
            </a:innerShdw>
          </a:effectLst>
        </c:spPr>
      </c:pivotFmt>
      <c:pivotFmt>
        <c:idx val="20"/>
        <c:spPr>
          <a:solidFill>
            <a:schemeClr val="accent1"/>
          </a:solidFill>
          <a:ln w="19050">
            <a:solidFill>
              <a:schemeClr val="lt1"/>
            </a:solidFill>
          </a:ln>
          <a:effectLst>
            <a:innerShdw blurRad="63500" dist="50800" dir="18900000">
              <a:prstClr val="black">
                <a:alpha val="50000"/>
              </a:prstClr>
            </a:innerShdw>
          </a:effectLst>
        </c:spPr>
      </c:pivotFmt>
      <c:pivotFmt>
        <c:idx val="21"/>
        <c:spPr>
          <a:solidFill>
            <a:schemeClr val="accent1"/>
          </a:solidFill>
          <a:ln w="19050">
            <a:solidFill>
              <a:schemeClr val="lt1"/>
            </a:solidFill>
          </a:ln>
          <a:effectLst>
            <a:innerShdw blurRad="63500" dist="50800" dir="189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a:innerShdw blurRad="63500" dist="50800" dir="18900000">
              <a:prstClr val="black">
                <a:alpha val="50000"/>
              </a:prstClr>
            </a:innerShdw>
          </a:effectLst>
        </c:spPr>
      </c:pivotFmt>
      <c:pivotFmt>
        <c:idx val="23"/>
        <c:spPr>
          <a:solidFill>
            <a:schemeClr val="accent1"/>
          </a:solidFill>
          <a:ln w="19050">
            <a:solidFill>
              <a:schemeClr val="lt1"/>
            </a:solidFill>
          </a:ln>
          <a:effectLst>
            <a:innerShdw blurRad="63500" dist="50800" dir="18900000">
              <a:prstClr val="black">
                <a:alpha val="50000"/>
              </a:prstClr>
            </a:innerShdw>
          </a:effectLst>
        </c:spPr>
      </c:pivotFmt>
      <c:pivotFmt>
        <c:idx val="24"/>
        <c:spPr>
          <a:solidFill>
            <a:schemeClr val="accent1"/>
          </a:solidFill>
          <a:ln w="19050">
            <a:solidFill>
              <a:schemeClr val="lt1"/>
            </a:solidFill>
          </a:ln>
          <a:effectLst>
            <a:innerShdw blurRad="63500" dist="50800" dir="18900000">
              <a:prstClr val="black">
                <a:alpha val="50000"/>
              </a:prstClr>
            </a:innerShdw>
          </a:effectLst>
        </c:spPr>
      </c:pivotFmt>
    </c:pivotFmts>
    <c:plotArea>
      <c:layout>
        <c:manualLayout>
          <c:layoutTarget val="inner"/>
          <c:xMode val="edge"/>
          <c:yMode val="edge"/>
          <c:x val="2.0285714285714286E-3"/>
          <c:y val="0.24031814609836841"/>
          <c:w val="0.63595400353413212"/>
          <c:h val="0.7443557051618882"/>
        </c:manualLayout>
      </c:layout>
      <c:doughnutChart>
        <c:varyColors val="1"/>
        <c:ser>
          <c:idx val="0"/>
          <c:order val="0"/>
          <c:tx>
            <c:strRef>
              <c:f>pivot_3!$B$29</c:f>
              <c:strCache>
                <c:ptCount val="1"/>
                <c:pt idx="0">
                  <c:v>Total</c:v>
                </c:pt>
              </c:strCache>
            </c:strRef>
          </c:tx>
          <c:spPr>
            <a:effectLst>
              <a:innerShdw blurRad="63500" dist="50800" dir="18900000">
                <a:prstClr val="black">
                  <a:alpha val="50000"/>
                </a:prstClr>
              </a:innerShdw>
            </a:effectLst>
          </c:spPr>
          <c:dPt>
            <c:idx val="0"/>
            <c:bubble3D val="0"/>
            <c:spPr>
              <a:solidFill>
                <a:schemeClr val="accent1"/>
              </a:solidFill>
              <a:ln w="19050">
                <a:solidFill>
                  <a:schemeClr val="lt1"/>
                </a:solidFill>
              </a:ln>
              <a:effectLst>
                <a:innerShdw blurRad="63500" dist="50800" dir="18900000">
                  <a:prstClr val="black">
                    <a:alpha val="50000"/>
                  </a:prstClr>
                </a:innerShdw>
              </a:effectLst>
            </c:spPr>
            <c:extLst>
              <c:ext xmlns:c16="http://schemas.microsoft.com/office/drawing/2014/chart" uri="{C3380CC4-5D6E-409C-BE32-E72D297353CC}">
                <c16:uniqueId val="{00000001-9972-F446-95F9-EEEF2B4150D4}"/>
              </c:ext>
            </c:extLst>
          </c:dPt>
          <c:dPt>
            <c:idx val="1"/>
            <c:bubble3D val="0"/>
            <c:spPr>
              <a:solidFill>
                <a:schemeClr val="accent2"/>
              </a:solidFill>
              <a:ln w="19050">
                <a:solidFill>
                  <a:schemeClr val="lt1"/>
                </a:solidFill>
              </a:ln>
              <a:effectLst>
                <a:innerShdw blurRad="63500" dist="50800" dir="18900000">
                  <a:prstClr val="black">
                    <a:alpha val="50000"/>
                  </a:prstClr>
                </a:innerShdw>
              </a:effectLst>
            </c:spPr>
            <c:extLst>
              <c:ext xmlns:c16="http://schemas.microsoft.com/office/drawing/2014/chart" uri="{C3380CC4-5D6E-409C-BE32-E72D297353CC}">
                <c16:uniqueId val="{00000003-9972-F446-95F9-EEEF2B4150D4}"/>
              </c:ext>
            </c:extLst>
          </c:dPt>
          <c:dPt>
            <c:idx val="2"/>
            <c:bubble3D val="0"/>
            <c:spPr>
              <a:solidFill>
                <a:schemeClr val="accent3"/>
              </a:solidFill>
              <a:ln w="19050">
                <a:solidFill>
                  <a:schemeClr val="lt1"/>
                </a:solidFill>
              </a:ln>
              <a:effectLst>
                <a:innerShdw blurRad="63500" dist="50800" dir="18900000">
                  <a:prstClr val="black">
                    <a:alpha val="50000"/>
                  </a:prstClr>
                </a:innerShdw>
              </a:effectLst>
            </c:spPr>
            <c:extLst>
              <c:ext xmlns:c16="http://schemas.microsoft.com/office/drawing/2014/chart" uri="{C3380CC4-5D6E-409C-BE32-E72D297353CC}">
                <c16:uniqueId val="{00000005-9972-F446-95F9-EEEF2B4150D4}"/>
              </c:ext>
            </c:extLst>
          </c:dPt>
          <c:cat>
            <c:strRef>
              <c:f>pivot_3!$A$30:$A$33</c:f>
              <c:strCache>
                <c:ptCount val="3"/>
                <c:pt idx="0">
                  <c:v>High income</c:v>
                </c:pt>
                <c:pt idx="1">
                  <c:v>Lower middle income</c:v>
                </c:pt>
                <c:pt idx="2">
                  <c:v>Upper middle income</c:v>
                </c:pt>
              </c:strCache>
            </c:strRef>
          </c:cat>
          <c:val>
            <c:numRef>
              <c:f>pivot_3!$B$30:$B$33</c:f>
              <c:numCache>
                <c:formatCode>0.00</c:formatCode>
                <c:ptCount val="3"/>
                <c:pt idx="0">
                  <c:v>32932.875437391143</c:v>
                </c:pt>
                <c:pt idx="1">
                  <c:v>1087.0483591537879</c:v>
                </c:pt>
                <c:pt idx="2">
                  <c:v>3103.5307887900544</c:v>
                </c:pt>
              </c:numCache>
            </c:numRef>
          </c:val>
          <c:extLst>
            <c:ext xmlns:c16="http://schemas.microsoft.com/office/drawing/2014/chart" uri="{C3380CC4-5D6E-409C-BE32-E72D297353CC}">
              <c16:uniqueId val="{00000012-37F5-1D4E-B10F-040D4EF87A71}"/>
            </c:ext>
          </c:extLst>
        </c:ser>
        <c:dLbls>
          <c:showLegendKey val="0"/>
          <c:showVal val="0"/>
          <c:showCatName val="0"/>
          <c:showSerName val="0"/>
          <c:showPercent val="0"/>
          <c:showBubbleSize val="0"/>
          <c:showLeaderLines val="1"/>
        </c:dLbls>
        <c:firstSliceAng val="0"/>
        <c:holeSize val="75"/>
      </c:doughnutChart>
      <c:spPr>
        <a:noFill/>
        <a:ln w="25400">
          <a:noFill/>
        </a:ln>
        <a:effectLst>
          <a:innerShdw blurRad="63500" dist="50800" dir="18900000">
            <a:prstClr val="black">
              <a:alpha val="50000"/>
            </a:prstClr>
          </a:inn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[UK_Touris_Analysis_&amp;_Dashboard.xlsx]pivot_3!PivotTable11</c:name>
    <c:fmtId val="1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70C0"/>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0070C0"/>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rgbClr val="0070C0"/>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s>
    <c:plotArea>
      <c:layout>
        <c:manualLayout>
          <c:layoutTarget val="inner"/>
          <c:xMode val="edge"/>
          <c:yMode val="edge"/>
          <c:x val="0.27501891860533167"/>
          <c:y val="0.37473340251681614"/>
          <c:w val="0.44157595832875557"/>
          <c:h val="0.52185492631376618"/>
        </c:manualLayout>
      </c:layout>
      <c:pieChart>
        <c:varyColors val="1"/>
        <c:ser>
          <c:idx val="0"/>
          <c:order val="0"/>
          <c:tx>
            <c:strRef>
              <c:f>pivot_3!$B$45</c:f>
              <c:strCache>
                <c:ptCount val="1"/>
                <c:pt idx="0">
                  <c:v>Total</c:v>
                </c:pt>
              </c:strCache>
            </c:strRef>
          </c:tx>
          <c:dPt>
            <c:idx val="0"/>
            <c:bubble3D val="0"/>
            <c:spPr>
              <a:solidFill>
                <a:srgbClr val="0070C0"/>
              </a:solidFill>
              <a:ln w="19050">
                <a:solidFill>
                  <a:schemeClr val="lt1"/>
                </a:solidFill>
              </a:ln>
              <a:effectLst/>
            </c:spPr>
            <c:extLst>
              <c:ext xmlns:c16="http://schemas.microsoft.com/office/drawing/2014/chart" uri="{C3380CC4-5D6E-409C-BE32-E72D297353CC}">
                <c16:uniqueId val="{00000001-D586-B54A-9C4F-E9AAF2282CD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586-B54A-9C4F-E9AAF2282CD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586-B54A-9C4F-E9AAF2282CD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586-B54A-9C4F-E9AAF2282CD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586-B54A-9C4F-E9AAF2282CD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586-B54A-9C4F-E9AAF2282CD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586-B54A-9C4F-E9AAF2282CD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586-B54A-9C4F-E9AAF2282CD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586-B54A-9C4F-E9AAF2282CD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586-B54A-9C4F-E9AAF2282CD8}"/>
              </c:ext>
            </c:extLst>
          </c:dPt>
          <c:cat>
            <c:strRef>
              <c:f>pivot_3!$A$46:$A$56</c:f>
              <c:strCache>
                <c:ptCount val="10"/>
                <c:pt idx="0">
                  <c:v>China</c:v>
                </c:pt>
                <c:pt idx="1">
                  <c:v>Cyprus</c:v>
                </c:pt>
                <c:pt idx="2">
                  <c:v>Egypt</c:v>
                </c:pt>
                <c:pt idx="3">
                  <c:v>India</c:v>
                </c:pt>
                <c:pt idx="4">
                  <c:v>Jamaica</c:v>
                </c:pt>
                <c:pt idx="5">
                  <c:v>Nigeria</c:v>
                </c:pt>
                <c:pt idx="6">
                  <c:v>Pakistan</c:v>
                </c:pt>
                <c:pt idx="7">
                  <c:v>South Africa</c:v>
                </c:pt>
                <c:pt idx="8">
                  <c:v>Sri Lanka</c:v>
                </c:pt>
                <c:pt idx="9">
                  <c:v>Turkey</c:v>
                </c:pt>
              </c:strCache>
            </c:strRef>
          </c:cat>
          <c:val>
            <c:numRef>
              <c:f>pivot_3!$B$46:$B$56</c:f>
              <c:numCache>
                <c:formatCode>0.00</c:formatCode>
                <c:ptCount val="10"/>
                <c:pt idx="0">
                  <c:v>1404</c:v>
                </c:pt>
                <c:pt idx="1">
                  <c:v>108.08465656475393</c:v>
                </c:pt>
                <c:pt idx="2">
                  <c:v>56.186584759572632</c:v>
                </c:pt>
                <c:pt idx="3">
                  <c:v>679.58538570767132</c:v>
                </c:pt>
                <c:pt idx="4">
                  <c:v>14.80973111362484</c:v>
                </c:pt>
                <c:pt idx="5">
                  <c:v>203.2258209149671</c:v>
                </c:pt>
                <c:pt idx="6">
                  <c:v>94.92839685766603</c:v>
                </c:pt>
                <c:pt idx="7">
                  <c:v>264.98558619491763</c:v>
                </c:pt>
                <c:pt idx="8">
                  <c:v>17.936837642322967</c:v>
                </c:pt>
                <c:pt idx="9">
                  <c:v>317.59959699639921</c:v>
                </c:pt>
              </c:numCache>
            </c:numRef>
          </c:val>
          <c:extLst>
            <c:ext xmlns:c16="http://schemas.microsoft.com/office/drawing/2014/chart" uri="{C3380CC4-5D6E-409C-BE32-E72D297353CC}">
              <c16:uniqueId val="{00000015-1F8B-554A-AA78-68F6DA453049}"/>
            </c:ext>
          </c:extLst>
        </c:ser>
        <c:dLbls>
          <c:showLegendKey val="0"/>
          <c:showVal val="0"/>
          <c:showCatName val="0"/>
          <c:showSerName val="0"/>
          <c:showPercent val="0"/>
          <c:showBubbleSize val="0"/>
          <c:showLeaderLines val="1"/>
        </c:dLbls>
        <c:firstSliceAng val="0"/>
      </c:pie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hyperlink" Target="#'Dashboard P2 '!A1"/><Relationship Id="rId7" Type="http://schemas.openxmlformats.org/officeDocument/2006/relationships/hyperlink" Target="#'Dashboard P3'!A1"/><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3.xml"/><Relationship Id="rId5" Type="http://schemas.openxmlformats.org/officeDocument/2006/relationships/chart" Target="../charts/chart2.xml"/><Relationship Id="rId10" Type="http://schemas.openxmlformats.org/officeDocument/2006/relationships/chart" Target="../charts/chart6.xml"/><Relationship Id="rId4" Type="http://schemas.openxmlformats.org/officeDocument/2006/relationships/chart" Target="../charts/chart1.xml"/><Relationship Id="rId9" Type="http://schemas.openxmlformats.org/officeDocument/2006/relationships/chart" Target="../charts/chart5.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7.xml"/><Relationship Id="rId7" Type="http://schemas.openxmlformats.org/officeDocument/2006/relationships/hyperlink" Target="#'Dashboard P3'!A1"/><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hyperlink" Target="#'Dashboard P&#65297;&#65343;&#65297; '!A1"/><Relationship Id="rId5" Type="http://schemas.openxmlformats.org/officeDocument/2006/relationships/chart" Target="../charts/chart9.xml"/><Relationship Id="rId4" Type="http://schemas.openxmlformats.org/officeDocument/2006/relationships/chart" Target="../charts/chart8.xml"/><Relationship Id="rId9"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8" Type="http://schemas.openxmlformats.org/officeDocument/2006/relationships/hyperlink" Target="#'Dashboard P2 '!A1"/><Relationship Id="rId3" Type="http://schemas.openxmlformats.org/officeDocument/2006/relationships/chart" Target="../charts/chart12.xml"/><Relationship Id="rId7" Type="http://schemas.openxmlformats.org/officeDocument/2006/relationships/hyperlink" Target="#'Dashboard P&#65297;&#65343;&#65297; '!A1"/><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5" Type="http://schemas.openxmlformats.org/officeDocument/2006/relationships/chart" Target="../charts/chart24.xml"/><Relationship Id="rId4"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635000</xdr:colOff>
      <xdr:row>76</xdr:row>
      <xdr:rowOff>12700</xdr:rowOff>
    </xdr:to>
    <xdr:sp macro="" textlink="">
      <xdr:nvSpPr>
        <xdr:cNvPr id="2" name="Rectangle 1">
          <a:extLst>
            <a:ext uri="{FF2B5EF4-FFF2-40B4-BE49-F238E27FC236}">
              <a16:creationId xmlns:a16="http://schemas.microsoft.com/office/drawing/2014/main" id="{E9F496DF-BB2C-3C44-A032-143FF298A2A5}"/>
            </a:ext>
          </a:extLst>
        </xdr:cNvPr>
        <xdr:cNvSpPr/>
      </xdr:nvSpPr>
      <xdr:spPr>
        <a:xfrm>
          <a:off x="0" y="0"/>
          <a:ext cx="2286000" cy="15455900"/>
        </a:xfrm>
        <a:prstGeom prst="rect">
          <a:avLst/>
        </a:prstGeom>
        <a:blipFill dpi="0" rotWithShape="1">
          <a:blip xmlns:r="http://schemas.openxmlformats.org/officeDocument/2006/relationships" r:embed="rId1">
            <a:alphaModFix amt="80000"/>
          </a:blip>
          <a:srcRect/>
          <a:tile tx="0" ty="0" sx="100000" sy="100000" flip="none" algn="tl"/>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342900</xdr:colOff>
      <xdr:row>39</xdr:row>
      <xdr:rowOff>177800</xdr:rowOff>
    </xdr:from>
    <xdr:to>
      <xdr:col>2</xdr:col>
      <xdr:colOff>635000</xdr:colOff>
      <xdr:row>73</xdr:row>
      <xdr:rowOff>38100</xdr:rowOff>
    </xdr:to>
    <xdr:sp macro="" textlink="">
      <xdr:nvSpPr>
        <xdr:cNvPr id="3" name="Rectangle 2">
          <a:extLst>
            <a:ext uri="{FF2B5EF4-FFF2-40B4-BE49-F238E27FC236}">
              <a16:creationId xmlns:a16="http://schemas.microsoft.com/office/drawing/2014/main" id="{DCABAFE2-60BD-934C-AC08-A1825702B35C}"/>
            </a:ext>
          </a:extLst>
        </xdr:cNvPr>
        <xdr:cNvSpPr/>
      </xdr:nvSpPr>
      <xdr:spPr>
        <a:xfrm>
          <a:off x="342900" y="8102600"/>
          <a:ext cx="1943100" cy="6769100"/>
        </a:xfrm>
        <a:prstGeom prst="rect">
          <a:avLst/>
        </a:prstGeom>
        <a:solidFill>
          <a:schemeClr val="accent5">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0</xdr:rowOff>
    </xdr:from>
    <xdr:to>
      <xdr:col>2</xdr:col>
      <xdr:colOff>635000</xdr:colOff>
      <xdr:row>76</xdr:row>
      <xdr:rowOff>12700</xdr:rowOff>
    </xdr:to>
    <xdr:sp macro="" textlink="">
      <xdr:nvSpPr>
        <xdr:cNvPr id="4" name="Rectangle 3">
          <a:extLst>
            <a:ext uri="{FF2B5EF4-FFF2-40B4-BE49-F238E27FC236}">
              <a16:creationId xmlns:a16="http://schemas.microsoft.com/office/drawing/2014/main" id="{1A1937AF-0142-4B44-9B02-A784EC053459}"/>
            </a:ext>
          </a:extLst>
        </xdr:cNvPr>
        <xdr:cNvSpPr/>
      </xdr:nvSpPr>
      <xdr:spPr>
        <a:xfrm>
          <a:off x="0" y="0"/>
          <a:ext cx="2286000" cy="15455900"/>
        </a:xfrm>
        <a:prstGeom prst="rect">
          <a:avLst/>
        </a:prstGeom>
        <a:blipFill dpi="0" rotWithShape="1">
          <a:blip xmlns:r="http://schemas.openxmlformats.org/officeDocument/2006/relationships" r:embed="rId2"/>
          <a:srcRect/>
          <a:tile tx="0" ty="0" sx="100000" sy="100000" flip="none" algn="tl"/>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348343</xdr:colOff>
      <xdr:row>3</xdr:row>
      <xdr:rowOff>108856</xdr:rowOff>
    </xdr:from>
    <xdr:to>
      <xdr:col>2</xdr:col>
      <xdr:colOff>640443</xdr:colOff>
      <xdr:row>53</xdr:row>
      <xdr:rowOff>92981</xdr:rowOff>
    </xdr:to>
    <xdr:sp macro="" textlink="">
      <xdr:nvSpPr>
        <xdr:cNvPr id="5" name="Rectangle 4">
          <a:hlinkClick xmlns:r="http://schemas.openxmlformats.org/officeDocument/2006/relationships" r:id="rId3"/>
          <a:extLst>
            <a:ext uri="{FF2B5EF4-FFF2-40B4-BE49-F238E27FC236}">
              <a16:creationId xmlns:a16="http://schemas.microsoft.com/office/drawing/2014/main" id="{A87B972F-1607-DD45-B4B0-BA0E89FF0A28}"/>
            </a:ext>
          </a:extLst>
        </xdr:cNvPr>
        <xdr:cNvSpPr/>
      </xdr:nvSpPr>
      <xdr:spPr>
        <a:xfrm>
          <a:off x="348343" y="718456"/>
          <a:ext cx="1943100" cy="10144125"/>
        </a:xfrm>
        <a:prstGeom prst="rect">
          <a:avLst/>
        </a:prstGeom>
        <a:solidFill>
          <a:schemeClr val="accent6">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668864</xdr:colOff>
      <xdr:row>3</xdr:row>
      <xdr:rowOff>84667</xdr:rowOff>
    </xdr:from>
    <xdr:to>
      <xdr:col>23</xdr:col>
      <xdr:colOff>378581</xdr:colOff>
      <xdr:row>53</xdr:row>
      <xdr:rowOff>27517</xdr:rowOff>
    </xdr:to>
    <xdr:sp macro="" textlink="">
      <xdr:nvSpPr>
        <xdr:cNvPr id="6" name="Rectangle 5">
          <a:extLst>
            <a:ext uri="{FF2B5EF4-FFF2-40B4-BE49-F238E27FC236}">
              <a16:creationId xmlns:a16="http://schemas.microsoft.com/office/drawing/2014/main" id="{5BF1B001-906B-BF43-AA4B-BA2E91B7FC99}"/>
            </a:ext>
          </a:extLst>
        </xdr:cNvPr>
        <xdr:cNvSpPr/>
      </xdr:nvSpPr>
      <xdr:spPr>
        <a:xfrm>
          <a:off x="2319864" y="694267"/>
          <a:ext cx="17045217" cy="1010285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23</xdr:col>
      <xdr:colOff>220133</xdr:colOff>
      <xdr:row>0</xdr:row>
      <xdr:rowOff>169333</xdr:rowOff>
    </xdr:from>
    <xdr:to>
      <xdr:col>23</xdr:col>
      <xdr:colOff>399142</xdr:colOff>
      <xdr:row>53</xdr:row>
      <xdr:rowOff>163286</xdr:rowOff>
    </xdr:to>
    <xdr:sp macro="" textlink="">
      <xdr:nvSpPr>
        <xdr:cNvPr id="7" name="Rectangle 6">
          <a:extLst>
            <a:ext uri="{FF2B5EF4-FFF2-40B4-BE49-F238E27FC236}">
              <a16:creationId xmlns:a16="http://schemas.microsoft.com/office/drawing/2014/main" id="{968FAE40-440A-E94F-814C-92D51AB91C1E}"/>
            </a:ext>
          </a:extLst>
        </xdr:cNvPr>
        <xdr:cNvSpPr/>
      </xdr:nvSpPr>
      <xdr:spPr>
        <a:xfrm>
          <a:off x="19206633" y="169333"/>
          <a:ext cx="179009" cy="10763553"/>
        </a:xfrm>
        <a:prstGeom prst="rect">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2</xdr:col>
      <xdr:colOff>660400</xdr:colOff>
      <xdr:row>0</xdr:row>
      <xdr:rowOff>152400</xdr:rowOff>
    </xdr:from>
    <xdr:ext cx="17001066" cy="508000"/>
    <xdr:sp macro="" textlink="">
      <xdr:nvSpPr>
        <xdr:cNvPr id="9" name="TextBox 8">
          <a:extLst>
            <a:ext uri="{FF2B5EF4-FFF2-40B4-BE49-F238E27FC236}">
              <a16:creationId xmlns:a16="http://schemas.microsoft.com/office/drawing/2014/main" id="{E802A9FC-B3C3-3E4A-8A35-7CA734B56863}"/>
            </a:ext>
          </a:extLst>
        </xdr:cNvPr>
        <xdr:cNvSpPr txBox="1"/>
      </xdr:nvSpPr>
      <xdr:spPr>
        <a:xfrm>
          <a:off x="2311400" y="152400"/>
          <a:ext cx="17001066" cy="508000"/>
        </a:xfrm>
        <a:prstGeom prst="rect">
          <a:avLst/>
        </a:prstGeom>
        <a:noFill/>
        <a:ln>
          <a:noFill/>
        </a:ln>
        <a:effectLst/>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ctr"/>
          <a:r>
            <a:rPr lang="en-GB" sz="3200" b="1" cap="none" spc="0">
              <a:ln w="0"/>
              <a:solidFill>
                <a:schemeClr val="tx1"/>
              </a:solidFill>
              <a:effectLst>
                <a:outerShdw blurRad="38100" dist="19050" dir="2700000" algn="tl" rotWithShape="0">
                  <a:schemeClr val="dk1">
                    <a:alpha val="40000"/>
                  </a:schemeClr>
                </a:outerShdw>
              </a:effectLst>
            </a:rPr>
            <a:t>UK Tourism </a:t>
          </a:r>
        </a:p>
      </xdr:txBody>
    </xdr:sp>
    <xdr:clientData/>
  </xdr:oneCellAnchor>
  <xdr:twoCellAnchor>
    <xdr:from>
      <xdr:col>26</xdr:col>
      <xdr:colOff>16932</xdr:colOff>
      <xdr:row>30</xdr:row>
      <xdr:rowOff>101600</xdr:rowOff>
    </xdr:from>
    <xdr:to>
      <xdr:col>26</xdr:col>
      <xdr:colOff>62651</xdr:colOff>
      <xdr:row>31</xdr:row>
      <xdr:rowOff>80064</xdr:rowOff>
    </xdr:to>
    <xdr:graphicFrame macro="">
      <xdr:nvGraphicFramePr>
        <xdr:cNvPr id="11" name="Chart 10">
          <a:extLst>
            <a:ext uri="{FF2B5EF4-FFF2-40B4-BE49-F238E27FC236}">
              <a16:creationId xmlns:a16="http://schemas.microsoft.com/office/drawing/2014/main" id="{E2087F88-CBCB-C44C-BC8E-19C321AED4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220133</xdr:colOff>
      <xdr:row>43</xdr:row>
      <xdr:rowOff>152400</xdr:rowOff>
    </xdr:from>
    <xdr:to>
      <xdr:col>26</xdr:col>
      <xdr:colOff>270933</xdr:colOff>
      <xdr:row>46</xdr:row>
      <xdr:rowOff>67733</xdr:rowOff>
    </xdr:to>
    <xdr:graphicFrame macro="">
      <xdr:nvGraphicFramePr>
        <xdr:cNvPr id="13" name="Chart 12">
          <a:extLst>
            <a:ext uri="{FF2B5EF4-FFF2-40B4-BE49-F238E27FC236}">
              <a16:creationId xmlns:a16="http://schemas.microsoft.com/office/drawing/2014/main" id="{72127F5B-3C95-A045-ADB1-7217D8DCCF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372532</xdr:colOff>
      <xdr:row>10</xdr:row>
      <xdr:rowOff>44350</xdr:rowOff>
    </xdr:from>
    <xdr:to>
      <xdr:col>26</xdr:col>
      <xdr:colOff>418251</xdr:colOff>
      <xdr:row>20</xdr:row>
      <xdr:rowOff>84667</xdr:rowOff>
    </xdr:to>
    <xdr:graphicFrame macro="">
      <xdr:nvGraphicFramePr>
        <xdr:cNvPr id="17" name="Chart 16">
          <a:extLst>
            <a:ext uri="{FF2B5EF4-FFF2-40B4-BE49-F238E27FC236}">
              <a16:creationId xmlns:a16="http://schemas.microsoft.com/office/drawing/2014/main" id="{10056ED1-ECD2-7E44-AE4B-19E736846C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457201</xdr:colOff>
      <xdr:row>10</xdr:row>
      <xdr:rowOff>36283</xdr:rowOff>
    </xdr:from>
    <xdr:to>
      <xdr:col>2</xdr:col>
      <xdr:colOff>491066</xdr:colOff>
      <xdr:row>17</xdr:row>
      <xdr:rowOff>90712</xdr:rowOff>
    </xdr:to>
    <xdr:sp macro="" textlink="">
      <xdr:nvSpPr>
        <xdr:cNvPr id="19" name="Oval 18">
          <a:extLst>
            <a:ext uri="{FF2B5EF4-FFF2-40B4-BE49-F238E27FC236}">
              <a16:creationId xmlns:a16="http://schemas.microsoft.com/office/drawing/2014/main" id="{D41A426A-5FCA-B74D-86A3-808AFB71202D}"/>
            </a:ext>
          </a:extLst>
        </xdr:cNvPr>
        <xdr:cNvSpPr/>
      </xdr:nvSpPr>
      <xdr:spPr>
        <a:xfrm>
          <a:off x="457201" y="2068283"/>
          <a:ext cx="1684865" cy="1476829"/>
        </a:xfrm>
        <a:prstGeom prst="ellipse">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a:solidFill>
                <a:schemeClr val="tx1"/>
              </a:solidFill>
            </a:rPr>
            <a:t>UK</a:t>
          </a:r>
          <a:r>
            <a:rPr lang="en-GB" sz="1800" b="1" baseline="0">
              <a:solidFill>
                <a:schemeClr val="tx1"/>
              </a:solidFill>
            </a:rPr>
            <a:t> visitors 5 Years</a:t>
          </a:r>
          <a:endParaRPr lang="en-GB" sz="1800" b="1">
            <a:solidFill>
              <a:schemeClr val="tx1"/>
            </a:solidFill>
          </a:endParaRPr>
        </a:p>
      </xdr:txBody>
    </xdr:sp>
    <xdr:clientData/>
  </xdr:twoCellAnchor>
  <xdr:twoCellAnchor>
    <xdr:from>
      <xdr:col>0</xdr:col>
      <xdr:colOff>471714</xdr:colOff>
      <xdr:row>23</xdr:row>
      <xdr:rowOff>195507</xdr:rowOff>
    </xdr:from>
    <xdr:to>
      <xdr:col>2</xdr:col>
      <xdr:colOff>508000</xdr:colOff>
      <xdr:row>31</xdr:row>
      <xdr:rowOff>134482</xdr:rowOff>
    </xdr:to>
    <xdr:sp macro="" textlink="">
      <xdr:nvSpPr>
        <xdr:cNvPr id="20" name="Oval 19">
          <a:hlinkClick xmlns:r="http://schemas.openxmlformats.org/officeDocument/2006/relationships" r:id="rId3"/>
          <a:extLst>
            <a:ext uri="{FF2B5EF4-FFF2-40B4-BE49-F238E27FC236}">
              <a16:creationId xmlns:a16="http://schemas.microsoft.com/office/drawing/2014/main" id="{8534B3EE-535B-944C-8628-90DE0FFBC1DE}"/>
            </a:ext>
          </a:extLst>
        </xdr:cNvPr>
        <xdr:cNvSpPr/>
      </xdr:nvSpPr>
      <xdr:spPr>
        <a:xfrm>
          <a:off x="471714" y="4869107"/>
          <a:ext cx="1687286" cy="1564575"/>
        </a:xfrm>
        <a:prstGeom prst="ellipse">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solidFill>
                <a:schemeClr val="tx1"/>
              </a:solidFill>
              <a:latin typeface="Aharoni" panose="02010803020104030203" pitchFamily="2" charset="-79"/>
              <a:cs typeface="Aharoni" panose="02010803020104030203" pitchFamily="2" charset="-79"/>
            </a:rPr>
            <a:t>Comparison</a:t>
          </a:r>
          <a:br>
            <a:rPr lang="en-GB" sz="1400" b="1">
              <a:solidFill>
                <a:schemeClr val="tx1"/>
              </a:solidFill>
              <a:latin typeface="Aharoni" panose="02010803020104030203" pitchFamily="2" charset="-79"/>
              <a:cs typeface="Aharoni" panose="02010803020104030203" pitchFamily="2" charset="-79"/>
            </a:rPr>
          </a:br>
          <a:r>
            <a:rPr lang="en-GB" sz="3600" b="1">
              <a:solidFill>
                <a:schemeClr val="tx1"/>
              </a:solidFill>
              <a:latin typeface="Aharoni" panose="02010803020104030203" pitchFamily="2" charset="-79"/>
              <a:cs typeface="Aharoni" panose="02010803020104030203" pitchFamily="2" charset="-79"/>
            </a:rPr>
            <a:t>1</a:t>
          </a:r>
          <a:endParaRPr lang="en-GB" sz="1400" b="1">
            <a:solidFill>
              <a:schemeClr val="tx1"/>
            </a:solidFill>
            <a:latin typeface="Aharoni" panose="02010803020104030203" pitchFamily="2" charset="-79"/>
            <a:cs typeface="Aharoni" panose="02010803020104030203" pitchFamily="2" charset="-79"/>
          </a:endParaRPr>
        </a:p>
      </xdr:txBody>
    </xdr:sp>
    <xdr:clientData/>
  </xdr:twoCellAnchor>
  <xdr:twoCellAnchor>
    <xdr:from>
      <xdr:col>0</xdr:col>
      <xdr:colOff>406401</xdr:colOff>
      <xdr:row>38</xdr:row>
      <xdr:rowOff>183410</xdr:rowOff>
    </xdr:from>
    <xdr:to>
      <xdr:col>2</xdr:col>
      <xdr:colOff>558800</xdr:colOff>
      <xdr:row>46</xdr:row>
      <xdr:rowOff>33866</xdr:rowOff>
    </xdr:to>
    <xdr:sp macro="" textlink="">
      <xdr:nvSpPr>
        <xdr:cNvPr id="21" name="Oval 20">
          <a:hlinkClick xmlns:r="http://schemas.openxmlformats.org/officeDocument/2006/relationships" r:id="rId7"/>
          <a:extLst>
            <a:ext uri="{FF2B5EF4-FFF2-40B4-BE49-F238E27FC236}">
              <a16:creationId xmlns:a16="http://schemas.microsoft.com/office/drawing/2014/main" id="{8C158D42-30DD-5A47-8E11-25697B4BE3F6}"/>
            </a:ext>
          </a:extLst>
        </xdr:cNvPr>
        <xdr:cNvSpPr/>
      </xdr:nvSpPr>
      <xdr:spPr>
        <a:xfrm>
          <a:off x="406401" y="7905010"/>
          <a:ext cx="1803399" cy="1476056"/>
        </a:xfrm>
        <a:prstGeom prst="ellipse">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1">
              <a:solidFill>
                <a:schemeClr val="tx1"/>
              </a:solidFill>
              <a:latin typeface="Aharoni" panose="02010803020104030203" pitchFamily="2" charset="-79"/>
              <a:cs typeface="Aharoni" panose="02010803020104030203" pitchFamily="2" charset="-79"/>
            </a:rPr>
            <a:t>Comparison</a:t>
          </a:r>
          <a:br>
            <a:rPr lang="en-GB" sz="1100" b="1">
              <a:solidFill>
                <a:schemeClr val="tx1"/>
              </a:solidFill>
              <a:latin typeface="Aharoni" panose="02010803020104030203" pitchFamily="2" charset="-79"/>
              <a:cs typeface="Aharoni" panose="02010803020104030203" pitchFamily="2" charset="-79"/>
            </a:rPr>
          </a:br>
          <a:r>
            <a:rPr lang="en-GB" sz="3200" b="1">
              <a:solidFill>
                <a:schemeClr val="tx1"/>
              </a:solidFill>
              <a:latin typeface="Aharoni" panose="02010803020104030203" pitchFamily="2" charset="-79"/>
              <a:cs typeface="Aharoni" panose="02010803020104030203" pitchFamily="2" charset="-79"/>
            </a:rPr>
            <a:t>2</a:t>
          </a:r>
          <a:endParaRPr lang="en-GB" sz="1200" b="1">
            <a:solidFill>
              <a:schemeClr val="tx1"/>
            </a:solidFill>
            <a:latin typeface="Aharoni" panose="02010803020104030203" pitchFamily="2" charset="-79"/>
            <a:cs typeface="Aharoni" panose="02010803020104030203" pitchFamily="2" charset="-79"/>
          </a:endParaRPr>
        </a:p>
        <a:p>
          <a:pPr algn="l"/>
          <a:endParaRPr lang="en-GB" sz="1100"/>
        </a:p>
      </xdr:txBody>
    </xdr:sp>
    <xdr:clientData/>
  </xdr:twoCellAnchor>
  <xdr:twoCellAnchor>
    <xdr:from>
      <xdr:col>26</xdr:col>
      <xdr:colOff>304800</xdr:colOff>
      <xdr:row>51</xdr:row>
      <xdr:rowOff>33867</xdr:rowOff>
    </xdr:from>
    <xdr:to>
      <xdr:col>26</xdr:col>
      <xdr:colOff>355599</xdr:colOff>
      <xdr:row>51</xdr:row>
      <xdr:rowOff>186266</xdr:rowOff>
    </xdr:to>
    <xdr:graphicFrame macro="">
      <xdr:nvGraphicFramePr>
        <xdr:cNvPr id="25" name="Chart 24">
          <a:extLst>
            <a:ext uri="{FF2B5EF4-FFF2-40B4-BE49-F238E27FC236}">
              <a16:creationId xmlns:a16="http://schemas.microsoft.com/office/drawing/2014/main" id="{38C586B6-81E9-B343-A8B3-2BD8B65B43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135467</xdr:colOff>
      <xdr:row>18</xdr:row>
      <xdr:rowOff>101601</xdr:rowOff>
    </xdr:from>
    <xdr:to>
      <xdr:col>22</xdr:col>
      <xdr:colOff>711200</xdr:colOff>
      <xdr:row>52</xdr:row>
      <xdr:rowOff>16935</xdr:rowOff>
    </xdr:to>
    <xdr:sp macro="" textlink="">
      <xdr:nvSpPr>
        <xdr:cNvPr id="32" name="Rectangle 31">
          <a:extLst>
            <a:ext uri="{FF2B5EF4-FFF2-40B4-BE49-F238E27FC236}">
              <a16:creationId xmlns:a16="http://schemas.microsoft.com/office/drawing/2014/main" id="{31085A98-947C-0B44-AD3E-4B49986B8F51}"/>
            </a:ext>
          </a:extLst>
        </xdr:cNvPr>
        <xdr:cNvSpPr/>
      </xdr:nvSpPr>
      <xdr:spPr>
        <a:xfrm>
          <a:off x="2624667" y="3759201"/>
          <a:ext cx="16340666" cy="6824134"/>
        </a:xfrm>
        <a:prstGeom prst="rect">
          <a:avLst/>
        </a:prstGeom>
        <a:solidFill>
          <a:schemeClr val="bg2"/>
        </a:solidFill>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400" b="1" i="0" u="none" strike="noStrike">
            <a:solidFill>
              <a:srgbClr val="000000"/>
            </a:solidFill>
            <a:latin typeface="+mn-lt"/>
            <a:cs typeface="Aharoni" panose="02010803020104030203" pitchFamily="2" charset="-79"/>
          </a:endParaRPr>
        </a:p>
      </xdr:txBody>
    </xdr:sp>
    <xdr:clientData/>
  </xdr:twoCellAnchor>
  <xdr:twoCellAnchor>
    <xdr:from>
      <xdr:col>3</xdr:col>
      <xdr:colOff>110065</xdr:colOff>
      <xdr:row>16</xdr:row>
      <xdr:rowOff>186266</xdr:rowOff>
    </xdr:from>
    <xdr:to>
      <xdr:col>23</xdr:col>
      <xdr:colOff>-1</xdr:colOff>
      <xdr:row>18</xdr:row>
      <xdr:rowOff>118533</xdr:rowOff>
    </xdr:to>
    <xdr:sp macro="" textlink="">
      <xdr:nvSpPr>
        <xdr:cNvPr id="33" name="Rounded Rectangle 32">
          <a:extLst>
            <a:ext uri="{FF2B5EF4-FFF2-40B4-BE49-F238E27FC236}">
              <a16:creationId xmlns:a16="http://schemas.microsoft.com/office/drawing/2014/main" id="{377B1676-F559-4F48-BC83-3799277D2301}"/>
            </a:ext>
          </a:extLst>
        </xdr:cNvPr>
        <xdr:cNvSpPr/>
      </xdr:nvSpPr>
      <xdr:spPr>
        <a:xfrm>
          <a:off x="2599265" y="3437466"/>
          <a:ext cx="16484601" cy="338667"/>
        </a:xfrm>
        <a:prstGeom prst="roundRect">
          <a:avLst/>
        </a:prstGeom>
        <a:solidFill>
          <a:srgbClr val="FFC000"/>
        </a:solidFill>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400" b="1">
              <a:solidFill>
                <a:schemeClr val="tx1"/>
              </a:solidFill>
            </a:rPr>
            <a:t>The</a:t>
          </a:r>
          <a:r>
            <a:rPr lang="en-GB" sz="2400" b="1" baseline="0">
              <a:solidFill>
                <a:schemeClr val="tx1"/>
              </a:solidFill>
            </a:rPr>
            <a:t> Number of Visitors for 5 Years</a:t>
          </a:r>
          <a:endParaRPr lang="en-GB" sz="2400" b="1">
            <a:solidFill>
              <a:schemeClr val="tx1"/>
            </a:solidFill>
          </a:endParaRPr>
        </a:p>
      </xdr:txBody>
    </xdr:sp>
    <xdr:clientData/>
  </xdr:twoCellAnchor>
  <xdr:twoCellAnchor>
    <xdr:from>
      <xdr:col>27</xdr:col>
      <xdr:colOff>812799</xdr:colOff>
      <xdr:row>33</xdr:row>
      <xdr:rowOff>152400</xdr:rowOff>
    </xdr:from>
    <xdr:to>
      <xdr:col>28</xdr:col>
      <xdr:colOff>50799</xdr:colOff>
      <xdr:row>51</xdr:row>
      <xdr:rowOff>118533</xdr:rowOff>
    </xdr:to>
    <xdr:graphicFrame macro="">
      <xdr:nvGraphicFramePr>
        <xdr:cNvPr id="34" name="Chart 33">
          <a:extLst>
            <a:ext uri="{FF2B5EF4-FFF2-40B4-BE49-F238E27FC236}">
              <a16:creationId xmlns:a16="http://schemas.microsoft.com/office/drawing/2014/main" id="{37E26A3F-85CD-7041-95E3-E38B5A5FC5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3</xdr:col>
      <xdr:colOff>16933</xdr:colOff>
      <xdr:row>4</xdr:row>
      <xdr:rowOff>67732</xdr:rowOff>
    </xdr:from>
    <xdr:ext cx="9330267" cy="897467"/>
    <xdr:sp macro="" textlink="">
      <xdr:nvSpPr>
        <xdr:cNvPr id="37" name="TextBox 36">
          <a:extLst>
            <a:ext uri="{FF2B5EF4-FFF2-40B4-BE49-F238E27FC236}">
              <a16:creationId xmlns:a16="http://schemas.microsoft.com/office/drawing/2014/main" id="{CC19EB23-8D9A-CF4E-A2F6-148E9B485763}"/>
            </a:ext>
          </a:extLst>
        </xdr:cNvPr>
        <xdr:cNvSpPr txBox="1"/>
      </xdr:nvSpPr>
      <xdr:spPr>
        <a:xfrm>
          <a:off x="2493433" y="880532"/>
          <a:ext cx="9330267" cy="8974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en-GB" sz="3600" b="1" i="0">
              <a:solidFill>
                <a:schemeClr val="dk1"/>
              </a:solidFill>
              <a:effectLst/>
              <a:latin typeface="+mn-lt"/>
              <a:ea typeface="+mn-ea"/>
              <a:cs typeface="+mn-cs"/>
            </a:rPr>
            <a:t>UK tourism 2018 - 2022</a:t>
          </a:r>
          <a:endParaRPr lang="en-GB" sz="3600" b="1"/>
        </a:p>
        <a:p>
          <a:endParaRPr lang="en-GB" sz="1100"/>
        </a:p>
      </xdr:txBody>
    </xdr:sp>
    <xdr:clientData/>
  </xdr:oneCellAnchor>
  <xdr:oneCellAnchor>
    <xdr:from>
      <xdr:col>14</xdr:col>
      <xdr:colOff>795866</xdr:colOff>
      <xdr:row>28</xdr:row>
      <xdr:rowOff>84666</xdr:rowOff>
    </xdr:from>
    <xdr:ext cx="1642533" cy="405432"/>
    <xdr:sp macro="" textlink="">
      <xdr:nvSpPr>
        <xdr:cNvPr id="40" name="TextBox 39">
          <a:extLst>
            <a:ext uri="{FF2B5EF4-FFF2-40B4-BE49-F238E27FC236}">
              <a16:creationId xmlns:a16="http://schemas.microsoft.com/office/drawing/2014/main" id="{15CF5315-D08F-BA44-BE09-1C79A4A3BD78}"/>
            </a:ext>
          </a:extLst>
        </xdr:cNvPr>
        <xdr:cNvSpPr txBox="1"/>
      </xdr:nvSpPr>
      <xdr:spPr>
        <a:xfrm>
          <a:off x="12352866" y="5774266"/>
          <a:ext cx="1642533"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GB" sz="2000" b="1"/>
        </a:p>
      </xdr:txBody>
    </xdr:sp>
    <xdr:clientData/>
  </xdr:oneCellAnchor>
  <xdr:twoCellAnchor>
    <xdr:from>
      <xdr:col>3</xdr:col>
      <xdr:colOff>253999</xdr:colOff>
      <xdr:row>19</xdr:row>
      <xdr:rowOff>67733</xdr:rowOff>
    </xdr:from>
    <xdr:to>
      <xdr:col>22</xdr:col>
      <xdr:colOff>626533</xdr:colOff>
      <xdr:row>51</xdr:row>
      <xdr:rowOff>152399</xdr:rowOff>
    </xdr:to>
    <xdr:graphicFrame macro="">
      <xdr:nvGraphicFramePr>
        <xdr:cNvPr id="41" name="Chart 40">
          <a:extLst>
            <a:ext uri="{FF2B5EF4-FFF2-40B4-BE49-F238E27FC236}">
              <a16:creationId xmlns:a16="http://schemas.microsoft.com/office/drawing/2014/main" id="{47C14C38-9E1B-2746-9C9B-A0459E4344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3</xdr:col>
      <xdr:colOff>101598</xdr:colOff>
      <xdr:row>7</xdr:row>
      <xdr:rowOff>84667</xdr:rowOff>
    </xdr:from>
    <xdr:to>
      <xdr:col>23</xdr:col>
      <xdr:colOff>50800</xdr:colOff>
      <xdr:row>16</xdr:row>
      <xdr:rowOff>118534</xdr:rowOff>
    </xdr:to>
    <mc:AlternateContent xmlns:mc="http://schemas.openxmlformats.org/markup-compatibility/2006" xmlns:a14="http://schemas.microsoft.com/office/drawing/2010/main">
      <mc:Choice Requires="a14">
        <xdr:graphicFrame macro="">
          <xdr:nvGraphicFramePr>
            <xdr:cNvPr id="42" name="ragion 2">
              <a:extLst>
                <a:ext uri="{FF2B5EF4-FFF2-40B4-BE49-F238E27FC236}">
                  <a16:creationId xmlns:a16="http://schemas.microsoft.com/office/drawing/2014/main" id="{85D31AA7-E5F7-1540-93F5-53E976C61D18}"/>
                </a:ext>
              </a:extLst>
            </xdr:cNvPr>
            <xdr:cNvGraphicFramePr/>
          </xdr:nvGraphicFramePr>
          <xdr:xfrm>
            <a:off x="0" y="0"/>
            <a:ext cx="0" cy="0"/>
          </xdr:xfrm>
          <a:graphic>
            <a:graphicData uri="http://schemas.microsoft.com/office/drawing/2010/slicer">
              <sle:slicer xmlns:sle="http://schemas.microsoft.com/office/drawing/2010/slicer" name="ragion 2"/>
            </a:graphicData>
          </a:graphic>
        </xdr:graphicFrame>
      </mc:Choice>
      <mc:Fallback xmlns="">
        <xdr:sp macro="" textlink="">
          <xdr:nvSpPr>
            <xdr:cNvPr id="0" name=""/>
            <xdr:cNvSpPr>
              <a:spLocks noTextEdit="1"/>
            </xdr:cNvSpPr>
          </xdr:nvSpPr>
          <xdr:spPr>
            <a:xfrm>
              <a:off x="2590798" y="1507067"/>
              <a:ext cx="16543869" cy="18626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635000</xdr:colOff>
      <xdr:row>76</xdr:row>
      <xdr:rowOff>12700</xdr:rowOff>
    </xdr:to>
    <xdr:sp macro="" textlink="">
      <xdr:nvSpPr>
        <xdr:cNvPr id="2" name="Rectangle 1">
          <a:extLst>
            <a:ext uri="{FF2B5EF4-FFF2-40B4-BE49-F238E27FC236}">
              <a16:creationId xmlns:a16="http://schemas.microsoft.com/office/drawing/2014/main" id="{6BDCE6AC-6581-A844-8B79-0220A01F60F4}"/>
            </a:ext>
          </a:extLst>
        </xdr:cNvPr>
        <xdr:cNvSpPr/>
      </xdr:nvSpPr>
      <xdr:spPr>
        <a:xfrm>
          <a:off x="0" y="0"/>
          <a:ext cx="2286000" cy="15455900"/>
        </a:xfrm>
        <a:prstGeom prst="rect">
          <a:avLst/>
        </a:prstGeom>
        <a:blipFill dpi="0" rotWithShape="1">
          <a:blip xmlns:r="http://schemas.openxmlformats.org/officeDocument/2006/relationships" r:embed="rId1">
            <a:alphaModFix amt="80000"/>
          </a:blip>
          <a:srcRect/>
          <a:tile tx="0" ty="0" sx="100000" sy="100000" flip="none" algn="tl"/>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342900</xdr:colOff>
      <xdr:row>39</xdr:row>
      <xdr:rowOff>177800</xdr:rowOff>
    </xdr:from>
    <xdr:to>
      <xdr:col>2</xdr:col>
      <xdr:colOff>635000</xdr:colOff>
      <xdr:row>73</xdr:row>
      <xdr:rowOff>38100</xdr:rowOff>
    </xdr:to>
    <xdr:sp macro="" textlink="">
      <xdr:nvSpPr>
        <xdr:cNvPr id="3" name="Rectangle 2">
          <a:extLst>
            <a:ext uri="{FF2B5EF4-FFF2-40B4-BE49-F238E27FC236}">
              <a16:creationId xmlns:a16="http://schemas.microsoft.com/office/drawing/2014/main" id="{12D08B78-FADD-DB49-942A-0E030572957F}"/>
            </a:ext>
          </a:extLst>
        </xdr:cNvPr>
        <xdr:cNvSpPr/>
      </xdr:nvSpPr>
      <xdr:spPr>
        <a:xfrm>
          <a:off x="342900" y="8102600"/>
          <a:ext cx="1943100" cy="6769100"/>
        </a:xfrm>
        <a:prstGeom prst="rect">
          <a:avLst/>
        </a:prstGeom>
        <a:solidFill>
          <a:schemeClr val="accent5">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0</xdr:rowOff>
    </xdr:from>
    <xdr:to>
      <xdr:col>2</xdr:col>
      <xdr:colOff>635000</xdr:colOff>
      <xdr:row>76</xdr:row>
      <xdr:rowOff>12700</xdr:rowOff>
    </xdr:to>
    <xdr:sp macro="" textlink="">
      <xdr:nvSpPr>
        <xdr:cNvPr id="4" name="Rectangle 3">
          <a:extLst>
            <a:ext uri="{FF2B5EF4-FFF2-40B4-BE49-F238E27FC236}">
              <a16:creationId xmlns:a16="http://schemas.microsoft.com/office/drawing/2014/main" id="{89A39069-2A79-494E-97A2-9C102F026DEE}"/>
            </a:ext>
          </a:extLst>
        </xdr:cNvPr>
        <xdr:cNvSpPr/>
      </xdr:nvSpPr>
      <xdr:spPr>
        <a:xfrm>
          <a:off x="0" y="0"/>
          <a:ext cx="2286000" cy="15455900"/>
        </a:xfrm>
        <a:prstGeom prst="rect">
          <a:avLst/>
        </a:prstGeom>
        <a:blipFill dpi="0" rotWithShape="1">
          <a:blip xmlns:r="http://schemas.openxmlformats.org/officeDocument/2006/relationships" r:embed="rId2"/>
          <a:srcRect/>
          <a:tile tx="0" ty="0" sx="100000" sy="100000" flip="none" algn="tl"/>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348343</xdr:colOff>
      <xdr:row>3</xdr:row>
      <xdr:rowOff>108856</xdr:rowOff>
    </xdr:from>
    <xdr:to>
      <xdr:col>2</xdr:col>
      <xdr:colOff>640443</xdr:colOff>
      <xdr:row>53</xdr:row>
      <xdr:rowOff>92981</xdr:rowOff>
    </xdr:to>
    <xdr:sp macro="" textlink="">
      <xdr:nvSpPr>
        <xdr:cNvPr id="5" name="Rectangle 4">
          <a:extLst>
            <a:ext uri="{FF2B5EF4-FFF2-40B4-BE49-F238E27FC236}">
              <a16:creationId xmlns:a16="http://schemas.microsoft.com/office/drawing/2014/main" id="{831C7C48-FF8C-8246-9FCD-2F27D1AAA2CE}"/>
            </a:ext>
          </a:extLst>
        </xdr:cNvPr>
        <xdr:cNvSpPr/>
      </xdr:nvSpPr>
      <xdr:spPr>
        <a:xfrm>
          <a:off x="348343" y="718456"/>
          <a:ext cx="1943100" cy="10144125"/>
        </a:xfrm>
        <a:prstGeom prst="rect">
          <a:avLst/>
        </a:prstGeom>
        <a:solidFill>
          <a:schemeClr val="accent6">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668864</xdr:colOff>
      <xdr:row>3</xdr:row>
      <xdr:rowOff>84667</xdr:rowOff>
    </xdr:from>
    <xdr:to>
      <xdr:col>23</xdr:col>
      <xdr:colOff>378581</xdr:colOff>
      <xdr:row>53</xdr:row>
      <xdr:rowOff>27517</xdr:rowOff>
    </xdr:to>
    <xdr:sp macro="" textlink="">
      <xdr:nvSpPr>
        <xdr:cNvPr id="6" name="Rectangle 5">
          <a:extLst>
            <a:ext uri="{FF2B5EF4-FFF2-40B4-BE49-F238E27FC236}">
              <a16:creationId xmlns:a16="http://schemas.microsoft.com/office/drawing/2014/main" id="{B38F695F-BC6A-9247-BD2C-0921A755AB8A}"/>
            </a:ext>
          </a:extLst>
        </xdr:cNvPr>
        <xdr:cNvSpPr/>
      </xdr:nvSpPr>
      <xdr:spPr>
        <a:xfrm>
          <a:off x="2328331" y="694267"/>
          <a:ext cx="17134117" cy="1010285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23</xdr:col>
      <xdr:colOff>220133</xdr:colOff>
      <xdr:row>0</xdr:row>
      <xdr:rowOff>169333</xdr:rowOff>
    </xdr:from>
    <xdr:to>
      <xdr:col>23</xdr:col>
      <xdr:colOff>399142</xdr:colOff>
      <xdr:row>53</xdr:row>
      <xdr:rowOff>163286</xdr:rowOff>
    </xdr:to>
    <xdr:sp macro="" textlink="">
      <xdr:nvSpPr>
        <xdr:cNvPr id="7" name="Rectangle 6">
          <a:extLst>
            <a:ext uri="{FF2B5EF4-FFF2-40B4-BE49-F238E27FC236}">
              <a16:creationId xmlns:a16="http://schemas.microsoft.com/office/drawing/2014/main" id="{CEA2C927-B8EE-664A-B795-3E613C59E1FA}"/>
            </a:ext>
          </a:extLst>
        </xdr:cNvPr>
        <xdr:cNvSpPr/>
      </xdr:nvSpPr>
      <xdr:spPr>
        <a:xfrm>
          <a:off x="19206633" y="169333"/>
          <a:ext cx="179009" cy="10763553"/>
        </a:xfrm>
        <a:prstGeom prst="rect">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84663</xdr:colOff>
      <xdr:row>18</xdr:row>
      <xdr:rowOff>101601</xdr:rowOff>
    </xdr:from>
    <xdr:to>
      <xdr:col>7</xdr:col>
      <xdr:colOff>270933</xdr:colOff>
      <xdr:row>23</xdr:row>
      <xdr:rowOff>152401</xdr:rowOff>
    </xdr:to>
    <xdr:sp macro="" textlink="pivot_2!F6">
      <xdr:nvSpPr>
        <xdr:cNvPr id="8" name="Rectangle 7">
          <a:extLst>
            <a:ext uri="{FF2B5EF4-FFF2-40B4-BE49-F238E27FC236}">
              <a16:creationId xmlns:a16="http://schemas.microsoft.com/office/drawing/2014/main" id="{9F849F88-0C9C-5E41-A090-E2E841EE9C3C}"/>
            </a:ext>
          </a:extLst>
        </xdr:cNvPr>
        <xdr:cNvSpPr/>
      </xdr:nvSpPr>
      <xdr:spPr>
        <a:xfrm>
          <a:off x="2573863" y="3759201"/>
          <a:ext cx="3505203" cy="1066800"/>
        </a:xfrm>
        <a:prstGeom prst="rect">
          <a:avLst/>
        </a:prstGeom>
        <a:solidFill>
          <a:schemeClr val="bg2"/>
        </a:solidFill>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74D631C-0C7E-DB42-906D-F0D7AAC7518F}" type="TxLink">
            <a:rPr lang="en-US" sz="2800" b="1" i="0" u="none" strike="noStrike" cap="none" spc="0">
              <a:ln w="0"/>
              <a:solidFill>
                <a:schemeClr val="tx1"/>
              </a:solidFill>
              <a:effectLst>
                <a:outerShdw blurRad="38100" dist="19050" dir="2700000" algn="tl" rotWithShape="0">
                  <a:schemeClr val="dk1">
                    <a:alpha val="40000"/>
                  </a:schemeClr>
                </a:outerShdw>
              </a:effectLst>
              <a:latin typeface="+mn-lt"/>
              <a:cs typeface="Aharoni" panose="02010803020104030203" pitchFamily="2" charset="-79"/>
            </a:rPr>
            <a:pPr algn="ctr"/>
            <a:t>£5,132,875,833.83</a:t>
          </a:fld>
          <a:endParaRPr lang="en-GB" sz="2400" b="1" cap="none" spc="0">
            <a:ln w="0"/>
            <a:solidFill>
              <a:schemeClr val="tx1"/>
            </a:solidFill>
            <a:effectLst>
              <a:outerShdw blurRad="38100" dist="19050" dir="2700000" algn="tl" rotWithShape="0">
                <a:schemeClr val="dk1">
                  <a:alpha val="40000"/>
                </a:schemeClr>
              </a:outerShdw>
            </a:effectLst>
            <a:latin typeface="+mn-lt"/>
            <a:cs typeface="Aharoni" panose="02010803020104030203" pitchFamily="2" charset="-79"/>
          </a:endParaRPr>
        </a:p>
      </xdr:txBody>
    </xdr:sp>
    <xdr:clientData/>
  </xdr:twoCellAnchor>
  <xdr:oneCellAnchor>
    <xdr:from>
      <xdr:col>2</xdr:col>
      <xdr:colOff>660400</xdr:colOff>
      <xdr:row>0</xdr:row>
      <xdr:rowOff>152400</xdr:rowOff>
    </xdr:from>
    <xdr:ext cx="17001066" cy="508000"/>
    <xdr:sp macro="" textlink="">
      <xdr:nvSpPr>
        <xdr:cNvPr id="9" name="TextBox 8">
          <a:extLst>
            <a:ext uri="{FF2B5EF4-FFF2-40B4-BE49-F238E27FC236}">
              <a16:creationId xmlns:a16="http://schemas.microsoft.com/office/drawing/2014/main" id="{C3E63F6C-B970-7D48-994C-4FE0A67C42CB}"/>
            </a:ext>
          </a:extLst>
        </xdr:cNvPr>
        <xdr:cNvSpPr txBox="1"/>
      </xdr:nvSpPr>
      <xdr:spPr>
        <a:xfrm>
          <a:off x="2311400" y="152400"/>
          <a:ext cx="17001066" cy="508000"/>
        </a:xfrm>
        <a:prstGeom prst="rect">
          <a:avLst/>
        </a:prstGeom>
        <a:noFill/>
        <a:ln>
          <a:noFill/>
        </a:ln>
        <a:effectLst/>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ctr"/>
          <a:r>
            <a:rPr lang="en-GB" sz="3200" b="1" cap="none" spc="0">
              <a:ln w="0"/>
              <a:solidFill>
                <a:schemeClr val="tx1"/>
              </a:solidFill>
              <a:effectLst>
                <a:outerShdw blurRad="38100" dist="19050" dir="2700000" algn="tl" rotWithShape="0">
                  <a:schemeClr val="dk1">
                    <a:alpha val="40000"/>
                  </a:schemeClr>
                </a:outerShdw>
              </a:effectLst>
            </a:rPr>
            <a:t>UK Tourism </a:t>
          </a:r>
        </a:p>
      </xdr:txBody>
    </xdr:sp>
    <xdr:clientData/>
  </xdr:oneCellAnchor>
  <xdr:twoCellAnchor>
    <xdr:from>
      <xdr:col>3</xdr:col>
      <xdr:colOff>91924</xdr:colOff>
      <xdr:row>16</xdr:row>
      <xdr:rowOff>175381</xdr:rowOff>
    </xdr:from>
    <xdr:to>
      <xdr:col>7</xdr:col>
      <xdr:colOff>270932</xdr:colOff>
      <xdr:row>18</xdr:row>
      <xdr:rowOff>152400</xdr:rowOff>
    </xdr:to>
    <xdr:sp macro="" textlink="">
      <xdr:nvSpPr>
        <xdr:cNvPr id="10" name="Rounded Rectangle 9">
          <a:extLst>
            <a:ext uri="{FF2B5EF4-FFF2-40B4-BE49-F238E27FC236}">
              <a16:creationId xmlns:a16="http://schemas.microsoft.com/office/drawing/2014/main" id="{2D21B474-EB66-9A4C-8883-61655949DCAF}"/>
            </a:ext>
          </a:extLst>
        </xdr:cNvPr>
        <xdr:cNvSpPr/>
      </xdr:nvSpPr>
      <xdr:spPr>
        <a:xfrm>
          <a:off x="2581124" y="3426581"/>
          <a:ext cx="3497941" cy="383419"/>
        </a:xfrm>
        <a:prstGeom prst="roundRect">
          <a:avLst/>
        </a:prstGeom>
        <a:solidFill>
          <a:srgbClr val="FFC000"/>
        </a:solidFill>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b="1">
              <a:solidFill>
                <a:sysClr val="windowText" lastClr="000000"/>
              </a:solidFill>
            </a:rPr>
            <a:t>Total Contribution</a:t>
          </a:r>
        </a:p>
      </xdr:txBody>
    </xdr:sp>
    <xdr:clientData/>
  </xdr:twoCellAnchor>
  <xdr:twoCellAnchor>
    <xdr:from>
      <xdr:col>26</xdr:col>
      <xdr:colOff>16932</xdr:colOff>
      <xdr:row>30</xdr:row>
      <xdr:rowOff>101600</xdr:rowOff>
    </xdr:from>
    <xdr:to>
      <xdr:col>26</xdr:col>
      <xdr:colOff>62651</xdr:colOff>
      <xdr:row>31</xdr:row>
      <xdr:rowOff>80064</xdr:rowOff>
    </xdr:to>
    <xdr:graphicFrame macro="">
      <xdr:nvGraphicFramePr>
        <xdr:cNvPr id="11" name="Chart 10">
          <a:extLst>
            <a:ext uri="{FF2B5EF4-FFF2-40B4-BE49-F238E27FC236}">
              <a16:creationId xmlns:a16="http://schemas.microsoft.com/office/drawing/2014/main" id="{99A4B4B1-EA86-9C4C-920E-C9AB210272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609600</xdr:colOff>
      <xdr:row>18</xdr:row>
      <xdr:rowOff>118533</xdr:rowOff>
    </xdr:from>
    <xdr:to>
      <xdr:col>12</xdr:col>
      <xdr:colOff>355600</xdr:colOff>
      <xdr:row>23</xdr:row>
      <xdr:rowOff>152400</xdr:rowOff>
    </xdr:to>
    <xdr:sp macro="" textlink="pivot_2!I6">
      <xdr:nvSpPr>
        <xdr:cNvPr id="12" name="Rectangle 11">
          <a:extLst>
            <a:ext uri="{FF2B5EF4-FFF2-40B4-BE49-F238E27FC236}">
              <a16:creationId xmlns:a16="http://schemas.microsoft.com/office/drawing/2014/main" id="{5215FF58-2475-4744-9E92-42C677CCC95F}"/>
            </a:ext>
          </a:extLst>
        </xdr:cNvPr>
        <xdr:cNvSpPr/>
      </xdr:nvSpPr>
      <xdr:spPr>
        <a:xfrm>
          <a:off x="6417733" y="3776133"/>
          <a:ext cx="3894667" cy="1049867"/>
        </a:xfrm>
        <a:prstGeom prst="rect">
          <a:avLst/>
        </a:prstGeom>
        <a:solidFill>
          <a:schemeClr val="bg2"/>
        </a:solidFill>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0527E4D-1843-A240-AECA-5255C0522B9A}" type="TxLink">
            <a:rPr lang="en-US" sz="3600" b="1" i="0" u="none" strike="noStrike">
              <a:solidFill>
                <a:srgbClr val="000000"/>
              </a:solidFill>
              <a:latin typeface="Calibri"/>
              <a:cs typeface="Calibri"/>
            </a:rPr>
            <a:pPr algn="ctr"/>
            <a:t>1404.00</a:t>
          </a:fld>
          <a:endParaRPr lang="en-GB" sz="3200" b="1"/>
        </a:p>
      </xdr:txBody>
    </xdr:sp>
    <xdr:clientData/>
  </xdr:twoCellAnchor>
  <xdr:twoCellAnchor>
    <xdr:from>
      <xdr:col>26</xdr:col>
      <xdr:colOff>220133</xdr:colOff>
      <xdr:row>43</xdr:row>
      <xdr:rowOff>152400</xdr:rowOff>
    </xdr:from>
    <xdr:to>
      <xdr:col>26</xdr:col>
      <xdr:colOff>270933</xdr:colOff>
      <xdr:row>46</xdr:row>
      <xdr:rowOff>67733</xdr:rowOff>
    </xdr:to>
    <xdr:graphicFrame macro="">
      <xdr:nvGraphicFramePr>
        <xdr:cNvPr id="13" name="Chart 12">
          <a:extLst>
            <a:ext uri="{FF2B5EF4-FFF2-40B4-BE49-F238E27FC236}">
              <a16:creationId xmlns:a16="http://schemas.microsoft.com/office/drawing/2014/main" id="{BE009119-A204-874B-BACF-638C2CA771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592667</xdr:colOff>
      <xdr:row>16</xdr:row>
      <xdr:rowOff>186267</xdr:rowOff>
    </xdr:from>
    <xdr:to>
      <xdr:col>12</xdr:col>
      <xdr:colOff>389466</xdr:colOff>
      <xdr:row>18</xdr:row>
      <xdr:rowOff>169333</xdr:rowOff>
    </xdr:to>
    <xdr:sp macro="" textlink="">
      <xdr:nvSpPr>
        <xdr:cNvPr id="14" name="Rounded Rectangle 13">
          <a:extLst>
            <a:ext uri="{FF2B5EF4-FFF2-40B4-BE49-F238E27FC236}">
              <a16:creationId xmlns:a16="http://schemas.microsoft.com/office/drawing/2014/main" id="{8E0666B9-BA3F-9E4E-986A-F24232042F54}"/>
            </a:ext>
          </a:extLst>
        </xdr:cNvPr>
        <xdr:cNvSpPr/>
      </xdr:nvSpPr>
      <xdr:spPr>
        <a:xfrm>
          <a:off x="6400800" y="3437467"/>
          <a:ext cx="3945466" cy="389466"/>
        </a:xfrm>
        <a:prstGeom prst="roundRect">
          <a:avLst/>
        </a:prstGeom>
        <a:solidFill>
          <a:srgbClr val="FFC000"/>
        </a:solidFill>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b="1">
              <a:solidFill>
                <a:sysClr val="windowText" lastClr="000000"/>
              </a:solidFill>
            </a:rPr>
            <a:t>Max</a:t>
          </a:r>
          <a:r>
            <a:rPr lang="en-GB" sz="2000" b="1" baseline="0">
              <a:solidFill>
                <a:sysClr val="windowText" lastClr="000000"/>
              </a:solidFill>
            </a:rPr>
            <a:t>imum Visitors by Country</a:t>
          </a:r>
          <a:endParaRPr lang="en-GB" sz="2000" b="1">
            <a:solidFill>
              <a:sysClr val="windowText" lastClr="000000"/>
            </a:solidFill>
          </a:endParaRPr>
        </a:p>
      </xdr:txBody>
    </xdr:sp>
    <xdr:clientData/>
  </xdr:twoCellAnchor>
  <xdr:twoCellAnchor>
    <xdr:from>
      <xdr:col>12</xdr:col>
      <xdr:colOff>694267</xdr:colOff>
      <xdr:row>16</xdr:row>
      <xdr:rowOff>186268</xdr:rowOff>
    </xdr:from>
    <xdr:to>
      <xdr:col>17</xdr:col>
      <xdr:colOff>287866</xdr:colOff>
      <xdr:row>19</xdr:row>
      <xdr:rowOff>0</xdr:rowOff>
    </xdr:to>
    <xdr:sp macro="" textlink="">
      <xdr:nvSpPr>
        <xdr:cNvPr id="15" name="Rounded Rectangle 14">
          <a:extLst>
            <a:ext uri="{FF2B5EF4-FFF2-40B4-BE49-F238E27FC236}">
              <a16:creationId xmlns:a16="http://schemas.microsoft.com/office/drawing/2014/main" id="{F19AC2CE-58C9-5446-B744-3734D4877CB9}"/>
            </a:ext>
          </a:extLst>
        </xdr:cNvPr>
        <xdr:cNvSpPr/>
      </xdr:nvSpPr>
      <xdr:spPr>
        <a:xfrm>
          <a:off x="10651067" y="3437468"/>
          <a:ext cx="3742266" cy="423332"/>
        </a:xfrm>
        <a:prstGeom prst="roundRect">
          <a:avLst/>
        </a:prstGeom>
        <a:solidFill>
          <a:srgbClr val="FFC000"/>
        </a:solidFill>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b="1">
              <a:solidFill>
                <a:sysClr val="windowText" lastClr="000000"/>
              </a:solidFill>
            </a:rPr>
            <a:t>Average of Stay </a:t>
          </a:r>
        </a:p>
      </xdr:txBody>
    </xdr:sp>
    <xdr:clientData/>
  </xdr:twoCellAnchor>
  <xdr:twoCellAnchor>
    <xdr:from>
      <xdr:col>12</xdr:col>
      <xdr:colOff>677333</xdr:colOff>
      <xdr:row>18</xdr:row>
      <xdr:rowOff>152400</xdr:rowOff>
    </xdr:from>
    <xdr:to>
      <xdr:col>17</xdr:col>
      <xdr:colOff>254000</xdr:colOff>
      <xdr:row>23</xdr:row>
      <xdr:rowOff>135467</xdr:rowOff>
    </xdr:to>
    <xdr:sp macro="" textlink="pivot_2!H6">
      <xdr:nvSpPr>
        <xdr:cNvPr id="16" name="Rectangle 15">
          <a:extLst>
            <a:ext uri="{FF2B5EF4-FFF2-40B4-BE49-F238E27FC236}">
              <a16:creationId xmlns:a16="http://schemas.microsoft.com/office/drawing/2014/main" id="{4A8DC028-0C66-984D-90C7-CA30EB88631B}"/>
            </a:ext>
          </a:extLst>
        </xdr:cNvPr>
        <xdr:cNvSpPr/>
      </xdr:nvSpPr>
      <xdr:spPr>
        <a:xfrm>
          <a:off x="10634133" y="3810000"/>
          <a:ext cx="3725334" cy="999067"/>
        </a:xfrm>
        <a:prstGeom prst="rect">
          <a:avLst/>
        </a:prstGeom>
        <a:solidFill>
          <a:schemeClr val="bg2"/>
        </a:solidFill>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23FE148-3915-BE41-9039-6D2DD7E5D7EF}" type="TxLink">
            <a:rPr lang="en-US" sz="4000" b="1" i="0" u="none" strike="noStrike">
              <a:solidFill>
                <a:srgbClr val="000000"/>
              </a:solidFill>
              <a:latin typeface="Calibri"/>
              <a:cs typeface="Calibri"/>
            </a:rPr>
            <a:pPr algn="ctr"/>
            <a:t>12</a:t>
          </a:fld>
          <a:endParaRPr lang="en-GB" sz="3600" b="1"/>
        </a:p>
      </xdr:txBody>
    </xdr:sp>
    <xdr:clientData/>
  </xdr:twoCellAnchor>
  <xdr:twoCellAnchor>
    <xdr:from>
      <xdr:col>26</xdr:col>
      <xdr:colOff>372532</xdr:colOff>
      <xdr:row>10</xdr:row>
      <xdr:rowOff>44350</xdr:rowOff>
    </xdr:from>
    <xdr:to>
      <xdr:col>26</xdr:col>
      <xdr:colOff>418251</xdr:colOff>
      <xdr:row>20</xdr:row>
      <xdr:rowOff>84667</xdr:rowOff>
    </xdr:to>
    <xdr:graphicFrame macro="">
      <xdr:nvGraphicFramePr>
        <xdr:cNvPr id="17" name="Chart 16">
          <a:extLst>
            <a:ext uri="{FF2B5EF4-FFF2-40B4-BE49-F238E27FC236}">
              <a16:creationId xmlns:a16="http://schemas.microsoft.com/office/drawing/2014/main" id="{09DEEB1A-26A7-CB4E-ABB7-2D5DD50B45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575735</xdr:colOff>
      <xdr:row>4</xdr:row>
      <xdr:rowOff>84667</xdr:rowOff>
    </xdr:from>
    <xdr:to>
      <xdr:col>22</xdr:col>
      <xdr:colOff>474134</xdr:colOff>
      <xdr:row>8</xdr:row>
      <xdr:rowOff>152400</xdr:rowOff>
    </xdr:to>
    <mc:AlternateContent xmlns:mc="http://schemas.openxmlformats.org/markup-compatibility/2006" xmlns:a14="http://schemas.microsoft.com/office/drawing/2010/main">
      <mc:Choice Requires="a14">
        <xdr:graphicFrame macro="">
          <xdr:nvGraphicFramePr>
            <xdr:cNvPr id="21" name="year 2">
              <a:extLst>
                <a:ext uri="{FF2B5EF4-FFF2-40B4-BE49-F238E27FC236}">
                  <a16:creationId xmlns:a16="http://schemas.microsoft.com/office/drawing/2014/main" id="{E9433B5C-86BC-EE43-818B-EE68B20E6E43}"/>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1362268" y="897467"/>
              <a:ext cx="7365999" cy="8805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457201</xdr:colOff>
      <xdr:row>10</xdr:row>
      <xdr:rowOff>36283</xdr:rowOff>
    </xdr:from>
    <xdr:to>
      <xdr:col>2</xdr:col>
      <xdr:colOff>491066</xdr:colOff>
      <xdr:row>17</xdr:row>
      <xdr:rowOff>90712</xdr:rowOff>
    </xdr:to>
    <xdr:sp macro="" textlink="">
      <xdr:nvSpPr>
        <xdr:cNvPr id="22" name="Oval 21">
          <a:hlinkClick xmlns:r="http://schemas.openxmlformats.org/officeDocument/2006/relationships" r:id="rId6"/>
          <a:extLst>
            <a:ext uri="{FF2B5EF4-FFF2-40B4-BE49-F238E27FC236}">
              <a16:creationId xmlns:a16="http://schemas.microsoft.com/office/drawing/2014/main" id="{02430811-70D7-474C-95C5-D378B7F619B9}"/>
            </a:ext>
          </a:extLst>
        </xdr:cNvPr>
        <xdr:cNvSpPr/>
      </xdr:nvSpPr>
      <xdr:spPr>
        <a:xfrm>
          <a:off x="457201" y="2068283"/>
          <a:ext cx="1684865" cy="1476829"/>
        </a:xfrm>
        <a:prstGeom prst="ellipse">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a:solidFill>
                <a:schemeClr val="tx1"/>
              </a:solidFill>
            </a:rPr>
            <a:t>UK</a:t>
          </a:r>
          <a:r>
            <a:rPr lang="en-GB" sz="1800" b="1" baseline="0">
              <a:solidFill>
                <a:schemeClr val="tx1"/>
              </a:solidFill>
            </a:rPr>
            <a:t> visitors 5 Years</a:t>
          </a:r>
          <a:endParaRPr lang="en-GB" sz="1800" b="1">
            <a:solidFill>
              <a:schemeClr val="tx1"/>
            </a:solidFill>
          </a:endParaRPr>
        </a:p>
      </xdr:txBody>
    </xdr:sp>
    <xdr:clientData/>
  </xdr:twoCellAnchor>
  <xdr:twoCellAnchor>
    <xdr:from>
      <xdr:col>0</xdr:col>
      <xdr:colOff>471714</xdr:colOff>
      <xdr:row>23</xdr:row>
      <xdr:rowOff>195507</xdr:rowOff>
    </xdr:from>
    <xdr:to>
      <xdr:col>2</xdr:col>
      <xdr:colOff>508000</xdr:colOff>
      <xdr:row>31</xdr:row>
      <xdr:rowOff>134482</xdr:rowOff>
    </xdr:to>
    <xdr:sp macro="" textlink="">
      <xdr:nvSpPr>
        <xdr:cNvPr id="23" name="Oval 22">
          <a:extLst>
            <a:ext uri="{FF2B5EF4-FFF2-40B4-BE49-F238E27FC236}">
              <a16:creationId xmlns:a16="http://schemas.microsoft.com/office/drawing/2014/main" id="{3A8DF008-75E1-DA4E-81EC-8B7B68D230FC}"/>
            </a:ext>
          </a:extLst>
        </xdr:cNvPr>
        <xdr:cNvSpPr/>
      </xdr:nvSpPr>
      <xdr:spPr>
        <a:xfrm>
          <a:off x="471714" y="4869107"/>
          <a:ext cx="1687286" cy="1564575"/>
        </a:xfrm>
        <a:prstGeom prst="ellipse">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solidFill>
                <a:schemeClr val="tx1"/>
              </a:solidFill>
              <a:latin typeface="Aharoni" panose="02010803020104030203" pitchFamily="2" charset="-79"/>
              <a:cs typeface="Aharoni" panose="02010803020104030203" pitchFamily="2" charset="-79"/>
            </a:rPr>
            <a:t>Comparison</a:t>
          </a:r>
          <a:br>
            <a:rPr lang="en-GB" sz="1400" b="1">
              <a:solidFill>
                <a:schemeClr val="tx1"/>
              </a:solidFill>
              <a:latin typeface="Aharoni" panose="02010803020104030203" pitchFamily="2" charset="-79"/>
              <a:cs typeface="Aharoni" panose="02010803020104030203" pitchFamily="2" charset="-79"/>
            </a:rPr>
          </a:br>
          <a:r>
            <a:rPr lang="en-GB" sz="3600" b="1">
              <a:solidFill>
                <a:schemeClr val="tx1"/>
              </a:solidFill>
              <a:latin typeface="Aharoni" panose="02010803020104030203" pitchFamily="2" charset="-79"/>
              <a:cs typeface="Aharoni" panose="02010803020104030203" pitchFamily="2" charset="-79"/>
            </a:rPr>
            <a:t>1</a:t>
          </a:r>
          <a:endParaRPr lang="en-GB" sz="1400" b="1">
            <a:solidFill>
              <a:schemeClr val="tx1"/>
            </a:solidFill>
            <a:latin typeface="Aharoni" panose="02010803020104030203" pitchFamily="2" charset="-79"/>
            <a:cs typeface="Aharoni" panose="02010803020104030203" pitchFamily="2" charset="-79"/>
          </a:endParaRPr>
        </a:p>
      </xdr:txBody>
    </xdr:sp>
    <xdr:clientData/>
  </xdr:twoCellAnchor>
  <xdr:twoCellAnchor>
    <xdr:from>
      <xdr:col>0</xdr:col>
      <xdr:colOff>406401</xdr:colOff>
      <xdr:row>38</xdr:row>
      <xdr:rowOff>183410</xdr:rowOff>
    </xdr:from>
    <xdr:to>
      <xdr:col>2</xdr:col>
      <xdr:colOff>558800</xdr:colOff>
      <xdr:row>46</xdr:row>
      <xdr:rowOff>33866</xdr:rowOff>
    </xdr:to>
    <xdr:sp macro="" textlink="">
      <xdr:nvSpPr>
        <xdr:cNvPr id="24" name="Oval 23">
          <a:hlinkClick xmlns:r="http://schemas.openxmlformats.org/officeDocument/2006/relationships" r:id="rId7"/>
          <a:extLst>
            <a:ext uri="{FF2B5EF4-FFF2-40B4-BE49-F238E27FC236}">
              <a16:creationId xmlns:a16="http://schemas.microsoft.com/office/drawing/2014/main" id="{FAFD8DCB-EEFE-B944-A109-7BFCA91B626B}"/>
            </a:ext>
          </a:extLst>
        </xdr:cNvPr>
        <xdr:cNvSpPr/>
      </xdr:nvSpPr>
      <xdr:spPr>
        <a:xfrm>
          <a:off x="406401" y="7905010"/>
          <a:ext cx="1803399" cy="1476056"/>
        </a:xfrm>
        <a:prstGeom prst="ellipse">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1">
              <a:solidFill>
                <a:schemeClr val="tx1"/>
              </a:solidFill>
              <a:latin typeface="Aharoni" panose="02010803020104030203" pitchFamily="2" charset="-79"/>
              <a:cs typeface="Aharoni" panose="02010803020104030203" pitchFamily="2" charset="-79"/>
            </a:rPr>
            <a:t>Comparison</a:t>
          </a:r>
          <a:br>
            <a:rPr lang="en-GB" sz="1100" b="1">
              <a:solidFill>
                <a:schemeClr val="tx1"/>
              </a:solidFill>
              <a:latin typeface="Aharoni" panose="02010803020104030203" pitchFamily="2" charset="-79"/>
              <a:cs typeface="Aharoni" panose="02010803020104030203" pitchFamily="2" charset="-79"/>
            </a:rPr>
          </a:br>
          <a:r>
            <a:rPr lang="en-GB" sz="3200" b="1">
              <a:solidFill>
                <a:schemeClr val="tx1"/>
              </a:solidFill>
              <a:latin typeface="Aharoni" panose="02010803020104030203" pitchFamily="2" charset="-79"/>
              <a:cs typeface="Aharoni" panose="02010803020104030203" pitchFamily="2" charset="-79"/>
            </a:rPr>
            <a:t>2</a:t>
          </a:r>
          <a:endParaRPr lang="en-GB" sz="1200" b="1">
            <a:solidFill>
              <a:schemeClr val="tx1"/>
            </a:solidFill>
            <a:latin typeface="Aharoni" panose="02010803020104030203" pitchFamily="2" charset="-79"/>
            <a:cs typeface="Aharoni" panose="02010803020104030203" pitchFamily="2" charset="-79"/>
          </a:endParaRPr>
        </a:p>
        <a:p>
          <a:pPr algn="l"/>
          <a:endParaRPr lang="en-GB" sz="1100"/>
        </a:p>
      </xdr:txBody>
    </xdr:sp>
    <xdr:clientData/>
  </xdr:twoCellAnchor>
  <xdr:twoCellAnchor>
    <xdr:from>
      <xdr:col>17</xdr:col>
      <xdr:colOff>592667</xdr:colOff>
      <xdr:row>16</xdr:row>
      <xdr:rowOff>169333</xdr:rowOff>
    </xdr:from>
    <xdr:to>
      <xdr:col>22</xdr:col>
      <xdr:colOff>491067</xdr:colOff>
      <xdr:row>18</xdr:row>
      <xdr:rowOff>186267</xdr:rowOff>
    </xdr:to>
    <xdr:sp macro="" textlink="">
      <xdr:nvSpPr>
        <xdr:cNvPr id="26" name="Rounded Rectangle 25">
          <a:extLst>
            <a:ext uri="{FF2B5EF4-FFF2-40B4-BE49-F238E27FC236}">
              <a16:creationId xmlns:a16="http://schemas.microsoft.com/office/drawing/2014/main" id="{9A6E2BE6-2C43-8440-81DA-5E1740AA9929}"/>
            </a:ext>
          </a:extLst>
        </xdr:cNvPr>
        <xdr:cNvSpPr/>
      </xdr:nvSpPr>
      <xdr:spPr>
        <a:xfrm>
          <a:off x="14698134" y="3420533"/>
          <a:ext cx="4047066" cy="423334"/>
        </a:xfrm>
        <a:prstGeom prst="roundRect">
          <a:avLst/>
        </a:prstGeom>
        <a:solidFill>
          <a:srgbClr val="FFC000"/>
        </a:solidFill>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b="1">
              <a:solidFill>
                <a:sysClr val="windowText" lastClr="000000"/>
              </a:solidFill>
            </a:rPr>
            <a:t>Average of Spend</a:t>
          </a:r>
          <a:r>
            <a:rPr lang="en-GB" sz="2000" b="1" baseline="0">
              <a:solidFill>
                <a:sysClr val="windowText" lastClr="000000"/>
              </a:solidFill>
            </a:rPr>
            <a:t> per Day</a:t>
          </a:r>
          <a:endParaRPr lang="en-GB" sz="2000" b="1">
            <a:solidFill>
              <a:sysClr val="windowText" lastClr="000000"/>
            </a:solidFill>
          </a:endParaRPr>
        </a:p>
      </xdr:txBody>
    </xdr:sp>
    <xdr:clientData/>
  </xdr:twoCellAnchor>
  <xdr:twoCellAnchor>
    <xdr:from>
      <xdr:col>17</xdr:col>
      <xdr:colOff>660400</xdr:colOff>
      <xdr:row>18</xdr:row>
      <xdr:rowOff>169333</xdr:rowOff>
    </xdr:from>
    <xdr:to>
      <xdr:col>22</xdr:col>
      <xdr:colOff>406400</xdr:colOff>
      <xdr:row>23</xdr:row>
      <xdr:rowOff>118532</xdr:rowOff>
    </xdr:to>
    <xdr:sp macro="" textlink="pivot_2!G6">
      <xdr:nvSpPr>
        <xdr:cNvPr id="27" name="Rectangle 26">
          <a:extLst>
            <a:ext uri="{FF2B5EF4-FFF2-40B4-BE49-F238E27FC236}">
              <a16:creationId xmlns:a16="http://schemas.microsoft.com/office/drawing/2014/main" id="{8E1579B4-5B32-5C44-97B3-B90AF8B46467}"/>
            </a:ext>
          </a:extLst>
        </xdr:cNvPr>
        <xdr:cNvSpPr/>
      </xdr:nvSpPr>
      <xdr:spPr>
        <a:xfrm>
          <a:off x="14765867" y="3826933"/>
          <a:ext cx="3894666" cy="965199"/>
        </a:xfrm>
        <a:prstGeom prst="rect">
          <a:avLst/>
        </a:prstGeom>
        <a:solidFill>
          <a:schemeClr val="bg2"/>
        </a:solidFill>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4CE1F8A-4B8A-8949-8C6D-A70EE71352DC}" type="TxLink">
            <a:rPr lang="en-US" sz="3600" b="1" i="0" u="none" strike="noStrike">
              <a:solidFill>
                <a:srgbClr val="000000"/>
              </a:solidFill>
              <a:latin typeface="Calibri"/>
              <a:cs typeface="Calibri"/>
            </a:rPr>
            <a:pPr algn="ctr"/>
            <a:t>£119.11</a:t>
          </a:fld>
          <a:endParaRPr lang="en-GB" sz="3200" b="1"/>
        </a:p>
      </xdr:txBody>
    </xdr:sp>
    <xdr:clientData/>
  </xdr:twoCellAnchor>
  <xdr:twoCellAnchor>
    <xdr:from>
      <xdr:col>3</xdr:col>
      <xdr:colOff>1</xdr:colOff>
      <xdr:row>26</xdr:row>
      <xdr:rowOff>118533</xdr:rowOff>
    </xdr:from>
    <xdr:to>
      <xdr:col>9</xdr:col>
      <xdr:colOff>795867</xdr:colOff>
      <xdr:row>52</xdr:row>
      <xdr:rowOff>50800</xdr:rowOff>
    </xdr:to>
    <xdr:sp macro="" textlink="">
      <xdr:nvSpPr>
        <xdr:cNvPr id="30" name="Rectangle 29">
          <a:extLst>
            <a:ext uri="{FF2B5EF4-FFF2-40B4-BE49-F238E27FC236}">
              <a16:creationId xmlns:a16="http://schemas.microsoft.com/office/drawing/2014/main" id="{034875A4-4F6A-8F4E-A41C-E67C44A4EC96}"/>
            </a:ext>
          </a:extLst>
        </xdr:cNvPr>
        <xdr:cNvSpPr/>
      </xdr:nvSpPr>
      <xdr:spPr>
        <a:xfrm>
          <a:off x="2489201" y="5401733"/>
          <a:ext cx="5774266" cy="5215467"/>
        </a:xfrm>
        <a:prstGeom prst="rect">
          <a:avLst/>
        </a:prstGeom>
        <a:solidFill>
          <a:schemeClr val="bg2"/>
        </a:solidFill>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1" i="0" u="none" strike="noStrike">
            <a:solidFill>
              <a:srgbClr val="000000"/>
            </a:solidFill>
            <a:latin typeface="Calibri"/>
            <a:cs typeface="Calibri"/>
          </a:endParaRPr>
        </a:p>
      </xdr:txBody>
    </xdr:sp>
    <xdr:clientData/>
  </xdr:twoCellAnchor>
  <xdr:twoCellAnchor>
    <xdr:from>
      <xdr:col>3</xdr:col>
      <xdr:colOff>16934</xdr:colOff>
      <xdr:row>26</xdr:row>
      <xdr:rowOff>186267</xdr:rowOff>
    </xdr:from>
    <xdr:to>
      <xdr:col>9</xdr:col>
      <xdr:colOff>524934</xdr:colOff>
      <xdr:row>51</xdr:row>
      <xdr:rowOff>186266</xdr:rowOff>
    </xdr:to>
    <xdr:graphicFrame macro="">
      <xdr:nvGraphicFramePr>
        <xdr:cNvPr id="31" name="Chart 30">
          <a:extLst>
            <a:ext uri="{FF2B5EF4-FFF2-40B4-BE49-F238E27FC236}">
              <a16:creationId xmlns:a16="http://schemas.microsoft.com/office/drawing/2014/main" id="{4A7A4C34-AFF9-2E41-839C-8223964D58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8466</xdr:colOff>
      <xdr:row>24</xdr:row>
      <xdr:rowOff>152401</xdr:rowOff>
    </xdr:from>
    <xdr:to>
      <xdr:col>9</xdr:col>
      <xdr:colOff>795867</xdr:colOff>
      <xdr:row>26</xdr:row>
      <xdr:rowOff>101601</xdr:rowOff>
    </xdr:to>
    <xdr:sp macro="" textlink="">
      <xdr:nvSpPr>
        <xdr:cNvPr id="32" name="Rounded Rectangle 31">
          <a:extLst>
            <a:ext uri="{FF2B5EF4-FFF2-40B4-BE49-F238E27FC236}">
              <a16:creationId xmlns:a16="http://schemas.microsoft.com/office/drawing/2014/main" id="{5DE29764-1048-4B47-BD75-F1163FFA9062}"/>
            </a:ext>
          </a:extLst>
        </xdr:cNvPr>
        <xdr:cNvSpPr/>
      </xdr:nvSpPr>
      <xdr:spPr>
        <a:xfrm>
          <a:off x="2497666" y="5029201"/>
          <a:ext cx="5765801" cy="355600"/>
        </a:xfrm>
        <a:prstGeom prst="roundRect">
          <a:avLst/>
        </a:prstGeom>
        <a:solidFill>
          <a:srgbClr val="FFC000"/>
        </a:solidFill>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b="1">
              <a:solidFill>
                <a:sysClr val="windowText" lastClr="000000"/>
              </a:solidFill>
            </a:rPr>
            <a:t>The Number of Visitors</a:t>
          </a:r>
        </a:p>
      </xdr:txBody>
    </xdr:sp>
    <xdr:clientData/>
  </xdr:twoCellAnchor>
  <xdr:twoCellAnchor>
    <xdr:from>
      <xdr:col>10</xdr:col>
      <xdr:colOff>152400</xdr:colOff>
      <xdr:row>26</xdr:row>
      <xdr:rowOff>33868</xdr:rowOff>
    </xdr:from>
    <xdr:to>
      <xdr:col>13</xdr:col>
      <xdr:colOff>423334</xdr:colOff>
      <xdr:row>30</xdr:row>
      <xdr:rowOff>169333</xdr:rowOff>
    </xdr:to>
    <xdr:sp macro="" textlink="pivot_2!A30">
      <xdr:nvSpPr>
        <xdr:cNvPr id="33" name="Rectangle 32">
          <a:extLst>
            <a:ext uri="{FF2B5EF4-FFF2-40B4-BE49-F238E27FC236}">
              <a16:creationId xmlns:a16="http://schemas.microsoft.com/office/drawing/2014/main" id="{43FAD767-082D-6B4E-B719-5A295062EA10}"/>
            </a:ext>
          </a:extLst>
        </xdr:cNvPr>
        <xdr:cNvSpPr/>
      </xdr:nvSpPr>
      <xdr:spPr>
        <a:xfrm>
          <a:off x="8449733" y="5317068"/>
          <a:ext cx="2760134" cy="948265"/>
        </a:xfrm>
        <a:prstGeom prst="rect">
          <a:avLst/>
        </a:prstGeom>
        <a:solidFill>
          <a:schemeClr val="bg2"/>
        </a:solidFill>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DCF0A10-A9CA-BB49-9705-F4FD2E922D5F}" type="TxLink">
            <a:rPr lang="en-US" sz="2400" b="1" i="0" u="none" strike="noStrike">
              <a:solidFill>
                <a:srgbClr val="000000"/>
              </a:solidFill>
              <a:latin typeface="+mn-lt"/>
              <a:cs typeface="Aharoni" panose="02010803020104030203" pitchFamily="2" charset="-79"/>
            </a:rPr>
            <a:pPr algn="ctr"/>
            <a:t>Thailand</a:t>
          </a:fld>
          <a:endParaRPr lang="en-GB" sz="2400" b="1">
            <a:latin typeface="+mn-lt"/>
            <a:cs typeface="Aharoni" panose="02010803020104030203" pitchFamily="2" charset="-79"/>
          </a:endParaRPr>
        </a:p>
      </xdr:txBody>
    </xdr:sp>
    <xdr:clientData/>
  </xdr:twoCellAnchor>
  <xdr:twoCellAnchor>
    <xdr:from>
      <xdr:col>10</xdr:col>
      <xdr:colOff>117323</xdr:colOff>
      <xdr:row>24</xdr:row>
      <xdr:rowOff>135469</xdr:rowOff>
    </xdr:from>
    <xdr:to>
      <xdr:col>16</xdr:col>
      <xdr:colOff>16934</xdr:colOff>
      <xdr:row>26</xdr:row>
      <xdr:rowOff>67733</xdr:rowOff>
    </xdr:to>
    <xdr:sp macro="" textlink="">
      <xdr:nvSpPr>
        <xdr:cNvPr id="34" name="Rounded Rectangle 33">
          <a:extLst>
            <a:ext uri="{FF2B5EF4-FFF2-40B4-BE49-F238E27FC236}">
              <a16:creationId xmlns:a16="http://schemas.microsoft.com/office/drawing/2014/main" id="{9183D659-8078-954D-95FD-B1F42AF80303}"/>
            </a:ext>
          </a:extLst>
        </xdr:cNvPr>
        <xdr:cNvSpPr/>
      </xdr:nvSpPr>
      <xdr:spPr>
        <a:xfrm>
          <a:off x="8414656" y="5012269"/>
          <a:ext cx="4878011" cy="338664"/>
        </a:xfrm>
        <a:prstGeom prst="roundRect">
          <a:avLst/>
        </a:prstGeom>
        <a:solidFill>
          <a:srgbClr val="FFC000"/>
        </a:solidFill>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i="0">
              <a:solidFill>
                <a:schemeClr val="tx1"/>
              </a:solidFill>
              <a:effectLst/>
              <a:latin typeface="+mn-lt"/>
              <a:ea typeface="+mn-ea"/>
              <a:cs typeface="+mn-cs"/>
            </a:rPr>
            <a:t>Country with the Highest Average Stay Duration</a:t>
          </a:r>
          <a:endParaRPr lang="en-GB" sz="1800" b="1">
            <a:solidFill>
              <a:schemeClr val="tx1"/>
            </a:solidFill>
          </a:endParaRPr>
        </a:p>
      </xdr:txBody>
    </xdr:sp>
    <xdr:clientData/>
  </xdr:twoCellAnchor>
  <xdr:twoCellAnchor>
    <xdr:from>
      <xdr:col>16</xdr:col>
      <xdr:colOff>220134</xdr:colOff>
      <xdr:row>24</xdr:row>
      <xdr:rowOff>118533</xdr:rowOff>
    </xdr:from>
    <xdr:to>
      <xdr:col>22</xdr:col>
      <xdr:colOff>524934</xdr:colOff>
      <xdr:row>26</xdr:row>
      <xdr:rowOff>118533</xdr:rowOff>
    </xdr:to>
    <xdr:sp macro="" textlink="">
      <xdr:nvSpPr>
        <xdr:cNvPr id="35" name="Rounded Rectangle 34">
          <a:extLst>
            <a:ext uri="{FF2B5EF4-FFF2-40B4-BE49-F238E27FC236}">
              <a16:creationId xmlns:a16="http://schemas.microsoft.com/office/drawing/2014/main" id="{30D03AF0-C8B6-634B-9C64-F1B4551F8CBF}"/>
            </a:ext>
          </a:extLst>
        </xdr:cNvPr>
        <xdr:cNvSpPr/>
      </xdr:nvSpPr>
      <xdr:spPr>
        <a:xfrm>
          <a:off x="13495867" y="4995333"/>
          <a:ext cx="5283200" cy="406400"/>
        </a:xfrm>
        <a:prstGeom prst="roundRect">
          <a:avLst/>
        </a:prstGeom>
        <a:solidFill>
          <a:srgbClr val="FFC000"/>
        </a:solidFill>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i="0">
              <a:solidFill>
                <a:schemeClr val="tx1"/>
              </a:solidFill>
              <a:effectLst/>
              <a:latin typeface="+mn-lt"/>
              <a:ea typeface="+mn-ea"/>
              <a:cs typeface="+mn-cs"/>
            </a:rPr>
            <a:t>Country with the Highest Average Spend per Day</a:t>
          </a:r>
          <a:r>
            <a:rPr lang="en-GB" sz="1800" b="1" baseline="0">
              <a:solidFill>
                <a:schemeClr val="tx1"/>
              </a:solidFill>
            </a:rPr>
            <a:t> </a:t>
          </a:r>
          <a:endParaRPr lang="en-GB" sz="1800" b="1">
            <a:solidFill>
              <a:schemeClr val="tx1"/>
            </a:solidFill>
          </a:endParaRPr>
        </a:p>
      </xdr:txBody>
    </xdr:sp>
    <xdr:clientData/>
  </xdr:twoCellAnchor>
  <xdr:twoCellAnchor>
    <xdr:from>
      <xdr:col>16</xdr:col>
      <xdr:colOff>270934</xdr:colOff>
      <xdr:row>26</xdr:row>
      <xdr:rowOff>101601</xdr:rowOff>
    </xdr:from>
    <xdr:to>
      <xdr:col>19</xdr:col>
      <xdr:colOff>457200</xdr:colOff>
      <xdr:row>31</xdr:row>
      <xdr:rowOff>1</xdr:rowOff>
    </xdr:to>
    <xdr:sp macro="" textlink="pivot_2!D37">
      <xdr:nvSpPr>
        <xdr:cNvPr id="36" name="Rectangle 35">
          <a:extLst>
            <a:ext uri="{FF2B5EF4-FFF2-40B4-BE49-F238E27FC236}">
              <a16:creationId xmlns:a16="http://schemas.microsoft.com/office/drawing/2014/main" id="{35B51548-ED92-D04F-BD76-3B5233C21789}"/>
            </a:ext>
          </a:extLst>
        </xdr:cNvPr>
        <xdr:cNvSpPr/>
      </xdr:nvSpPr>
      <xdr:spPr>
        <a:xfrm>
          <a:off x="13546667" y="5384801"/>
          <a:ext cx="2675466" cy="914400"/>
        </a:xfrm>
        <a:prstGeom prst="rect">
          <a:avLst/>
        </a:prstGeom>
        <a:solidFill>
          <a:schemeClr val="bg2"/>
        </a:solidFill>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EE99C80-6182-5441-8FA6-FDA0289D8D81}" type="TxLink">
            <a:rPr lang="en-US" sz="2400" b="1" i="0" u="none" strike="noStrike">
              <a:solidFill>
                <a:srgbClr val="000000"/>
              </a:solidFill>
              <a:latin typeface="Calibri"/>
              <a:cs typeface="Calibri"/>
            </a:rPr>
            <a:pPr algn="ctr"/>
            <a:t>United Arab Emirates</a:t>
          </a:fld>
          <a:endParaRPr lang="en-GB" sz="2400" b="1">
            <a:latin typeface="Aharoni" panose="02010803020104030203" pitchFamily="2" charset="-79"/>
            <a:cs typeface="Aharoni" panose="02010803020104030203" pitchFamily="2" charset="-79"/>
          </a:endParaRPr>
        </a:p>
      </xdr:txBody>
    </xdr:sp>
    <xdr:clientData/>
  </xdr:twoCellAnchor>
  <xdr:twoCellAnchor>
    <xdr:from>
      <xdr:col>19</xdr:col>
      <xdr:colOff>423334</xdr:colOff>
      <xdr:row>26</xdr:row>
      <xdr:rowOff>101601</xdr:rowOff>
    </xdr:from>
    <xdr:to>
      <xdr:col>22</xdr:col>
      <xdr:colOff>457201</xdr:colOff>
      <xdr:row>31</xdr:row>
      <xdr:rowOff>1</xdr:rowOff>
    </xdr:to>
    <xdr:sp macro="" textlink="pivot_2!E37">
      <xdr:nvSpPr>
        <xdr:cNvPr id="37" name="Rectangle 36">
          <a:extLst>
            <a:ext uri="{FF2B5EF4-FFF2-40B4-BE49-F238E27FC236}">
              <a16:creationId xmlns:a16="http://schemas.microsoft.com/office/drawing/2014/main" id="{6841DFA7-426C-454F-B807-131022960E21}"/>
            </a:ext>
          </a:extLst>
        </xdr:cNvPr>
        <xdr:cNvSpPr/>
      </xdr:nvSpPr>
      <xdr:spPr>
        <a:xfrm>
          <a:off x="16188267" y="5384801"/>
          <a:ext cx="2523067" cy="914400"/>
        </a:xfrm>
        <a:prstGeom prst="rect">
          <a:avLst/>
        </a:prstGeom>
        <a:solidFill>
          <a:schemeClr val="bg2"/>
        </a:solidFill>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6473E1A-A04F-6D45-B4FD-B7DDBFACB0AB}" type="TxLink">
            <a:rPr lang="en-US" sz="2400" b="1" i="0" u="none" strike="noStrike">
              <a:solidFill>
                <a:srgbClr val="000000"/>
              </a:solidFill>
              <a:latin typeface="Calibri"/>
              <a:cs typeface="Calibri"/>
            </a:rPr>
            <a:pPr algn="ctr"/>
            <a:t>£195.43</a:t>
          </a:fld>
          <a:endParaRPr lang="en-GB" sz="2400" b="1">
            <a:latin typeface="Aharoni" panose="02010803020104030203" pitchFamily="2" charset="-79"/>
            <a:cs typeface="Aharoni" panose="02010803020104030203" pitchFamily="2" charset="-79"/>
          </a:endParaRPr>
        </a:p>
      </xdr:txBody>
    </xdr:sp>
    <xdr:clientData/>
  </xdr:twoCellAnchor>
  <xdr:twoCellAnchor>
    <xdr:from>
      <xdr:col>10</xdr:col>
      <xdr:colOff>186267</xdr:colOff>
      <xdr:row>33</xdr:row>
      <xdr:rowOff>101600</xdr:rowOff>
    </xdr:from>
    <xdr:to>
      <xdr:col>22</xdr:col>
      <xdr:colOff>508001</xdr:colOff>
      <xdr:row>52</xdr:row>
      <xdr:rowOff>16934</xdr:rowOff>
    </xdr:to>
    <xdr:sp macro="" textlink="">
      <xdr:nvSpPr>
        <xdr:cNvPr id="39" name="Rectangle 38">
          <a:extLst>
            <a:ext uri="{FF2B5EF4-FFF2-40B4-BE49-F238E27FC236}">
              <a16:creationId xmlns:a16="http://schemas.microsoft.com/office/drawing/2014/main" id="{3C0D12A3-2470-DC49-BAD9-CBC789804249}"/>
            </a:ext>
          </a:extLst>
        </xdr:cNvPr>
        <xdr:cNvSpPr/>
      </xdr:nvSpPr>
      <xdr:spPr>
        <a:xfrm>
          <a:off x="8483600" y="6807200"/>
          <a:ext cx="10278534" cy="3776134"/>
        </a:xfrm>
        <a:prstGeom prst="rect">
          <a:avLst/>
        </a:prstGeom>
        <a:solidFill>
          <a:schemeClr val="bg2"/>
        </a:solidFill>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400" b="1" i="0" u="none" strike="noStrike">
            <a:solidFill>
              <a:srgbClr val="000000"/>
            </a:solidFill>
            <a:latin typeface="+mn-lt"/>
            <a:cs typeface="Aharoni" panose="02010803020104030203" pitchFamily="2" charset="-79"/>
          </a:endParaRPr>
        </a:p>
      </xdr:txBody>
    </xdr:sp>
    <xdr:clientData/>
  </xdr:twoCellAnchor>
  <xdr:twoCellAnchor>
    <xdr:from>
      <xdr:col>10</xdr:col>
      <xdr:colOff>143933</xdr:colOff>
      <xdr:row>31</xdr:row>
      <xdr:rowOff>152400</xdr:rowOff>
    </xdr:from>
    <xdr:to>
      <xdr:col>22</xdr:col>
      <xdr:colOff>491067</xdr:colOff>
      <xdr:row>33</xdr:row>
      <xdr:rowOff>118534</xdr:rowOff>
    </xdr:to>
    <xdr:sp macro="" textlink="">
      <xdr:nvSpPr>
        <xdr:cNvPr id="41" name="Rounded Rectangle 40">
          <a:extLst>
            <a:ext uri="{FF2B5EF4-FFF2-40B4-BE49-F238E27FC236}">
              <a16:creationId xmlns:a16="http://schemas.microsoft.com/office/drawing/2014/main" id="{87727DB2-2EB9-944D-B1D2-689DA99315EA}"/>
            </a:ext>
          </a:extLst>
        </xdr:cNvPr>
        <xdr:cNvSpPr/>
      </xdr:nvSpPr>
      <xdr:spPr>
        <a:xfrm>
          <a:off x="8441266" y="6451600"/>
          <a:ext cx="10303934" cy="372534"/>
        </a:xfrm>
        <a:prstGeom prst="roundRect">
          <a:avLst/>
        </a:prstGeom>
        <a:solidFill>
          <a:srgbClr val="FFC000"/>
        </a:solidFill>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400" b="1" i="0">
              <a:solidFill>
                <a:schemeClr val="tx1"/>
              </a:solidFill>
              <a:effectLst/>
              <a:latin typeface="+mn-lt"/>
              <a:ea typeface="+mn-ea"/>
              <a:cs typeface="+mn-cs"/>
            </a:rPr>
            <a:t>Top Countries by Contribution </a:t>
          </a:r>
          <a:endParaRPr lang="en-GB" sz="2400" b="1">
            <a:solidFill>
              <a:schemeClr val="tx1"/>
            </a:solidFill>
          </a:endParaRPr>
        </a:p>
      </xdr:txBody>
    </xdr:sp>
    <xdr:clientData/>
  </xdr:twoCellAnchor>
  <xdr:twoCellAnchor>
    <xdr:from>
      <xdr:col>10</xdr:col>
      <xdr:colOff>203200</xdr:colOff>
      <xdr:row>33</xdr:row>
      <xdr:rowOff>152400</xdr:rowOff>
    </xdr:from>
    <xdr:to>
      <xdr:col>22</xdr:col>
      <xdr:colOff>372534</xdr:colOff>
      <xdr:row>51</xdr:row>
      <xdr:rowOff>118533</xdr:rowOff>
    </xdr:to>
    <xdr:graphicFrame macro="">
      <xdr:nvGraphicFramePr>
        <xdr:cNvPr id="42" name="Chart 41">
          <a:extLst>
            <a:ext uri="{FF2B5EF4-FFF2-40B4-BE49-F238E27FC236}">
              <a16:creationId xmlns:a16="http://schemas.microsoft.com/office/drawing/2014/main" id="{9DA9AE28-62AC-4E40-B496-455CB3682B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xdr:col>
      <xdr:colOff>829732</xdr:colOff>
      <xdr:row>8</xdr:row>
      <xdr:rowOff>135467</xdr:rowOff>
    </xdr:from>
    <xdr:to>
      <xdr:col>22</xdr:col>
      <xdr:colOff>491067</xdr:colOff>
      <xdr:row>16</xdr:row>
      <xdr:rowOff>64347</xdr:rowOff>
    </xdr:to>
    <mc:AlternateContent xmlns:mc="http://schemas.openxmlformats.org/markup-compatibility/2006" xmlns:a14="http://schemas.microsoft.com/office/drawing/2010/main">
      <mc:Choice Requires="a14">
        <xdr:graphicFrame macro="">
          <xdr:nvGraphicFramePr>
            <xdr:cNvPr id="43" name="region 2">
              <a:extLst>
                <a:ext uri="{FF2B5EF4-FFF2-40B4-BE49-F238E27FC236}">
                  <a16:creationId xmlns:a16="http://schemas.microsoft.com/office/drawing/2014/main" id="{F5E802BC-4217-42DE-0A1F-A7FB2CC64003}"/>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2489199" y="1761067"/>
              <a:ext cx="16256001" cy="15544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423334</xdr:colOff>
      <xdr:row>26</xdr:row>
      <xdr:rowOff>50801</xdr:rowOff>
    </xdr:from>
    <xdr:to>
      <xdr:col>15</xdr:col>
      <xdr:colOff>795867</xdr:colOff>
      <xdr:row>30</xdr:row>
      <xdr:rowOff>186267</xdr:rowOff>
    </xdr:to>
    <xdr:sp macro="" textlink="pivot_2!E30">
      <xdr:nvSpPr>
        <xdr:cNvPr id="44" name="Rectangle 43">
          <a:extLst>
            <a:ext uri="{FF2B5EF4-FFF2-40B4-BE49-F238E27FC236}">
              <a16:creationId xmlns:a16="http://schemas.microsoft.com/office/drawing/2014/main" id="{FDAC73E4-26E8-5348-A431-255211AECFDB}"/>
            </a:ext>
          </a:extLst>
        </xdr:cNvPr>
        <xdr:cNvSpPr/>
      </xdr:nvSpPr>
      <xdr:spPr>
        <a:xfrm>
          <a:off x="11209867" y="5334001"/>
          <a:ext cx="2032000" cy="948266"/>
        </a:xfrm>
        <a:prstGeom prst="rect">
          <a:avLst/>
        </a:prstGeom>
        <a:solidFill>
          <a:schemeClr val="bg2"/>
        </a:solidFill>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83E10BA-3DA3-E749-983A-1F776B3369FE}" type="TxLink">
            <a:rPr lang="en-US" sz="2800" b="1" i="0" u="none" strike="noStrike">
              <a:solidFill>
                <a:srgbClr val="000000"/>
              </a:solidFill>
              <a:latin typeface="Calibri"/>
              <a:cs typeface="Calibri"/>
            </a:rPr>
            <a:pPr algn="ctr"/>
            <a:t>19</a:t>
          </a:fld>
          <a:endParaRPr lang="en-GB" sz="4800" b="1">
            <a:latin typeface="+mn-lt"/>
            <a:cs typeface="Aharoni" panose="02010803020104030203" pitchFamily="2" charset="-79"/>
          </a:endParaRPr>
        </a:p>
      </xdr:txBody>
    </xdr:sp>
    <xdr:clientData/>
  </xdr:twoCellAnchor>
  <xdr:oneCellAnchor>
    <xdr:from>
      <xdr:col>3</xdr:col>
      <xdr:colOff>16933</xdr:colOff>
      <xdr:row>4</xdr:row>
      <xdr:rowOff>67732</xdr:rowOff>
    </xdr:from>
    <xdr:ext cx="9330267" cy="897467"/>
    <xdr:sp macro="" textlink="">
      <xdr:nvSpPr>
        <xdr:cNvPr id="45" name="TextBox 44">
          <a:extLst>
            <a:ext uri="{FF2B5EF4-FFF2-40B4-BE49-F238E27FC236}">
              <a16:creationId xmlns:a16="http://schemas.microsoft.com/office/drawing/2014/main" id="{483304D6-18D6-47BC-12DB-B1BDA7E2CE5F}"/>
            </a:ext>
          </a:extLst>
        </xdr:cNvPr>
        <xdr:cNvSpPr txBox="1"/>
      </xdr:nvSpPr>
      <xdr:spPr>
        <a:xfrm>
          <a:off x="2506133" y="880532"/>
          <a:ext cx="9330267" cy="8974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en-GB" sz="3600" b="1" i="0">
              <a:solidFill>
                <a:schemeClr val="dk1"/>
              </a:solidFill>
              <a:effectLst/>
              <a:latin typeface="+mn-lt"/>
              <a:ea typeface="+mn-ea"/>
              <a:cs typeface="+mn-cs"/>
            </a:rPr>
            <a:t>Comparison of UK tourism: 2018 vs. 2022 (1)</a:t>
          </a:r>
          <a:endParaRPr lang="en-GB" sz="3600" b="1"/>
        </a:p>
        <a:p>
          <a:endParaRPr lang="en-GB" sz="1100"/>
        </a:p>
      </xdr:txBody>
    </xdr:sp>
    <xdr:clientData/>
  </xdr:oneCellAnchor>
  <xdr:oneCellAnchor>
    <xdr:from>
      <xdr:col>10</xdr:col>
      <xdr:colOff>745069</xdr:colOff>
      <xdr:row>19</xdr:row>
      <xdr:rowOff>186266</xdr:rowOff>
    </xdr:from>
    <xdr:ext cx="1625600" cy="670960"/>
    <xdr:sp macro="" textlink="">
      <xdr:nvSpPr>
        <xdr:cNvPr id="46" name="TextBox 45">
          <a:extLst>
            <a:ext uri="{FF2B5EF4-FFF2-40B4-BE49-F238E27FC236}">
              <a16:creationId xmlns:a16="http://schemas.microsoft.com/office/drawing/2014/main" id="{21026AA9-D532-FEA7-85D3-405B8DEC4ABF}"/>
            </a:ext>
          </a:extLst>
        </xdr:cNvPr>
        <xdr:cNvSpPr txBox="1"/>
      </xdr:nvSpPr>
      <xdr:spPr>
        <a:xfrm>
          <a:off x="9042402" y="4047066"/>
          <a:ext cx="1625600" cy="6709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3200" b="1"/>
            <a:t>K</a:t>
          </a:r>
        </a:p>
      </xdr:txBody>
    </xdr:sp>
    <xdr:clientData/>
  </xdr:oneCellAnchor>
  <xdr:oneCellAnchor>
    <xdr:from>
      <xdr:col>15</xdr:col>
      <xdr:colOff>524934</xdr:colOff>
      <xdr:row>21</xdr:row>
      <xdr:rowOff>16933</xdr:rowOff>
    </xdr:from>
    <xdr:ext cx="1642533" cy="405432"/>
    <xdr:sp macro="" textlink="">
      <xdr:nvSpPr>
        <xdr:cNvPr id="47" name="TextBox 46">
          <a:extLst>
            <a:ext uri="{FF2B5EF4-FFF2-40B4-BE49-F238E27FC236}">
              <a16:creationId xmlns:a16="http://schemas.microsoft.com/office/drawing/2014/main" id="{05F1888A-56C6-DC01-9C56-A5297CAF3D1E}"/>
            </a:ext>
          </a:extLst>
        </xdr:cNvPr>
        <xdr:cNvSpPr txBox="1"/>
      </xdr:nvSpPr>
      <xdr:spPr>
        <a:xfrm>
          <a:off x="12970934" y="4284133"/>
          <a:ext cx="1642533"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2000" b="1"/>
            <a:t>Days</a:t>
          </a:r>
        </a:p>
      </xdr:txBody>
    </xdr:sp>
    <xdr:clientData/>
  </xdr:oneCellAnchor>
  <xdr:oneCellAnchor>
    <xdr:from>
      <xdr:col>14</xdr:col>
      <xdr:colOff>795866</xdr:colOff>
      <xdr:row>28</xdr:row>
      <xdr:rowOff>84666</xdr:rowOff>
    </xdr:from>
    <xdr:ext cx="1642533" cy="405432"/>
    <xdr:sp macro="" textlink="">
      <xdr:nvSpPr>
        <xdr:cNvPr id="48" name="TextBox 47">
          <a:extLst>
            <a:ext uri="{FF2B5EF4-FFF2-40B4-BE49-F238E27FC236}">
              <a16:creationId xmlns:a16="http://schemas.microsoft.com/office/drawing/2014/main" id="{DAA749B2-EC09-A945-8617-40F4C4473A04}"/>
            </a:ext>
          </a:extLst>
        </xdr:cNvPr>
        <xdr:cNvSpPr txBox="1"/>
      </xdr:nvSpPr>
      <xdr:spPr>
        <a:xfrm>
          <a:off x="12412133" y="5774266"/>
          <a:ext cx="1642533"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2000" b="1"/>
            <a:t>Days</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635000</xdr:colOff>
      <xdr:row>76</xdr:row>
      <xdr:rowOff>12700</xdr:rowOff>
    </xdr:to>
    <xdr:sp macro="" textlink="">
      <xdr:nvSpPr>
        <xdr:cNvPr id="2" name="Rectangle 1">
          <a:extLst>
            <a:ext uri="{FF2B5EF4-FFF2-40B4-BE49-F238E27FC236}">
              <a16:creationId xmlns:a16="http://schemas.microsoft.com/office/drawing/2014/main" id="{232D62EA-2E02-3A3F-4361-0DF224E6B20C}"/>
            </a:ext>
          </a:extLst>
        </xdr:cNvPr>
        <xdr:cNvSpPr/>
      </xdr:nvSpPr>
      <xdr:spPr>
        <a:xfrm>
          <a:off x="0" y="0"/>
          <a:ext cx="2286000" cy="15455900"/>
        </a:xfrm>
        <a:prstGeom prst="rect">
          <a:avLst/>
        </a:prstGeom>
        <a:blipFill dpi="0" rotWithShape="1">
          <a:blip xmlns:r="http://schemas.openxmlformats.org/officeDocument/2006/relationships" r:embed="rId1">
            <a:alphaModFix amt="80000"/>
          </a:blip>
          <a:srcRect/>
          <a:tile tx="0" ty="0" sx="100000" sy="100000" flip="none" algn="tl"/>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342900</xdr:colOff>
      <xdr:row>39</xdr:row>
      <xdr:rowOff>177800</xdr:rowOff>
    </xdr:from>
    <xdr:to>
      <xdr:col>2</xdr:col>
      <xdr:colOff>635000</xdr:colOff>
      <xdr:row>73</xdr:row>
      <xdr:rowOff>38100</xdr:rowOff>
    </xdr:to>
    <xdr:sp macro="" textlink="">
      <xdr:nvSpPr>
        <xdr:cNvPr id="3" name="Rectangle 2">
          <a:extLst>
            <a:ext uri="{FF2B5EF4-FFF2-40B4-BE49-F238E27FC236}">
              <a16:creationId xmlns:a16="http://schemas.microsoft.com/office/drawing/2014/main" id="{B0882DDB-9ACC-1DD2-BE1A-86CDB608F8AA}"/>
            </a:ext>
          </a:extLst>
        </xdr:cNvPr>
        <xdr:cNvSpPr/>
      </xdr:nvSpPr>
      <xdr:spPr>
        <a:xfrm>
          <a:off x="342900" y="8102600"/>
          <a:ext cx="1943100" cy="6769100"/>
        </a:xfrm>
        <a:prstGeom prst="rect">
          <a:avLst/>
        </a:prstGeom>
        <a:solidFill>
          <a:schemeClr val="accent5">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0</xdr:rowOff>
    </xdr:from>
    <xdr:to>
      <xdr:col>2</xdr:col>
      <xdr:colOff>635000</xdr:colOff>
      <xdr:row>76</xdr:row>
      <xdr:rowOff>12700</xdr:rowOff>
    </xdr:to>
    <xdr:sp macro="" textlink="">
      <xdr:nvSpPr>
        <xdr:cNvPr id="4" name="Rectangle 3">
          <a:extLst>
            <a:ext uri="{FF2B5EF4-FFF2-40B4-BE49-F238E27FC236}">
              <a16:creationId xmlns:a16="http://schemas.microsoft.com/office/drawing/2014/main" id="{F9E7CD95-6D1D-364E-9887-9FE5BF24CA05}"/>
            </a:ext>
          </a:extLst>
        </xdr:cNvPr>
        <xdr:cNvSpPr/>
      </xdr:nvSpPr>
      <xdr:spPr>
        <a:xfrm>
          <a:off x="0" y="0"/>
          <a:ext cx="2286000" cy="15455900"/>
        </a:xfrm>
        <a:prstGeom prst="rect">
          <a:avLst/>
        </a:prstGeom>
        <a:blipFill dpi="0" rotWithShape="1">
          <a:blip xmlns:r="http://schemas.openxmlformats.org/officeDocument/2006/relationships" r:embed="rId2"/>
          <a:srcRect/>
          <a:tile tx="0" ty="0" sx="100000" sy="100000" flip="none" algn="tl"/>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348343</xdr:colOff>
      <xdr:row>3</xdr:row>
      <xdr:rowOff>108856</xdr:rowOff>
    </xdr:from>
    <xdr:to>
      <xdr:col>2</xdr:col>
      <xdr:colOff>640443</xdr:colOff>
      <xdr:row>53</xdr:row>
      <xdr:rowOff>92981</xdr:rowOff>
    </xdr:to>
    <xdr:sp macro="" textlink="">
      <xdr:nvSpPr>
        <xdr:cNvPr id="5" name="Rectangle 4">
          <a:extLst>
            <a:ext uri="{FF2B5EF4-FFF2-40B4-BE49-F238E27FC236}">
              <a16:creationId xmlns:a16="http://schemas.microsoft.com/office/drawing/2014/main" id="{10B2E98B-518F-C541-8DAC-1662CAD36F20}"/>
            </a:ext>
          </a:extLst>
        </xdr:cNvPr>
        <xdr:cNvSpPr/>
      </xdr:nvSpPr>
      <xdr:spPr>
        <a:xfrm>
          <a:off x="348343" y="707570"/>
          <a:ext cx="1961243" cy="9962697"/>
        </a:xfrm>
        <a:prstGeom prst="rect">
          <a:avLst/>
        </a:prstGeom>
        <a:solidFill>
          <a:schemeClr val="accent6">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634997</xdr:colOff>
      <xdr:row>3</xdr:row>
      <xdr:rowOff>152400</xdr:rowOff>
    </xdr:from>
    <xdr:to>
      <xdr:col>23</xdr:col>
      <xdr:colOff>344714</xdr:colOff>
      <xdr:row>53</xdr:row>
      <xdr:rowOff>95250</xdr:rowOff>
    </xdr:to>
    <xdr:sp macro="" textlink="">
      <xdr:nvSpPr>
        <xdr:cNvPr id="6" name="Rectangle 5">
          <a:extLst>
            <a:ext uri="{FF2B5EF4-FFF2-40B4-BE49-F238E27FC236}">
              <a16:creationId xmlns:a16="http://schemas.microsoft.com/office/drawing/2014/main" id="{07781F23-B45C-F543-9280-D8D5ACEA08EC}"/>
            </a:ext>
          </a:extLst>
        </xdr:cNvPr>
        <xdr:cNvSpPr/>
      </xdr:nvSpPr>
      <xdr:spPr>
        <a:xfrm>
          <a:off x="2294464" y="762000"/>
          <a:ext cx="17134117" cy="1010285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23</xdr:col>
      <xdr:colOff>220133</xdr:colOff>
      <xdr:row>0</xdr:row>
      <xdr:rowOff>169333</xdr:rowOff>
    </xdr:from>
    <xdr:to>
      <xdr:col>23</xdr:col>
      <xdr:colOff>399142</xdr:colOff>
      <xdr:row>53</xdr:row>
      <xdr:rowOff>163286</xdr:rowOff>
    </xdr:to>
    <xdr:sp macro="" textlink="">
      <xdr:nvSpPr>
        <xdr:cNvPr id="7" name="Rectangle 6">
          <a:extLst>
            <a:ext uri="{FF2B5EF4-FFF2-40B4-BE49-F238E27FC236}">
              <a16:creationId xmlns:a16="http://schemas.microsoft.com/office/drawing/2014/main" id="{2E4AE737-F7D2-5B4C-B635-32C7EEDD4778}"/>
            </a:ext>
          </a:extLst>
        </xdr:cNvPr>
        <xdr:cNvSpPr/>
      </xdr:nvSpPr>
      <xdr:spPr>
        <a:xfrm>
          <a:off x="19304000" y="169333"/>
          <a:ext cx="179009" cy="10763553"/>
        </a:xfrm>
        <a:prstGeom prst="rect">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101601</xdr:colOff>
      <xdr:row>10</xdr:row>
      <xdr:rowOff>38100</xdr:rowOff>
    </xdr:from>
    <xdr:to>
      <xdr:col>10</xdr:col>
      <xdr:colOff>694268</xdr:colOff>
      <xdr:row>32</xdr:row>
      <xdr:rowOff>50800</xdr:rowOff>
    </xdr:to>
    <xdr:sp macro="" textlink="">
      <xdr:nvSpPr>
        <xdr:cNvPr id="8" name="Rectangle 7">
          <a:extLst>
            <a:ext uri="{FF2B5EF4-FFF2-40B4-BE49-F238E27FC236}">
              <a16:creationId xmlns:a16="http://schemas.microsoft.com/office/drawing/2014/main" id="{12827402-C116-CF28-1DCA-BD872866AC19}"/>
            </a:ext>
          </a:extLst>
        </xdr:cNvPr>
        <xdr:cNvSpPr/>
      </xdr:nvSpPr>
      <xdr:spPr>
        <a:xfrm>
          <a:off x="2590801" y="2070100"/>
          <a:ext cx="6400800" cy="4483100"/>
        </a:xfrm>
        <a:prstGeom prst="rect">
          <a:avLst/>
        </a:prstGeom>
        <a:solidFill>
          <a:schemeClr val="bg2"/>
        </a:solidFill>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2</xdr:col>
      <xdr:colOff>660400</xdr:colOff>
      <xdr:row>0</xdr:row>
      <xdr:rowOff>152400</xdr:rowOff>
    </xdr:from>
    <xdr:ext cx="17001066" cy="508000"/>
    <xdr:sp macro="" textlink="">
      <xdr:nvSpPr>
        <xdr:cNvPr id="9" name="TextBox 8">
          <a:extLst>
            <a:ext uri="{FF2B5EF4-FFF2-40B4-BE49-F238E27FC236}">
              <a16:creationId xmlns:a16="http://schemas.microsoft.com/office/drawing/2014/main" id="{C322DDDA-2882-21E6-FE38-10DE23518072}"/>
            </a:ext>
          </a:extLst>
        </xdr:cNvPr>
        <xdr:cNvSpPr txBox="1"/>
      </xdr:nvSpPr>
      <xdr:spPr>
        <a:xfrm>
          <a:off x="2319867" y="152400"/>
          <a:ext cx="17001066" cy="508000"/>
        </a:xfrm>
        <a:prstGeom prst="rect">
          <a:avLst/>
        </a:prstGeom>
        <a:noFill/>
        <a:ln>
          <a:noFill/>
        </a:ln>
        <a:effectLst/>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ctr"/>
          <a:r>
            <a:rPr lang="en-GB" sz="3200" b="1" cap="none" spc="0">
              <a:ln w="0"/>
              <a:solidFill>
                <a:schemeClr val="tx1"/>
              </a:solidFill>
              <a:effectLst>
                <a:outerShdw blurRad="38100" dist="19050" dir="2700000" algn="tl" rotWithShape="0">
                  <a:schemeClr val="dk1">
                    <a:alpha val="40000"/>
                  </a:schemeClr>
                </a:outerShdw>
              </a:effectLst>
            </a:rPr>
            <a:t>UK Tourism </a:t>
          </a:r>
        </a:p>
      </xdr:txBody>
    </xdr:sp>
    <xdr:clientData/>
  </xdr:oneCellAnchor>
  <xdr:twoCellAnchor>
    <xdr:from>
      <xdr:col>3</xdr:col>
      <xdr:colOff>67733</xdr:colOff>
      <xdr:row>8</xdr:row>
      <xdr:rowOff>90713</xdr:rowOff>
    </xdr:from>
    <xdr:to>
      <xdr:col>10</xdr:col>
      <xdr:colOff>714375</xdr:colOff>
      <xdr:row>10</xdr:row>
      <xdr:rowOff>84666</xdr:rowOff>
    </xdr:to>
    <xdr:sp macro="" textlink="">
      <xdr:nvSpPr>
        <xdr:cNvPr id="11" name="Rounded Rectangle 10">
          <a:extLst>
            <a:ext uri="{FF2B5EF4-FFF2-40B4-BE49-F238E27FC236}">
              <a16:creationId xmlns:a16="http://schemas.microsoft.com/office/drawing/2014/main" id="{C101628E-3340-FBAF-3EB5-D5C2841D3306}"/>
            </a:ext>
          </a:extLst>
        </xdr:cNvPr>
        <xdr:cNvSpPr/>
      </xdr:nvSpPr>
      <xdr:spPr>
        <a:xfrm>
          <a:off x="2556933" y="1716313"/>
          <a:ext cx="6454775" cy="400353"/>
        </a:xfrm>
        <a:prstGeom prst="roundRect">
          <a:avLst/>
        </a:prstGeom>
        <a:solidFill>
          <a:srgbClr val="FFC000"/>
        </a:solidFill>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b="1">
              <a:solidFill>
                <a:sysClr val="windowText" lastClr="000000"/>
              </a:solidFill>
            </a:rPr>
            <a:t>The Contribution to the UK by Region</a:t>
          </a:r>
        </a:p>
      </xdr:txBody>
    </xdr:sp>
    <xdr:clientData/>
  </xdr:twoCellAnchor>
  <xdr:twoCellAnchor>
    <xdr:from>
      <xdr:col>3</xdr:col>
      <xdr:colOff>204489</xdr:colOff>
      <xdr:row>10</xdr:row>
      <xdr:rowOff>139700</xdr:rowOff>
    </xdr:from>
    <xdr:to>
      <xdr:col>10</xdr:col>
      <xdr:colOff>495300</xdr:colOff>
      <xdr:row>31</xdr:row>
      <xdr:rowOff>80064</xdr:rowOff>
    </xdr:to>
    <xdr:graphicFrame macro="">
      <xdr:nvGraphicFramePr>
        <xdr:cNvPr id="12" name="Chart 11">
          <a:extLst>
            <a:ext uri="{FF2B5EF4-FFF2-40B4-BE49-F238E27FC236}">
              <a16:creationId xmlns:a16="http://schemas.microsoft.com/office/drawing/2014/main" id="{2EC846B9-9CF8-DF4D-8C99-759A9DC266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84666</xdr:colOff>
      <xdr:row>10</xdr:row>
      <xdr:rowOff>79373</xdr:rowOff>
    </xdr:from>
    <xdr:to>
      <xdr:col>16</xdr:col>
      <xdr:colOff>558801</xdr:colOff>
      <xdr:row>32</xdr:row>
      <xdr:rowOff>67733</xdr:rowOff>
    </xdr:to>
    <xdr:sp macro="" textlink="">
      <xdr:nvSpPr>
        <xdr:cNvPr id="14" name="Rectangle 13">
          <a:extLst>
            <a:ext uri="{FF2B5EF4-FFF2-40B4-BE49-F238E27FC236}">
              <a16:creationId xmlns:a16="http://schemas.microsoft.com/office/drawing/2014/main" id="{D4885474-86EF-1E4A-9D1B-9C28CCD744C8}"/>
            </a:ext>
          </a:extLst>
        </xdr:cNvPr>
        <xdr:cNvSpPr/>
      </xdr:nvSpPr>
      <xdr:spPr>
        <a:xfrm>
          <a:off x="9211733" y="2111373"/>
          <a:ext cx="4622801" cy="4458760"/>
        </a:xfrm>
        <a:prstGeom prst="rect">
          <a:avLst/>
        </a:prstGeom>
        <a:solidFill>
          <a:schemeClr val="bg2"/>
        </a:solidFill>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381000</xdr:colOff>
      <xdr:row>11</xdr:row>
      <xdr:rowOff>28222</xdr:rowOff>
    </xdr:from>
    <xdr:to>
      <xdr:col>16</xdr:col>
      <xdr:colOff>647701</xdr:colOff>
      <xdr:row>31</xdr:row>
      <xdr:rowOff>79375</xdr:rowOff>
    </xdr:to>
    <xdr:graphicFrame macro="">
      <xdr:nvGraphicFramePr>
        <xdr:cNvPr id="15" name="Chart 14">
          <a:extLst>
            <a:ext uri="{FF2B5EF4-FFF2-40B4-BE49-F238E27FC236}">
              <a16:creationId xmlns:a16="http://schemas.microsoft.com/office/drawing/2014/main" id="{4B2023AE-FEA1-B846-8599-8B42CE0C59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33866</xdr:colOff>
      <xdr:row>8</xdr:row>
      <xdr:rowOff>108858</xdr:rowOff>
    </xdr:from>
    <xdr:to>
      <xdr:col>16</xdr:col>
      <xdr:colOff>628649</xdr:colOff>
      <xdr:row>10</xdr:row>
      <xdr:rowOff>152400</xdr:rowOff>
    </xdr:to>
    <xdr:sp macro="" textlink="">
      <xdr:nvSpPr>
        <xdr:cNvPr id="16" name="Rounded Rectangle 15">
          <a:extLst>
            <a:ext uri="{FF2B5EF4-FFF2-40B4-BE49-F238E27FC236}">
              <a16:creationId xmlns:a16="http://schemas.microsoft.com/office/drawing/2014/main" id="{EFD656CA-B76A-9D45-AB94-A503D45226C5}"/>
            </a:ext>
          </a:extLst>
        </xdr:cNvPr>
        <xdr:cNvSpPr/>
      </xdr:nvSpPr>
      <xdr:spPr>
        <a:xfrm>
          <a:off x="9160933" y="1734458"/>
          <a:ext cx="4743449" cy="449942"/>
        </a:xfrm>
        <a:prstGeom prst="roundRect">
          <a:avLst/>
        </a:prstGeom>
        <a:solidFill>
          <a:srgbClr val="FFC000"/>
        </a:solidFill>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b="1" i="0">
              <a:solidFill>
                <a:schemeClr val="tx1"/>
              </a:solidFill>
              <a:effectLst/>
              <a:latin typeface="+mn-lt"/>
              <a:ea typeface="+mn-ea"/>
              <a:cs typeface="+mn-cs"/>
            </a:rPr>
            <a:t>Visitor Income Segments</a:t>
          </a:r>
          <a:endParaRPr lang="en-GB" sz="4000" b="1">
            <a:solidFill>
              <a:schemeClr val="tx1"/>
            </a:solidFill>
          </a:endParaRPr>
        </a:p>
      </xdr:txBody>
    </xdr:sp>
    <xdr:clientData/>
  </xdr:twoCellAnchor>
  <xdr:twoCellAnchor>
    <xdr:from>
      <xdr:col>16</xdr:col>
      <xdr:colOff>677334</xdr:colOff>
      <xdr:row>8</xdr:row>
      <xdr:rowOff>106438</xdr:rowOff>
    </xdr:from>
    <xdr:to>
      <xdr:col>23</xdr:col>
      <xdr:colOff>136675</xdr:colOff>
      <xdr:row>11</xdr:row>
      <xdr:rowOff>16933</xdr:rowOff>
    </xdr:to>
    <xdr:sp macro="" textlink="">
      <xdr:nvSpPr>
        <xdr:cNvPr id="17" name="Rounded Rectangle 16">
          <a:extLst>
            <a:ext uri="{FF2B5EF4-FFF2-40B4-BE49-F238E27FC236}">
              <a16:creationId xmlns:a16="http://schemas.microsoft.com/office/drawing/2014/main" id="{E23DFAB1-F2D4-EA43-AD18-CCF0919B3C55}"/>
            </a:ext>
          </a:extLst>
        </xdr:cNvPr>
        <xdr:cNvSpPr/>
      </xdr:nvSpPr>
      <xdr:spPr>
        <a:xfrm>
          <a:off x="13953067" y="1732038"/>
          <a:ext cx="5267475" cy="520095"/>
        </a:xfrm>
        <a:prstGeom prst="roundRect">
          <a:avLst/>
        </a:prstGeom>
        <a:solidFill>
          <a:srgbClr val="FFC000"/>
        </a:solidFill>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b="1" i="0">
              <a:solidFill>
                <a:schemeClr val="tx1"/>
              </a:solidFill>
              <a:effectLst/>
              <a:latin typeface="+mn-lt"/>
              <a:ea typeface="+mn-ea"/>
              <a:cs typeface="+mn-cs"/>
            </a:rPr>
            <a:t>Visitor Distribution by Visa Requirements</a:t>
          </a:r>
          <a:endParaRPr lang="en-GB" sz="2800" b="1">
            <a:solidFill>
              <a:schemeClr val="tx1"/>
            </a:solidFill>
          </a:endParaRPr>
        </a:p>
      </xdr:txBody>
    </xdr:sp>
    <xdr:clientData/>
  </xdr:twoCellAnchor>
  <xdr:twoCellAnchor>
    <xdr:from>
      <xdr:col>16</xdr:col>
      <xdr:colOff>762000</xdr:colOff>
      <xdr:row>10</xdr:row>
      <xdr:rowOff>203199</xdr:rowOff>
    </xdr:from>
    <xdr:to>
      <xdr:col>23</xdr:col>
      <xdr:colOff>16933</xdr:colOff>
      <xdr:row>32</xdr:row>
      <xdr:rowOff>84666</xdr:rowOff>
    </xdr:to>
    <xdr:sp macro="" textlink="">
      <xdr:nvSpPr>
        <xdr:cNvPr id="18" name="Rectangle 17">
          <a:extLst>
            <a:ext uri="{FF2B5EF4-FFF2-40B4-BE49-F238E27FC236}">
              <a16:creationId xmlns:a16="http://schemas.microsoft.com/office/drawing/2014/main" id="{FFA94657-EC4D-AD4C-A132-AEAB12A942F7}"/>
            </a:ext>
          </a:extLst>
        </xdr:cNvPr>
        <xdr:cNvSpPr/>
      </xdr:nvSpPr>
      <xdr:spPr>
        <a:xfrm>
          <a:off x="14037733" y="2235199"/>
          <a:ext cx="5063067" cy="4351867"/>
        </a:xfrm>
        <a:prstGeom prst="rect">
          <a:avLst/>
        </a:prstGeom>
        <a:solidFill>
          <a:schemeClr val="bg2"/>
        </a:solidFill>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812801</xdr:colOff>
      <xdr:row>11</xdr:row>
      <xdr:rowOff>135467</xdr:rowOff>
    </xdr:from>
    <xdr:to>
      <xdr:col>22</xdr:col>
      <xdr:colOff>728135</xdr:colOff>
      <xdr:row>31</xdr:row>
      <xdr:rowOff>186267</xdr:rowOff>
    </xdr:to>
    <xdr:graphicFrame macro="">
      <xdr:nvGraphicFramePr>
        <xdr:cNvPr id="19" name="Chart 18">
          <a:extLst>
            <a:ext uri="{FF2B5EF4-FFF2-40B4-BE49-F238E27FC236}">
              <a16:creationId xmlns:a16="http://schemas.microsoft.com/office/drawing/2014/main" id="{877CD3E0-2282-9244-A36D-EB02340896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61733</xdr:colOff>
      <xdr:row>34</xdr:row>
      <xdr:rowOff>94192</xdr:rowOff>
    </xdr:from>
    <xdr:to>
      <xdr:col>23</xdr:col>
      <xdr:colOff>79375</xdr:colOff>
      <xdr:row>52</xdr:row>
      <xdr:rowOff>158750</xdr:rowOff>
    </xdr:to>
    <xdr:sp macro="" textlink="">
      <xdr:nvSpPr>
        <xdr:cNvPr id="20" name="Rectangle 19">
          <a:extLst>
            <a:ext uri="{FF2B5EF4-FFF2-40B4-BE49-F238E27FC236}">
              <a16:creationId xmlns:a16="http://schemas.microsoft.com/office/drawing/2014/main" id="{BE442201-AFDA-084B-9A55-5887B179098E}"/>
            </a:ext>
          </a:extLst>
        </xdr:cNvPr>
        <xdr:cNvSpPr/>
      </xdr:nvSpPr>
      <xdr:spPr>
        <a:xfrm>
          <a:off x="2538233" y="7110942"/>
          <a:ext cx="16527642" cy="3779308"/>
        </a:xfrm>
        <a:prstGeom prst="rect">
          <a:avLst/>
        </a:prstGeom>
        <a:solidFill>
          <a:schemeClr val="bg2"/>
        </a:solidFill>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209144</xdr:colOff>
      <xdr:row>35</xdr:row>
      <xdr:rowOff>54430</xdr:rowOff>
    </xdr:from>
    <xdr:to>
      <xdr:col>23</xdr:col>
      <xdr:colOff>36286</xdr:colOff>
      <xdr:row>54</xdr:row>
      <xdr:rowOff>127001</xdr:rowOff>
    </xdr:to>
    <xdr:graphicFrame macro="">
      <xdr:nvGraphicFramePr>
        <xdr:cNvPr id="21" name="Chart 20">
          <a:extLst>
            <a:ext uri="{FF2B5EF4-FFF2-40B4-BE49-F238E27FC236}">
              <a16:creationId xmlns:a16="http://schemas.microsoft.com/office/drawing/2014/main" id="{68937F51-971C-804F-AE84-E98F3C7266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25399</xdr:colOff>
      <xdr:row>32</xdr:row>
      <xdr:rowOff>184150</xdr:rowOff>
    </xdr:from>
    <xdr:to>
      <xdr:col>23</xdr:col>
      <xdr:colOff>79374</xdr:colOff>
      <xdr:row>34</xdr:row>
      <xdr:rowOff>200025</xdr:rowOff>
    </xdr:to>
    <xdr:sp macro="" textlink="">
      <xdr:nvSpPr>
        <xdr:cNvPr id="22" name="Rounded Rectangle 21">
          <a:extLst>
            <a:ext uri="{FF2B5EF4-FFF2-40B4-BE49-F238E27FC236}">
              <a16:creationId xmlns:a16="http://schemas.microsoft.com/office/drawing/2014/main" id="{343D2170-6B07-964F-B1A8-1774856F423A}"/>
            </a:ext>
          </a:extLst>
        </xdr:cNvPr>
        <xdr:cNvSpPr/>
      </xdr:nvSpPr>
      <xdr:spPr>
        <a:xfrm>
          <a:off x="2501899" y="6788150"/>
          <a:ext cx="16563975" cy="428625"/>
        </a:xfrm>
        <a:prstGeom prst="roundRect">
          <a:avLst/>
        </a:prstGeom>
        <a:solidFill>
          <a:srgbClr val="FFC000"/>
        </a:solidFill>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b="1" i="0">
              <a:solidFill>
                <a:schemeClr val="tx1"/>
              </a:solidFill>
              <a:effectLst/>
              <a:latin typeface="+mn-lt"/>
              <a:ea typeface="+mn-ea"/>
              <a:cs typeface="+mn-cs"/>
            </a:rPr>
            <a:t>The Contribution in EU Countries TOP 10</a:t>
          </a:r>
          <a:endParaRPr lang="en-GB" sz="2000" b="1">
            <a:solidFill>
              <a:schemeClr val="tx1"/>
            </a:solidFill>
          </a:endParaRPr>
        </a:p>
      </xdr:txBody>
    </xdr:sp>
    <xdr:clientData/>
  </xdr:twoCellAnchor>
  <xdr:twoCellAnchor editAs="oneCell">
    <xdr:from>
      <xdr:col>14</xdr:col>
      <xdr:colOff>203200</xdr:colOff>
      <xdr:row>3</xdr:row>
      <xdr:rowOff>186266</xdr:rowOff>
    </xdr:from>
    <xdr:to>
      <xdr:col>23</xdr:col>
      <xdr:colOff>6048</xdr:colOff>
      <xdr:row>8</xdr:row>
      <xdr:rowOff>2417</xdr:rowOff>
    </xdr:to>
    <mc:AlternateContent xmlns:mc="http://schemas.openxmlformats.org/markup-compatibility/2006" xmlns:a14="http://schemas.microsoft.com/office/drawing/2010/main">
      <mc:Choice Requires="a14">
        <xdr:graphicFrame macro="">
          <xdr:nvGraphicFramePr>
            <xdr:cNvPr id="23" name="year 1">
              <a:extLst>
                <a:ext uri="{FF2B5EF4-FFF2-40B4-BE49-F238E27FC236}">
                  <a16:creationId xmlns:a16="http://schemas.microsoft.com/office/drawing/2014/main" id="{94E13481-D022-304E-80B2-C8328FBBBA49}"/>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1819467" y="795866"/>
              <a:ext cx="7270448" cy="83215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457201</xdr:colOff>
      <xdr:row>10</xdr:row>
      <xdr:rowOff>36283</xdr:rowOff>
    </xdr:from>
    <xdr:to>
      <xdr:col>2</xdr:col>
      <xdr:colOff>491066</xdr:colOff>
      <xdr:row>17</xdr:row>
      <xdr:rowOff>90712</xdr:rowOff>
    </xdr:to>
    <xdr:sp macro="" textlink="">
      <xdr:nvSpPr>
        <xdr:cNvPr id="24" name="Oval 23">
          <a:hlinkClick xmlns:r="http://schemas.openxmlformats.org/officeDocument/2006/relationships" r:id="rId7"/>
          <a:extLst>
            <a:ext uri="{FF2B5EF4-FFF2-40B4-BE49-F238E27FC236}">
              <a16:creationId xmlns:a16="http://schemas.microsoft.com/office/drawing/2014/main" id="{3BEE9B89-1773-07E6-5E86-47538747A05D}"/>
            </a:ext>
          </a:extLst>
        </xdr:cNvPr>
        <xdr:cNvSpPr/>
      </xdr:nvSpPr>
      <xdr:spPr>
        <a:xfrm>
          <a:off x="457201" y="2068283"/>
          <a:ext cx="1693332" cy="1476829"/>
        </a:xfrm>
        <a:prstGeom prst="ellipse">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a:solidFill>
                <a:schemeClr val="tx1"/>
              </a:solidFill>
            </a:rPr>
            <a:t>UK</a:t>
          </a:r>
          <a:r>
            <a:rPr lang="en-GB" sz="1800" b="1" baseline="0">
              <a:solidFill>
                <a:schemeClr val="tx1"/>
              </a:solidFill>
            </a:rPr>
            <a:t> visitors 5 Years</a:t>
          </a:r>
          <a:endParaRPr lang="en-GB" sz="1800" b="1">
            <a:solidFill>
              <a:schemeClr val="tx1"/>
            </a:solidFill>
          </a:endParaRPr>
        </a:p>
      </xdr:txBody>
    </xdr:sp>
    <xdr:clientData/>
  </xdr:twoCellAnchor>
  <xdr:twoCellAnchor>
    <xdr:from>
      <xdr:col>0</xdr:col>
      <xdr:colOff>471714</xdr:colOff>
      <xdr:row>23</xdr:row>
      <xdr:rowOff>195507</xdr:rowOff>
    </xdr:from>
    <xdr:to>
      <xdr:col>2</xdr:col>
      <xdr:colOff>508000</xdr:colOff>
      <xdr:row>31</xdr:row>
      <xdr:rowOff>134482</xdr:rowOff>
    </xdr:to>
    <xdr:sp macro="" textlink="">
      <xdr:nvSpPr>
        <xdr:cNvPr id="25" name="Oval 24">
          <a:hlinkClick xmlns:r="http://schemas.openxmlformats.org/officeDocument/2006/relationships" r:id="rId8"/>
          <a:extLst>
            <a:ext uri="{FF2B5EF4-FFF2-40B4-BE49-F238E27FC236}">
              <a16:creationId xmlns:a16="http://schemas.microsoft.com/office/drawing/2014/main" id="{5F63A6A2-0AA0-6D4C-AB95-7B71515C7BE1}"/>
            </a:ext>
          </a:extLst>
        </xdr:cNvPr>
        <xdr:cNvSpPr/>
      </xdr:nvSpPr>
      <xdr:spPr>
        <a:xfrm>
          <a:off x="471714" y="4785650"/>
          <a:ext cx="1705429" cy="1535546"/>
        </a:xfrm>
        <a:prstGeom prst="ellipse">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solidFill>
                <a:schemeClr val="tx1"/>
              </a:solidFill>
              <a:latin typeface="Aharoni" panose="02010803020104030203" pitchFamily="2" charset="-79"/>
              <a:cs typeface="Aharoni" panose="02010803020104030203" pitchFamily="2" charset="-79"/>
            </a:rPr>
            <a:t>Comparison</a:t>
          </a:r>
          <a:br>
            <a:rPr lang="en-GB" sz="1400" b="1">
              <a:solidFill>
                <a:schemeClr val="tx1"/>
              </a:solidFill>
              <a:latin typeface="Aharoni" panose="02010803020104030203" pitchFamily="2" charset="-79"/>
              <a:cs typeface="Aharoni" panose="02010803020104030203" pitchFamily="2" charset="-79"/>
            </a:rPr>
          </a:br>
          <a:r>
            <a:rPr lang="en-GB" sz="3600" b="1">
              <a:solidFill>
                <a:schemeClr val="tx1"/>
              </a:solidFill>
              <a:latin typeface="Aharoni" panose="02010803020104030203" pitchFamily="2" charset="-79"/>
              <a:cs typeface="Aharoni" panose="02010803020104030203" pitchFamily="2" charset="-79"/>
            </a:rPr>
            <a:t>1</a:t>
          </a:r>
          <a:endParaRPr lang="en-GB" sz="1400" b="1">
            <a:solidFill>
              <a:schemeClr val="tx1"/>
            </a:solidFill>
            <a:latin typeface="Aharoni" panose="02010803020104030203" pitchFamily="2" charset="-79"/>
            <a:cs typeface="Aharoni" panose="02010803020104030203" pitchFamily="2" charset="-79"/>
          </a:endParaRPr>
        </a:p>
      </xdr:txBody>
    </xdr:sp>
    <xdr:clientData/>
  </xdr:twoCellAnchor>
  <xdr:twoCellAnchor>
    <xdr:from>
      <xdr:col>0</xdr:col>
      <xdr:colOff>406401</xdr:colOff>
      <xdr:row>38</xdr:row>
      <xdr:rowOff>183410</xdr:rowOff>
    </xdr:from>
    <xdr:to>
      <xdr:col>2</xdr:col>
      <xdr:colOff>558800</xdr:colOff>
      <xdr:row>46</xdr:row>
      <xdr:rowOff>33866</xdr:rowOff>
    </xdr:to>
    <xdr:sp macro="" textlink="">
      <xdr:nvSpPr>
        <xdr:cNvPr id="26" name="Oval 25">
          <a:extLst>
            <a:ext uri="{FF2B5EF4-FFF2-40B4-BE49-F238E27FC236}">
              <a16:creationId xmlns:a16="http://schemas.microsoft.com/office/drawing/2014/main" id="{B5D169FE-3C72-734C-9CF9-0F0FF45B2109}"/>
            </a:ext>
          </a:extLst>
        </xdr:cNvPr>
        <xdr:cNvSpPr/>
      </xdr:nvSpPr>
      <xdr:spPr>
        <a:xfrm>
          <a:off x="406401" y="7905010"/>
          <a:ext cx="1811866" cy="1476056"/>
        </a:xfrm>
        <a:prstGeom prst="ellipse">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1">
              <a:solidFill>
                <a:schemeClr val="tx1"/>
              </a:solidFill>
              <a:latin typeface="Aharoni" panose="02010803020104030203" pitchFamily="2" charset="-79"/>
              <a:cs typeface="Aharoni" panose="02010803020104030203" pitchFamily="2" charset="-79"/>
            </a:rPr>
            <a:t>Comparison</a:t>
          </a:r>
          <a:br>
            <a:rPr lang="en-GB" sz="1100" b="1">
              <a:solidFill>
                <a:schemeClr val="tx1"/>
              </a:solidFill>
              <a:latin typeface="Aharoni" panose="02010803020104030203" pitchFamily="2" charset="-79"/>
              <a:cs typeface="Aharoni" panose="02010803020104030203" pitchFamily="2" charset="-79"/>
            </a:rPr>
          </a:br>
          <a:r>
            <a:rPr lang="en-GB" sz="3200" b="1">
              <a:solidFill>
                <a:schemeClr val="tx1"/>
              </a:solidFill>
              <a:latin typeface="Aharoni" panose="02010803020104030203" pitchFamily="2" charset="-79"/>
              <a:cs typeface="Aharoni" panose="02010803020104030203" pitchFamily="2" charset="-79"/>
            </a:rPr>
            <a:t>2</a:t>
          </a:r>
          <a:endParaRPr lang="en-GB" sz="1200" b="1">
            <a:solidFill>
              <a:schemeClr val="tx1"/>
            </a:solidFill>
            <a:latin typeface="Aharoni" panose="02010803020104030203" pitchFamily="2" charset="-79"/>
            <a:cs typeface="Aharoni" panose="02010803020104030203" pitchFamily="2" charset="-79"/>
          </a:endParaRPr>
        </a:p>
        <a:p>
          <a:pPr algn="l"/>
          <a:endParaRPr lang="en-GB" sz="1100"/>
        </a:p>
      </xdr:txBody>
    </xdr:sp>
    <xdr:clientData/>
  </xdr:twoCellAnchor>
  <xdr:twoCellAnchor>
    <xdr:from>
      <xdr:col>3</xdr:col>
      <xdr:colOff>50801</xdr:colOff>
      <xdr:row>4</xdr:row>
      <xdr:rowOff>50800</xdr:rowOff>
    </xdr:from>
    <xdr:to>
      <xdr:col>14</xdr:col>
      <xdr:colOff>33866</xdr:colOff>
      <xdr:row>7</xdr:row>
      <xdr:rowOff>169333</xdr:rowOff>
    </xdr:to>
    <xdr:sp macro="" textlink="">
      <xdr:nvSpPr>
        <xdr:cNvPr id="27" name="TextBox 26">
          <a:extLst>
            <a:ext uri="{FF2B5EF4-FFF2-40B4-BE49-F238E27FC236}">
              <a16:creationId xmlns:a16="http://schemas.microsoft.com/office/drawing/2014/main" id="{7DE3996B-678A-D6B2-CB5B-A554900C3BE8}"/>
            </a:ext>
          </a:extLst>
        </xdr:cNvPr>
        <xdr:cNvSpPr txBox="1"/>
      </xdr:nvSpPr>
      <xdr:spPr>
        <a:xfrm>
          <a:off x="2540001" y="863600"/>
          <a:ext cx="9110132" cy="7281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3600" b="1" i="0">
              <a:solidFill>
                <a:schemeClr val="dk1"/>
              </a:solidFill>
              <a:effectLst/>
              <a:latin typeface="+mn-lt"/>
              <a:ea typeface="+mn-ea"/>
              <a:cs typeface="+mn-cs"/>
            </a:rPr>
            <a:t>Comparison of UK tourism: 2018 vs. 2022 (2)</a:t>
          </a:r>
          <a:endParaRPr lang="en-GB" sz="36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1193800</xdr:colOff>
      <xdr:row>9</xdr:row>
      <xdr:rowOff>50800</xdr:rowOff>
    </xdr:from>
    <xdr:to>
      <xdr:col>11</xdr:col>
      <xdr:colOff>12700</xdr:colOff>
      <xdr:row>34</xdr:row>
      <xdr:rowOff>12700</xdr:rowOff>
    </xdr:to>
    <xdr:graphicFrame macro="">
      <xdr:nvGraphicFramePr>
        <xdr:cNvPr id="5" name="Chart 4">
          <a:extLst>
            <a:ext uri="{FF2B5EF4-FFF2-40B4-BE49-F238E27FC236}">
              <a16:creationId xmlns:a16="http://schemas.microsoft.com/office/drawing/2014/main" id="{E1069CEE-3FC8-1E78-28CC-940640736F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876300</xdr:colOff>
      <xdr:row>10</xdr:row>
      <xdr:rowOff>76200</xdr:rowOff>
    </xdr:from>
    <xdr:to>
      <xdr:col>12</xdr:col>
      <xdr:colOff>914400</xdr:colOff>
      <xdr:row>24</xdr:row>
      <xdr:rowOff>92072</xdr:rowOff>
    </xdr:to>
    <mc:AlternateContent xmlns:mc="http://schemas.openxmlformats.org/markup-compatibility/2006" xmlns:a14="http://schemas.microsoft.com/office/drawing/2010/main">
      <mc:Choice Requires="a14">
        <xdr:graphicFrame macro="">
          <xdr:nvGraphicFramePr>
            <xdr:cNvPr id="6" name="ragion">
              <a:extLst>
                <a:ext uri="{FF2B5EF4-FFF2-40B4-BE49-F238E27FC236}">
                  <a16:creationId xmlns:a16="http://schemas.microsoft.com/office/drawing/2014/main" id="{8F6BF970-0913-7C1F-62E3-DEAB665AC7CC}"/>
                </a:ext>
              </a:extLst>
            </xdr:cNvPr>
            <xdr:cNvGraphicFramePr/>
          </xdr:nvGraphicFramePr>
          <xdr:xfrm>
            <a:off x="0" y="0"/>
            <a:ext cx="0" cy="0"/>
          </xdr:xfrm>
          <a:graphic>
            <a:graphicData uri="http://schemas.microsoft.com/office/drawing/2010/slicer">
              <sle:slicer xmlns:sle="http://schemas.microsoft.com/office/drawing/2010/slicer" name="ragion"/>
            </a:graphicData>
          </a:graphic>
        </xdr:graphicFrame>
      </mc:Choice>
      <mc:Fallback xmlns="">
        <xdr:sp macro="" textlink="">
          <xdr:nvSpPr>
            <xdr:cNvPr id="0" name=""/>
            <xdr:cNvSpPr>
              <a:spLocks noTextEdit="1"/>
            </xdr:cNvSpPr>
          </xdr:nvSpPr>
          <xdr:spPr>
            <a:xfrm>
              <a:off x="13754100" y="2108200"/>
              <a:ext cx="1828800" cy="28606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311150</xdr:colOff>
      <xdr:row>10</xdr:row>
      <xdr:rowOff>0</xdr:rowOff>
    </xdr:from>
    <xdr:to>
      <xdr:col>7</xdr:col>
      <xdr:colOff>412750</xdr:colOff>
      <xdr:row>23</xdr:row>
      <xdr:rowOff>101600</xdr:rowOff>
    </xdr:to>
    <xdr:graphicFrame macro="">
      <xdr:nvGraphicFramePr>
        <xdr:cNvPr id="3" name="Chart 2">
          <a:extLst>
            <a:ext uri="{FF2B5EF4-FFF2-40B4-BE49-F238E27FC236}">
              <a16:creationId xmlns:a16="http://schemas.microsoft.com/office/drawing/2014/main" id="{0DC3BBCC-8C15-6F03-BEAF-DFF32C0304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577850</xdr:colOff>
      <xdr:row>13</xdr:row>
      <xdr:rowOff>101600</xdr:rowOff>
    </xdr:from>
    <xdr:to>
      <xdr:col>14</xdr:col>
      <xdr:colOff>196850</xdr:colOff>
      <xdr:row>27</xdr:row>
      <xdr:rowOff>0</xdr:rowOff>
    </xdr:to>
    <xdr:graphicFrame macro="">
      <xdr:nvGraphicFramePr>
        <xdr:cNvPr id="4" name="Chart 3">
          <a:extLst>
            <a:ext uri="{FF2B5EF4-FFF2-40B4-BE49-F238E27FC236}">
              <a16:creationId xmlns:a16="http://schemas.microsoft.com/office/drawing/2014/main" id="{AC20B592-6EE9-7E5A-605B-17AAD98811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1238250</xdr:colOff>
      <xdr:row>40</xdr:row>
      <xdr:rowOff>101600</xdr:rowOff>
    </xdr:from>
    <xdr:to>
      <xdr:col>6</xdr:col>
      <xdr:colOff>730250</xdr:colOff>
      <xdr:row>54</xdr:row>
      <xdr:rowOff>0</xdr:rowOff>
    </xdr:to>
    <xdr:graphicFrame macro="">
      <xdr:nvGraphicFramePr>
        <xdr:cNvPr id="5" name="Chart 4">
          <a:extLst>
            <a:ext uri="{FF2B5EF4-FFF2-40B4-BE49-F238E27FC236}">
              <a16:creationId xmlns:a16="http://schemas.microsoft.com/office/drawing/2014/main" id="{995E09CB-681B-0F97-8F02-AA0CA641A9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1143000</xdr:colOff>
      <xdr:row>30</xdr:row>
      <xdr:rowOff>165100</xdr:rowOff>
    </xdr:from>
    <xdr:to>
      <xdr:col>10</xdr:col>
      <xdr:colOff>431800</xdr:colOff>
      <xdr:row>43</xdr:row>
      <xdr:rowOff>142872</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D789C444-4DB5-9FF7-2C39-D495FE8C507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150600" y="62611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355600</xdr:colOff>
      <xdr:row>30</xdr:row>
      <xdr:rowOff>165100</xdr:rowOff>
    </xdr:from>
    <xdr:to>
      <xdr:col>8</xdr:col>
      <xdr:colOff>914400</xdr:colOff>
      <xdr:row>43</xdr:row>
      <xdr:rowOff>142872</xdr:rowOff>
    </xdr:to>
    <mc:AlternateContent xmlns:mc="http://schemas.openxmlformats.org/markup-compatibility/2006" xmlns:a14="http://schemas.microsoft.com/office/drawing/2010/main">
      <mc:Choice Requires="a14">
        <xdr:graphicFrame macro="">
          <xdr:nvGraphicFramePr>
            <xdr:cNvPr id="7" name="region 1">
              <a:extLst>
                <a:ext uri="{FF2B5EF4-FFF2-40B4-BE49-F238E27FC236}">
                  <a16:creationId xmlns:a16="http://schemas.microsoft.com/office/drawing/2014/main" id="{BE3E89A9-3066-C466-06AE-91626AFD1578}"/>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851900" y="62611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622300</xdr:colOff>
      <xdr:row>1</xdr:row>
      <xdr:rowOff>38100</xdr:rowOff>
    </xdr:from>
    <xdr:to>
      <xdr:col>11</xdr:col>
      <xdr:colOff>520700</xdr:colOff>
      <xdr:row>22</xdr:row>
      <xdr:rowOff>0</xdr:rowOff>
    </xdr:to>
    <xdr:graphicFrame macro="">
      <xdr:nvGraphicFramePr>
        <xdr:cNvPr id="2" name="Chart 1">
          <a:extLst>
            <a:ext uri="{FF2B5EF4-FFF2-40B4-BE49-F238E27FC236}">
              <a16:creationId xmlns:a16="http://schemas.microsoft.com/office/drawing/2014/main" id="{7BD41D0C-F97C-73DA-E1CB-EB27237E1E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304800</xdr:colOff>
      <xdr:row>16</xdr:row>
      <xdr:rowOff>12700</xdr:rowOff>
    </xdr:from>
    <xdr:to>
      <xdr:col>19</xdr:col>
      <xdr:colOff>558800</xdr:colOff>
      <xdr:row>29</xdr:row>
      <xdr:rowOff>114300</xdr:rowOff>
    </xdr:to>
    <xdr:graphicFrame macro="">
      <xdr:nvGraphicFramePr>
        <xdr:cNvPr id="4" name="Chart 3">
          <a:extLst>
            <a:ext uri="{FF2B5EF4-FFF2-40B4-BE49-F238E27FC236}">
              <a16:creationId xmlns:a16="http://schemas.microsoft.com/office/drawing/2014/main" id="{9DA7D211-B979-9B59-5307-ACD4E684D3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133350</xdr:colOff>
      <xdr:row>26</xdr:row>
      <xdr:rowOff>25400</xdr:rowOff>
    </xdr:from>
    <xdr:to>
      <xdr:col>8</xdr:col>
      <xdr:colOff>768350</xdr:colOff>
      <xdr:row>39</xdr:row>
      <xdr:rowOff>127000</xdr:rowOff>
    </xdr:to>
    <xdr:graphicFrame macro="">
      <xdr:nvGraphicFramePr>
        <xdr:cNvPr id="5" name="Chart 4">
          <a:extLst>
            <a:ext uri="{FF2B5EF4-FFF2-40B4-BE49-F238E27FC236}">
              <a16:creationId xmlns:a16="http://schemas.microsoft.com/office/drawing/2014/main" id="{C5F46E99-88AB-E686-1B78-1537DEA739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609600</xdr:colOff>
      <xdr:row>41</xdr:row>
      <xdr:rowOff>101600</xdr:rowOff>
    </xdr:from>
    <xdr:to>
      <xdr:col>10</xdr:col>
      <xdr:colOff>457200</xdr:colOff>
      <xdr:row>55</xdr:row>
      <xdr:rowOff>0</xdr:rowOff>
    </xdr:to>
    <xdr:graphicFrame macro="">
      <xdr:nvGraphicFramePr>
        <xdr:cNvPr id="6" name="Chart 5">
          <a:extLst>
            <a:ext uri="{FF2B5EF4-FFF2-40B4-BE49-F238E27FC236}">
              <a16:creationId xmlns:a16="http://schemas.microsoft.com/office/drawing/2014/main" id="{513B1CCA-78ED-1B00-E607-49F476CBC8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673098</xdr:colOff>
      <xdr:row>60</xdr:row>
      <xdr:rowOff>71965</xdr:rowOff>
    </xdr:from>
    <xdr:to>
      <xdr:col>9</xdr:col>
      <xdr:colOff>220132</xdr:colOff>
      <xdr:row>74</xdr:row>
      <xdr:rowOff>194732</xdr:rowOff>
    </xdr:to>
    <xdr:graphicFrame macro="">
      <xdr:nvGraphicFramePr>
        <xdr:cNvPr id="10" name="Chart 9">
          <a:extLst>
            <a:ext uri="{FF2B5EF4-FFF2-40B4-BE49-F238E27FC236}">
              <a16:creationId xmlns:a16="http://schemas.microsoft.com/office/drawing/2014/main" id="{D96B5884-1B49-59B1-0193-EFFC241C89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372533</xdr:colOff>
      <xdr:row>53</xdr:row>
      <xdr:rowOff>93133</xdr:rowOff>
    </xdr:from>
    <xdr:to>
      <xdr:col>4</xdr:col>
      <xdr:colOff>283632</xdr:colOff>
      <xdr:row>59</xdr:row>
      <xdr:rowOff>37040</xdr:rowOff>
    </xdr:to>
    <mc:AlternateContent xmlns:mc="http://schemas.openxmlformats.org/markup-compatibility/2006">
      <mc:Choice xmlns:a14="http://schemas.microsoft.com/office/drawing/2010/main" Requires="a14">
        <xdr:graphicFrame macro="">
          <xdr:nvGraphicFramePr>
            <xdr:cNvPr id="11" name="year">
              <a:extLst>
                <a:ext uri="{FF2B5EF4-FFF2-40B4-BE49-F238E27FC236}">
                  <a16:creationId xmlns:a16="http://schemas.microsoft.com/office/drawing/2014/main" id="{574F4009-7C98-FFEF-8F8E-46BE0115C7F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3539066" y="10862733"/>
              <a:ext cx="1731433" cy="116310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soichirotanabe/Desktop/UK_tourism/UK_Tourism.xlsx" TargetMode="External"/><Relationship Id="rId1" Type="http://schemas.openxmlformats.org/officeDocument/2006/relationships/externalLinkPath" Target="UK_Touris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number_of_visitors_1"/>
      <sheetName val="number_of_visitors_ 2"/>
      <sheetName val="number_of_visitors_3"/>
      <sheetName val="cleaned_2022 "/>
      <sheetName val="cleaned_2018"/>
      <sheetName val="raw-data_GDP"/>
      <sheetName val="raw_2022 (2)"/>
      <sheetName val="raw_2018 (2)"/>
      <sheetName val="rawdata_visa"/>
      <sheetName val="raw_data_population"/>
      <sheetName val="raw_data_number_of_visitors "/>
      <sheetName val="raw_data_AverageStayPerVisit"/>
      <sheetName val="raw_data_AverageSpendPerDay"/>
      <sheetName val="raw_data_common_wealth"/>
      <sheetName val="raw_data_EU_countries"/>
      <sheetName val="raw_data_ragion_and_incom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
          <cell r="A1" t="str">
            <v>Country Name</v>
          </cell>
          <cell r="B1" t="str">
            <v>Region</v>
          </cell>
        </row>
        <row r="2">
          <cell r="A2" t="str">
            <v>Aruba</v>
          </cell>
          <cell r="B2" t="str">
            <v>Latin America &amp; Caribbean</v>
          </cell>
        </row>
        <row r="3">
          <cell r="A3" t="str">
            <v>Africa Eastern and Southern</v>
          </cell>
        </row>
        <row r="4">
          <cell r="A4" t="str">
            <v>Afghanistan</v>
          </cell>
          <cell r="B4" t="str">
            <v>South Asia</v>
          </cell>
        </row>
        <row r="5">
          <cell r="A5" t="str">
            <v>Africa Western and Central</v>
          </cell>
        </row>
        <row r="6">
          <cell r="A6" t="str">
            <v>Angola</v>
          </cell>
          <cell r="B6" t="str">
            <v>Sub-Saharan Africa</v>
          </cell>
        </row>
        <row r="7">
          <cell r="A7" t="str">
            <v>Albania</v>
          </cell>
          <cell r="B7" t="str">
            <v>Europe &amp; Central Asia</v>
          </cell>
        </row>
        <row r="8">
          <cell r="A8" t="str">
            <v>Andorra</v>
          </cell>
          <cell r="B8" t="str">
            <v>Europe &amp; Central Asia</v>
          </cell>
        </row>
        <row r="9">
          <cell r="A9" t="str">
            <v>Arab World</v>
          </cell>
        </row>
        <row r="10">
          <cell r="A10" t="str">
            <v>United Arab Emirates</v>
          </cell>
          <cell r="B10" t="str">
            <v>Middle East &amp; North Africa</v>
          </cell>
        </row>
        <row r="11">
          <cell r="A11" t="str">
            <v>Argentina</v>
          </cell>
          <cell r="B11" t="str">
            <v>Latin America &amp; Caribbean</v>
          </cell>
        </row>
        <row r="12">
          <cell r="A12" t="str">
            <v>Armenia</v>
          </cell>
          <cell r="B12" t="str">
            <v>Europe &amp; Central Asia</v>
          </cell>
        </row>
        <row r="13">
          <cell r="A13" t="str">
            <v>American Samoa</v>
          </cell>
          <cell r="B13" t="str">
            <v>East Asia &amp; Pacific</v>
          </cell>
        </row>
        <row r="14">
          <cell r="A14" t="str">
            <v>Antigua and Barbuda</v>
          </cell>
          <cell r="B14" t="str">
            <v>Latin America &amp; Caribbean</v>
          </cell>
        </row>
        <row r="15">
          <cell r="A15" t="str">
            <v>Australia</v>
          </cell>
          <cell r="B15" t="str">
            <v>East Asia &amp; Pacific</v>
          </cell>
        </row>
        <row r="16">
          <cell r="A16" t="str">
            <v>Austria</v>
          </cell>
          <cell r="B16" t="str">
            <v>Europe &amp; Central Asia</v>
          </cell>
        </row>
        <row r="17">
          <cell r="A17" t="str">
            <v>Azerbaijan</v>
          </cell>
          <cell r="B17" t="str">
            <v>Europe &amp; Central Asia</v>
          </cell>
        </row>
        <row r="18">
          <cell r="A18" t="str">
            <v>Burundi</v>
          </cell>
          <cell r="B18" t="str">
            <v>Sub-Saharan Africa</v>
          </cell>
        </row>
        <row r="19">
          <cell r="A19" t="str">
            <v>Belgium</v>
          </cell>
          <cell r="B19" t="str">
            <v>Europe &amp; Central Asia</v>
          </cell>
        </row>
        <row r="20">
          <cell r="A20" t="str">
            <v>Benin</v>
          </cell>
          <cell r="B20" t="str">
            <v>Sub-Saharan Africa</v>
          </cell>
        </row>
        <row r="21">
          <cell r="A21" t="str">
            <v>Burkina Faso</v>
          </cell>
          <cell r="B21" t="str">
            <v>Sub-Saharan Africa</v>
          </cell>
        </row>
        <row r="22">
          <cell r="A22" t="str">
            <v>Bangladesh</v>
          </cell>
          <cell r="B22" t="str">
            <v>South Asia</v>
          </cell>
        </row>
        <row r="23">
          <cell r="A23" t="str">
            <v>Bulgaria</v>
          </cell>
          <cell r="B23" t="str">
            <v>Europe &amp; Central Asia</v>
          </cell>
        </row>
        <row r="24">
          <cell r="A24" t="str">
            <v>Bahrain</v>
          </cell>
          <cell r="B24" t="str">
            <v>Middle East &amp; North Africa</v>
          </cell>
        </row>
        <row r="25">
          <cell r="A25" t="str">
            <v>Bahamas, The</v>
          </cell>
          <cell r="B25" t="str">
            <v>Latin America &amp; Caribbean</v>
          </cell>
        </row>
        <row r="26">
          <cell r="A26" t="str">
            <v>Bosnia and Herzegovina</v>
          </cell>
          <cell r="B26" t="str">
            <v>Europe &amp; Central Asia</v>
          </cell>
        </row>
        <row r="27">
          <cell r="A27" t="str">
            <v>Belarus</v>
          </cell>
          <cell r="B27" t="str">
            <v>Europe &amp; Central Asia</v>
          </cell>
        </row>
        <row r="28">
          <cell r="A28" t="str">
            <v>Belize</v>
          </cell>
          <cell r="B28" t="str">
            <v>Latin America &amp; Caribbean</v>
          </cell>
        </row>
        <row r="29">
          <cell r="A29" t="str">
            <v>Bermuda</v>
          </cell>
          <cell r="B29" t="str">
            <v>North America</v>
          </cell>
        </row>
        <row r="30">
          <cell r="A30" t="str">
            <v>Bolivia</v>
          </cell>
          <cell r="B30" t="str">
            <v>Latin America &amp; Caribbean</v>
          </cell>
        </row>
        <row r="31">
          <cell r="A31" t="str">
            <v>Brazil</v>
          </cell>
          <cell r="B31" t="str">
            <v>Latin America &amp; Caribbean</v>
          </cell>
        </row>
        <row r="32">
          <cell r="A32" t="str">
            <v>Barbados</v>
          </cell>
          <cell r="B32" t="str">
            <v>Latin America &amp; Caribbean</v>
          </cell>
        </row>
        <row r="33">
          <cell r="A33" t="str">
            <v>Brunei Darussalam</v>
          </cell>
          <cell r="B33" t="str">
            <v>East Asia &amp; Pacific</v>
          </cell>
        </row>
        <row r="34">
          <cell r="A34" t="str">
            <v>Bhutan</v>
          </cell>
          <cell r="B34" t="str">
            <v>South Asia</v>
          </cell>
        </row>
        <row r="35">
          <cell r="A35" t="str">
            <v>Botswana</v>
          </cell>
          <cell r="B35" t="str">
            <v>Sub-Saharan Africa</v>
          </cell>
        </row>
        <row r="36">
          <cell r="A36" t="str">
            <v>Central African Republic</v>
          </cell>
          <cell r="B36" t="str">
            <v>Sub-Saharan Africa</v>
          </cell>
        </row>
        <row r="37">
          <cell r="A37" t="str">
            <v>Canada</v>
          </cell>
          <cell r="B37" t="str">
            <v>North America</v>
          </cell>
        </row>
        <row r="38">
          <cell r="A38" t="str">
            <v>Central Europe and the Baltics</v>
          </cell>
        </row>
        <row r="39">
          <cell r="A39" t="str">
            <v>Switzerland</v>
          </cell>
          <cell r="B39" t="str">
            <v>Europe &amp; Central Asia</v>
          </cell>
        </row>
        <row r="40">
          <cell r="A40" t="str">
            <v>Channel Islands</v>
          </cell>
          <cell r="B40" t="str">
            <v>Europe &amp; Central Asia</v>
          </cell>
        </row>
        <row r="41">
          <cell r="A41" t="str">
            <v>Chile</v>
          </cell>
          <cell r="B41" t="str">
            <v>Latin America &amp; Caribbean</v>
          </cell>
        </row>
        <row r="42">
          <cell r="A42" t="str">
            <v>China</v>
          </cell>
          <cell r="B42" t="str">
            <v>East Asia &amp; Pacific</v>
          </cell>
        </row>
        <row r="43">
          <cell r="A43" t="str">
            <v>Cote d'Ivoire</v>
          </cell>
          <cell r="B43" t="str">
            <v>Sub-Saharan Africa</v>
          </cell>
        </row>
        <row r="44">
          <cell r="A44" t="str">
            <v>Cameroon</v>
          </cell>
          <cell r="B44" t="str">
            <v>Sub-Saharan Africa</v>
          </cell>
        </row>
        <row r="45">
          <cell r="A45" t="str">
            <v>Congo, Dem. Rep.</v>
          </cell>
          <cell r="B45" t="str">
            <v>Sub-Saharan Africa</v>
          </cell>
        </row>
        <row r="46">
          <cell r="A46" t="str">
            <v>Congo, Rep.</v>
          </cell>
          <cell r="B46" t="str">
            <v>Sub-Saharan Africa</v>
          </cell>
        </row>
        <row r="47">
          <cell r="A47" t="str">
            <v>Colombia</v>
          </cell>
          <cell r="B47" t="str">
            <v>Latin America &amp; Caribbean</v>
          </cell>
        </row>
        <row r="48">
          <cell r="A48" t="str">
            <v>Comoros</v>
          </cell>
          <cell r="B48" t="str">
            <v>Sub-Saharan Africa</v>
          </cell>
        </row>
        <row r="49">
          <cell r="A49" t="str">
            <v>Cabo Verde</v>
          </cell>
          <cell r="B49" t="str">
            <v>Sub-Saharan Africa</v>
          </cell>
        </row>
        <row r="50">
          <cell r="A50" t="str">
            <v>Costa Rica</v>
          </cell>
          <cell r="B50" t="str">
            <v>Latin America &amp; Caribbean</v>
          </cell>
        </row>
        <row r="51">
          <cell r="A51" t="str">
            <v>Caribbean small states</v>
          </cell>
        </row>
        <row r="52">
          <cell r="A52" t="str">
            <v>Cuba</v>
          </cell>
          <cell r="B52" t="str">
            <v>Latin America &amp; Caribbean</v>
          </cell>
        </row>
        <row r="53">
          <cell r="A53" t="str">
            <v>Curacao</v>
          </cell>
          <cell r="B53" t="str">
            <v>Latin America &amp; Caribbean</v>
          </cell>
        </row>
        <row r="54">
          <cell r="A54" t="str">
            <v>Cayman Islands</v>
          </cell>
          <cell r="B54" t="str">
            <v>Latin America &amp; Caribbean</v>
          </cell>
        </row>
        <row r="55">
          <cell r="A55" t="str">
            <v>Cyprus</v>
          </cell>
          <cell r="B55" t="str">
            <v>Europe &amp; Central Asia</v>
          </cell>
        </row>
        <row r="56">
          <cell r="A56" t="str">
            <v>Czech Republic</v>
          </cell>
          <cell r="B56" t="str">
            <v>Europe &amp; Central Asia</v>
          </cell>
        </row>
        <row r="57">
          <cell r="A57" t="str">
            <v>Germany</v>
          </cell>
          <cell r="B57" t="str">
            <v>Europe &amp; Central Asia</v>
          </cell>
        </row>
        <row r="58">
          <cell r="A58" t="str">
            <v>Djibouti</v>
          </cell>
          <cell r="B58" t="str">
            <v>Middle East &amp; North Africa</v>
          </cell>
        </row>
        <row r="59">
          <cell r="A59" t="str">
            <v>Dominica</v>
          </cell>
          <cell r="B59" t="str">
            <v>Latin America &amp; Caribbean</v>
          </cell>
        </row>
        <row r="60">
          <cell r="A60" t="str">
            <v>Denmark</v>
          </cell>
          <cell r="B60" t="str">
            <v>Europe &amp; Central Asia</v>
          </cell>
        </row>
        <row r="61">
          <cell r="A61" t="str">
            <v>Dominican Republic</v>
          </cell>
          <cell r="B61" t="str">
            <v>Latin America &amp; Caribbean</v>
          </cell>
        </row>
        <row r="62">
          <cell r="A62" t="str">
            <v>Algeria</v>
          </cell>
          <cell r="B62" t="str">
            <v>Middle East &amp; North Africa</v>
          </cell>
        </row>
        <row r="63">
          <cell r="A63" t="str">
            <v>East Asia &amp; Pacific (excluding high income)</v>
          </cell>
        </row>
        <row r="64">
          <cell r="A64" t="str">
            <v>Early-demographic dividend</v>
          </cell>
        </row>
        <row r="65">
          <cell r="A65" t="str">
            <v>East Asia &amp; Pacific</v>
          </cell>
        </row>
        <row r="66">
          <cell r="A66" t="str">
            <v>Europe &amp; Central Asia (excluding high income)</v>
          </cell>
        </row>
        <row r="67">
          <cell r="A67" t="str">
            <v>Europe &amp; Central Asia</v>
          </cell>
        </row>
        <row r="68">
          <cell r="A68" t="str">
            <v>Ecuador</v>
          </cell>
          <cell r="B68" t="str">
            <v>Latin America &amp; Caribbean</v>
          </cell>
        </row>
        <row r="69">
          <cell r="A69" t="str">
            <v>Egypt</v>
          </cell>
          <cell r="B69" t="str">
            <v>Middle East &amp; North Africa</v>
          </cell>
        </row>
        <row r="70">
          <cell r="A70" t="str">
            <v>Euro area</v>
          </cell>
        </row>
        <row r="71">
          <cell r="A71" t="str">
            <v>Eritrea</v>
          </cell>
          <cell r="B71" t="str">
            <v>Sub-Saharan Africa</v>
          </cell>
        </row>
        <row r="72">
          <cell r="A72" t="str">
            <v>Spain</v>
          </cell>
          <cell r="B72" t="str">
            <v>Europe &amp; Central Asia</v>
          </cell>
        </row>
        <row r="73">
          <cell r="A73" t="str">
            <v>Estonia</v>
          </cell>
          <cell r="B73" t="str">
            <v>Europe &amp; Central Asia</v>
          </cell>
        </row>
        <row r="74">
          <cell r="A74" t="str">
            <v>Ethiopia</v>
          </cell>
          <cell r="B74" t="str">
            <v>Sub-Saharan Africa</v>
          </cell>
        </row>
        <row r="75">
          <cell r="A75" t="str">
            <v>European Union</v>
          </cell>
        </row>
        <row r="76">
          <cell r="A76" t="str">
            <v>Fragile and conflict affected situations</v>
          </cell>
        </row>
        <row r="77">
          <cell r="A77" t="str">
            <v>Finland</v>
          </cell>
          <cell r="B77" t="str">
            <v>Europe &amp; Central Asia</v>
          </cell>
        </row>
        <row r="78">
          <cell r="A78" t="str">
            <v>Fiji</v>
          </cell>
          <cell r="B78" t="str">
            <v>East Asia &amp; Pacific</v>
          </cell>
        </row>
        <row r="79">
          <cell r="A79" t="str">
            <v>France</v>
          </cell>
          <cell r="B79" t="str">
            <v>Europe &amp; Central Asia</v>
          </cell>
        </row>
        <row r="80">
          <cell r="A80" t="str">
            <v>Faroe Islands</v>
          </cell>
          <cell r="B80" t="str">
            <v>Europe &amp; Central Asia</v>
          </cell>
        </row>
        <row r="81">
          <cell r="A81" t="str">
            <v>Micronesia, Fed. Sts.</v>
          </cell>
          <cell r="B81" t="str">
            <v>East Asia &amp; Pacific</v>
          </cell>
        </row>
        <row r="82">
          <cell r="A82" t="str">
            <v>Gabon</v>
          </cell>
          <cell r="B82" t="str">
            <v>Sub-Saharan Africa</v>
          </cell>
        </row>
        <row r="83">
          <cell r="A83" t="str">
            <v>United Kingdom</v>
          </cell>
          <cell r="B83" t="str">
            <v>Europe &amp; Central Asia</v>
          </cell>
        </row>
        <row r="84">
          <cell r="A84" t="str">
            <v>Georgia</v>
          </cell>
          <cell r="B84" t="str">
            <v>Europe &amp; Central Asia</v>
          </cell>
        </row>
        <row r="85">
          <cell r="A85" t="str">
            <v>Ghana</v>
          </cell>
          <cell r="B85" t="str">
            <v>Sub-Saharan Africa</v>
          </cell>
        </row>
        <row r="86">
          <cell r="A86" t="str">
            <v>Gibraltar</v>
          </cell>
          <cell r="B86" t="str">
            <v>Europe &amp; Central Asia</v>
          </cell>
        </row>
        <row r="87">
          <cell r="A87" t="str">
            <v>Guinea</v>
          </cell>
          <cell r="B87" t="str">
            <v>Sub-Saharan Africa</v>
          </cell>
        </row>
        <row r="88">
          <cell r="A88" t="str">
            <v>Gambia, The</v>
          </cell>
          <cell r="B88" t="str">
            <v>Sub-Saharan Africa</v>
          </cell>
        </row>
        <row r="89">
          <cell r="A89" t="str">
            <v>Guinea-Bissau</v>
          </cell>
          <cell r="B89" t="str">
            <v>Sub-Saharan Africa</v>
          </cell>
        </row>
        <row r="90">
          <cell r="A90" t="str">
            <v>Equatorial Guinea</v>
          </cell>
          <cell r="B90" t="str">
            <v>Sub-Saharan Africa</v>
          </cell>
        </row>
        <row r="91">
          <cell r="A91" t="str">
            <v>Greece</v>
          </cell>
          <cell r="B91" t="str">
            <v>Europe &amp; Central Asia</v>
          </cell>
        </row>
        <row r="92">
          <cell r="A92" t="str">
            <v>Grenada</v>
          </cell>
          <cell r="B92" t="str">
            <v>Latin America &amp; Caribbean</v>
          </cell>
        </row>
        <row r="93">
          <cell r="A93" t="str">
            <v>Greenland</v>
          </cell>
          <cell r="B93" t="str">
            <v>Europe &amp; Central Asia</v>
          </cell>
        </row>
        <row r="94">
          <cell r="A94" t="str">
            <v>Guatemala</v>
          </cell>
          <cell r="B94" t="str">
            <v>Latin America &amp; Caribbean</v>
          </cell>
        </row>
        <row r="95">
          <cell r="A95" t="str">
            <v>Guam</v>
          </cell>
          <cell r="B95" t="str">
            <v>East Asia &amp; Pacific</v>
          </cell>
        </row>
        <row r="96">
          <cell r="A96" t="str">
            <v>Guyana</v>
          </cell>
          <cell r="B96" t="str">
            <v>Latin America &amp; Caribbean</v>
          </cell>
        </row>
        <row r="97">
          <cell r="A97" t="str">
            <v>High income</v>
          </cell>
        </row>
        <row r="98">
          <cell r="A98" t="str">
            <v>Hong Kong SAR, China</v>
          </cell>
          <cell r="B98" t="str">
            <v>East Asia &amp; Pacific</v>
          </cell>
        </row>
        <row r="99">
          <cell r="A99" t="str">
            <v>Honduras</v>
          </cell>
          <cell r="B99" t="str">
            <v>Latin America &amp; Caribbean</v>
          </cell>
        </row>
        <row r="100">
          <cell r="A100" t="str">
            <v>Heavily indebted poor countries (HIPC)</v>
          </cell>
        </row>
        <row r="101">
          <cell r="A101" t="str">
            <v>Croatia</v>
          </cell>
          <cell r="B101" t="str">
            <v>Europe &amp; Central Asia</v>
          </cell>
        </row>
        <row r="102">
          <cell r="A102" t="str">
            <v>Haiti</v>
          </cell>
          <cell r="B102" t="str">
            <v>Latin America &amp; Caribbean</v>
          </cell>
        </row>
        <row r="103">
          <cell r="A103" t="str">
            <v>Hungary</v>
          </cell>
          <cell r="B103" t="str">
            <v>Europe &amp; Central Asia</v>
          </cell>
        </row>
        <row r="104">
          <cell r="A104" t="str">
            <v>IBRD only</v>
          </cell>
        </row>
        <row r="105">
          <cell r="A105" t="str">
            <v>IDA &amp; IBRD total</v>
          </cell>
        </row>
        <row r="106">
          <cell r="A106" t="str">
            <v>IDA total</v>
          </cell>
        </row>
        <row r="107">
          <cell r="A107" t="str">
            <v>IDA blend</v>
          </cell>
        </row>
        <row r="108">
          <cell r="A108" t="str">
            <v>Indonesia</v>
          </cell>
          <cell r="B108" t="str">
            <v>East Asia &amp; Pacific</v>
          </cell>
        </row>
        <row r="109">
          <cell r="A109" t="str">
            <v>IDA only</v>
          </cell>
        </row>
        <row r="110">
          <cell r="A110" t="str">
            <v>Isle of Man</v>
          </cell>
          <cell r="B110" t="str">
            <v>Europe &amp; Central Asia</v>
          </cell>
        </row>
        <row r="111">
          <cell r="A111" t="str">
            <v>India</v>
          </cell>
          <cell r="B111" t="str">
            <v>South Asia</v>
          </cell>
        </row>
        <row r="112">
          <cell r="A112" t="str">
            <v>Republic of Ireland</v>
          </cell>
          <cell r="B112" t="str">
            <v>Europe &amp; Central Asia</v>
          </cell>
        </row>
        <row r="113">
          <cell r="A113" t="str">
            <v>Iran, Islamic Rep.</v>
          </cell>
          <cell r="B113" t="str">
            <v>Middle East &amp; North Africa</v>
          </cell>
        </row>
        <row r="114">
          <cell r="A114" t="str">
            <v>Iraq</v>
          </cell>
          <cell r="B114" t="str">
            <v>Middle East &amp; North Africa</v>
          </cell>
        </row>
        <row r="115">
          <cell r="A115" t="str">
            <v>Iceland</v>
          </cell>
          <cell r="B115" t="str">
            <v>Europe &amp; Central Asia</v>
          </cell>
        </row>
        <row r="116">
          <cell r="A116" t="str">
            <v>Israel</v>
          </cell>
          <cell r="B116" t="str">
            <v>Middle East &amp; North Africa</v>
          </cell>
        </row>
        <row r="117">
          <cell r="A117" t="str">
            <v>Italy</v>
          </cell>
          <cell r="B117" t="str">
            <v>Europe &amp; Central Asia</v>
          </cell>
        </row>
        <row r="118">
          <cell r="A118" t="str">
            <v>Jamaica</v>
          </cell>
          <cell r="B118" t="str">
            <v>Latin America &amp; Caribbean</v>
          </cell>
        </row>
        <row r="119">
          <cell r="A119" t="str">
            <v>Jordan</v>
          </cell>
          <cell r="B119" t="str">
            <v>Middle East &amp; North Africa</v>
          </cell>
        </row>
        <row r="120">
          <cell r="A120" t="str">
            <v>Japan</v>
          </cell>
          <cell r="B120" t="str">
            <v>East Asia &amp; Pacific</v>
          </cell>
        </row>
        <row r="121">
          <cell r="A121" t="str">
            <v>Kazakhstan</v>
          </cell>
          <cell r="B121" t="str">
            <v>Europe &amp; Central Asia</v>
          </cell>
        </row>
        <row r="122">
          <cell r="A122" t="str">
            <v>Kenya</v>
          </cell>
          <cell r="B122" t="str">
            <v>Sub-Saharan Africa</v>
          </cell>
        </row>
        <row r="123">
          <cell r="A123" t="str">
            <v>Kyrgyz Republic</v>
          </cell>
          <cell r="B123" t="str">
            <v>Europe &amp; Central Asia</v>
          </cell>
        </row>
        <row r="124">
          <cell r="A124" t="str">
            <v>Cambodia</v>
          </cell>
          <cell r="B124" t="str">
            <v>East Asia &amp; Pacific</v>
          </cell>
        </row>
        <row r="125">
          <cell r="A125" t="str">
            <v>Kiribati</v>
          </cell>
          <cell r="B125" t="str">
            <v>East Asia &amp; Pacific</v>
          </cell>
        </row>
        <row r="126">
          <cell r="A126" t="str">
            <v>St. Kitts and Nevis</v>
          </cell>
          <cell r="B126" t="str">
            <v>Latin America &amp; Caribbean</v>
          </cell>
        </row>
        <row r="127">
          <cell r="A127" t="str">
            <v>Korea, Rep.</v>
          </cell>
          <cell r="B127" t="str">
            <v>East Asia &amp; Pacific</v>
          </cell>
        </row>
        <row r="128">
          <cell r="A128" t="str">
            <v>Kuwait</v>
          </cell>
          <cell r="B128" t="str">
            <v>Middle East &amp; North Africa</v>
          </cell>
        </row>
        <row r="129">
          <cell r="A129" t="str">
            <v>Latin America &amp; Caribbean (excluding high income)</v>
          </cell>
        </row>
        <row r="130">
          <cell r="A130" t="str">
            <v>Lao PDR</v>
          </cell>
          <cell r="B130" t="str">
            <v>East Asia &amp; Pacific</v>
          </cell>
        </row>
        <row r="131">
          <cell r="A131" t="str">
            <v>Lebanon</v>
          </cell>
          <cell r="B131" t="str">
            <v>Middle East &amp; North Africa</v>
          </cell>
        </row>
        <row r="132">
          <cell r="A132" t="str">
            <v>Liberia</v>
          </cell>
          <cell r="B132" t="str">
            <v>Sub-Saharan Africa</v>
          </cell>
        </row>
        <row r="133">
          <cell r="A133" t="str">
            <v>Libya</v>
          </cell>
          <cell r="B133" t="str">
            <v>Middle East &amp; North Africa</v>
          </cell>
        </row>
        <row r="134">
          <cell r="A134" t="str">
            <v>St. Lucia</v>
          </cell>
          <cell r="B134" t="str">
            <v>Latin America &amp; Caribbean</v>
          </cell>
        </row>
        <row r="135">
          <cell r="A135" t="str">
            <v>Latin America &amp; Caribbean</v>
          </cell>
        </row>
        <row r="136">
          <cell r="A136" t="str">
            <v>Least developed countries: UN classification</v>
          </cell>
        </row>
        <row r="137">
          <cell r="A137" t="str">
            <v>Low income</v>
          </cell>
        </row>
        <row r="138">
          <cell r="A138" t="str">
            <v>Liechtenstein</v>
          </cell>
          <cell r="B138" t="str">
            <v>Europe &amp; Central Asia</v>
          </cell>
        </row>
        <row r="139">
          <cell r="A139" t="str">
            <v>Sri Lanka</v>
          </cell>
          <cell r="B139" t="str">
            <v>South Asia</v>
          </cell>
        </row>
        <row r="140">
          <cell r="A140" t="str">
            <v>Lower middle income</v>
          </cell>
        </row>
        <row r="141">
          <cell r="A141" t="str">
            <v>Low &amp; middle income</v>
          </cell>
        </row>
        <row r="142">
          <cell r="A142" t="str">
            <v>Lesotho</v>
          </cell>
          <cell r="B142" t="str">
            <v>Sub-Saharan Africa</v>
          </cell>
        </row>
        <row r="143">
          <cell r="A143" t="str">
            <v>Late-demographic dividend</v>
          </cell>
        </row>
        <row r="144">
          <cell r="A144" t="str">
            <v>Lithuania</v>
          </cell>
          <cell r="B144" t="str">
            <v>Europe &amp; Central Asia</v>
          </cell>
        </row>
        <row r="145">
          <cell r="A145" t="str">
            <v>Luxembourg</v>
          </cell>
          <cell r="B145" t="str">
            <v>Europe &amp; Central Asia</v>
          </cell>
        </row>
        <row r="146">
          <cell r="A146" t="str">
            <v>Latvia</v>
          </cell>
          <cell r="B146" t="str">
            <v>Europe &amp; Central Asia</v>
          </cell>
        </row>
        <row r="147">
          <cell r="A147" t="str">
            <v>Macao SAR, China</v>
          </cell>
          <cell r="B147" t="str">
            <v>East Asia &amp; Pacific</v>
          </cell>
        </row>
        <row r="148">
          <cell r="A148" t="str">
            <v>St. Martin (French part)</v>
          </cell>
          <cell r="B148" t="str">
            <v>Latin America &amp; Caribbean</v>
          </cell>
        </row>
        <row r="149">
          <cell r="A149" t="str">
            <v>Morocco</v>
          </cell>
          <cell r="B149" t="str">
            <v>Middle East &amp; North Africa</v>
          </cell>
        </row>
        <row r="150">
          <cell r="A150" t="str">
            <v>Monaco</v>
          </cell>
          <cell r="B150" t="str">
            <v>Europe &amp; Central Asia</v>
          </cell>
        </row>
        <row r="151">
          <cell r="A151" t="str">
            <v>Moldova</v>
          </cell>
          <cell r="B151" t="str">
            <v>Europe &amp; Central Asia</v>
          </cell>
        </row>
        <row r="152">
          <cell r="A152" t="str">
            <v>Madagascar</v>
          </cell>
          <cell r="B152" t="str">
            <v>Sub-Saharan Africa</v>
          </cell>
        </row>
        <row r="153">
          <cell r="A153" t="str">
            <v>Maldives</v>
          </cell>
          <cell r="B153" t="str">
            <v>South Asia</v>
          </cell>
        </row>
        <row r="154">
          <cell r="A154" t="str">
            <v>Middle East &amp; North Africa</v>
          </cell>
        </row>
        <row r="155">
          <cell r="A155" t="str">
            <v>Mexico</v>
          </cell>
          <cell r="B155" t="str">
            <v>Latin America &amp; Caribbean</v>
          </cell>
        </row>
        <row r="156">
          <cell r="A156" t="str">
            <v>Marshall Islands</v>
          </cell>
          <cell r="B156" t="str">
            <v>East Asia &amp; Pacific</v>
          </cell>
        </row>
        <row r="157">
          <cell r="A157" t="str">
            <v>Middle income</v>
          </cell>
        </row>
        <row r="158">
          <cell r="A158" t="str">
            <v>North Macedonia</v>
          </cell>
          <cell r="B158" t="str">
            <v>Europe &amp; Central Asia</v>
          </cell>
        </row>
        <row r="159">
          <cell r="A159" t="str">
            <v>Mali</v>
          </cell>
          <cell r="B159" t="str">
            <v>Sub-Saharan Africa</v>
          </cell>
        </row>
        <row r="160">
          <cell r="A160" t="str">
            <v>Malta</v>
          </cell>
          <cell r="B160" t="str">
            <v>Middle East &amp; North Africa</v>
          </cell>
        </row>
        <row r="161">
          <cell r="A161" t="str">
            <v>Myanmar</v>
          </cell>
          <cell r="B161" t="str">
            <v>East Asia &amp; Pacific</v>
          </cell>
        </row>
        <row r="162">
          <cell r="A162" t="str">
            <v>Middle East &amp; North Africa (excluding high income)</v>
          </cell>
        </row>
        <row r="163">
          <cell r="A163" t="str">
            <v>Montenegro</v>
          </cell>
          <cell r="B163" t="str">
            <v>Europe &amp; Central Asia</v>
          </cell>
        </row>
        <row r="164">
          <cell r="A164" t="str">
            <v>Mongolia</v>
          </cell>
          <cell r="B164" t="str">
            <v>East Asia &amp; Pacific</v>
          </cell>
        </row>
        <row r="165">
          <cell r="A165" t="str">
            <v>Northern Mariana Islands</v>
          </cell>
          <cell r="B165" t="str">
            <v>East Asia &amp; Pacific</v>
          </cell>
        </row>
        <row r="166">
          <cell r="A166" t="str">
            <v>Mozambique</v>
          </cell>
          <cell r="B166" t="str">
            <v>Sub-Saharan Africa</v>
          </cell>
        </row>
        <row r="167">
          <cell r="A167" t="str">
            <v>Mauritania</v>
          </cell>
          <cell r="B167" t="str">
            <v>Sub-Saharan Africa</v>
          </cell>
        </row>
        <row r="168">
          <cell r="A168" t="str">
            <v>Mauritius</v>
          </cell>
          <cell r="B168" t="str">
            <v>Sub-Saharan Africa</v>
          </cell>
        </row>
        <row r="169">
          <cell r="A169" t="str">
            <v>Malawi</v>
          </cell>
          <cell r="B169" t="str">
            <v>Sub-Saharan Africa</v>
          </cell>
        </row>
        <row r="170">
          <cell r="A170" t="str">
            <v>Malaysia</v>
          </cell>
          <cell r="B170" t="str">
            <v>East Asia &amp; Pacific</v>
          </cell>
        </row>
        <row r="171">
          <cell r="A171" t="str">
            <v>North America</v>
          </cell>
        </row>
        <row r="172">
          <cell r="A172" t="str">
            <v>Namibia</v>
          </cell>
          <cell r="B172" t="str">
            <v>Sub-Saharan Africa</v>
          </cell>
        </row>
        <row r="173">
          <cell r="A173" t="str">
            <v>New Caledonia</v>
          </cell>
          <cell r="B173" t="str">
            <v>East Asia &amp; Pacific</v>
          </cell>
        </row>
        <row r="174">
          <cell r="A174" t="str">
            <v>Niger</v>
          </cell>
          <cell r="B174" t="str">
            <v>Sub-Saharan Africa</v>
          </cell>
        </row>
        <row r="175">
          <cell r="A175" t="str">
            <v>Nigeria</v>
          </cell>
          <cell r="B175" t="str">
            <v>Sub-Saharan Africa</v>
          </cell>
        </row>
        <row r="176">
          <cell r="A176" t="str">
            <v>Nicaragua</v>
          </cell>
          <cell r="B176" t="str">
            <v>Latin America &amp; Caribbean</v>
          </cell>
        </row>
        <row r="177">
          <cell r="A177" t="str">
            <v>Netherlands</v>
          </cell>
          <cell r="B177" t="str">
            <v>Europe &amp; Central Asia</v>
          </cell>
        </row>
        <row r="178">
          <cell r="A178" t="str">
            <v>Norway</v>
          </cell>
          <cell r="B178" t="str">
            <v>Europe &amp; Central Asia</v>
          </cell>
        </row>
        <row r="179">
          <cell r="A179" t="str">
            <v>Nepal</v>
          </cell>
          <cell r="B179" t="str">
            <v>South Asia</v>
          </cell>
        </row>
        <row r="180">
          <cell r="A180" t="str">
            <v>Nauru</v>
          </cell>
          <cell r="B180" t="str">
            <v>East Asia &amp; Pacific</v>
          </cell>
        </row>
        <row r="181">
          <cell r="A181" t="str">
            <v>New Zealand</v>
          </cell>
          <cell r="B181" t="str">
            <v>East Asia &amp; Pacific</v>
          </cell>
        </row>
        <row r="182">
          <cell r="A182" t="str">
            <v>OECD members</v>
          </cell>
        </row>
        <row r="183">
          <cell r="A183" t="str">
            <v>Oman</v>
          </cell>
          <cell r="B183" t="str">
            <v>Middle East &amp; North Africa</v>
          </cell>
        </row>
        <row r="184">
          <cell r="A184" t="str">
            <v>Other small states</v>
          </cell>
        </row>
        <row r="185">
          <cell r="A185" t="str">
            <v>Pakistan</v>
          </cell>
          <cell r="B185" t="str">
            <v>South Asia</v>
          </cell>
        </row>
        <row r="186">
          <cell r="A186" t="str">
            <v>Panama</v>
          </cell>
          <cell r="B186" t="str">
            <v>Latin America &amp; Caribbean</v>
          </cell>
        </row>
        <row r="187">
          <cell r="A187" t="str">
            <v>Peru</v>
          </cell>
          <cell r="B187" t="str">
            <v>Latin America &amp; Caribbean</v>
          </cell>
        </row>
        <row r="188">
          <cell r="A188" t="str">
            <v>Philippines</v>
          </cell>
          <cell r="B188" t="str">
            <v>East Asia &amp; Pacific</v>
          </cell>
        </row>
        <row r="189">
          <cell r="A189" t="str">
            <v>Palau</v>
          </cell>
          <cell r="B189" t="str">
            <v>East Asia &amp; Pacific</v>
          </cell>
        </row>
        <row r="190">
          <cell r="A190" t="str">
            <v>Papua New Guinea</v>
          </cell>
          <cell r="B190" t="str">
            <v>East Asia &amp; Pacific</v>
          </cell>
        </row>
        <row r="191">
          <cell r="A191" t="str">
            <v>Poland</v>
          </cell>
          <cell r="B191" t="str">
            <v>Europe &amp; Central Asia</v>
          </cell>
        </row>
        <row r="192">
          <cell r="A192" t="str">
            <v>Pre-demographic dividend</v>
          </cell>
        </row>
        <row r="193">
          <cell r="A193" t="str">
            <v>Puerto Rico</v>
          </cell>
          <cell r="B193" t="str">
            <v>Latin America &amp; Caribbean</v>
          </cell>
        </row>
        <row r="194">
          <cell r="A194" t="str">
            <v>Korea, Dem. People's Rep.</v>
          </cell>
          <cell r="B194" t="str">
            <v>East Asia &amp; Pacific</v>
          </cell>
        </row>
        <row r="195">
          <cell r="A195" t="str">
            <v>Portugal</v>
          </cell>
          <cell r="B195" t="str">
            <v>Europe &amp; Central Asia</v>
          </cell>
        </row>
        <row r="196">
          <cell r="A196" t="str">
            <v>Paraguay</v>
          </cell>
          <cell r="B196" t="str">
            <v>Latin America &amp; Caribbean</v>
          </cell>
        </row>
        <row r="197">
          <cell r="A197" t="str">
            <v>West Bank and Gaza</v>
          </cell>
          <cell r="B197" t="str">
            <v>Middle East &amp; North Africa</v>
          </cell>
        </row>
        <row r="198">
          <cell r="A198" t="str">
            <v>Pacific island small states</v>
          </cell>
        </row>
        <row r="199">
          <cell r="A199" t="str">
            <v>Post-demographic dividend</v>
          </cell>
        </row>
        <row r="200">
          <cell r="A200" t="str">
            <v>French Polynesia</v>
          </cell>
          <cell r="B200" t="str">
            <v>East Asia &amp; Pacific</v>
          </cell>
        </row>
        <row r="201">
          <cell r="A201" t="str">
            <v>Qatar</v>
          </cell>
          <cell r="B201" t="str">
            <v>Middle East &amp; North Africa</v>
          </cell>
        </row>
        <row r="202">
          <cell r="A202" t="str">
            <v>Romania</v>
          </cell>
          <cell r="B202" t="str">
            <v>Europe &amp; Central Asia</v>
          </cell>
        </row>
        <row r="203">
          <cell r="A203" t="str">
            <v>Russia</v>
          </cell>
          <cell r="B203" t="str">
            <v>Europe &amp; Central Asia</v>
          </cell>
        </row>
        <row r="204">
          <cell r="A204" t="str">
            <v>Rwanda</v>
          </cell>
          <cell r="B204" t="str">
            <v>Sub-Saharan Africa</v>
          </cell>
        </row>
        <row r="205">
          <cell r="A205" t="str">
            <v>South Asia</v>
          </cell>
        </row>
        <row r="206">
          <cell r="A206" t="str">
            <v>Saudi Arabia</v>
          </cell>
          <cell r="B206" t="str">
            <v>Middle East &amp; North Africa</v>
          </cell>
        </row>
        <row r="207">
          <cell r="A207" t="str">
            <v>Sudan</v>
          </cell>
          <cell r="B207" t="str">
            <v>Sub-Saharan Africa</v>
          </cell>
        </row>
        <row r="208">
          <cell r="A208" t="str">
            <v>Senegal</v>
          </cell>
          <cell r="B208" t="str">
            <v>Sub-Saharan Africa</v>
          </cell>
        </row>
        <row r="209">
          <cell r="A209" t="str">
            <v>Singapore</v>
          </cell>
          <cell r="B209" t="str">
            <v>East Asia &amp; Pacific</v>
          </cell>
        </row>
        <row r="210">
          <cell r="A210" t="str">
            <v>Solomon Islands</v>
          </cell>
          <cell r="B210" t="str">
            <v>East Asia &amp; Pacific</v>
          </cell>
        </row>
        <row r="211">
          <cell r="A211" t="str">
            <v>Sierra Leone</v>
          </cell>
          <cell r="B211" t="str">
            <v>Sub-Saharan Africa</v>
          </cell>
        </row>
        <row r="212">
          <cell r="A212" t="str">
            <v>El Salvador</v>
          </cell>
          <cell r="B212" t="str">
            <v>Latin America &amp; Caribbean</v>
          </cell>
        </row>
        <row r="213">
          <cell r="A213" t="str">
            <v>San Marino</v>
          </cell>
          <cell r="B213" t="str">
            <v>Europe &amp; Central Asia</v>
          </cell>
        </row>
        <row r="214">
          <cell r="A214" t="str">
            <v>Somalia</v>
          </cell>
          <cell r="B214" t="str">
            <v>Sub-Saharan Africa</v>
          </cell>
        </row>
        <row r="215">
          <cell r="A215" t="str">
            <v>Serbia</v>
          </cell>
          <cell r="B215" t="str">
            <v>Europe &amp; Central Asia</v>
          </cell>
        </row>
        <row r="216">
          <cell r="A216" t="str">
            <v>Sub-Saharan Africa (excluding high income)</v>
          </cell>
        </row>
        <row r="217">
          <cell r="A217" t="str">
            <v>South Sudan</v>
          </cell>
          <cell r="B217" t="str">
            <v>Sub-Saharan Africa</v>
          </cell>
        </row>
        <row r="218">
          <cell r="A218" t="str">
            <v>Sub-Saharan Africa</v>
          </cell>
        </row>
        <row r="219">
          <cell r="A219" t="str">
            <v>Small states</v>
          </cell>
        </row>
        <row r="220">
          <cell r="A220" t="str">
            <v>Sao Tome and Principe</v>
          </cell>
          <cell r="B220" t="str">
            <v>Sub-Saharan Africa</v>
          </cell>
        </row>
        <row r="221">
          <cell r="A221" t="str">
            <v>Suriname</v>
          </cell>
          <cell r="B221" t="str">
            <v>Latin America &amp; Caribbean</v>
          </cell>
        </row>
        <row r="222">
          <cell r="A222" t="str">
            <v>Slovakia</v>
          </cell>
          <cell r="B222" t="str">
            <v>Europe &amp; Central Asia</v>
          </cell>
        </row>
        <row r="223">
          <cell r="A223" t="str">
            <v>Slovenia</v>
          </cell>
          <cell r="B223" t="str">
            <v>Europe &amp; Central Asia</v>
          </cell>
        </row>
        <row r="224">
          <cell r="A224" t="str">
            <v>Sweden</v>
          </cell>
          <cell r="B224" t="str">
            <v>Europe &amp; Central Asia</v>
          </cell>
        </row>
        <row r="225">
          <cell r="A225" t="str">
            <v>Eswatini</v>
          </cell>
          <cell r="B225" t="str">
            <v>Sub-Saharan Africa</v>
          </cell>
        </row>
        <row r="226">
          <cell r="A226" t="str">
            <v>Sint Maarten (Dutch part)</v>
          </cell>
          <cell r="B226" t="str">
            <v>Latin America &amp; Caribbean</v>
          </cell>
        </row>
        <row r="227">
          <cell r="A227" t="str">
            <v>Seychelles</v>
          </cell>
          <cell r="B227" t="str">
            <v>Sub-Saharan Africa</v>
          </cell>
        </row>
        <row r="228">
          <cell r="A228" t="str">
            <v>Syrian Arab Republic</v>
          </cell>
          <cell r="B228" t="str">
            <v>Middle East &amp; North Africa</v>
          </cell>
        </row>
        <row r="229">
          <cell r="A229" t="str">
            <v>Turks and Caicos Islands</v>
          </cell>
          <cell r="B229" t="str">
            <v>Latin America &amp; Caribbean</v>
          </cell>
        </row>
        <row r="230">
          <cell r="A230" t="str">
            <v>Chad</v>
          </cell>
          <cell r="B230" t="str">
            <v>Sub-Saharan Africa</v>
          </cell>
        </row>
        <row r="231">
          <cell r="A231" t="str">
            <v>East Asia &amp; Pacific (IDA &amp; IBRD countries)</v>
          </cell>
        </row>
        <row r="232">
          <cell r="A232" t="str">
            <v>Europe &amp; Central Asia (IDA &amp; IBRD countries)</v>
          </cell>
        </row>
        <row r="233">
          <cell r="A233" t="str">
            <v>Togo</v>
          </cell>
          <cell r="B233" t="str">
            <v>Sub-Saharan Africa</v>
          </cell>
        </row>
        <row r="234">
          <cell r="A234" t="str">
            <v>Thailand</v>
          </cell>
          <cell r="B234" t="str">
            <v>East Asia &amp; Pacific</v>
          </cell>
        </row>
        <row r="235">
          <cell r="A235" t="str">
            <v>Tajikistan</v>
          </cell>
          <cell r="B235" t="str">
            <v>Europe &amp; Central Asia</v>
          </cell>
        </row>
        <row r="236">
          <cell r="A236" t="str">
            <v>Turkmenistan</v>
          </cell>
          <cell r="B236" t="str">
            <v>Europe &amp; Central Asia</v>
          </cell>
        </row>
        <row r="237">
          <cell r="A237" t="str">
            <v>Latin America &amp; the Caribbean (IDA &amp; IBRD countries)</v>
          </cell>
        </row>
        <row r="238">
          <cell r="A238" t="str">
            <v>Timor-Leste</v>
          </cell>
          <cell r="B238" t="str">
            <v>East Asia &amp; Pacific</v>
          </cell>
        </row>
        <row r="239">
          <cell r="A239" t="str">
            <v>Middle East &amp; North Africa (IDA &amp; IBRD countries)</v>
          </cell>
        </row>
        <row r="240">
          <cell r="A240" t="str">
            <v>Tonga</v>
          </cell>
          <cell r="B240" t="str">
            <v>East Asia &amp; Pacific</v>
          </cell>
        </row>
        <row r="241">
          <cell r="A241" t="str">
            <v>South Asia (IDA &amp; IBRD)</v>
          </cell>
        </row>
        <row r="242">
          <cell r="A242" t="str">
            <v>Sub-Saharan Africa (IDA &amp; IBRD countries)</v>
          </cell>
        </row>
        <row r="243">
          <cell r="A243" t="str">
            <v>Trinidad and Tobago</v>
          </cell>
          <cell r="B243" t="str">
            <v>Latin America &amp; Caribbean</v>
          </cell>
        </row>
        <row r="244">
          <cell r="A244" t="str">
            <v>Tunisia</v>
          </cell>
          <cell r="B244" t="str">
            <v>Middle East &amp; North Africa</v>
          </cell>
        </row>
        <row r="245">
          <cell r="A245" t="str">
            <v>Turkey</v>
          </cell>
          <cell r="B245" t="str">
            <v>Europe &amp; Central Asia</v>
          </cell>
        </row>
        <row r="246">
          <cell r="A246" t="str">
            <v>Tuvalu</v>
          </cell>
          <cell r="B246" t="str">
            <v>East Asia &amp; Pacific</v>
          </cell>
        </row>
        <row r="247">
          <cell r="A247" t="str">
            <v>Tanzania</v>
          </cell>
          <cell r="B247" t="str">
            <v>Sub-Saharan Africa</v>
          </cell>
        </row>
        <row r="248">
          <cell r="A248" t="str">
            <v>Uganda</v>
          </cell>
          <cell r="B248" t="str">
            <v>Sub-Saharan Africa</v>
          </cell>
        </row>
        <row r="249">
          <cell r="A249" t="str">
            <v>Ukraine</v>
          </cell>
          <cell r="B249" t="str">
            <v>Europe &amp; Central Asia</v>
          </cell>
        </row>
        <row r="250">
          <cell r="A250" t="str">
            <v>Upper middle income</v>
          </cell>
        </row>
        <row r="251">
          <cell r="A251" t="str">
            <v>Uruguay</v>
          </cell>
          <cell r="B251" t="str">
            <v>Latin America &amp; Caribbean</v>
          </cell>
        </row>
        <row r="252">
          <cell r="A252" t="str">
            <v>USA</v>
          </cell>
          <cell r="B252" t="str">
            <v>North America</v>
          </cell>
        </row>
        <row r="253">
          <cell r="A253" t="str">
            <v>Uzbekistan</v>
          </cell>
          <cell r="B253" t="str">
            <v>Europe &amp; Central Asia</v>
          </cell>
        </row>
        <row r="254">
          <cell r="A254" t="str">
            <v>St. Vincent and the Grenadines</v>
          </cell>
          <cell r="B254" t="str">
            <v>Latin America &amp; Caribbean</v>
          </cell>
        </row>
        <row r="255">
          <cell r="A255" t="str">
            <v>Venezuela, RB</v>
          </cell>
          <cell r="B255" t="str">
            <v>Latin America &amp; Caribbean</v>
          </cell>
        </row>
        <row r="256">
          <cell r="A256" t="str">
            <v>British Virgin Islands</v>
          </cell>
          <cell r="B256" t="str">
            <v>Latin America &amp; Caribbean</v>
          </cell>
        </row>
        <row r="257">
          <cell r="A257" t="str">
            <v>Virgin Islands (U.S.)</v>
          </cell>
          <cell r="B257" t="str">
            <v>Latin America &amp; Caribbean</v>
          </cell>
        </row>
        <row r="258">
          <cell r="A258" t="str">
            <v>Vietnam</v>
          </cell>
          <cell r="B258" t="str">
            <v>East Asia &amp; Pacific</v>
          </cell>
        </row>
        <row r="259">
          <cell r="A259" t="str">
            <v>Vanuatu</v>
          </cell>
          <cell r="B259" t="str">
            <v>East Asia &amp; Pacific</v>
          </cell>
        </row>
        <row r="260">
          <cell r="A260" t="str">
            <v>World</v>
          </cell>
        </row>
        <row r="261">
          <cell r="A261" t="str">
            <v>Samoa</v>
          </cell>
          <cell r="B261" t="str">
            <v>East Asia &amp; Pacific</v>
          </cell>
        </row>
        <row r="262">
          <cell r="A262" t="str">
            <v>Kosovo</v>
          </cell>
          <cell r="B262" t="str">
            <v>Europe &amp; Central Asia</v>
          </cell>
        </row>
        <row r="263">
          <cell r="A263" t="str">
            <v>Yemen, Rep.</v>
          </cell>
          <cell r="B263" t="str">
            <v>Middle East &amp; North Africa</v>
          </cell>
        </row>
        <row r="264">
          <cell r="A264" t="str">
            <v>South Africa</v>
          </cell>
          <cell r="B264" t="str">
            <v>Sub-Saharan Africa</v>
          </cell>
        </row>
        <row r="265">
          <cell r="A265" t="str">
            <v>Zambia</v>
          </cell>
          <cell r="B265" t="str">
            <v>Sub-Saharan Africa</v>
          </cell>
        </row>
        <row r="266">
          <cell r="A266" t="str">
            <v>Zimbabwe</v>
          </cell>
          <cell r="B266" t="str">
            <v>Sub-Saharan Africa</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90.501670833335" createdVersion="8" refreshedVersion="8" minRefreshableVersion="3" recordCount="64" xr:uid="{DAF8AA66-A6F6-B947-A7D3-2548386FB9C4}">
  <cacheSource type="worksheet">
    <worksheetSource name="Table6"/>
  </cacheSource>
  <cacheFields count="7">
    <cacheField name="country" numFmtId="0">
      <sharedItems containsBlank="1"/>
    </cacheField>
    <cacheField name="ragion" numFmtId="0">
      <sharedItems count="8">
        <s v="Europe &amp; Central Asia"/>
        <s v="North America"/>
        <s v="East Asia &amp; Pacific"/>
        <s v="Latin America &amp; Caribbean"/>
        <s v="Middle East &amp; North Africa"/>
        <s v="South Asia"/>
        <s v="Sub-Saharan Africa"/>
        <s v="All ragions"/>
      </sharedItems>
    </cacheField>
    <cacheField name="Y2018" numFmtId="1">
      <sharedItems containsSemiMixedTypes="0" containsString="0" containsNumber="1" minValue="0" maxValue="40277093.226857796"/>
    </cacheField>
    <cacheField name="Y2019" numFmtId="1">
      <sharedItems containsSemiMixedTypes="0" containsString="0" containsNumber="1" minValue="0" maxValue="40855484.926644534"/>
    </cacheField>
    <cacheField name="Y2020" numFmtId="1">
      <sharedItems containsSemiMixedTypes="0" containsString="0" containsNumber="1" minValue="0" maxValue="11452916.761501309"/>
    </cacheField>
    <cacheField name="Y2021" numFmtId="1">
      <sharedItems containsSemiMixedTypes="0" containsString="0" containsNumber="1" minValue="0" maxValue="6383284.8350268081"/>
    </cacheField>
    <cacheField name="Y2022" numFmtId="1">
      <sharedItems containsSemiMixedTypes="0" containsString="0" containsNumber="1" minValue="0" maxValue="31240007.426507019"/>
    </cacheField>
  </cacheFields>
  <extLst>
    <ext xmlns:x14="http://schemas.microsoft.com/office/spreadsheetml/2009/9/main" uri="{725AE2AE-9491-48be-B2B4-4EB974FC3084}">
      <x14:pivotCacheDefinition pivotCacheId="20610975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90.501671064812" createdVersion="8" refreshedVersion="8" minRefreshableVersion="3" recordCount="48" xr:uid="{E032CF55-B0EB-314B-9249-0020F0A2FDBE}">
  <cacheSource type="worksheet">
    <worksheetSource ref="A1:M49" sheet="2022 analysis"/>
  </cacheSource>
  <cacheFields count="13">
    <cacheField name="counties" numFmtId="0">
      <sharedItems/>
    </cacheField>
    <cacheField name="visitors" numFmtId="1">
      <sharedItems containsMixedTypes="1" containsNumber="1" minValue="6.4988899700054112" maxValue="4586.7862682640998"/>
    </cacheField>
    <cacheField name="stay" numFmtId="1">
      <sharedItems containsSemiMixedTypes="0" containsString="0" containsNumber="1" minValue="3.7017268981213984" maxValue="62.019438815805458"/>
    </cacheField>
    <cacheField name="spending" numFmtId="164">
      <sharedItems containsSemiMixedTypes="0" containsString="0" containsNumber="1" minValue="17.960348627886955" maxValue="183.56357418294351"/>
    </cacheField>
    <cacheField name="contribution" numFmtId="164">
      <sharedItems containsSemiMixedTypes="0" containsString="0" containsNumber="1" minValue="7857676.5146505646" maxValue="5951674025.0503626"/>
    </cacheField>
    <cacheField name="population" numFmtId="1">
      <sharedItems containsSemiMixedTypes="0" containsString="0" containsNumber="1" containsInteger="1" minValue="281635" maxValue="1417173173"/>
    </cacheField>
    <cacheField name="region" numFmtId="1">
      <sharedItems/>
    </cacheField>
    <cacheField name="income" numFmtId="1">
      <sharedItems/>
    </cacheField>
    <cacheField name="is_EU" numFmtId="1">
      <sharedItems/>
    </cacheField>
    <cacheField name="is_commonwealth" numFmtId="1">
      <sharedItems count="2">
        <s v="Member"/>
        <s v="Non-Member"/>
      </sharedItems>
    </cacheField>
    <cacheField name="Visa" numFmtId="1">
      <sharedItems/>
    </cacheField>
    <cacheField name="popularity" numFmtId="165">
      <sharedItems containsSemiMixedTypes="0" containsString="0" containsNumber="1" minValue="1.3115190830118007E-4" maxValue="0.49315473255851849"/>
    </cacheField>
    <cacheField name="GDP" numFmtId="0">
      <sharedItems containsMixedTypes="1" containsNumber="1" minValue="7645.1500256917279" maxValue="4550043.501810553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90.501671180558" createdVersion="8" refreshedVersion="8" minRefreshableVersion="3" recordCount="47" xr:uid="{4093AD06-8752-BC46-AC17-8116953089E5}">
  <cacheSource type="worksheet">
    <worksheetSource ref="A1:M48" sheet="2018 analysis"/>
  </cacheSource>
  <cacheFields count="13">
    <cacheField name="counties" numFmtId="0">
      <sharedItems/>
    </cacheField>
    <cacheField name="visitor" numFmtId="0">
      <sharedItems containsMixedTypes="1" containsNumber="1" minValue="4.470442260478384" maxValue="4571.4764522707783"/>
    </cacheField>
    <cacheField name="stay" numFmtId="0">
      <sharedItems containsSemiMixedTypes="0" containsString="0" containsNumber="1" minValue="3.0008920306920919" maxValue="20.383761904078995"/>
    </cacheField>
    <cacheField name="spend" numFmtId="0">
      <sharedItems containsSemiMixedTypes="0" containsString="0" containsNumber="1" minValue="25.560171716506822" maxValue="195.42985574858608"/>
    </cacheField>
    <cacheField name="contribution" numFmtId="1">
      <sharedItems containsSemiMixedTypes="0" containsString="0" containsNumber="1" minValue="5330.0109031515995" maxValue="4009763.9476126335"/>
    </cacheField>
    <cacheField name="population" numFmtId="1">
      <sharedItems containsSemiMixedTypes="0" containsString="0" containsNumber="1" containsInteger="1" minValue="279688" maxValue="1402760000"/>
    </cacheField>
    <cacheField name="region" numFmtId="1">
      <sharedItems/>
    </cacheField>
    <cacheField name="income" numFmtId="1">
      <sharedItems/>
    </cacheField>
    <cacheField name="is_EU" numFmtId="0">
      <sharedItems count="2">
        <s v="Non- EU"/>
        <s v="EU"/>
      </sharedItems>
    </cacheField>
    <cacheField name="is_commonwealth" numFmtId="0">
      <sharedItems count="2">
        <s v="Member"/>
        <s v="Non-Member"/>
      </sharedItems>
    </cacheField>
    <cacheField name="Visa" numFmtId="0">
      <sharedItems/>
    </cacheField>
    <cacheField name="popularity" numFmtId="10">
      <sharedItems containsSemiMixedTypes="0" containsString="0" containsNumber="1" minValue="3.7462724384156428E-4" maxValue="0.61280400296116833"/>
    </cacheField>
    <cacheField name="GDP" numFmtId="0">
      <sharedItems containsMixedTypes="1" containsNumber="1" minValue="7984.0982445296213" maxValue="4374353.0424411129"/>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90.501671412036" createdVersion="8" refreshedVersion="8" minRefreshableVersion="3" recordCount="48" xr:uid="{BB5489EC-3BDD-DE42-95AE-7FB34501FC42}">
  <cacheSource type="worksheet">
    <worksheetSource ref="A1:L49" sheet="2022 analysis"/>
  </cacheSource>
  <cacheFields count="12">
    <cacheField name="counties" numFmtId="0">
      <sharedItems/>
    </cacheField>
    <cacheField name="visitors" numFmtId="1">
      <sharedItems containsMixedTypes="1" containsNumber="1" minValue="6.4988899700054112" maxValue="4586.7862682640998"/>
    </cacheField>
    <cacheField name="stay" numFmtId="1">
      <sharedItems containsSemiMixedTypes="0" containsString="0" containsNumber="1" minValue="3.7017268981213984" maxValue="62.019438815805458"/>
    </cacheField>
    <cacheField name="spending" numFmtId="164">
      <sharedItems containsSemiMixedTypes="0" containsString="0" containsNumber="1" minValue="17.960348627886955" maxValue="183.56357418294351"/>
    </cacheField>
    <cacheField name="contribution" numFmtId="164">
      <sharedItems containsSemiMixedTypes="0" containsString="0" containsNumber="1" minValue="7857676.5146505646" maxValue="5951674025.0503626"/>
    </cacheField>
    <cacheField name="population" numFmtId="1">
      <sharedItems containsSemiMixedTypes="0" containsString="0" containsNumber="1" containsInteger="1" minValue="281635" maxValue="1417173173"/>
    </cacheField>
    <cacheField name="region" numFmtId="1">
      <sharedItems/>
    </cacheField>
    <cacheField name="income" numFmtId="1">
      <sharedItems/>
    </cacheField>
    <cacheField name="is_EU" numFmtId="1">
      <sharedItems count="2">
        <s v="Non- EU"/>
        <s v="EU"/>
      </sharedItems>
    </cacheField>
    <cacheField name="is_commonwealth" numFmtId="1">
      <sharedItems/>
    </cacheField>
    <cacheField name="Visa" numFmtId="1">
      <sharedItems/>
    </cacheField>
    <cacheField name="popularity" numFmtId="165">
      <sharedItems containsSemiMixedTypes="0" containsString="0" containsNumber="1" minValue="1.3115190830118007E-4" maxValue="0.49315473255851849"/>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90.501671527774" createdVersion="8" refreshedVersion="8" minRefreshableVersion="3" recordCount="95" xr:uid="{D5835B4D-F4C7-994A-BE9A-3757850F7247}">
  <cacheSource type="worksheet">
    <worksheetSource name="Table4"/>
  </cacheSource>
  <cacheFields count="14">
    <cacheField name="year" numFmtId="166">
      <sharedItems count="2">
        <s v="2022"/>
        <s v="2018"/>
      </sharedItems>
    </cacheField>
    <cacheField name="counties" numFmtId="49">
      <sharedItems count="48">
        <s v="Republic of Ireland"/>
        <s v="Malta"/>
        <s v="Luxembourg"/>
        <s v="Norway"/>
        <s v="Switzerland"/>
        <s v="Cyprus"/>
        <s v="Denmark"/>
        <s v="Netherlands"/>
        <s v="Sweden"/>
        <s v="Belgium"/>
        <s v="Lithuania"/>
        <s v="Portugal"/>
        <s v="Spain"/>
        <s v="France"/>
        <s v="United Arab Emirates"/>
        <s v="Poland"/>
        <s v="Romania"/>
        <s v="Austria"/>
        <s v="Finland"/>
        <s v="Bulgaria"/>
        <s v="Australia"/>
        <s v="Barbados"/>
        <s v="Germany"/>
        <s v="Hungary"/>
        <s v="Czech Republic"/>
        <s v="Israel"/>
        <s v="New Zealand"/>
        <s v="Canada"/>
        <s v="Italy"/>
        <s v="Greece"/>
        <s v="Slovakia"/>
        <s v="USA"/>
        <s v="South Africa"/>
        <s v="Jamaica"/>
        <s v="Turkey"/>
        <s v="Mexico"/>
        <s v="Brazil"/>
        <s v="Thailand"/>
        <s v="Nigeria"/>
        <s v="Japan"/>
        <s v="Tunisia"/>
        <s v="Sri Lanka"/>
        <s v="Morocco"/>
        <s v="India"/>
        <s v="Pakistan"/>
        <s v="Russia"/>
        <s v="Egypt"/>
        <s v="China"/>
      </sharedItems>
    </cacheField>
    <cacheField name="visitors" numFmtId="1">
      <sharedItems containsSemiMixedTypes="0" containsString="0" containsNumber="1" minValue="4.470442260478384" maxValue="4586.7862682640998"/>
    </cacheField>
    <cacheField name="stay" numFmtId="1">
      <sharedItems containsSemiMixedTypes="0" containsString="0" containsNumber="1" minValue="3.0008920306920919" maxValue="62.019438815805458"/>
    </cacheField>
    <cacheField name="spending" numFmtId="164">
      <sharedItems containsSemiMixedTypes="0" containsString="0" containsNumber="1" minValue="17.960348627886955" maxValue="195.42985574858608"/>
    </cacheField>
    <cacheField name="contribution" numFmtId="164">
      <sharedItems containsSemiMixedTypes="0" containsString="0" containsNumber="1" minValue="5330010.9031515997" maxValue="5951674025.0503626"/>
    </cacheField>
    <cacheField name="population" numFmtId="1">
      <sharedItems containsSemiMixedTypes="0" containsString="0" containsNumber="1" containsInteger="1" minValue="279688" maxValue="1417173173"/>
    </cacheField>
    <cacheField name="region" numFmtId="49">
      <sharedItems count="8">
        <s v="Europe &amp; Central Asia"/>
        <s v="Middle East &amp; North Africa"/>
        <s v="East Asia &amp; Pacific"/>
        <s v="Latin America &amp; Caribbean"/>
        <s v="North America"/>
        <s v="Sub-Saharan Africa"/>
        <s v="South Asia"/>
        <s v="-" u="1"/>
      </sharedItems>
    </cacheField>
    <cacheField name="income" numFmtId="49">
      <sharedItems count="4">
        <s v="High income"/>
        <s v="Upper middle income"/>
        <s v="-"/>
        <s v="Lower middle income"/>
      </sharedItems>
    </cacheField>
    <cacheField name="is_EU" numFmtId="49">
      <sharedItems count="2">
        <s v="EU"/>
        <s v="Non- EU"/>
      </sharedItems>
    </cacheField>
    <cacheField name="is_commonwealth" numFmtId="49">
      <sharedItems/>
    </cacheField>
    <cacheField name="Visa" numFmtId="49">
      <sharedItems count="2">
        <s v="Non-Visa"/>
        <s v="Visa"/>
      </sharedItems>
    </cacheField>
    <cacheField name="popularity" numFmtId="10">
      <sharedItems containsSemiMixedTypes="0" containsString="0" containsNumber="1" minValue="1.3115190830118007E-4" maxValue="0.61280400296116833"/>
    </cacheField>
    <cacheField name="GDP" numFmtId="2">
      <sharedItems containsMixedTypes="1" containsNumber="1" minValue="7645.1500256917279" maxValue="4550043.5018105535"/>
    </cacheField>
  </cacheFields>
  <extLst>
    <ext xmlns:x14="http://schemas.microsoft.com/office/spreadsheetml/2009/9/main" uri="{725AE2AE-9491-48be-B2B4-4EB974FC3084}">
      <x14:pivotCacheDefinition pivotCacheId="5668149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m/>
    <x v="0"/>
    <n v="0"/>
    <n v="0"/>
    <n v="7987792.3517419603"/>
    <n v="0"/>
    <n v="0"/>
  </r>
  <r>
    <m/>
    <x v="1"/>
    <n v="0"/>
    <n v="0"/>
    <n v="1170790.4770334803"/>
    <n v="0"/>
    <n v="0"/>
  </r>
  <r>
    <m/>
    <x v="2"/>
    <n v="0"/>
    <n v="0"/>
    <n v="1037267.7490156736"/>
    <n v="0"/>
    <n v="0"/>
  </r>
  <r>
    <m/>
    <x v="3"/>
    <n v="0"/>
    <n v="0"/>
    <n v="157185.14994615741"/>
    <n v="0"/>
    <n v="0"/>
  </r>
  <r>
    <m/>
    <x v="4"/>
    <n v="0"/>
    <n v="0"/>
    <n v="352333.93272586801"/>
    <n v="0"/>
    <n v="0"/>
  </r>
  <r>
    <m/>
    <x v="4"/>
    <n v="0"/>
    <n v="0"/>
    <n v="352333.93272586801"/>
    <n v="0"/>
    <n v="0"/>
  </r>
  <r>
    <m/>
    <x v="5"/>
    <n v="0"/>
    <n v="0"/>
    <n v="259138.13605736487"/>
    <n v="0"/>
    <n v="0"/>
  </r>
  <r>
    <m/>
    <x v="6"/>
    <n v="0"/>
    <n v="0"/>
    <n v="136075.03225493745"/>
    <n v="0"/>
    <n v="0"/>
  </r>
  <r>
    <s v="Canada"/>
    <x v="1"/>
    <n v="852244.0064999999"/>
    <n v="874060.63960810949"/>
    <n v="0"/>
    <n v="128184.61241359495"/>
    <n v="896646.94342326757"/>
  </r>
  <r>
    <s v="USA"/>
    <x v="1"/>
    <n v="4571476.4522707779"/>
    <n v="4498754.4908523569"/>
    <n v="0"/>
    <n v="663466.61575591215"/>
    <n v="4586786.2682640962"/>
  </r>
  <r>
    <s v="Austria"/>
    <x v="0"/>
    <n v="327289.4605718297"/>
    <n v="342130.13858717808"/>
    <n v="0"/>
    <n v="55705.090672423255"/>
    <n v="288058.99885618541"/>
  </r>
  <r>
    <s v="Belgium"/>
    <x v="0"/>
    <n v="1096778.8958562748"/>
    <n v="1134973.1114836587"/>
    <n v="0"/>
    <n v="159356.97381016825"/>
    <n v="679136.41254937986"/>
  </r>
  <r>
    <s v="Bulgaria"/>
    <x v="0"/>
    <n v="232804.80001316307"/>
    <n v="235485.15284909488"/>
    <n v="0"/>
    <n v="56326.014542579156"/>
    <n v="183009.40161078115"/>
  </r>
  <r>
    <s v="Czech Republic"/>
    <x v="0"/>
    <n v="360292.48996412707"/>
    <n v="413526.19453201274"/>
    <n v="0"/>
    <n v="54967.40097233199"/>
    <n v="276499.72340210155"/>
  </r>
  <r>
    <s v="Cyprus"/>
    <x v="0"/>
    <n v="108084.65656475392"/>
    <n v="128453.57950510527"/>
    <n v="0"/>
    <n v="41788.59725748028"/>
    <n v="122659.47457236215"/>
  </r>
  <r>
    <s v="Denmark"/>
    <x v="0"/>
    <n v="614176.52434437326"/>
    <n v="691394.21015887766"/>
    <n v="0"/>
    <n v="102160.54266687945"/>
    <n v="566006.40164596401"/>
  </r>
  <r>
    <s v="Finland"/>
    <x v="0"/>
    <n v="188279.55240550224"/>
    <n v="214525.74173528227"/>
    <n v="0"/>
    <n v="16902.915286586129"/>
    <n v="169384.28662032131"/>
  </r>
  <r>
    <s v="France"/>
    <x v="0"/>
    <n v="3591885.2627514051"/>
    <n v="3560516.7735614548"/>
    <n v="0"/>
    <n v="676897.79999140918"/>
    <n v="2829844.2463755556"/>
  </r>
  <r>
    <s v="Germany"/>
    <x v="0"/>
    <n v="3170208.5947805"/>
    <n v="3232912.2681530975"/>
    <n v="0"/>
    <n v="389760.26192807005"/>
    <n v="2232750.7874043994"/>
  </r>
  <r>
    <s v="Greece"/>
    <x v="0"/>
    <n v="223120.40429223623"/>
    <n v="250185.03881917062"/>
    <n v="0"/>
    <n v="72187.783332925275"/>
    <n v="184784.1777283987"/>
  </r>
  <r>
    <s v="Hungary"/>
    <x v="0"/>
    <n v="371741.55601141322"/>
    <n v="333702.58911291498"/>
    <n v="0"/>
    <n v="58207.610849085584"/>
    <n v="255295.93370911287"/>
  </r>
  <r>
    <s v="Republic of Ireland"/>
    <x v="0"/>
    <n v="2982710.7284769421"/>
    <n v="2851180.1671438315"/>
    <n v="0"/>
    <n v="708198.09614063904"/>
    <n v="2508672.2066683928"/>
  </r>
  <r>
    <s v="Italy"/>
    <x v="0"/>
    <n v="2080462.8733164014"/>
    <n v="2196629.4093947406"/>
    <n v="0"/>
    <n v="255589.45270725538"/>
    <n v="1313364.3740591465"/>
  </r>
  <r>
    <s v="Lithuania"/>
    <x v="0"/>
    <n v="321866.33664180106"/>
    <n v="235956.28712455701"/>
    <n v="0"/>
    <n v="46929.917327809148"/>
    <n v="164386.96713930741"/>
  </r>
  <r>
    <s v="Luxembourg"/>
    <x v="0"/>
    <n v="78018.107763755106"/>
    <n v="145859.11707862324"/>
    <n v="0"/>
    <n v="16568.349553874479"/>
    <n v="81626.88618462978"/>
  </r>
  <r>
    <s v="Malta"/>
    <x v="4"/>
    <n v="111271.34501315297"/>
    <n v="189763.56613598391"/>
    <n v="0"/>
    <n v="27819.56017369208"/>
    <n v="70010.848934341338"/>
  </r>
  <r>
    <s v="Netherlands"/>
    <x v="0"/>
    <n v="1978292.2009362474"/>
    <n v="1986770.5280368831"/>
    <n v="0"/>
    <n v="273027.99706585595"/>
    <n v="1631593.3477799508"/>
  </r>
  <r>
    <s v="Norway"/>
    <x v="0"/>
    <n v="647814.09179962205"/>
    <n v="647460.91379671975"/>
    <n v="0"/>
    <n v="74807.439375840331"/>
    <n v="546968.28867401497"/>
  </r>
  <r>
    <s v="Poland"/>
    <x v="0"/>
    <n v="1555325.883658652"/>
    <n v="1651433.6201070377"/>
    <n v="0"/>
    <n v="336576.9922453597"/>
    <n v="1344570.901063065"/>
  </r>
  <r>
    <s v="Portugal"/>
    <x v="0"/>
    <n v="452922.48286596523"/>
    <n v="612689.27780053962"/>
    <n v="0"/>
    <n v="147161.29371569707"/>
    <n v="494043.18147003074"/>
  </r>
  <r>
    <s v="Romania"/>
    <x v="0"/>
    <n v="896580.83240784681"/>
    <n v="902296.77780311636"/>
    <n v="0"/>
    <n v="191358.55367522995"/>
    <n v="633594.84591997776"/>
  </r>
  <r>
    <s v="Russia"/>
    <x v="0"/>
    <n v="228772.14010753439"/>
    <n v="198991.74849761161"/>
    <n v="0"/>
    <n v="22987.644809538506"/>
    <n v="43500.104316233548"/>
  </r>
  <r>
    <s v="Slovakia"/>
    <x v="0"/>
    <n v="119708.69722844796"/>
    <n v="112570.38488692135"/>
    <n v="0"/>
    <n v="11775.015695829612"/>
    <n v="77360.612236106797"/>
  </r>
  <r>
    <s v="Spain"/>
    <x v="0"/>
    <n v="2450872.8354795859"/>
    <n v="2318721.9009038559"/>
    <n v="0"/>
    <n v="525278.97242586059"/>
    <n v="2012082.8556948868"/>
  </r>
  <r>
    <s v="Sweden"/>
    <x v="0"/>
    <n v="745030.39695412538"/>
    <n v="789407.60534248513"/>
    <n v="0"/>
    <n v="116757.09239976034"/>
    <n v="629925.65618771757"/>
  </r>
  <r>
    <s v="Switzerland"/>
    <x v="0"/>
    <n v="825256.64526679867"/>
    <n v="925727.17696730059"/>
    <n v="0"/>
    <n v="163586.55892200139"/>
    <n v="862123.58348272752"/>
  </r>
  <r>
    <s v="Turkey"/>
    <x v="0"/>
    <n v="317599.59699639922"/>
    <n v="334448.23954580171"/>
    <n v="0"/>
    <n v="30277.85126444243"/>
    <n v="186710.87181155433"/>
  </r>
  <r>
    <s v="Rest of Europe"/>
    <x v="0"/>
    <n v="615458.31374077627"/>
    <n v="655421.86026966514"/>
    <n v="0"/>
    <n v="200642.72866536441"/>
    <n v="592174.88101540972"/>
  </r>
  <r>
    <s v="Egypt"/>
    <x v="4"/>
    <n v="56186.58475957263"/>
    <n v="52027.322465574398"/>
    <n v="0"/>
    <n v="8400.7420308169512"/>
    <n v="31071.509224629663"/>
  </r>
  <r>
    <s v="Morocco"/>
    <x v="4"/>
    <n v="30714.891011109423"/>
    <n v="33358.548268437808"/>
    <n v="0"/>
    <n v="2293.705236096559"/>
    <n v="14607.416875213796"/>
  </r>
  <r>
    <s v="Tunisia"/>
    <x v="4"/>
    <n v="4470.442260478384"/>
    <n v="8978.0160540638644"/>
    <n v="0"/>
    <n v="1141.8954993164962"/>
    <n v="9480.1901107118301"/>
  </r>
  <r>
    <s v="Other North Africa"/>
    <x v="4"/>
    <n v="22240.064163771938"/>
    <n v="20991.021521391544"/>
    <n v="0"/>
    <n v="984.22444006416549"/>
    <n v="13479.994198257542"/>
  </r>
  <r>
    <s v="South Africa"/>
    <x v="6"/>
    <n v="264985.58619491762"/>
    <n v="217116.99359314909"/>
    <n v="0"/>
    <n v="16966.461482781728"/>
    <n v="206838.77522257413"/>
  </r>
  <r>
    <s v="Nigeria"/>
    <x v="6"/>
    <n v="203225.8209149671"/>
    <n v="208367.27848321607"/>
    <n v="0"/>
    <n v="80271.54085506234"/>
    <n v="206548.3244965394"/>
  </r>
  <r>
    <s v="Other Africa"/>
    <x v="6"/>
    <n v="203969.1915863106"/>
    <n v="187937.13808493817"/>
    <n v="0"/>
    <n v="26563.399331646397"/>
    <n v="126799.3507968762"/>
  </r>
  <r>
    <s v="Israel"/>
    <x v="4"/>
    <n v="263752.45180610265"/>
    <n v="264664.37481563032"/>
    <n v="0"/>
    <n v="70553.750164838071"/>
    <n v="245052.76164713164"/>
  </r>
  <r>
    <s v="United Arab Emirates"/>
    <x v="4"/>
    <n v="511465.05445343431"/>
    <n v="552898.50008479145"/>
    <n v="0"/>
    <n v="91188.87122490535"/>
    <n v="379517.37494899624"/>
  </r>
  <r>
    <s v="Other Middle East"/>
    <x v="4"/>
    <n v="651384.88396493834"/>
    <n v="723432.64562000171"/>
    <n v="0"/>
    <n v="157756.81004763077"/>
    <n v="469743.50837151252"/>
  </r>
  <r>
    <s v="China"/>
    <x v="2"/>
    <n v="1404169.7609611156"/>
    <n v="1419023.6162672865"/>
    <n v="0"/>
    <n v="28788.431888010749"/>
    <n v="185209.44610521896"/>
  </r>
  <r>
    <s v="India"/>
    <x v="5"/>
    <n v="679585.38570767129"/>
    <n v="692082.85653382097"/>
    <n v="0"/>
    <n v="58052.53914339676"/>
    <n v="516483.65005346923"/>
  </r>
  <r>
    <s v="Japan"/>
    <x v="2"/>
    <n v="428952.1320466802"/>
    <n v="388839.26600596524"/>
    <n v="0"/>
    <n v="10154.478000991599"/>
    <n v="115288.55305211993"/>
  </r>
  <r>
    <s v="Pakistan"/>
    <x v="5"/>
    <n v="94928.396857666026"/>
    <n v="89674.391426161092"/>
    <n v="0"/>
    <n v="19850.660031523254"/>
    <n v="84992.823915929606"/>
  </r>
  <r>
    <s v="Sri Lanka"/>
    <x v="5"/>
    <n v="17936.837642322967"/>
    <n v="28525.133461928264"/>
    <n v="0"/>
    <n v="1333.9745909486041"/>
    <n v="12986.657721496609"/>
  </r>
  <r>
    <s v="Thailand"/>
    <x v="2"/>
    <n v="188977.82667449676"/>
    <n v="184416.42464988673"/>
    <n v="0"/>
    <n v="5181.0813473718035"/>
    <n v="81564.368345209659"/>
  </r>
  <r>
    <s v="Other Asia"/>
    <x v="2"/>
    <n v="976096.69588509481"/>
    <n v="954729.93751216435"/>
    <n v="0"/>
    <n v="75030.741967391426"/>
    <n v="483612.80764038453"/>
  </r>
  <r>
    <s v="Australia"/>
    <x v="2"/>
    <n v="1039029.2630961945"/>
    <n v="1063404.0816646684"/>
    <n v="0"/>
    <n v="23816.051956719515"/>
    <n v="722671.34820209548"/>
  </r>
  <r>
    <s v="New Zealand"/>
    <x v="2"/>
    <n v="231717.67367230225"/>
    <n v="187682.46497574981"/>
    <n v="0"/>
    <n v="9256.7888883472406"/>
    <n v="125501.84679018045"/>
  </r>
  <r>
    <s v="Barbados"/>
    <x v="3"/>
    <n v="23328.468418299941"/>
    <n v="27215.103462843173"/>
    <n v="0"/>
    <n v="1878.4466723789678"/>
    <n v="7593.0405238199719"/>
  </r>
  <r>
    <s v="Jamaica"/>
    <x v="3"/>
    <n v="14809.731113624841"/>
    <n v="7516.8011830647183"/>
    <n v="0"/>
    <n v="1680.433124316703"/>
    <n v="6498.8899700054117"/>
  </r>
  <r>
    <s v="Other Caribbean"/>
    <x v="3"/>
    <n v="94951.210303916829"/>
    <n v="109337.18208155915"/>
    <n v="0"/>
    <n v="18358.53676141725"/>
    <n v="73741.705922768291"/>
  </r>
  <r>
    <s v="Brazil"/>
    <x v="3"/>
    <n v="287701.49971148057"/>
    <n v="290562.41839341837"/>
    <n v="0"/>
    <n v="19237.35681668796"/>
    <n v="266661.70664508711"/>
  </r>
  <r>
    <s v="Mexico"/>
    <x v="3"/>
    <n v="163879.60797843806"/>
    <n v="166197.81918376251"/>
    <n v="0"/>
    <n v="9030.7700055853529"/>
    <n v="163132.62692285419"/>
  </r>
  <r>
    <s v="Other Central &amp; Sth. America"/>
    <x v="3"/>
    <n v="302287.60069249425"/>
    <n v="310557.08105708379"/>
    <n v="0"/>
    <n v="20257.40787506607"/>
    <n v="227355.28000451514"/>
  </r>
  <r>
    <s v="Total"/>
    <x v="7"/>
    <n v="40277093.226857796"/>
    <n v="40855484.926644534"/>
    <n v="11452916.761501309"/>
    <n v="6383284.8350268081"/>
    <n v="31240007.42650701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s v="Canada"/>
    <n v="896.646943423268"/>
    <n v="10.735267922968767"/>
    <n v="96.772534499101383"/>
    <n v="931507756.53949332"/>
    <n v="38929902"/>
    <s v="North America"/>
    <s v="High income"/>
    <s v="Non- EU"/>
    <x v="0"/>
    <s v="Non-Visa"/>
    <n v="2.3032345250272351E-2"/>
    <n v="57430.853280853364"/>
  </r>
  <r>
    <s v="USA"/>
    <n v="4586.7862682640998"/>
    <n v="8.5340457895893547"/>
    <n v="152.04623283558499"/>
    <n v="5951674025.0503626"/>
    <n v="333287557"/>
    <s v="North America"/>
    <s v="High income"/>
    <s v="Non- EU"/>
    <x v="1"/>
    <s v="Non-Visa"/>
    <n v="1.3762248760652351E-2"/>
    <n v="62866.714391020607"/>
  </r>
  <r>
    <s v="Austria"/>
    <n v="288.05899885618538"/>
    <n v="6.1521022141211548"/>
    <n v="103.81730869889587"/>
    <n v="183981754.33308572"/>
    <n v="9042528"/>
    <s v="Europe &amp; Central Asia"/>
    <s v="High income"/>
    <s v="Non- EU"/>
    <x v="1"/>
    <s v="Non-Visa"/>
    <n v="3.1856025091233933E-2"/>
    <n v="42399.996991991618"/>
  </r>
  <r>
    <s v="Republic of Ireland"/>
    <n v="2508.6722066683928"/>
    <n v="3.7017268981213984"/>
    <n v="109.90062741098561"/>
    <n v="1020583316.9222752"/>
    <n v="5086988"/>
    <s v="Europe &amp; Central Asia"/>
    <s v="High income"/>
    <s v="EU"/>
    <x v="1"/>
    <s v="Non-Visa"/>
    <n v="0.49315473255851849"/>
    <n v="88833.239237049507"/>
  </r>
  <r>
    <s v="Bulgaria"/>
    <n v="183.00940161078114"/>
    <n v="9.1402300183729022"/>
    <n v="67.463013492706551"/>
    <n v="112848622.66462147"/>
    <n v="6465097"/>
    <s v="Europe &amp; Central Asia"/>
    <s v="Upper middle income"/>
    <s v="EU"/>
    <x v="1"/>
    <s v="Non-Visa"/>
    <n v="2.8307294014425638E-2"/>
    <n v="16750.850605953787"/>
  </r>
  <r>
    <s v="Czech Republic"/>
    <n v="276.49972340210155"/>
    <n v="5.341705051866918"/>
    <n v="100.48874973183842"/>
    <n v="148419870.4976252"/>
    <n v="10526073"/>
    <s v="Europe &amp; Central Asia"/>
    <s v="High income"/>
    <s v="EU"/>
    <x v="1"/>
    <s v="Non-Visa"/>
    <n v="2.6268079596455537E-2"/>
    <n v="505259.65381391521"/>
  </r>
  <r>
    <s v="Malta"/>
    <n v="70.01084893434134"/>
    <n v="7.2424058243718612"/>
    <n v="70.036576536044421"/>
    <n v="35511834.628533982"/>
    <n v="523417"/>
    <s v="Middle East &amp; North Africa"/>
    <s v="High income"/>
    <s v="EU"/>
    <x v="1"/>
    <s v="Non-Visa"/>
    <n v="0.13375730810107683"/>
    <n v="27158.801420757445"/>
  </r>
  <r>
    <s v="Luxembourg"/>
    <n v="81.626886184629782"/>
    <n v="4.4195448016304457"/>
    <n v="183.56357418294351"/>
    <n v="66221234.994170189"/>
    <n v="650774"/>
    <s v="Europe &amp; Central Asia"/>
    <s v="High income"/>
    <s v="EU"/>
    <x v="1"/>
    <s v="Non-Visa"/>
    <n v="0.12543046615972639"/>
    <n v="97033.696797966724"/>
  </r>
  <r>
    <s v="Finland"/>
    <n v="169.38428662032132"/>
    <n v="5.7888759103705567"/>
    <n v="115.2362667072189"/>
    <n v="112994300.93514398"/>
    <n v="5556880"/>
    <s v="Europe &amp; Central Asia"/>
    <s v="High income"/>
    <s v="EU"/>
    <x v="1"/>
    <s v="Non-Visa"/>
    <n v="3.0481904705576025E-2"/>
    <n v="42440.54217474554"/>
  </r>
  <r>
    <s v="France"/>
    <n v="2829.8442463755555"/>
    <n v="5.911134691078332"/>
    <n v="94.09037937733514"/>
    <n v="1573905335.7525671"/>
    <n v="67935660"/>
    <s v="Europe &amp; Central Asia"/>
    <s v="High income"/>
    <s v="EU"/>
    <x v="1"/>
    <s v="Non-Visa"/>
    <n v="4.1654769326971368E-2"/>
    <n v="35072.992608005872"/>
  </r>
  <r>
    <s v="Germany"/>
    <n v="2232.7507874043995"/>
    <n v="6.3193706734193684"/>
    <n v="98.551559345614393"/>
    <n v="1390521095.6310747"/>
    <n v="84079811"/>
    <s v="Europe &amp; Central Asia"/>
    <s v="High income"/>
    <s v="EU"/>
    <x v="1"/>
    <s v="Non-Visa"/>
    <n v="2.6555135660383436E-2"/>
    <n v="38784.715750609859"/>
  </r>
  <r>
    <s v="Greece"/>
    <n v="184.7841777283987"/>
    <n v="9.2551341323189753"/>
    <n v="83.309119332153557"/>
    <n v="142475451.69215283"/>
    <n v="10566531"/>
    <s v="Europe &amp; Central Asia"/>
    <s v="High income"/>
    <s v="EU"/>
    <x v="1"/>
    <s v="Non-Visa"/>
    <n v="1.748768614111847E-2"/>
    <n v="18176.948707196334"/>
  </r>
  <r>
    <s v="Hungary"/>
    <n v="255.29593370911286"/>
    <n v="5.8556507753452349"/>
    <n v="59.134562475714034"/>
    <n v="88401666.74966909"/>
    <n v="9683505"/>
    <s v="Europe &amp; Central Asia"/>
    <s v="High income"/>
    <s v="EU"/>
    <x v="1"/>
    <s v="Non-Visa"/>
    <n v="2.6364000814696007E-2"/>
    <n v="4550043.5018105535"/>
  </r>
  <r>
    <s v="Norway"/>
    <n v="546.96828867401496"/>
    <n v="5.1014893992696253"/>
    <n v="149.63031706534181"/>
    <n v="417521393.10250407"/>
    <n v="5457127"/>
    <s v="Europe &amp; Central Asia"/>
    <s v="High income"/>
    <s v="Non- EU"/>
    <x v="1"/>
    <s v="Non-Visa"/>
    <n v="0.10023008236275516"/>
    <n v="642220.16456644679"/>
  </r>
  <r>
    <s v="Italy"/>
    <n v="1313.3643740591465"/>
    <n v="6.7411479616354706"/>
    <n v="90.043335577776418"/>
    <n v="797206196.73614252"/>
    <n v="58856847"/>
    <s v="Europe &amp; Central Asia"/>
    <s v="High income"/>
    <s v="EU"/>
    <x v="1"/>
    <s v="Non-Visa"/>
    <n v="2.2314555417131784E-2"/>
    <n v="29655.054406839019"/>
  </r>
  <r>
    <s v="Lithuania"/>
    <n v="164.38696713930742"/>
    <n v="6.3325416374992178"/>
    <n v="64.98667648014974"/>
    <n v="67650305.799529284"/>
    <n v="2833000"/>
    <s v="Europe &amp; Central Asia"/>
    <s v="High income"/>
    <s v="EU"/>
    <x v="1"/>
    <s v="Non-Visa"/>
    <n v="5.8025756138124746E-2"/>
    <n v="16554.057536180728"/>
  </r>
  <r>
    <s v="Switzerland"/>
    <n v="862.12358348272755"/>
    <n v="5.884259414563199"/>
    <n v="127.49158752688788"/>
    <n v="646759572.48010314"/>
    <n v="8769741"/>
    <s v="Europe &amp; Central Asia"/>
    <s v="High income"/>
    <s v="Non- EU"/>
    <x v="1"/>
    <s v="Non-Visa"/>
    <n v="9.8306618574337312E-2"/>
    <n v="85136.130017978867"/>
  </r>
  <r>
    <s v="Cyprus"/>
    <n v="122.65947457236214"/>
    <n v="10.617990031329818"/>
    <n v="80.535429254695202"/>
    <n v="104889107.75752819"/>
    <n v="1251488"/>
    <s v="Europe &amp; Central Asia"/>
    <s v="High income"/>
    <s v="EU"/>
    <x v="0"/>
    <s v="Visa"/>
    <n v="9.8010907473633099E-2"/>
    <n v="26653.35546875"/>
  </r>
  <r>
    <s v="Denmark"/>
    <n v="566.00640164596405"/>
    <n v="4.7308243962758354"/>
    <n v="115.16588053920087"/>
    <n v="308377017.2227034"/>
    <n v="5903037"/>
    <s v="Europe &amp; Central Asia"/>
    <s v="High income"/>
    <s v="EU"/>
    <x v="1"/>
    <s v="Non-Visa"/>
    <n v="9.588393256656938E-2"/>
    <n v="404435.2415544744"/>
  </r>
  <r>
    <s v="Netherlands"/>
    <n v="1631.5933477799508"/>
    <n v="5.1270261641356214"/>
    <n v="106.76423684575862"/>
    <n v="893106519.73926699"/>
    <n v="17703090"/>
    <s v="Europe &amp; Central Asia"/>
    <s v="High income"/>
    <s v="EU"/>
    <x v="1"/>
    <s v="Non-Visa"/>
    <n v="9.2164325424541754E-2"/>
    <n v="45046.662475307981"/>
  </r>
  <r>
    <s v="Poland"/>
    <n v="1344.5709010630651"/>
    <n v="5.7414465548731348"/>
    <n v="53.61861214658515"/>
    <n v="413923995.18183649"/>
    <n v="37561599"/>
    <s v="Europe &amp; Central Asia"/>
    <s v="High income"/>
    <s v="EU"/>
    <x v="1"/>
    <s v="Non-Visa"/>
    <n v="3.5796423391428703E-2"/>
    <n v="62969.284135108304"/>
  </r>
  <r>
    <s v="Portugal"/>
    <n v="494.04318147003073"/>
    <n v="6.9520443282502633"/>
    <n v="64.802105136746874"/>
    <n v="222569964.65161166"/>
    <n v="10379007"/>
    <s v="Europe &amp; Central Asia"/>
    <s v="High income"/>
    <s v="EU"/>
    <x v="1"/>
    <s v="Non-Visa"/>
    <n v="4.7600235886730853E-2"/>
    <n v="19930.136861840445"/>
  </r>
  <r>
    <s v="Romania"/>
    <n v="633.59484591997773"/>
    <n v="9.0171643485233126"/>
    <n v="48.523577411670871"/>
    <n v="277226302.66653937"/>
    <n v="18956666"/>
    <s v="Europe &amp; Central Asia"/>
    <s v="High income"/>
    <s v="EU"/>
    <x v="1"/>
    <s v="Non-Visa"/>
    <n v="3.342332696688214E-2"/>
    <n v="26121.581716953813"/>
  </r>
  <r>
    <s v="Russia"/>
    <n v="43.500104316233546"/>
    <n v="13.277567615506658"/>
    <n v="80.533546963846831"/>
    <n v="46514209.802379213"/>
    <n v="143555736"/>
    <s v="Europe &amp; Central Asia"/>
    <s v="Upper middle income"/>
    <s v="Non- EU"/>
    <x v="1"/>
    <s v="Non-Visa"/>
    <n v="3.0301892162799783E-4"/>
    <n v="631653.25"/>
  </r>
  <r>
    <s v="Slovakia"/>
    <n v="77.360612236106803"/>
    <n v="8.5002097069638349"/>
    <n v="58.963254783375547"/>
    <n v="38773141.224909432"/>
    <n v="5431752"/>
    <s v="Europe &amp; Central Asia"/>
    <s v="High income"/>
    <s v="EU"/>
    <x v="1"/>
    <s v="Non-Visa"/>
    <n v="1.4242294610671989E-2"/>
    <n v="17012.606982056619"/>
  </r>
  <r>
    <s v="Spain"/>
    <n v="2012.0828556948868"/>
    <n v="6.885802264507304"/>
    <n v="76.029372063998423"/>
    <n v="1053372100.2030009"/>
    <n v="47615034"/>
    <s v="Europe &amp; Central Asia"/>
    <s v="High income"/>
    <s v="EU"/>
    <x v="1"/>
    <s v="Non-Visa"/>
    <n v="4.2257301668521055E-2"/>
    <n v="24726.959136477777"/>
  </r>
  <r>
    <s v="Sweden"/>
    <n v="629.92565618771755"/>
    <n v="5.6484543073800051"/>
    <n v="110.22648872847752"/>
    <n v="392197562.431005"/>
    <n v="10486941"/>
    <s v="Europe &amp; Central Asia"/>
    <s v="High income"/>
    <s v="EU"/>
    <x v="1"/>
    <s v="Non-Visa"/>
    <n v="6.0067626602239639E-2"/>
    <n v="467981.84523017722"/>
  </r>
  <r>
    <s v="Belgium"/>
    <n v="679.13641254937988"/>
    <n v="4.7044302794802286"/>
    <n v="125.90000412610949"/>
    <n v="402244205.9823584"/>
    <n v="11669446"/>
    <s v="Europe &amp; Central Asia"/>
    <s v="High income"/>
    <s v="Non- EU"/>
    <x v="1"/>
    <s v="Non-Visa"/>
    <n v="5.8197828118779577E-2"/>
    <n v="39725.416270832393"/>
  </r>
  <r>
    <s v="Turkey"/>
    <n v="186.71087181155434"/>
    <n v="9.1215284337104325"/>
    <n v="98.031672998461232"/>
    <n v="166956617.47923863"/>
    <n v="85341241"/>
    <s v="Europe &amp; Central Asia"/>
    <s v="Upper middle income"/>
    <s v="Non- EU"/>
    <x v="1"/>
    <s v="Visa"/>
    <n v="2.1878152886428536E-3"/>
    <n v="24857.046313257033"/>
  </r>
  <r>
    <s v="Egypt"/>
    <n v="31.071509224629661"/>
    <n v="12.556700811905777"/>
    <n v="147.5923226942314"/>
    <n v="57583977.873762622"/>
    <n v="110990103"/>
    <s v="Middle East &amp; North Africa"/>
    <s v="Lower middle income"/>
    <s v="Non- EU"/>
    <x v="1"/>
    <s v="Visa"/>
    <n v="2.7994846733883709E-4"/>
    <n v="41749.668436653308"/>
  </r>
  <r>
    <s v="Morocco"/>
    <n v="14.607416875213795"/>
    <n v="22.578836357737131"/>
    <n v="64.534095402363533"/>
    <n v="21284536.946258217"/>
    <n v="37457971"/>
    <s v="Middle East &amp; North Africa"/>
    <s v="Lower middle income"/>
    <s v="Non- EU"/>
    <x v="1"/>
    <s v="Non-Visa"/>
    <n v="3.8996818261228822E-4"/>
    <n v="31154.53515625"/>
  </r>
  <r>
    <s v="Tunisia"/>
    <n v="9.4801901107118294"/>
    <n v="62.019438815805458"/>
    <n v="17.960348627886955"/>
    <n v="10559896.004664086"/>
    <n v="12356117"/>
    <s v="Middle East &amp; North Africa"/>
    <s v="Lower middle income"/>
    <s v="Non- EU"/>
    <x v="1"/>
    <s v="Non-Visa"/>
    <n v="7.6724670952143224E-4"/>
    <n v="7645.1500256917279"/>
  </r>
  <r>
    <s v="South Africa"/>
    <n v="206.83877522257413"/>
    <n v="16.889403691054287"/>
    <n v="78.62976801088044"/>
    <n v="274683939.97283846"/>
    <n v="59893885"/>
    <s v="Sub-Saharan Africa"/>
    <s v="Upper middle income"/>
    <s v="Non- EU"/>
    <x v="1"/>
    <s v="Visa"/>
    <n v="3.4534205824613669E-3"/>
    <n v="76740.445686649633"/>
  </r>
  <r>
    <s v="Nigeria"/>
    <n v="206.54832449653941"/>
    <n v="20.963842578042836"/>
    <n v="77.708781889761497"/>
    <n v="336482643.66500545"/>
    <n v="218541212"/>
    <s v="Sub-Saharan Africa"/>
    <s v="Lower middle income"/>
    <s v="Non- EU"/>
    <x v="1"/>
    <s v="Visa"/>
    <n v="9.451229935365207E-4"/>
    <n v="346703.23563182214"/>
  </r>
  <r>
    <s v="Israel"/>
    <n v="245.05276164713163"/>
    <n v="6.593083637408613"/>
    <n v="144.89251715305176"/>
    <n v="234096081.17996246"/>
    <n v="9550600"/>
    <s v="Middle East &amp; North Africa"/>
    <s v="High income"/>
    <s v="Non- EU"/>
    <x v="1"/>
    <s v="Non-Visa"/>
    <n v="2.5658362997835912E-2"/>
    <n v="165557.01840722049"/>
  </r>
  <r>
    <s v="United Arab Emirates"/>
    <n v="379.51737494899623"/>
    <n v="13.802686935308362"/>
    <n v="151.30279906766526"/>
    <n v="792578456.82919729"/>
    <n v="9441129"/>
    <s v="Middle East &amp; North Africa"/>
    <s v="High income"/>
    <s v="Non- EU"/>
    <x v="1"/>
    <s v="Non-Visa"/>
    <n v="4.0198304138095796E-2"/>
    <s v="-"/>
  </r>
  <r>
    <s v="China"/>
    <e v="#REF!"/>
    <n v="40"/>
    <n v="72"/>
    <n v="533403204.78303063"/>
    <n v="1412175000"/>
    <s v="East Asia &amp; Pacific"/>
    <s v="Upper middle income"/>
    <s v="Non- EU"/>
    <x v="1"/>
    <s v="Visa"/>
    <n v="1.3115190830118007E-4"/>
    <n v="71991.825374617169"/>
  </r>
  <r>
    <s v="India"/>
    <n v="516.4836500534692"/>
    <n v="26.672838194434345"/>
    <n v="55.464640788676881"/>
    <n v="764085596.45642388"/>
    <n v="1417173173"/>
    <s v="South Asia"/>
    <s v="Lower middle income"/>
    <s v="Non- EU"/>
    <x v="1"/>
    <s v="Visa"/>
    <n v="3.6444639222186944E-4"/>
    <n v="112696.81107487842"/>
  </r>
  <r>
    <s v="Japan"/>
    <n v="115.28855305211992"/>
    <n v="13.182711775530873"/>
    <n v="107.65733355626898"/>
    <n v="163619312.8540138"/>
    <n v="125124989"/>
    <s v="East Asia &amp; Pacific"/>
    <s v="High income"/>
    <s v="Non- EU"/>
    <x v="1"/>
    <s v="Non-Visa"/>
    <n v="9.213871183806452E-4"/>
    <n v="4361506.0783102242"/>
  </r>
  <r>
    <s v="Pakistan"/>
    <n v="84.992823915929606"/>
    <n v="24.255419235809217"/>
    <n v="73.822472809681287"/>
    <n v="152187727.8365005"/>
    <n v="235824862"/>
    <s v="South Asia"/>
    <s v="Lower middle income"/>
    <s v="Non- EU"/>
    <x v="1"/>
    <s v="Visa"/>
    <n v="3.6040654575228632E-4"/>
    <n v="176024.01056424662"/>
  </r>
  <r>
    <s v="Sri Lanka"/>
    <n v="12.986657721496609"/>
    <n v="34.323438133742712"/>
    <n v="59.553138571579112"/>
    <n v="26545617.54584096"/>
    <n v="22181000"/>
    <s v="South Asia"/>
    <s v="Lower middle income"/>
    <s v="Non- EU"/>
    <x v="1"/>
    <s v="Visa"/>
    <n v="5.8548567339148858E-4"/>
    <n v="541808.25932104047"/>
  </r>
  <r>
    <s v="Thailand"/>
    <n v="81.564368345209658"/>
    <n v="15.619734659930119"/>
    <n v="83.183903457620559"/>
    <n v="105977440.21559764"/>
    <n v="71697030"/>
    <s v="East Asia &amp; Pacific"/>
    <s v="Upper middle income"/>
    <s v="Non- EU"/>
    <x v="1"/>
    <s v="Non-Visa"/>
    <n v="1.1376254824671211E-3"/>
    <n v="148960.18705377335"/>
  </r>
  <r>
    <s v="Australia"/>
    <n v="722.67134820209549"/>
    <n v="17.004204949926901"/>
    <n v="90.878342478469108"/>
    <n v="1116754123.6011729"/>
    <n v="25978935"/>
    <s v="East Asia &amp; Pacific"/>
    <s v="High income"/>
    <s v="Non- EU"/>
    <x v="0"/>
    <s v="Non-Visa"/>
    <n v="2.7817589450918428E-2"/>
    <s v="-"/>
  </r>
  <r>
    <s v="New Zealand"/>
    <n v="125.50184679018045"/>
    <n v="18.255439432665277"/>
    <n v="86.13994001135363"/>
    <n v="197354472.54917443"/>
    <n v="5124100"/>
    <s v="East Asia &amp; Pacific"/>
    <s v="High income"/>
    <s v="Non- EU"/>
    <x v="1"/>
    <s v="Non-Visa"/>
    <n v="2.4492466343393075E-2"/>
    <n v="60616.582120260537"/>
  </r>
  <r>
    <s v="Barbados"/>
    <n v="7.5930405238199716"/>
    <n v="17.859039363441084"/>
    <n v="62.625895214524135"/>
    <n v="8492347.5464314148"/>
    <n v="281635"/>
    <s v="-"/>
    <s v="-"/>
    <s v="Non- EU"/>
    <x v="0"/>
    <s v="Non-Visa"/>
    <n v="2.6960571391410768E-2"/>
    <s v="-"/>
  </r>
  <r>
    <s v="Jamaica"/>
    <n v="6.4988899700054112"/>
    <n v="33.038855322434991"/>
    <n v="36.595692476370701"/>
    <n v="7857676.5146505646"/>
    <n v="2827377"/>
    <s v="Latin America &amp; Caribbean"/>
    <s v="Upper middle income"/>
    <s v="Non- EU"/>
    <x v="1"/>
    <s v="Visa"/>
    <n v="2.2985579814808607E-3"/>
    <n v="312611.3178726926"/>
  </r>
  <r>
    <s v="Brazil"/>
    <n v="266.66170664508712"/>
    <n v="16.830136813044184"/>
    <n v="68.990304455911641"/>
    <n v="309625244.2426976"/>
    <n v="215313498"/>
    <s v="Latin America &amp; Caribbean"/>
    <s v="Upper middle income"/>
    <s v="Non- EU"/>
    <x v="1"/>
    <s v="Non-Visa"/>
    <n v="1.2384811408576303E-3"/>
    <s v="-"/>
  </r>
  <r>
    <s v="Mexico"/>
    <n v="163.1326269228542"/>
    <n v="8.2779956236033101"/>
    <n v="137.36442139085025"/>
    <n v="185498449.24502203"/>
    <n v="127504125"/>
    <s v="Latin America &amp; Caribbean"/>
    <s v="Upper middle income"/>
    <s v="Non- EU"/>
    <x v="1"/>
    <s v="Non-Visa"/>
    <n v="1.2794301903789715E-3"/>
    <n v="143955.9084147277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s v="Canada"/>
    <n v="852.24400649999995"/>
    <n v="9.0690240889406386"/>
    <n v="87.809919085564815"/>
    <n v="678684.74590505497"/>
    <n v="37065084"/>
    <s v="North America"/>
    <s v="High income"/>
    <x v="0"/>
    <x v="0"/>
    <s v="Non-Visa"/>
    <n v="2.2993176178961308E-2"/>
    <n v="57439.858493238542"/>
  </r>
  <r>
    <s v="USA"/>
    <n v="4571.4764522707783"/>
    <n v="7.6773707335402159"/>
    <n v="114.24831586433962"/>
    <n v="4009763.9476126335"/>
    <n v="326838199"/>
    <s v="North America"/>
    <s v="High income"/>
    <x v="0"/>
    <x v="1"/>
    <s v="Non-Visa"/>
    <n v="1.398697112595085E-2"/>
    <n v="59607.393660249611"/>
  </r>
  <r>
    <s v="Austria"/>
    <n v="327.28946057182969"/>
    <n v="4.7003044868316648"/>
    <n v="96.820371584043926"/>
    <n v="148944.59845026428"/>
    <n v="8840521"/>
    <s v="Europe &amp; Central Asia"/>
    <s v="High income"/>
    <x v="0"/>
    <x v="1"/>
    <s v="Non-Visa"/>
    <n v="3.7021512710826626E-2"/>
    <n v="41598.998520562309"/>
  </r>
  <r>
    <s v="Belgium"/>
    <n v="1096.7788958562749"/>
    <n v="3.6166106920544254"/>
    <n v="97.993945047600818"/>
    <n v="388704.96588509774"/>
    <n v="11427054"/>
    <s v="Europe &amp; Central Asia"/>
    <s v="High income"/>
    <x v="0"/>
    <x v="1"/>
    <s v="Non-Visa"/>
    <n v="9.5980897251056546E-2"/>
    <n v="38199.031876457397"/>
  </r>
  <r>
    <s v="Bulgaria"/>
    <n v="232.80480001316306"/>
    <n v="10.431823430622504"/>
    <n v="42.097487533791117"/>
    <n v="102237.05597179274"/>
    <n v="7025037"/>
    <s v="Europe &amp; Central Asia"/>
    <s v="Upper middle income"/>
    <x v="1"/>
    <x v="1"/>
    <s v="Non-Visa"/>
    <n v="3.3139298769979869E-2"/>
    <n v="13867.640839471735"/>
  </r>
  <r>
    <s v="Czech Republic"/>
    <n v="360.29248996412707"/>
    <n v="4.7418523976413596"/>
    <n v="62.075222603073129"/>
    <n v="106052.65040071339"/>
    <n v="10629928"/>
    <s v="Europe &amp; Central Asia"/>
    <s v="High income"/>
    <x v="1"/>
    <x v="1"/>
    <s v="Non-Visa"/>
    <n v="3.3894160897809195E-2"/>
    <n v="484339.12252274901"/>
  </r>
  <r>
    <s v="Cyprus"/>
    <n v="108.08465656475393"/>
    <n v="10.332993498489319"/>
    <n v="60.287765034258662"/>
    <n v="67331.670154950159"/>
    <n v="1218831"/>
    <s v="Europe &amp; Central Asia"/>
    <s v="High income"/>
    <x v="1"/>
    <x v="0"/>
    <s v="Visa"/>
    <n v="8.867895267248202E-2"/>
    <n v="24497.966796875"/>
  </r>
  <r>
    <s v="Denmark"/>
    <n v="614.17652434437321"/>
    <n v="4.2273156688206122"/>
    <n v="122.94224748226702"/>
    <n v="319197.17560435686"/>
    <n v="5793636"/>
    <s v="Europe &amp; Central Asia"/>
    <s v="High income"/>
    <x v="1"/>
    <x v="1"/>
    <s v="Non-Visa"/>
    <n v="0.10600882146278663"/>
    <n v="380553.88049922365"/>
  </r>
  <r>
    <s v="Finland"/>
    <n v="188.27955240550224"/>
    <n v="4.6950412016801089"/>
    <n v="115.85844337916511"/>
    <n v="102416.57643549482"/>
    <n v="5515525"/>
    <s v="Europe &amp; Central Asia"/>
    <s v="High income"/>
    <x v="1"/>
    <x v="1"/>
    <s v="Non-Visa"/>
    <n v="3.4136288459485221E-2"/>
    <n v="41124.281006794459"/>
  </r>
  <r>
    <s v="France"/>
    <n v="3591.8852627514052"/>
    <n v="5.1491999977713991"/>
    <n v="72.722502226624613"/>
    <n v="1345027.0834044795"/>
    <n v="67158348"/>
    <s v="Europe &amp; Central Asia"/>
    <s v="High income"/>
    <x v="1"/>
    <x v="1"/>
    <s v="Non-Visa"/>
    <n v="5.3483823973028713E-2"/>
    <n v="34483.328759069533"/>
  </r>
  <r>
    <s v="Germany"/>
    <n v="3170.2085947804999"/>
    <n v="5.3713977185960102"/>
    <n v="86.470890682694019"/>
    <n v="1472465.3433761962"/>
    <n v="82905782"/>
    <s v="Europe &amp; Central Asia"/>
    <s v="High income"/>
    <x v="1"/>
    <x v="1"/>
    <s v="Non-Visa"/>
    <n v="3.8238691178143644E-2"/>
    <n v="38691.520936380526"/>
  </r>
  <r>
    <s v="Greece"/>
    <n v="223.12040429223623"/>
    <n v="8.8670992079180895"/>
    <n v="66.096260351141026"/>
    <n v="130766.87461090559"/>
    <n v="10732882"/>
    <s v="Europe &amp; Central Asia"/>
    <s v="High income"/>
    <x v="1"/>
    <x v="1"/>
    <s v="Non-Visa"/>
    <n v="2.0788489456255665E-2"/>
    <n v="16806.921197866519"/>
  </r>
  <r>
    <s v="Hungary"/>
    <n v="371.74155601141319"/>
    <n v="7.1444152692012128"/>
    <n v="44.465895463772"/>
    <n v="118095.90675799386"/>
    <n v="9775564"/>
    <s v="Europe &amp; Central Asia"/>
    <s v="High income"/>
    <x v="1"/>
    <x v="1"/>
    <s v="Non-Visa"/>
    <n v="3.8027632575615401E-2"/>
    <n v="4016081.8342552921"/>
  </r>
  <r>
    <s v="Republic of Ireland"/>
    <n v="2982.7107284769422"/>
    <n v="3.0008920306920919"/>
    <n v="107.42987634077033"/>
    <n v="961582.56955872732"/>
    <n v="4867316"/>
    <s v="Europe &amp; Central Asia"/>
    <s v="High income"/>
    <x v="1"/>
    <x v="1"/>
    <s v="Non-Visa"/>
    <n v="0.61280400296116833"/>
    <n v="65199.26218063508"/>
  </r>
  <r>
    <s v="Italy"/>
    <n v="2080.4628733164013"/>
    <n v="5.2331516792412911"/>
    <n v="82.760402408893285"/>
    <n v="901043.76617553574"/>
    <n v="60421760"/>
    <s v="Europe &amp; Central Asia"/>
    <s v="High income"/>
    <x v="1"/>
    <x v="1"/>
    <s v="Non-Visa"/>
    <n v="3.4432344792942167E-2"/>
    <n v="28475.090762003623"/>
  </r>
  <r>
    <s v="Lithuania"/>
    <n v="321.86633664180107"/>
    <n v="5.8376493702005545"/>
    <n v="53.603856880429483"/>
    <n v="100718.58186965775"/>
    <n v="2801543"/>
    <s v="Europe &amp; Central Asia"/>
    <s v="High income"/>
    <x v="1"/>
    <x v="1"/>
    <s v="Non-Visa"/>
    <n v="0.11488895106796543"/>
    <n v="14820.544607025486"/>
  </r>
  <r>
    <s v="Luxembourg"/>
    <n v="78.018107763755111"/>
    <n v="6.0954840477160399"/>
    <n v="97.58909142546041"/>
    <n v="46409.285954236046"/>
    <n v="607950"/>
    <s v="Europe &amp; Central Asia"/>
    <s v="High income"/>
    <x v="1"/>
    <x v="1"/>
    <s v="Non-Visa"/>
    <n v="0.12832980962867852"/>
    <n v="95877.014557118178"/>
  </r>
  <r>
    <s v="Malta"/>
    <n v="111.27134501315297"/>
    <n v="5.1859031796239954"/>
    <n v="97.033778806014325"/>
    <n v="55992.606728792169"/>
    <n v="484630"/>
    <s v="Middle East &amp; North Africa"/>
    <s v="High income"/>
    <x v="1"/>
    <x v="1"/>
    <s v="Non-Visa"/>
    <n v="0.22960061286580064"/>
    <n v="25107.202149143472"/>
  </r>
  <r>
    <s v="Netherlands"/>
    <n v="1978.2922009362474"/>
    <n v="4.3298866392939308"/>
    <n v="84.194915075827183"/>
    <n v="721195.20128125243"/>
    <n v="17231624"/>
    <s v="Europe &amp; Central Asia"/>
    <s v="High income"/>
    <x v="1"/>
    <x v="1"/>
    <s v="Non-Visa"/>
    <n v="0.11480590575422533"/>
    <n v="43106.141011433399"/>
  </r>
  <r>
    <s v="Norway"/>
    <n v="647.81409179962202"/>
    <n v="4.54794854046993"/>
    <n v="127.13069957673792"/>
    <n v="374555.66484909534"/>
    <n v="5311916"/>
    <s v="Europe &amp; Central Asia"/>
    <s v="High income"/>
    <x v="0"/>
    <x v="1"/>
    <s v="Non-Visa"/>
    <n v="0.12195488253195684"/>
    <n v="615889.82205290894"/>
  </r>
  <r>
    <s v="Poland"/>
    <n v="1555.3258836586519"/>
    <n v="6.7858894970013868"/>
    <n v="37.042414008470075"/>
    <n v="390955.62327763584"/>
    <n v="37974750"/>
    <s v="Europe &amp; Central Asia"/>
    <s v="High income"/>
    <x v="1"/>
    <x v="1"/>
    <s v="Non-Visa"/>
    <n v="4.095684326186879E-2"/>
    <n v="54312.404953291334"/>
  </r>
  <r>
    <s v="Portugal"/>
    <n v="452.92248286596521"/>
    <n v="6.1938402054918136"/>
    <n v="61.407254772730745"/>
    <n v="172267.58236671227"/>
    <n v="10283822"/>
    <s v="Europe &amp; Central Asia"/>
    <s v="High income"/>
    <x v="1"/>
    <x v="1"/>
    <s v="Non-Visa"/>
    <n v="4.4042232826080149E-2"/>
    <n v="18979.155317935296"/>
  </r>
  <r>
    <s v="Romania"/>
    <n v="896.58083240784686"/>
    <n v="12.593315690591037"/>
    <n v="38.588947446413968"/>
    <n v="435704.92937655974"/>
    <n v="19473970"/>
    <s v="Europe &amp; Central Asia"/>
    <s v="High income"/>
    <x v="1"/>
    <x v="1"/>
    <s v="Non-Visa"/>
    <n v="4.6039961672316783E-2"/>
    <n v="22928.339727338596"/>
  </r>
  <r>
    <s v="Russia"/>
    <n v="228.7721401075344"/>
    <n v="6.9955088502741818"/>
    <n v="122.99169758940828"/>
    <n v="196833.14929930327"/>
    <n v="144477859"/>
    <s v="Europe &amp; Central Asia"/>
    <s v="Upper middle income"/>
    <x v="0"/>
    <x v="1"/>
    <s v="Non-Visa"/>
    <n v="1.5834408240195086E-3"/>
    <n v="610408.3125"/>
  </r>
  <r>
    <s v="Slovakia"/>
    <n v="119.70869722844796"/>
    <n v="6.6547525910951393"/>
    <n v="40.680051298524774"/>
    <n v="32407.02098721893"/>
    <n v="5446771"/>
    <s v="Europe &amp; Central Asia"/>
    <s v="High income"/>
    <x v="1"/>
    <x v="1"/>
    <s v="Non-Visa"/>
    <n v="2.1977919987539032E-2"/>
    <n v="16059.510671552007"/>
  </r>
  <r>
    <s v="Spain"/>
    <n v="2450.8728354795858"/>
    <n v="6.019399917668153"/>
    <n v="72.817082864679065"/>
    <n v="1074254.6763788878"/>
    <n v="46797754"/>
    <s v="Europe &amp; Central Asia"/>
    <s v="High income"/>
    <x v="1"/>
    <x v="1"/>
    <s v="Non-Visa"/>
    <n v="5.2371591069938654E-2"/>
    <n v="25001.840900313291"/>
  </r>
  <r>
    <s v="Sweden"/>
    <n v="745.03039695412542"/>
    <n v="4.5473226810769054"/>
    <n v="117.76017629319985"/>
    <n v="398958.95020831324"/>
    <n v="10175214"/>
    <s v="Europe &amp; Central Asia"/>
    <s v="High income"/>
    <x v="1"/>
    <x v="1"/>
    <s v="Non-Visa"/>
    <n v="7.3220120673051725E-2"/>
    <n v="446903.2297502539"/>
  </r>
  <r>
    <s v="Switzerland"/>
    <n v="825.25664526679873"/>
    <n v="4.8979187588402038"/>
    <n v="89.180824892556885"/>
    <n v="360472.46177955269"/>
    <n v="8514329"/>
    <s v="Europe &amp; Central Asia"/>
    <s v="High income"/>
    <x v="0"/>
    <x v="1"/>
    <s v="Non-Visa"/>
    <n v="9.6925623295364638E-2"/>
    <n v="83492.933970486687"/>
  </r>
  <r>
    <s v="Turkey"/>
    <n v="317.59959699639921"/>
    <n v="8.2683127906014864"/>
    <n v="102.7631305852279"/>
    <n v="269857.29732640536"/>
    <n v="82809304"/>
    <s v="Europe &amp; Central Asia"/>
    <s v="Upper middle income"/>
    <x v="0"/>
    <x v="1"/>
    <s v="Visa"/>
    <n v="3.8353129618913261E-3"/>
    <n v="21211.301382269798"/>
  </r>
  <r>
    <s v="Egypt"/>
    <n v="56.186584759572632"/>
    <n v="8.9688362865473987"/>
    <n v="112.82594882693556"/>
    <n v="56856.186355286656"/>
    <n v="103740765"/>
    <s v="Middle East &amp; North Africa"/>
    <s v="Lower middle income"/>
    <x v="0"/>
    <x v="1"/>
    <s v="Non-Visa"/>
    <n v="5.4160565289423717E-4"/>
    <n v="37119.448656465953"/>
  </r>
  <r>
    <s v="Morocco"/>
    <n v="30.714891011109422"/>
    <n v="4.682143856939164"/>
    <n v="147.43036874847729"/>
    <n v="21202.18811657999"/>
    <n v="35927511"/>
    <s v="Middle East &amp; North Africa"/>
    <s v="Lower middle income"/>
    <x v="0"/>
    <x v="1"/>
    <s v="Non-Visa"/>
    <n v="8.5491285525204973E-4"/>
    <n v="31195.376953125"/>
  </r>
  <r>
    <s v="Tunisia"/>
    <n v="4.470442260478384"/>
    <n v="10.188106391293122"/>
    <n v="117.02647830286678"/>
    <n v="5330.0109031515995"/>
    <n v="11933041"/>
    <s v="Middle East &amp; North Africa"/>
    <s v="Lower middle income"/>
    <x v="0"/>
    <x v="1"/>
    <s v="Non-Visa"/>
    <n v="3.7462724384156428E-4"/>
    <n v="7984.0982445296213"/>
  </r>
  <r>
    <s v="South Africa"/>
    <n v="264.98558619491763"/>
    <n v="12.311273654580113"/>
    <n v="94.826920490687286"/>
    <n v="309354.81726019317"/>
    <n v="57339635"/>
    <s v="Sub-Saharan Africa"/>
    <s v="Upper middle income"/>
    <x v="0"/>
    <x v="1"/>
    <s v="Visa"/>
    <n v="4.6213336759977214E-3"/>
    <n v="79704.594249684364"/>
  </r>
  <r>
    <s v="Nigeria"/>
    <n v="203.2258209149671"/>
    <n v="18.401892550774605"/>
    <n v="78.747751198994052"/>
    <n v="294496.09302114538"/>
    <n v="198387623"/>
    <s v="Sub-Saharan Africa"/>
    <s v="Lower middle income"/>
    <x v="0"/>
    <x v="1"/>
    <s v="Visa"/>
    <n v="1.0243875995982225E-3"/>
    <n v="355548.13125463983"/>
  </r>
  <r>
    <s v="United Arab Emirates"/>
    <n v="511.46505445343428"/>
    <n v="9.1069463629180678"/>
    <n v="195.42985574858608"/>
    <n v="910289.75796082441"/>
    <n v="9140169"/>
    <s v="East Asia &amp; Pacific"/>
    <s v="High income"/>
    <x v="0"/>
    <x v="1"/>
    <s v="Non-Visa"/>
    <n v="5.5957942840382309E-2"/>
    <s v="-"/>
  </r>
  <r>
    <s v="China"/>
    <e v="#REF!"/>
    <n v="13"/>
    <n v="112"/>
    <n v="2044471.1719593841"/>
    <n v="1402760000"/>
    <s v="East Asia &amp; Pacific"/>
    <s v="Upper middle income"/>
    <x v="0"/>
    <x v="1"/>
    <s v="Visa"/>
    <n v="1.0010049908474119E-3"/>
    <n v="59903.521194929992"/>
  </r>
  <r>
    <s v="India"/>
    <n v="679.58538570767132"/>
    <n v="20.182842166869627"/>
    <n v="46.967543017993862"/>
    <n v="644205.15638098388"/>
    <n v="1369003306"/>
    <s v="South Asia"/>
    <s v="Lower middle income"/>
    <x v="0"/>
    <x v="1"/>
    <s v="Non-Visa"/>
    <n v="4.9640887113217187E-4"/>
    <n v="102212.41888133176"/>
  </r>
  <r>
    <s v="Japan"/>
    <n v="428.95213204668022"/>
    <n v="7.9209556077473273"/>
    <n v="146.24635573608037"/>
    <n v="496902.82172947243"/>
    <n v="126811000"/>
    <s v="East Asia &amp; Pacific"/>
    <s v="High income"/>
    <x v="0"/>
    <x v="1"/>
    <s v="Non-Visa"/>
    <n v="3.3826098055111955E-3"/>
    <n v="4374353.0424411129"/>
  </r>
  <r>
    <s v="Pakistan"/>
    <n v="94.92839685766603"/>
    <n v="20.383761904078995"/>
    <n v="53.311445267831303"/>
    <n v="103157.53141294766"/>
    <n v="219731479"/>
    <s v="South Asia"/>
    <s v="Lower middle income"/>
    <x v="0"/>
    <x v="1"/>
    <s v="Non-Visa"/>
    <n v="4.3202001501872213E-4"/>
    <n v="165101.56471481267"/>
  </r>
  <r>
    <s v="Sri Lanka"/>
    <n v="17.936837642322967"/>
    <n v="18.089116576915181"/>
    <n v="88.718439153701581"/>
    <n v="28785.722027050961"/>
    <n v="21670000"/>
    <s v="South Asia"/>
    <s v="Lower middle income"/>
    <x v="0"/>
    <x v="1"/>
    <s v="Visa"/>
    <n v="8.2772670246068151E-4"/>
    <n v="610773.34523304109"/>
  </r>
  <r>
    <s v="Thailand"/>
    <n v="188.97782667449675"/>
    <n v="18.71090145305633"/>
    <n v="89.375138752497804"/>
    <n v="316025.61894367868"/>
    <n v="71127802"/>
    <s v="East Asia &amp; Pacific"/>
    <s v="Upper middle income"/>
    <x v="0"/>
    <x v="1"/>
    <s v="Non-Visa"/>
    <n v="2.6568770770464237E-3"/>
    <n v="150337.90865630854"/>
  </r>
  <r>
    <s v="Australia"/>
    <n v="1039.0292630961944"/>
    <n v="12.841780189733996"/>
    <n v="81.668517063233836"/>
    <n v="1089701.8314173077"/>
    <n v="24966643"/>
    <s v="East Asia &amp; Pacific"/>
    <s v="High income"/>
    <x v="0"/>
    <x v="1"/>
    <s v="Non-Visa"/>
    <n v="4.1616698852793087E-2"/>
    <s v="-"/>
  </r>
  <r>
    <s v="New Zealand"/>
    <n v="231.71767367230225"/>
    <n v="13.234173455366188"/>
    <n v="89.91473727985651"/>
    <n v="275731.803779012"/>
    <n v="4900600"/>
    <s v="East Asia &amp; Pacific"/>
    <s v="High income"/>
    <x v="0"/>
    <x v="0"/>
    <s v="Non-Visa"/>
    <n v="4.7283531337448934E-2"/>
    <n v="57964.633310206911"/>
  </r>
  <r>
    <s v="Barbados"/>
    <n v="23.328468418299941"/>
    <n v="18.665331751639908"/>
    <n v="25.560171716506822"/>
    <n v="11129.75764554743"/>
    <n v="279688"/>
    <s v="-"/>
    <s v="-"/>
    <x v="0"/>
    <x v="1"/>
    <s v="Non-Visa"/>
    <n v="8.3408899982480272E-2"/>
    <s v="-"/>
  </r>
  <r>
    <s v="Jamaica"/>
    <n v="14.80973111362484"/>
    <n v="17.907192501262649"/>
    <n v="38.301572549823888"/>
    <n v="10157.60407896403"/>
    <n v="2811835"/>
    <s v="Latin America &amp; Caribbean"/>
    <s v="Upper middle income"/>
    <x v="0"/>
    <x v="0"/>
    <s v="Non-Visa"/>
    <n v="5.2669275094821858E-3"/>
    <n v="317260.79232956417"/>
  </r>
  <r>
    <s v="Brazil"/>
    <n v="287.70149971148055"/>
    <n v="8.1795803354735561"/>
    <n v="106.70955256969647"/>
    <n v="251117.19224806971"/>
    <n v="210166592"/>
    <s v="Latin America &amp; Caribbean"/>
    <s v="Upper middle income"/>
    <x v="0"/>
    <x v="1"/>
    <s v="Non-Visa"/>
    <n v="1.3689211828275759E-3"/>
    <s v="-"/>
  </r>
  <r>
    <s v="Mexico"/>
    <n v="163.87960797843806"/>
    <n v="6.7138515057176766"/>
    <n v="79.999594740079047"/>
    <n v="88020.622329957332"/>
    <n v="124013861"/>
    <s v="Latin America &amp; Caribbean"/>
    <s v="Upper middle income"/>
    <x v="0"/>
    <x v="1"/>
    <s v="Non-Visa"/>
    <n v="1.3214620257524122E-3"/>
    <n v="149338.5001294331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s v="Canada"/>
    <n v="896.646943423268"/>
    <n v="10.735267922968767"/>
    <n v="96.772534499101383"/>
    <n v="931507756.53949332"/>
    <n v="38929902"/>
    <s v="North America"/>
    <s v="High income"/>
    <x v="0"/>
    <s v="Member"/>
    <s v="Non-Visa"/>
    <n v="2.3032345250272351E-2"/>
  </r>
  <r>
    <s v="USA"/>
    <n v="4586.7862682640998"/>
    <n v="8.5340457895893547"/>
    <n v="152.04623283558499"/>
    <n v="5951674025.0503626"/>
    <n v="333287557"/>
    <s v="North America"/>
    <s v="High income"/>
    <x v="0"/>
    <s v="Non-Member"/>
    <s v="Non-Visa"/>
    <n v="1.3762248760652351E-2"/>
  </r>
  <r>
    <s v="Austria"/>
    <n v="288.05899885618538"/>
    <n v="6.1521022141211548"/>
    <n v="103.81730869889587"/>
    <n v="183981754.33308572"/>
    <n v="9042528"/>
    <s v="Europe &amp; Central Asia"/>
    <s v="High income"/>
    <x v="0"/>
    <s v="Non-Member"/>
    <s v="Non-Visa"/>
    <n v="3.1856025091233933E-2"/>
  </r>
  <r>
    <s v="Republic of Ireland"/>
    <n v="2508.6722066683928"/>
    <n v="3.7017268981213984"/>
    <n v="109.90062741098561"/>
    <n v="1020583316.9222752"/>
    <n v="5086988"/>
    <s v="Europe &amp; Central Asia"/>
    <s v="High income"/>
    <x v="1"/>
    <s v="Non-Member"/>
    <s v="Non-Visa"/>
    <n v="0.49315473255851849"/>
  </r>
  <r>
    <s v="Bulgaria"/>
    <n v="183.00940161078114"/>
    <n v="9.1402300183729022"/>
    <n v="67.463013492706551"/>
    <n v="112848622.66462147"/>
    <n v="6465097"/>
    <s v="Europe &amp; Central Asia"/>
    <s v="Upper middle income"/>
    <x v="1"/>
    <s v="Non-Member"/>
    <s v="Non-Visa"/>
    <n v="2.8307294014425638E-2"/>
  </r>
  <r>
    <s v="Czech Republic"/>
    <n v="276.49972340210155"/>
    <n v="5.341705051866918"/>
    <n v="100.48874973183842"/>
    <n v="148419870.4976252"/>
    <n v="10526073"/>
    <s v="Europe &amp; Central Asia"/>
    <s v="High income"/>
    <x v="1"/>
    <s v="Non-Member"/>
    <s v="Non-Visa"/>
    <n v="2.6268079596455537E-2"/>
  </r>
  <r>
    <s v="Malta"/>
    <n v="70.01084893434134"/>
    <n v="7.2424058243718612"/>
    <n v="70.036576536044421"/>
    <n v="35511834.628533982"/>
    <n v="523417"/>
    <s v="Middle East &amp; North Africa"/>
    <s v="High income"/>
    <x v="1"/>
    <s v="Non-Member"/>
    <s v="Non-Visa"/>
    <n v="0.13375730810107683"/>
  </r>
  <r>
    <s v="Luxembourg"/>
    <n v="81.626886184629782"/>
    <n v="4.4195448016304457"/>
    <n v="183.56357418294351"/>
    <n v="66221234.994170189"/>
    <n v="650774"/>
    <s v="Europe &amp; Central Asia"/>
    <s v="High income"/>
    <x v="1"/>
    <s v="Non-Member"/>
    <s v="Non-Visa"/>
    <n v="0.12543046615972639"/>
  </r>
  <r>
    <s v="Finland"/>
    <n v="169.38428662032132"/>
    <n v="5.7888759103705567"/>
    <n v="115.2362667072189"/>
    <n v="112994300.93514398"/>
    <n v="5556880"/>
    <s v="Europe &amp; Central Asia"/>
    <s v="High income"/>
    <x v="1"/>
    <s v="Non-Member"/>
    <s v="Non-Visa"/>
    <n v="3.0481904705576025E-2"/>
  </r>
  <r>
    <s v="France"/>
    <n v="2829.8442463755555"/>
    <n v="5.911134691078332"/>
    <n v="94.09037937733514"/>
    <n v="1573905335.7525671"/>
    <n v="67935660"/>
    <s v="Europe &amp; Central Asia"/>
    <s v="High income"/>
    <x v="1"/>
    <s v="Non-Member"/>
    <s v="Non-Visa"/>
    <n v="4.1654769326971368E-2"/>
  </r>
  <r>
    <s v="Germany"/>
    <n v="2232.7507874043995"/>
    <n v="6.3193706734193684"/>
    <n v="98.551559345614393"/>
    <n v="1390521095.6310747"/>
    <n v="84079811"/>
    <s v="Europe &amp; Central Asia"/>
    <s v="High income"/>
    <x v="1"/>
    <s v="Non-Member"/>
    <s v="Non-Visa"/>
    <n v="2.6555135660383436E-2"/>
  </r>
  <r>
    <s v="Greece"/>
    <n v="184.7841777283987"/>
    <n v="9.2551341323189753"/>
    <n v="83.309119332153557"/>
    <n v="142475451.69215283"/>
    <n v="10566531"/>
    <s v="Europe &amp; Central Asia"/>
    <s v="High income"/>
    <x v="1"/>
    <s v="Non-Member"/>
    <s v="Non-Visa"/>
    <n v="1.748768614111847E-2"/>
  </r>
  <r>
    <s v="Hungary"/>
    <n v="255.29593370911286"/>
    <n v="5.8556507753452349"/>
    <n v="59.134562475714034"/>
    <n v="88401666.74966909"/>
    <n v="9683505"/>
    <s v="Europe &amp; Central Asia"/>
    <s v="High income"/>
    <x v="1"/>
    <s v="Non-Member"/>
    <s v="Non-Visa"/>
    <n v="2.6364000814696007E-2"/>
  </r>
  <r>
    <s v="Norway"/>
    <n v="546.96828867401496"/>
    <n v="5.1014893992696253"/>
    <n v="149.63031706534181"/>
    <n v="417521393.10250407"/>
    <n v="5457127"/>
    <s v="Europe &amp; Central Asia"/>
    <s v="High income"/>
    <x v="0"/>
    <s v="Non-Member"/>
    <s v="Non-Visa"/>
    <n v="0.10023008236275516"/>
  </r>
  <r>
    <s v="Italy"/>
    <n v="1313.3643740591465"/>
    <n v="6.7411479616354706"/>
    <n v="90.043335577776418"/>
    <n v="797206196.73614252"/>
    <n v="58856847"/>
    <s v="Europe &amp; Central Asia"/>
    <s v="High income"/>
    <x v="1"/>
    <s v="Non-Member"/>
    <s v="Non-Visa"/>
    <n v="2.2314555417131784E-2"/>
  </r>
  <r>
    <s v="Lithuania"/>
    <n v="164.38696713930742"/>
    <n v="6.3325416374992178"/>
    <n v="64.98667648014974"/>
    <n v="67650305.799529284"/>
    <n v="2833000"/>
    <s v="Europe &amp; Central Asia"/>
    <s v="High income"/>
    <x v="1"/>
    <s v="Non-Member"/>
    <s v="Non-Visa"/>
    <n v="5.8025756138124746E-2"/>
  </r>
  <r>
    <s v="Switzerland"/>
    <n v="862.12358348272755"/>
    <n v="5.884259414563199"/>
    <n v="127.49158752688788"/>
    <n v="646759572.48010314"/>
    <n v="8769741"/>
    <s v="Europe &amp; Central Asia"/>
    <s v="High income"/>
    <x v="0"/>
    <s v="Non-Member"/>
    <s v="Non-Visa"/>
    <n v="9.8306618574337312E-2"/>
  </r>
  <r>
    <s v="Cyprus"/>
    <n v="122.65947457236214"/>
    <n v="10.617990031329818"/>
    <n v="80.535429254695202"/>
    <n v="104889107.75752819"/>
    <n v="1251488"/>
    <s v="Europe &amp; Central Asia"/>
    <s v="High income"/>
    <x v="1"/>
    <s v="Member"/>
    <s v="Visa"/>
    <n v="9.8010907473633099E-2"/>
  </r>
  <r>
    <s v="Denmark"/>
    <n v="566.00640164596405"/>
    <n v="4.7308243962758354"/>
    <n v="115.16588053920087"/>
    <n v="308377017.2227034"/>
    <n v="5903037"/>
    <s v="Europe &amp; Central Asia"/>
    <s v="High income"/>
    <x v="1"/>
    <s v="Non-Member"/>
    <s v="Non-Visa"/>
    <n v="9.588393256656938E-2"/>
  </r>
  <r>
    <s v="Netherlands"/>
    <n v="1631.5933477799508"/>
    <n v="5.1270261641356214"/>
    <n v="106.76423684575862"/>
    <n v="893106519.73926699"/>
    <n v="17703090"/>
    <s v="Europe &amp; Central Asia"/>
    <s v="High income"/>
    <x v="1"/>
    <s v="Non-Member"/>
    <s v="Non-Visa"/>
    <n v="9.2164325424541754E-2"/>
  </r>
  <r>
    <s v="Poland"/>
    <n v="1344.5709010630651"/>
    <n v="5.7414465548731348"/>
    <n v="53.61861214658515"/>
    <n v="413923995.18183649"/>
    <n v="37561599"/>
    <s v="Europe &amp; Central Asia"/>
    <s v="High income"/>
    <x v="1"/>
    <s v="Non-Member"/>
    <s v="Non-Visa"/>
    <n v="3.5796423391428703E-2"/>
  </r>
  <r>
    <s v="Portugal"/>
    <n v="494.04318147003073"/>
    <n v="6.9520443282502633"/>
    <n v="64.802105136746874"/>
    <n v="222569964.65161166"/>
    <n v="10379007"/>
    <s v="Europe &amp; Central Asia"/>
    <s v="High income"/>
    <x v="1"/>
    <s v="Non-Member"/>
    <s v="Non-Visa"/>
    <n v="4.7600235886730853E-2"/>
  </r>
  <r>
    <s v="Romania"/>
    <n v="633.59484591997773"/>
    <n v="9.0171643485233126"/>
    <n v="48.523577411670871"/>
    <n v="277226302.66653937"/>
    <n v="18956666"/>
    <s v="Europe &amp; Central Asia"/>
    <s v="High income"/>
    <x v="1"/>
    <s v="Non-Member"/>
    <s v="Non-Visa"/>
    <n v="3.342332696688214E-2"/>
  </r>
  <r>
    <s v="Russia"/>
    <n v="43.500104316233546"/>
    <n v="13.277567615506658"/>
    <n v="80.533546963846831"/>
    <n v="46514209.802379213"/>
    <n v="143555736"/>
    <s v="Europe &amp; Central Asia"/>
    <s v="Upper middle income"/>
    <x v="0"/>
    <s v="Non-Member"/>
    <s v="Non-Visa"/>
    <n v="3.0301892162799783E-4"/>
  </r>
  <r>
    <s v="Slovakia"/>
    <n v="77.360612236106803"/>
    <n v="8.5002097069638349"/>
    <n v="58.963254783375547"/>
    <n v="38773141.224909432"/>
    <n v="5431752"/>
    <s v="Europe &amp; Central Asia"/>
    <s v="High income"/>
    <x v="1"/>
    <s v="Non-Member"/>
    <s v="Non-Visa"/>
    <n v="1.4242294610671989E-2"/>
  </r>
  <r>
    <s v="Spain"/>
    <n v="2012.0828556948868"/>
    <n v="6.885802264507304"/>
    <n v="76.029372063998423"/>
    <n v="1053372100.2030009"/>
    <n v="47615034"/>
    <s v="Europe &amp; Central Asia"/>
    <s v="High income"/>
    <x v="1"/>
    <s v="Non-Member"/>
    <s v="Non-Visa"/>
    <n v="4.2257301668521055E-2"/>
  </r>
  <r>
    <s v="Sweden"/>
    <n v="629.92565618771755"/>
    <n v="5.6484543073800051"/>
    <n v="110.22648872847752"/>
    <n v="392197562.431005"/>
    <n v="10486941"/>
    <s v="Europe &amp; Central Asia"/>
    <s v="High income"/>
    <x v="1"/>
    <s v="Non-Member"/>
    <s v="Non-Visa"/>
    <n v="6.0067626602239639E-2"/>
  </r>
  <r>
    <s v="Belgium"/>
    <n v="679.13641254937988"/>
    <n v="4.7044302794802286"/>
    <n v="125.90000412610949"/>
    <n v="402244205.9823584"/>
    <n v="11669446"/>
    <s v="Europe &amp; Central Asia"/>
    <s v="High income"/>
    <x v="0"/>
    <s v="Non-Member"/>
    <s v="Non-Visa"/>
    <n v="5.8197828118779577E-2"/>
  </r>
  <r>
    <s v="Turkey"/>
    <n v="186.71087181155434"/>
    <n v="9.1215284337104325"/>
    <n v="98.031672998461232"/>
    <n v="166956617.47923863"/>
    <n v="85341241"/>
    <s v="Europe &amp; Central Asia"/>
    <s v="Upper middle income"/>
    <x v="0"/>
    <s v="Non-Member"/>
    <s v="Visa"/>
    <n v="2.1878152886428536E-3"/>
  </r>
  <r>
    <s v="Egypt"/>
    <n v="31.071509224629661"/>
    <n v="12.556700811905777"/>
    <n v="147.5923226942314"/>
    <n v="57583977.873762622"/>
    <n v="110990103"/>
    <s v="Middle East &amp; North Africa"/>
    <s v="Lower middle income"/>
    <x v="0"/>
    <s v="Non-Member"/>
    <s v="Visa"/>
    <n v="2.7994846733883709E-4"/>
  </r>
  <r>
    <s v="Morocco"/>
    <n v="14.607416875213795"/>
    <n v="22.578836357737131"/>
    <n v="64.534095402363533"/>
    <n v="21284536.946258217"/>
    <n v="37457971"/>
    <s v="Middle East &amp; North Africa"/>
    <s v="Lower middle income"/>
    <x v="0"/>
    <s v="Non-Member"/>
    <s v="Non-Visa"/>
    <n v="3.8996818261228822E-4"/>
  </r>
  <r>
    <s v="Tunisia"/>
    <n v="9.4801901107118294"/>
    <n v="62.019438815805458"/>
    <n v="17.960348627886955"/>
    <n v="10559896.004664086"/>
    <n v="12356117"/>
    <s v="Middle East &amp; North Africa"/>
    <s v="Lower middle income"/>
    <x v="0"/>
    <s v="Non-Member"/>
    <s v="Non-Visa"/>
    <n v="7.6724670952143224E-4"/>
  </r>
  <r>
    <s v="South Africa"/>
    <n v="206.83877522257413"/>
    <n v="16.889403691054287"/>
    <n v="78.62976801088044"/>
    <n v="274683939.97283846"/>
    <n v="59893885"/>
    <s v="Sub-Saharan Africa"/>
    <s v="Upper middle income"/>
    <x v="0"/>
    <s v="Non-Member"/>
    <s v="Visa"/>
    <n v="3.4534205824613669E-3"/>
  </r>
  <r>
    <s v="Nigeria"/>
    <n v="206.54832449653941"/>
    <n v="20.963842578042836"/>
    <n v="77.708781889761497"/>
    <n v="336482643.66500545"/>
    <n v="218541212"/>
    <s v="Sub-Saharan Africa"/>
    <s v="Lower middle income"/>
    <x v="0"/>
    <s v="Non-Member"/>
    <s v="Visa"/>
    <n v="9.451229935365207E-4"/>
  </r>
  <r>
    <s v="Israel"/>
    <n v="245.05276164713163"/>
    <n v="6.593083637408613"/>
    <n v="144.89251715305176"/>
    <n v="234096081.17996246"/>
    <n v="9550600"/>
    <s v="Middle East &amp; North Africa"/>
    <s v="High income"/>
    <x v="0"/>
    <s v="Non-Member"/>
    <s v="Non-Visa"/>
    <n v="2.5658362997835912E-2"/>
  </r>
  <r>
    <s v="United Arab Emirates"/>
    <n v="379.51737494899623"/>
    <n v="13.802686935308362"/>
    <n v="151.30279906766526"/>
    <n v="792578456.82919729"/>
    <n v="9441129"/>
    <s v="Middle East &amp; North Africa"/>
    <s v="High income"/>
    <x v="0"/>
    <s v="Non-Member"/>
    <s v="Non-Visa"/>
    <n v="4.0198304138095796E-2"/>
  </r>
  <r>
    <s v="China"/>
    <e v="#REF!"/>
    <n v="40"/>
    <n v="72"/>
    <n v="533403204.78303063"/>
    <n v="1412175000"/>
    <s v="East Asia &amp; Pacific"/>
    <s v="Upper middle income"/>
    <x v="0"/>
    <s v="Non-Member"/>
    <s v="Visa"/>
    <n v="1.3115190830118007E-4"/>
  </r>
  <r>
    <s v="India"/>
    <n v="516.4836500534692"/>
    <n v="26.672838194434345"/>
    <n v="55.464640788676881"/>
    <n v="764085596.45642388"/>
    <n v="1417173173"/>
    <s v="South Asia"/>
    <s v="Lower middle income"/>
    <x v="0"/>
    <s v="Non-Member"/>
    <s v="Visa"/>
    <n v="3.6444639222186944E-4"/>
  </r>
  <r>
    <s v="Japan"/>
    <n v="115.28855305211992"/>
    <n v="13.182711775530873"/>
    <n v="107.65733355626898"/>
    <n v="163619312.8540138"/>
    <n v="125124989"/>
    <s v="East Asia &amp; Pacific"/>
    <s v="High income"/>
    <x v="0"/>
    <s v="Non-Member"/>
    <s v="Non-Visa"/>
    <n v="9.213871183806452E-4"/>
  </r>
  <r>
    <s v="Pakistan"/>
    <n v="84.992823915929606"/>
    <n v="24.255419235809217"/>
    <n v="73.822472809681287"/>
    <n v="152187727.8365005"/>
    <n v="235824862"/>
    <s v="South Asia"/>
    <s v="Lower middle income"/>
    <x v="0"/>
    <s v="Non-Member"/>
    <s v="Visa"/>
    <n v="3.6040654575228632E-4"/>
  </r>
  <r>
    <s v="Sri Lanka"/>
    <n v="12.986657721496609"/>
    <n v="34.323438133742712"/>
    <n v="59.553138571579112"/>
    <n v="26545617.54584096"/>
    <n v="22181000"/>
    <s v="South Asia"/>
    <s v="Lower middle income"/>
    <x v="0"/>
    <s v="Non-Member"/>
    <s v="Visa"/>
    <n v="5.8548567339148858E-4"/>
  </r>
  <r>
    <s v="Thailand"/>
    <n v="81.564368345209658"/>
    <n v="15.619734659930119"/>
    <n v="83.183903457620559"/>
    <n v="105977440.21559764"/>
    <n v="71697030"/>
    <s v="East Asia &amp; Pacific"/>
    <s v="Upper middle income"/>
    <x v="0"/>
    <s v="Non-Member"/>
    <s v="Non-Visa"/>
    <n v="1.1376254824671211E-3"/>
  </r>
  <r>
    <s v="Australia"/>
    <n v="722.67134820209549"/>
    <n v="17.004204949926901"/>
    <n v="90.878342478469108"/>
    <n v="1116754123.6011729"/>
    <n v="25978935"/>
    <s v="East Asia &amp; Pacific"/>
    <s v="High income"/>
    <x v="0"/>
    <s v="Member"/>
    <s v="Non-Visa"/>
    <n v="2.7817589450918428E-2"/>
  </r>
  <r>
    <s v="New Zealand"/>
    <n v="125.50184679018045"/>
    <n v="18.255439432665277"/>
    <n v="86.13994001135363"/>
    <n v="197354472.54917443"/>
    <n v="5124100"/>
    <s v="East Asia &amp; Pacific"/>
    <s v="High income"/>
    <x v="0"/>
    <s v="Non-Member"/>
    <s v="Non-Visa"/>
    <n v="2.4492466343393075E-2"/>
  </r>
  <r>
    <s v="Barbados"/>
    <n v="7.5930405238199716"/>
    <n v="17.859039363441084"/>
    <n v="62.625895214524135"/>
    <n v="8492347.5464314148"/>
    <n v="281635"/>
    <s v="-"/>
    <s v="-"/>
    <x v="0"/>
    <s v="Member"/>
    <s v="Non-Visa"/>
    <n v="2.6960571391410768E-2"/>
  </r>
  <r>
    <s v="Jamaica"/>
    <n v="6.4988899700054112"/>
    <n v="33.038855322434991"/>
    <n v="36.595692476370701"/>
    <n v="7857676.5146505646"/>
    <n v="2827377"/>
    <s v="Latin America &amp; Caribbean"/>
    <s v="Upper middle income"/>
    <x v="0"/>
    <s v="Non-Member"/>
    <s v="Visa"/>
    <n v="2.2985579814808607E-3"/>
  </r>
  <r>
    <s v="Brazil"/>
    <n v="266.66170664508712"/>
    <n v="16.830136813044184"/>
    <n v="68.990304455911641"/>
    <n v="309625244.2426976"/>
    <n v="215313498"/>
    <s v="Latin America &amp; Caribbean"/>
    <s v="Upper middle income"/>
    <x v="0"/>
    <s v="Non-Member"/>
    <s v="Non-Visa"/>
    <n v="1.2384811408576303E-3"/>
  </r>
  <r>
    <s v="Mexico"/>
    <n v="163.1326269228542"/>
    <n v="8.2779956236033101"/>
    <n v="137.36442139085025"/>
    <n v="185498449.24502203"/>
    <n v="127504125"/>
    <s v="Latin America &amp; Caribbean"/>
    <s v="Upper middle income"/>
    <x v="0"/>
    <s v="Non-Member"/>
    <s v="Non-Visa"/>
    <n v="1.2794301903789715E-3"/>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
  <r>
    <x v="0"/>
    <x v="0"/>
    <n v="2508.6722066683928"/>
    <n v="3.7017268981213984"/>
    <n v="109.90062741098561"/>
    <n v="1020583316.9222752"/>
    <n v="5086988"/>
    <x v="0"/>
    <x v="0"/>
    <x v="0"/>
    <s v="Non-Member"/>
    <x v="0"/>
    <n v="0.49315473255851849"/>
    <n v="88833.239237049507"/>
  </r>
  <r>
    <x v="0"/>
    <x v="1"/>
    <n v="70.01084893434134"/>
    <n v="7.2424058243718612"/>
    <n v="70.036576536044421"/>
    <n v="35511834.628533982"/>
    <n v="523417"/>
    <x v="1"/>
    <x v="0"/>
    <x v="0"/>
    <s v="Non-Member"/>
    <x v="0"/>
    <n v="0.13375730810107683"/>
    <n v="27158.801420757445"/>
  </r>
  <r>
    <x v="0"/>
    <x v="2"/>
    <n v="81.626886184629782"/>
    <n v="4.4195448016304457"/>
    <n v="183.56357418294351"/>
    <n v="66221234.994170189"/>
    <n v="650774"/>
    <x v="0"/>
    <x v="0"/>
    <x v="0"/>
    <s v="Non-Member"/>
    <x v="0"/>
    <n v="0.12543046615972639"/>
    <n v="97033.696797966724"/>
  </r>
  <r>
    <x v="0"/>
    <x v="3"/>
    <n v="546.96828867401496"/>
    <n v="5.1014893992696253"/>
    <n v="149.63031706534181"/>
    <n v="417521393.10250407"/>
    <n v="5457127"/>
    <x v="0"/>
    <x v="0"/>
    <x v="1"/>
    <s v="Non-Member"/>
    <x v="0"/>
    <n v="0.10023008236275516"/>
    <n v="642220.16456644679"/>
  </r>
  <r>
    <x v="0"/>
    <x v="4"/>
    <n v="862.12358348272755"/>
    <n v="5.884259414563199"/>
    <n v="127.49158752688788"/>
    <n v="646759572.48010314"/>
    <n v="8769741"/>
    <x v="0"/>
    <x v="0"/>
    <x v="1"/>
    <s v="Non-Member"/>
    <x v="0"/>
    <n v="9.8306618574337312E-2"/>
    <n v="85136.130017978867"/>
  </r>
  <r>
    <x v="0"/>
    <x v="5"/>
    <n v="122.65947457236214"/>
    <n v="10.617990031329818"/>
    <n v="80.535429254695202"/>
    <n v="104889107.75752819"/>
    <n v="1251488"/>
    <x v="0"/>
    <x v="0"/>
    <x v="0"/>
    <s v="Member"/>
    <x v="1"/>
    <n v="9.8010907473633099E-2"/>
    <n v="26653.35546875"/>
  </r>
  <r>
    <x v="0"/>
    <x v="6"/>
    <n v="566.00640164596405"/>
    <n v="4.7308243962758354"/>
    <n v="115.16588053920087"/>
    <n v="308377017.2227034"/>
    <n v="5903037"/>
    <x v="0"/>
    <x v="0"/>
    <x v="0"/>
    <s v="Non-Member"/>
    <x v="0"/>
    <n v="9.588393256656938E-2"/>
    <n v="404435.2415544744"/>
  </r>
  <r>
    <x v="0"/>
    <x v="7"/>
    <n v="1631.5933477799508"/>
    <n v="5.1270261641356214"/>
    <n v="106.76423684575862"/>
    <n v="893106519.73926699"/>
    <n v="17703090"/>
    <x v="0"/>
    <x v="0"/>
    <x v="0"/>
    <s v="Non-Member"/>
    <x v="0"/>
    <n v="9.2164325424541754E-2"/>
    <n v="45046.662475307981"/>
  </r>
  <r>
    <x v="0"/>
    <x v="8"/>
    <n v="629.92565618771755"/>
    <n v="5.6484543073800051"/>
    <n v="110.22648872847752"/>
    <n v="392197562.431005"/>
    <n v="10486941"/>
    <x v="0"/>
    <x v="0"/>
    <x v="0"/>
    <s v="Non-Member"/>
    <x v="0"/>
    <n v="6.0067626602239639E-2"/>
    <n v="467981.84523017722"/>
  </r>
  <r>
    <x v="0"/>
    <x v="9"/>
    <n v="679.13641254937988"/>
    <n v="4.7044302794802286"/>
    <n v="125.90000412610949"/>
    <n v="402244205.9823584"/>
    <n v="11669446"/>
    <x v="0"/>
    <x v="0"/>
    <x v="1"/>
    <s v="Non-Member"/>
    <x v="0"/>
    <n v="5.8197828118779577E-2"/>
    <n v="39725.416270832393"/>
  </r>
  <r>
    <x v="0"/>
    <x v="10"/>
    <n v="164.38696713930742"/>
    <n v="6.3325416374992178"/>
    <n v="64.98667648014974"/>
    <n v="67650305.799529284"/>
    <n v="2833000"/>
    <x v="0"/>
    <x v="0"/>
    <x v="0"/>
    <s v="Non-Member"/>
    <x v="0"/>
    <n v="5.8025756138124746E-2"/>
    <n v="16554.057536180728"/>
  </r>
  <r>
    <x v="0"/>
    <x v="11"/>
    <n v="494.04318147003073"/>
    <n v="6.9520443282502633"/>
    <n v="64.802105136746874"/>
    <n v="222569964.65161166"/>
    <n v="10379007"/>
    <x v="0"/>
    <x v="0"/>
    <x v="0"/>
    <s v="Non-Member"/>
    <x v="0"/>
    <n v="4.7600235886730853E-2"/>
    <n v="19930.136861840445"/>
  </r>
  <r>
    <x v="0"/>
    <x v="12"/>
    <n v="2012.0828556948868"/>
    <n v="6.885802264507304"/>
    <n v="76.029372063998423"/>
    <n v="1053372100.2030009"/>
    <n v="47615034"/>
    <x v="0"/>
    <x v="0"/>
    <x v="0"/>
    <s v="Non-Member"/>
    <x v="0"/>
    <n v="4.2257301668521055E-2"/>
    <n v="24726.959136477777"/>
  </r>
  <r>
    <x v="0"/>
    <x v="13"/>
    <n v="2829.8442463755555"/>
    <n v="5.911134691078332"/>
    <n v="94.09037937733514"/>
    <n v="1573905335.7525671"/>
    <n v="67935660"/>
    <x v="0"/>
    <x v="0"/>
    <x v="0"/>
    <s v="Non-Member"/>
    <x v="0"/>
    <n v="4.1654769326971368E-2"/>
    <n v="35072.992608005872"/>
  </r>
  <r>
    <x v="0"/>
    <x v="14"/>
    <n v="379.51737494899623"/>
    <n v="13.802686935308362"/>
    <n v="151.30279906766526"/>
    <n v="792578456.82919729"/>
    <n v="9441129"/>
    <x v="1"/>
    <x v="0"/>
    <x v="1"/>
    <s v="Non-Member"/>
    <x v="0"/>
    <n v="4.0198304138095796E-2"/>
    <s v="-"/>
  </r>
  <r>
    <x v="0"/>
    <x v="15"/>
    <n v="1344.5709010630651"/>
    <n v="5.7414465548731348"/>
    <n v="53.61861214658515"/>
    <n v="413923995.18183649"/>
    <n v="37561599"/>
    <x v="0"/>
    <x v="0"/>
    <x v="0"/>
    <s v="Non-Member"/>
    <x v="0"/>
    <n v="3.5796423391428703E-2"/>
    <n v="62969.284135108304"/>
  </r>
  <r>
    <x v="0"/>
    <x v="16"/>
    <n v="633.59484591997773"/>
    <n v="9.0171643485233126"/>
    <n v="48.523577411670871"/>
    <n v="277226302.66653937"/>
    <n v="18956666"/>
    <x v="0"/>
    <x v="0"/>
    <x v="0"/>
    <s v="Non-Member"/>
    <x v="0"/>
    <n v="3.342332696688214E-2"/>
    <n v="26121.581716953813"/>
  </r>
  <r>
    <x v="0"/>
    <x v="17"/>
    <n v="288.05899885618538"/>
    <n v="6.1521022141211548"/>
    <n v="103.81730869889587"/>
    <n v="183981754.33308572"/>
    <n v="9042528"/>
    <x v="0"/>
    <x v="0"/>
    <x v="1"/>
    <s v="Non-Member"/>
    <x v="0"/>
    <n v="3.1856025091233933E-2"/>
    <n v="42399.996991991618"/>
  </r>
  <r>
    <x v="0"/>
    <x v="18"/>
    <n v="169.38428662032132"/>
    <n v="5.7888759103705567"/>
    <n v="115.2362667072189"/>
    <n v="112994300.93514398"/>
    <n v="5556880"/>
    <x v="0"/>
    <x v="0"/>
    <x v="0"/>
    <s v="Non-Member"/>
    <x v="0"/>
    <n v="3.0481904705576025E-2"/>
    <n v="42440.54217474554"/>
  </r>
  <r>
    <x v="0"/>
    <x v="19"/>
    <n v="183.00940161078114"/>
    <n v="9.1402300183729022"/>
    <n v="67.463013492706551"/>
    <n v="112848622.66462147"/>
    <n v="6465097"/>
    <x v="0"/>
    <x v="1"/>
    <x v="0"/>
    <s v="Non-Member"/>
    <x v="0"/>
    <n v="2.8307294014425638E-2"/>
    <n v="16750.850605953787"/>
  </r>
  <r>
    <x v="0"/>
    <x v="20"/>
    <n v="722.67134820209549"/>
    <n v="17.004204949926901"/>
    <n v="90.878342478469108"/>
    <n v="1116754123.6011729"/>
    <n v="25978935"/>
    <x v="2"/>
    <x v="0"/>
    <x v="1"/>
    <s v="Member"/>
    <x v="0"/>
    <n v="2.7817589450918428E-2"/>
    <s v="-"/>
  </r>
  <r>
    <x v="0"/>
    <x v="21"/>
    <n v="7.5930405238199716"/>
    <n v="17.859039363441084"/>
    <n v="62.625895214524135"/>
    <n v="8492347.5464314148"/>
    <n v="281635"/>
    <x v="3"/>
    <x v="2"/>
    <x v="1"/>
    <s v="Member"/>
    <x v="0"/>
    <n v="2.6960571391410768E-2"/>
    <s v="-"/>
  </r>
  <r>
    <x v="0"/>
    <x v="22"/>
    <n v="2232.7507874043995"/>
    <n v="6.3193706734193684"/>
    <n v="98.551559345614393"/>
    <n v="1390521095.6310747"/>
    <n v="84079811"/>
    <x v="0"/>
    <x v="0"/>
    <x v="0"/>
    <s v="Non-Member"/>
    <x v="0"/>
    <n v="2.6555135660383436E-2"/>
    <n v="38784.715750609859"/>
  </r>
  <r>
    <x v="0"/>
    <x v="23"/>
    <n v="255.29593370911286"/>
    <n v="5.8556507753452349"/>
    <n v="59.134562475714034"/>
    <n v="88401666.74966909"/>
    <n v="9683505"/>
    <x v="0"/>
    <x v="0"/>
    <x v="0"/>
    <s v="Non-Member"/>
    <x v="0"/>
    <n v="2.6364000814696007E-2"/>
    <n v="4550043.5018105535"/>
  </r>
  <r>
    <x v="0"/>
    <x v="24"/>
    <n v="276.49972340210155"/>
    <n v="5.341705051866918"/>
    <n v="100.48874973183842"/>
    <n v="148419870.4976252"/>
    <n v="10526073"/>
    <x v="0"/>
    <x v="0"/>
    <x v="0"/>
    <s v="Non-Member"/>
    <x v="0"/>
    <n v="2.6268079596455537E-2"/>
    <n v="505259.65381391521"/>
  </r>
  <r>
    <x v="0"/>
    <x v="25"/>
    <n v="245.05276164713163"/>
    <n v="6.593083637408613"/>
    <n v="144.89251715305176"/>
    <n v="234096081.17996246"/>
    <n v="9550600"/>
    <x v="1"/>
    <x v="0"/>
    <x v="1"/>
    <s v="Non-Member"/>
    <x v="0"/>
    <n v="2.5658362997835912E-2"/>
    <n v="165557.01840722049"/>
  </r>
  <r>
    <x v="0"/>
    <x v="26"/>
    <n v="125.50184679018045"/>
    <n v="18.255439432665277"/>
    <n v="86.13994001135363"/>
    <n v="197354472.54917443"/>
    <n v="5124100"/>
    <x v="2"/>
    <x v="0"/>
    <x v="1"/>
    <s v="Non-Member"/>
    <x v="0"/>
    <n v="2.4492466343393075E-2"/>
    <n v="60616.582120260537"/>
  </r>
  <r>
    <x v="0"/>
    <x v="27"/>
    <n v="896.646943423268"/>
    <n v="10.735267922968767"/>
    <n v="96.772534499101383"/>
    <n v="931507756.53949332"/>
    <n v="38929902"/>
    <x v="4"/>
    <x v="0"/>
    <x v="1"/>
    <s v="Member"/>
    <x v="0"/>
    <n v="2.3032345250272351E-2"/>
    <n v="57430.853280853364"/>
  </r>
  <r>
    <x v="0"/>
    <x v="28"/>
    <n v="1313.3643740591465"/>
    <n v="6.7411479616354706"/>
    <n v="90.043335577776418"/>
    <n v="797206196.73614252"/>
    <n v="58856847"/>
    <x v="0"/>
    <x v="0"/>
    <x v="0"/>
    <s v="Non-Member"/>
    <x v="0"/>
    <n v="2.2314555417131784E-2"/>
    <n v="29655.054406839019"/>
  </r>
  <r>
    <x v="0"/>
    <x v="29"/>
    <n v="184.7841777283987"/>
    <n v="9.2551341323189753"/>
    <n v="83.309119332153557"/>
    <n v="142475451.69215283"/>
    <n v="10566531"/>
    <x v="0"/>
    <x v="0"/>
    <x v="0"/>
    <s v="Non-Member"/>
    <x v="0"/>
    <n v="1.748768614111847E-2"/>
    <n v="18176.948707196334"/>
  </r>
  <r>
    <x v="0"/>
    <x v="30"/>
    <n v="77.360612236106803"/>
    <n v="8.5002097069638349"/>
    <n v="58.963254783375547"/>
    <n v="38773141.224909432"/>
    <n v="5431752"/>
    <x v="0"/>
    <x v="0"/>
    <x v="0"/>
    <s v="Non-Member"/>
    <x v="0"/>
    <n v="1.4242294610671989E-2"/>
    <n v="17012.606982056619"/>
  </r>
  <r>
    <x v="0"/>
    <x v="31"/>
    <n v="4586.7862682640998"/>
    <n v="8.5340457895893547"/>
    <n v="152.04623283558499"/>
    <n v="5951674025.0503626"/>
    <n v="333287557"/>
    <x v="4"/>
    <x v="0"/>
    <x v="1"/>
    <s v="Non-Member"/>
    <x v="0"/>
    <n v="1.3762248760652351E-2"/>
    <n v="62866.714391020607"/>
  </r>
  <r>
    <x v="0"/>
    <x v="32"/>
    <n v="206.83877522257413"/>
    <n v="16.889403691054287"/>
    <n v="78.62976801088044"/>
    <n v="274683939.97283846"/>
    <n v="59893885"/>
    <x v="5"/>
    <x v="1"/>
    <x v="1"/>
    <s v="Non-Member"/>
    <x v="1"/>
    <n v="3.4534205824613669E-3"/>
    <n v="76740.445686649633"/>
  </r>
  <r>
    <x v="0"/>
    <x v="33"/>
    <n v="6.4988899700054112"/>
    <n v="33.038855322434991"/>
    <n v="36.595692476370701"/>
    <n v="7857676.5146505646"/>
    <n v="2827377"/>
    <x v="3"/>
    <x v="1"/>
    <x v="1"/>
    <s v="Non-Member"/>
    <x v="1"/>
    <n v="2.2985579814808607E-3"/>
    <n v="312611.3178726926"/>
  </r>
  <r>
    <x v="0"/>
    <x v="34"/>
    <n v="186.71087181155434"/>
    <n v="9.1215284337104325"/>
    <n v="98.031672998461232"/>
    <n v="166956617.47923863"/>
    <n v="85341241"/>
    <x v="0"/>
    <x v="1"/>
    <x v="1"/>
    <s v="Non-Member"/>
    <x v="1"/>
    <n v="2.1878152886428536E-3"/>
    <n v="24857.046313257033"/>
  </r>
  <r>
    <x v="0"/>
    <x v="35"/>
    <n v="163.1326269228542"/>
    <n v="8.2779956236033101"/>
    <n v="137.36442139085025"/>
    <n v="185498449.24502203"/>
    <n v="127504125"/>
    <x v="3"/>
    <x v="1"/>
    <x v="1"/>
    <s v="Non-Member"/>
    <x v="0"/>
    <n v="1.2794301903789715E-3"/>
    <n v="143955.90841472775"/>
  </r>
  <r>
    <x v="0"/>
    <x v="36"/>
    <n v="266.66170664508712"/>
    <n v="16.830136813044184"/>
    <n v="68.990304455911641"/>
    <n v="309625244.2426976"/>
    <n v="215313498"/>
    <x v="3"/>
    <x v="1"/>
    <x v="1"/>
    <s v="Non-Member"/>
    <x v="0"/>
    <n v="1.2384811408576303E-3"/>
    <s v="-"/>
  </r>
  <r>
    <x v="0"/>
    <x v="37"/>
    <n v="81.564368345209658"/>
    <n v="15.619734659930119"/>
    <n v="83.183903457620559"/>
    <n v="105977440.21559764"/>
    <n v="71697030"/>
    <x v="2"/>
    <x v="1"/>
    <x v="1"/>
    <s v="Non-Member"/>
    <x v="0"/>
    <n v="1.1376254824671211E-3"/>
    <n v="148960.18705377335"/>
  </r>
  <r>
    <x v="0"/>
    <x v="38"/>
    <n v="206.54832449653941"/>
    <n v="20.963842578042836"/>
    <n v="77.708781889761497"/>
    <n v="336482643.66500545"/>
    <n v="218541212"/>
    <x v="5"/>
    <x v="3"/>
    <x v="1"/>
    <s v="Non-Member"/>
    <x v="1"/>
    <n v="9.451229935365207E-4"/>
    <n v="346703.23563182214"/>
  </r>
  <r>
    <x v="0"/>
    <x v="39"/>
    <n v="115.28855305211992"/>
    <n v="13.182711775530873"/>
    <n v="107.65733355626898"/>
    <n v="163619312.8540138"/>
    <n v="125124989"/>
    <x v="2"/>
    <x v="0"/>
    <x v="1"/>
    <s v="Non-Member"/>
    <x v="0"/>
    <n v="9.213871183806452E-4"/>
    <n v="4361506.0783102242"/>
  </r>
  <r>
    <x v="0"/>
    <x v="40"/>
    <n v="9.4801901107118294"/>
    <n v="62.019438815805458"/>
    <n v="17.960348627886955"/>
    <n v="10559896.004664086"/>
    <n v="12356117"/>
    <x v="1"/>
    <x v="3"/>
    <x v="1"/>
    <s v="Non-Member"/>
    <x v="0"/>
    <n v="7.6724670952143224E-4"/>
    <n v="7645.1500256917279"/>
  </r>
  <r>
    <x v="0"/>
    <x v="41"/>
    <n v="12.986657721496609"/>
    <n v="34.323438133742712"/>
    <n v="59.553138571579112"/>
    <n v="26545617.54584096"/>
    <n v="22181000"/>
    <x v="6"/>
    <x v="3"/>
    <x v="1"/>
    <s v="Non-Member"/>
    <x v="1"/>
    <n v="5.8548567339148858E-4"/>
    <n v="541808.25932104047"/>
  </r>
  <r>
    <x v="0"/>
    <x v="42"/>
    <n v="14.607416875213795"/>
    <n v="22.578836357737131"/>
    <n v="64.534095402363533"/>
    <n v="21284536.946258217"/>
    <n v="37457971"/>
    <x v="1"/>
    <x v="3"/>
    <x v="1"/>
    <s v="Non-Member"/>
    <x v="0"/>
    <n v="3.8996818261228822E-4"/>
    <n v="31154.53515625"/>
  </r>
  <r>
    <x v="0"/>
    <x v="43"/>
    <n v="516.4836500534692"/>
    <n v="26.672838194434345"/>
    <n v="55.464640788676881"/>
    <n v="764085596.45642388"/>
    <n v="1417173173"/>
    <x v="6"/>
    <x v="3"/>
    <x v="1"/>
    <s v="Non-Member"/>
    <x v="1"/>
    <n v="3.6444639222186944E-4"/>
    <n v="112696.81107487842"/>
  </r>
  <r>
    <x v="0"/>
    <x v="44"/>
    <n v="84.992823915929606"/>
    <n v="24.255419235809217"/>
    <n v="73.822472809681287"/>
    <n v="152187727.8365005"/>
    <n v="235824862"/>
    <x v="6"/>
    <x v="3"/>
    <x v="1"/>
    <s v="Non-Member"/>
    <x v="1"/>
    <n v="3.6040654575228632E-4"/>
    <n v="176024.01056424662"/>
  </r>
  <r>
    <x v="0"/>
    <x v="45"/>
    <n v="43.500104316233546"/>
    <n v="13.277567615506658"/>
    <n v="80.533546963846831"/>
    <n v="46514209.802379213"/>
    <n v="143555736"/>
    <x v="0"/>
    <x v="1"/>
    <x v="1"/>
    <s v="Non-Member"/>
    <x v="0"/>
    <n v="3.0301892162799783E-4"/>
    <n v="631653.25"/>
  </r>
  <r>
    <x v="0"/>
    <x v="46"/>
    <n v="31.071509224629661"/>
    <n v="12.556700811905777"/>
    <n v="147.5923226942314"/>
    <n v="57583977.873762622"/>
    <n v="110990103"/>
    <x v="1"/>
    <x v="3"/>
    <x v="1"/>
    <s v="Non-Member"/>
    <x v="1"/>
    <n v="2.7994846733883709E-4"/>
    <n v="41749.668436653308"/>
  </r>
  <r>
    <x v="0"/>
    <x v="47"/>
    <n v="185"/>
    <n v="40"/>
    <n v="72"/>
    <n v="533403204.78303063"/>
    <n v="1412175000"/>
    <x v="2"/>
    <x v="1"/>
    <x v="1"/>
    <s v="Non-Member"/>
    <x v="1"/>
    <n v="1.3115190830118007E-4"/>
    <n v="71991.825374617169"/>
  </r>
  <r>
    <x v="1"/>
    <x v="0"/>
    <n v="2982.7107284769422"/>
    <n v="3.0008920306920919"/>
    <n v="107.42987634077033"/>
    <n v="961582569.55872726"/>
    <n v="4867316"/>
    <x v="0"/>
    <x v="0"/>
    <x v="0"/>
    <s v="Non-Member"/>
    <x v="0"/>
    <n v="0.61280400296116833"/>
    <n v="65199.26218063508"/>
  </r>
  <r>
    <x v="1"/>
    <x v="1"/>
    <n v="111.27134501315297"/>
    <n v="5.1859031796239954"/>
    <n v="97.033778806014325"/>
    <n v="55992606.728792168"/>
    <n v="484630"/>
    <x v="1"/>
    <x v="0"/>
    <x v="0"/>
    <s v="Non-Member"/>
    <x v="0"/>
    <n v="0.22960061286580064"/>
    <n v="25107.202149143472"/>
  </r>
  <r>
    <x v="1"/>
    <x v="2"/>
    <n v="78.018107763755111"/>
    <n v="6.0954840477160399"/>
    <n v="97.58909142546041"/>
    <n v="46409285.954236045"/>
    <n v="607950"/>
    <x v="0"/>
    <x v="0"/>
    <x v="0"/>
    <s v="Non-Member"/>
    <x v="0"/>
    <n v="0.12832980962867852"/>
    <n v="95877.014557118178"/>
  </r>
  <r>
    <x v="1"/>
    <x v="3"/>
    <n v="647.81409179962202"/>
    <n v="4.54794854046993"/>
    <n v="127.13069957673792"/>
    <n v="374555664.84909534"/>
    <n v="5311916"/>
    <x v="0"/>
    <x v="0"/>
    <x v="1"/>
    <s v="Non-Member"/>
    <x v="0"/>
    <n v="0.12195488253195684"/>
    <n v="615889.82205290894"/>
  </r>
  <r>
    <x v="1"/>
    <x v="10"/>
    <n v="321.86633664180107"/>
    <n v="5.8376493702005545"/>
    <n v="53.603856880429483"/>
    <n v="100718581.86965774"/>
    <n v="2801543"/>
    <x v="0"/>
    <x v="0"/>
    <x v="0"/>
    <s v="Non-Member"/>
    <x v="0"/>
    <n v="0.11488895106796543"/>
    <n v="14820.544607025486"/>
  </r>
  <r>
    <x v="1"/>
    <x v="7"/>
    <n v="1978.2922009362474"/>
    <n v="4.3298866392939308"/>
    <n v="84.194915075827183"/>
    <n v="721195201.28125226"/>
    <n v="17231624"/>
    <x v="0"/>
    <x v="0"/>
    <x v="0"/>
    <s v="Non-Member"/>
    <x v="0"/>
    <n v="0.11480590575422533"/>
    <n v="43106.141011433399"/>
  </r>
  <r>
    <x v="1"/>
    <x v="6"/>
    <n v="614.17652434437321"/>
    <n v="4.2273156688206122"/>
    <n v="122.94224748226702"/>
    <n v="319197175.60435688"/>
    <n v="5793636"/>
    <x v="0"/>
    <x v="0"/>
    <x v="0"/>
    <s v="Non-Member"/>
    <x v="0"/>
    <n v="0.10600882146278663"/>
    <n v="380553.88049922365"/>
  </r>
  <r>
    <x v="1"/>
    <x v="4"/>
    <n v="825.25664526679873"/>
    <n v="4.8979187588402038"/>
    <n v="89.180824892556885"/>
    <n v="360472461.77955264"/>
    <n v="8514329"/>
    <x v="0"/>
    <x v="0"/>
    <x v="1"/>
    <s v="Non-Member"/>
    <x v="0"/>
    <n v="9.6925623295364638E-2"/>
    <n v="83492.933970486687"/>
  </r>
  <r>
    <x v="1"/>
    <x v="9"/>
    <n v="1096.7788958562749"/>
    <n v="3.6166106920544254"/>
    <n v="97.993945047600818"/>
    <n v="388704965.88509768"/>
    <n v="11427054"/>
    <x v="0"/>
    <x v="0"/>
    <x v="1"/>
    <s v="Non-Member"/>
    <x v="0"/>
    <n v="9.5980897251056546E-2"/>
    <n v="38199.031876457397"/>
  </r>
  <r>
    <x v="1"/>
    <x v="5"/>
    <n v="108.08465656475393"/>
    <n v="10.332993498489319"/>
    <n v="60.287765034258662"/>
    <n v="67331670.154950157"/>
    <n v="1218831"/>
    <x v="0"/>
    <x v="0"/>
    <x v="0"/>
    <s v="Member"/>
    <x v="1"/>
    <n v="8.867895267248202E-2"/>
    <n v="24497.966796875"/>
  </r>
  <r>
    <x v="1"/>
    <x v="21"/>
    <n v="23.328468418299941"/>
    <n v="18.665331751639908"/>
    <n v="25.560171716506822"/>
    <n v="11129757.645547429"/>
    <n v="279688"/>
    <x v="3"/>
    <x v="2"/>
    <x v="1"/>
    <s v="Non-Member"/>
    <x v="0"/>
    <n v="8.3408899982480272E-2"/>
    <s v="-"/>
  </r>
  <r>
    <x v="1"/>
    <x v="8"/>
    <n v="745.03039695412542"/>
    <n v="4.5473226810769054"/>
    <n v="117.76017629319985"/>
    <n v="398958950.20831317"/>
    <n v="10175214"/>
    <x v="0"/>
    <x v="0"/>
    <x v="0"/>
    <s v="Non-Member"/>
    <x v="0"/>
    <n v="7.3220120673051725E-2"/>
    <n v="446903.2297502539"/>
  </r>
  <r>
    <x v="1"/>
    <x v="14"/>
    <n v="511.46505445343428"/>
    <n v="9.1069463629180678"/>
    <n v="195.42985574858608"/>
    <n v="910289757.96082449"/>
    <n v="9140169"/>
    <x v="2"/>
    <x v="0"/>
    <x v="1"/>
    <s v="Non-Member"/>
    <x v="0"/>
    <n v="5.5957942840382309E-2"/>
    <s v="-"/>
  </r>
  <r>
    <x v="1"/>
    <x v="13"/>
    <n v="3591.8852627514052"/>
    <n v="5.1491999977713991"/>
    <n v="72.722502226624613"/>
    <n v="1345027083.4044795"/>
    <n v="67158348"/>
    <x v="0"/>
    <x v="0"/>
    <x v="0"/>
    <s v="Non-Member"/>
    <x v="0"/>
    <n v="5.3483823973028713E-2"/>
    <n v="34483.328759069533"/>
  </r>
  <r>
    <x v="1"/>
    <x v="12"/>
    <n v="2450.8728354795858"/>
    <n v="6.019399917668153"/>
    <n v="72.817082864679065"/>
    <n v="1074254676.3788879"/>
    <n v="46797754"/>
    <x v="0"/>
    <x v="0"/>
    <x v="0"/>
    <s v="Non-Member"/>
    <x v="0"/>
    <n v="5.2371591069938654E-2"/>
    <n v="25001.840900313291"/>
  </r>
  <r>
    <x v="1"/>
    <x v="26"/>
    <n v="231.71767367230225"/>
    <n v="13.234173455366188"/>
    <n v="89.91473727985651"/>
    <n v="275731803.77901196"/>
    <n v="4900600"/>
    <x v="2"/>
    <x v="0"/>
    <x v="1"/>
    <s v="Member"/>
    <x v="0"/>
    <n v="4.7283531337448934E-2"/>
    <n v="57964.633310206911"/>
  </r>
  <r>
    <x v="1"/>
    <x v="16"/>
    <n v="896.58083240784686"/>
    <n v="12.593315690591037"/>
    <n v="38.588947446413968"/>
    <n v="435704929.37655967"/>
    <n v="19473970"/>
    <x v="0"/>
    <x v="0"/>
    <x v="0"/>
    <s v="Non-Member"/>
    <x v="0"/>
    <n v="4.6039961672316783E-2"/>
    <n v="22928.339727338596"/>
  </r>
  <r>
    <x v="1"/>
    <x v="11"/>
    <n v="452.92248286596521"/>
    <n v="6.1938402054918136"/>
    <n v="61.407254772730745"/>
    <n v="172267582.3667123"/>
    <n v="10283822"/>
    <x v="0"/>
    <x v="0"/>
    <x v="0"/>
    <s v="Non-Member"/>
    <x v="0"/>
    <n v="4.4042232826080149E-2"/>
    <n v="18979.155317935296"/>
  </r>
  <r>
    <x v="1"/>
    <x v="20"/>
    <n v="1039.0292630961944"/>
    <n v="12.841780189733996"/>
    <n v="81.668517063233836"/>
    <n v="1089701831.4173079"/>
    <n v="24966643"/>
    <x v="2"/>
    <x v="0"/>
    <x v="1"/>
    <s v="Non-Member"/>
    <x v="0"/>
    <n v="4.1616698852793087E-2"/>
    <s v="-"/>
  </r>
  <r>
    <x v="1"/>
    <x v="15"/>
    <n v="1555.3258836586519"/>
    <n v="6.7858894970013868"/>
    <n v="37.042414008470075"/>
    <n v="390955623.27763587"/>
    <n v="37974750"/>
    <x v="0"/>
    <x v="0"/>
    <x v="0"/>
    <s v="Non-Member"/>
    <x v="0"/>
    <n v="4.095684326186879E-2"/>
    <n v="54312.404953291334"/>
  </r>
  <r>
    <x v="1"/>
    <x v="22"/>
    <n v="3170.2085947804999"/>
    <n v="5.3713977185960102"/>
    <n v="86.470890682694019"/>
    <n v="1472465343.3761961"/>
    <n v="82905782"/>
    <x v="0"/>
    <x v="0"/>
    <x v="0"/>
    <s v="Non-Member"/>
    <x v="0"/>
    <n v="3.8238691178143644E-2"/>
    <n v="38691.520936380526"/>
  </r>
  <r>
    <x v="1"/>
    <x v="23"/>
    <n v="371.74155601141319"/>
    <n v="7.1444152692012128"/>
    <n v="44.465895463772"/>
    <n v="118095906.75799388"/>
    <n v="9775564"/>
    <x v="0"/>
    <x v="0"/>
    <x v="0"/>
    <s v="Non-Member"/>
    <x v="0"/>
    <n v="3.8027632575615401E-2"/>
    <n v="4016081.8342552921"/>
  </r>
  <r>
    <x v="1"/>
    <x v="17"/>
    <n v="327.28946057182969"/>
    <n v="4.7003044868316648"/>
    <n v="96.820371584043926"/>
    <n v="148944598.45026428"/>
    <n v="8840521"/>
    <x v="0"/>
    <x v="0"/>
    <x v="1"/>
    <s v="Non-Member"/>
    <x v="0"/>
    <n v="3.7021512710826626E-2"/>
    <n v="41598.998520562309"/>
  </r>
  <r>
    <x v="1"/>
    <x v="28"/>
    <n v="2080.4628733164013"/>
    <n v="5.2331516792412911"/>
    <n v="82.760402408893285"/>
    <n v="901043766.1755358"/>
    <n v="60421760"/>
    <x v="0"/>
    <x v="0"/>
    <x v="0"/>
    <s v="Non-Member"/>
    <x v="0"/>
    <n v="3.4432344792942167E-2"/>
    <n v="28475.090762003623"/>
  </r>
  <r>
    <x v="1"/>
    <x v="18"/>
    <n v="188.27955240550224"/>
    <n v="4.6950412016801089"/>
    <n v="115.85844337916511"/>
    <n v="102416576.43549481"/>
    <n v="5515525"/>
    <x v="0"/>
    <x v="0"/>
    <x v="0"/>
    <s v="Non-Member"/>
    <x v="0"/>
    <n v="3.4136288459485221E-2"/>
    <n v="41124.281006794459"/>
  </r>
  <r>
    <x v="1"/>
    <x v="24"/>
    <n v="360.29248996412707"/>
    <n v="4.7418523976413596"/>
    <n v="62.075222603073129"/>
    <n v="106052650.4007134"/>
    <n v="10629928"/>
    <x v="0"/>
    <x v="0"/>
    <x v="0"/>
    <s v="Non-Member"/>
    <x v="0"/>
    <n v="3.3894160897809195E-2"/>
    <n v="484339.12252274901"/>
  </r>
  <r>
    <x v="1"/>
    <x v="19"/>
    <n v="232.80480001316306"/>
    <n v="10.431823430622504"/>
    <n v="42.097487533791117"/>
    <n v="102237055.97179276"/>
    <n v="7025037"/>
    <x v="0"/>
    <x v="1"/>
    <x v="0"/>
    <s v="Non-Member"/>
    <x v="0"/>
    <n v="3.3139298769979869E-2"/>
    <n v="13867.640839471735"/>
  </r>
  <r>
    <x v="1"/>
    <x v="27"/>
    <n v="852.24400649999995"/>
    <n v="9.0690240889406386"/>
    <n v="87.809919085564815"/>
    <n v="678684745.90505493"/>
    <n v="37065084"/>
    <x v="4"/>
    <x v="0"/>
    <x v="1"/>
    <s v="Member"/>
    <x v="0"/>
    <n v="2.2993176178961308E-2"/>
    <n v="57439.858493238542"/>
  </r>
  <r>
    <x v="1"/>
    <x v="30"/>
    <n v="119.70869722844796"/>
    <n v="6.6547525910951393"/>
    <n v="40.680051298524774"/>
    <n v="32407020.987218931"/>
    <n v="5446771"/>
    <x v="0"/>
    <x v="0"/>
    <x v="0"/>
    <s v="Non-Member"/>
    <x v="0"/>
    <n v="2.1977919987539032E-2"/>
    <n v="16059.510671552007"/>
  </r>
  <r>
    <x v="1"/>
    <x v="29"/>
    <n v="223.12040429223623"/>
    <n v="8.8670992079180895"/>
    <n v="66.096260351141026"/>
    <n v="130766874.6109056"/>
    <n v="10732882"/>
    <x v="0"/>
    <x v="0"/>
    <x v="0"/>
    <s v="Non-Member"/>
    <x v="0"/>
    <n v="2.0788489456255665E-2"/>
    <n v="16806.921197866519"/>
  </r>
  <r>
    <x v="1"/>
    <x v="31"/>
    <n v="4571.4764522707783"/>
    <n v="7.6773707335402159"/>
    <n v="114.24831586433962"/>
    <n v="4009763947.6126328"/>
    <n v="326838199"/>
    <x v="4"/>
    <x v="0"/>
    <x v="1"/>
    <s v="Non-Member"/>
    <x v="0"/>
    <n v="1.398697112595085E-2"/>
    <n v="59607.393660249611"/>
  </r>
  <r>
    <x v="1"/>
    <x v="33"/>
    <n v="14.80973111362484"/>
    <n v="17.907192501262649"/>
    <n v="38.301572549823888"/>
    <n v="10157604.07896403"/>
    <n v="2811835"/>
    <x v="3"/>
    <x v="1"/>
    <x v="1"/>
    <s v="Member"/>
    <x v="1"/>
    <n v="5.2669275094821858E-3"/>
    <n v="317260.79232956417"/>
  </r>
  <r>
    <x v="1"/>
    <x v="32"/>
    <n v="264.98558619491763"/>
    <n v="12.311273654580113"/>
    <n v="94.826920490687286"/>
    <n v="309354817.26019317"/>
    <n v="57339635"/>
    <x v="5"/>
    <x v="1"/>
    <x v="1"/>
    <s v="Non-Member"/>
    <x v="1"/>
    <n v="4.6213336759977214E-3"/>
    <n v="79704.594249684364"/>
  </r>
  <r>
    <x v="1"/>
    <x v="34"/>
    <n v="317.59959699639921"/>
    <n v="8.2683127906014864"/>
    <n v="102.7631305852279"/>
    <n v="269857297.32640535"/>
    <n v="82809304"/>
    <x v="0"/>
    <x v="1"/>
    <x v="1"/>
    <s v="Non-Member"/>
    <x v="1"/>
    <n v="3.8353129618913261E-3"/>
    <n v="21211.301382269798"/>
  </r>
  <r>
    <x v="1"/>
    <x v="39"/>
    <n v="428.95213204668022"/>
    <n v="7.9209556077473273"/>
    <n v="146.24635573608037"/>
    <n v="496902821.7294724"/>
    <n v="126811000"/>
    <x v="2"/>
    <x v="0"/>
    <x v="1"/>
    <s v="Non-Member"/>
    <x v="0"/>
    <n v="3.3826098055111955E-3"/>
    <n v="4374353.0424411129"/>
  </r>
  <r>
    <x v="1"/>
    <x v="37"/>
    <n v="188.97782667449675"/>
    <n v="18.71090145305633"/>
    <n v="89.375138752497804"/>
    <n v="316025618.94367874"/>
    <n v="71127802"/>
    <x v="2"/>
    <x v="1"/>
    <x v="1"/>
    <s v="Non-Member"/>
    <x v="0"/>
    <n v="2.6568770770464237E-3"/>
    <n v="150337.90865630854"/>
  </r>
  <r>
    <x v="1"/>
    <x v="45"/>
    <n v="228.7721401075344"/>
    <n v="6.9955088502741818"/>
    <n v="122.99169758940828"/>
    <n v="196833149.29930326"/>
    <n v="144477859"/>
    <x v="0"/>
    <x v="1"/>
    <x v="1"/>
    <s v="Non-Member"/>
    <x v="0"/>
    <n v="1.5834408240195086E-3"/>
    <n v="610408.3125"/>
  </r>
  <r>
    <x v="1"/>
    <x v="36"/>
    <n v="287.70149971148055"/>
    <n v="8.1795803354735561"/>
    <n v="106.70955256969647"/>
    <n v="251117192.24806973"/>
    <n v="210166592"/>
    <x v="3"/>
    <x v="1"/>
    <x v="1"/>
    <s v="Non-Member"/>
    <x v="0"/>
    <n v="1.3689211828275759E-3"/>
    <s v="-"/>
  </r>
  <r>
    <x v="1"/>
    <x v="35"/>
    <n v="163.87960797843806"/>
    <n v="6.7138515057176766"/>
    <n v="79.999594740079047"/>
    <n v="88020622.329957351"/>
    <n v="124013861"/>
    <x v="3"/>
    <x v="1"/>
    <x v="1"/>
    <s v="Non-Member"/>
    <x v="0"/>
    <n v="1.3214620257524122E-3"/>
    <n v="149338.50012943312"/>
  </r>
  <r>
    <x v="1"/>
    <x v="38"/>
    <n v="203.2258209149671"/>
    <n v="18.401892550774605"/>
    <n v="78.747751198994052"/>
    <n v="294496093.02114534"/>
    <n v="198387623"/>
    <x v="5"/>
    <x v="3"/>
    <x v="1"/>
    <s v="Non-Member"/>
    <x v="1"/>
    <n v="1.0243875995982225E-3"/>
    <n v="355548.13125463983"/>
  </r>
  <r>
    <x v="1"/>
    <x v="47"/>
    <n v="1404"/>
    <n v="13"/>
    <n v="112"/>
    <n v="2044224000"/>
    <n v="1402760000"/>
    <x v="2"/>
    <x v="1"/>
    <x v="1"/>
    <s v="Non-Member"/>
    <x v="1"/>
    <n v="1.0010049908474119E-3"/>
    <n v="59903.521194929992"/>
  </r>
  <r>
    <x v="1"/>
    <x v="42"/>
    <n v="30.714891011109422"/>
    <n v="4.682143856939164"/>
    <n v="147.43036874847729"/>
    <n v="21202188.116579991"/>
    <n v="35927511"/>
    <x v="1"/>
    <x v="3"/>
    <x v="1"/>
    <s v="Non-Member"/>
    <x v="0"/>
    <n v="8.5491285525204973E-4"/>
    <n v="31195.376953125"/>
  </r>
  <r>
    <x v="1"/>
    <x v="41"/>
    <n v="17.936837642322967"/>
    <n v="18.089116576915181"/>
    <n v="88.718439153701581"/>
    <n v="28785722.027050961"/>
    <n v="21670000"/>
    <x v="6"/>
    <x v="3"/>
    <x v="1"/>
    <s v="Non-Member"/>
    <x v="1"/>
    <n v="8.2772670246068151E-4"/>
    <n v="610773.34523304109"/>
  </r>
  <r>
    <x v="1"/>
    <x v="46"/>
    <n v="56.186584759572632"/>
    <n v="8.9688362865473987"/>
    <n v="112.82594882693556"/>
    <n v="56856186.35528665"/>
    <n v="103740765"/>
    <x v="1"/>
    <x v="3"/>
    <x v="1"/>
    <s v="Non-Member"/>
    <x v="1"/>
    <n v="5.4160565289423717E-4"/>
    <n v="37119.448656465953"/>
  </r>
  <r>
    <x v="1"/>
    <x v="43"/>
    <n v="679.58538570767132"/>
    <n v="20.182842166869627"/>
    <n v="46.967543017993862"/>
    <n v="644205156.38098383"/>
    <n v="1369003306"/>
    <x v="6"/>
    <x v="3"/>
    <x v="1"/>
    <s v="Non-Member"/>
    <x v="1"/>
    <n v="4.9640887113217187E-4"/>
    <n v="102212.41888133176"/>
  </r>
  <r>
    <x v="1"/>
    <x v="44"/>
    <n v="94.92839685766603"/>
    <n v="20.383761904078995"/>
    <n v="53.311445267831303"/>
    <n v="103157531.41294765"/>
    <n v="219731479"/>
    <x v="6"/>
    <x v="3"/>
    <x v="1"/>
    <s v="Non-Member"/>
    <x v="1"/>
    <n v="4.3202001501872213E-4"/>
    <n v="165101.56471481267"/>
  </r>
  <r>
    <x v="1"/>
    <x v="40"/>
    <n v="4.470442260478384"/>
    <n v="10.188106391293122"/>
    <n v="117.02647830286678"/>
    <n v="5330010.9031515997"/>
    <n v="11933041"/>
    <x v="1"/>
    <x v="3"/>
    <x v="1"/>
    <s v="Non-Member"/>
    <x v="0"/>
    <n v="3.7462724384156428E-4"/>
    <n v="7984.09824452962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3B2877-1A20-DF4D-BCEA-77EC0715D167}" name="PivotTable22" cacheId="510"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chartFormat="6">
  <location ref="A1:D7" firstHeaderRow="1" firstDataRow="2" firstDataCol="1"/>
  <pivotFields count="7">
    <pivotField compact="0" showAll="0"/>
    <pivotField axis="axisCol" compact="0" showAll="0">
      <items count="9">
        <item h="1" x="7"/>
        <item h="1" x="2"/>
        <item h="1" x="0"/>
        <item x="3"/>
        <item x="4"/>
        <item x="1"/>
        <item h="1" x="5"/>
        <item h="1" x="6"/>
        <item t="default"/>
      </items>
    </pivotField>
    <pivotField dataField="1" compact="0" showAll="0"/>
    <pivotField dataField="1" compact="0" showAll="0"/>
    <pivotField dataField="1" compact="0" showAll="0"/>
    <pivotField dataField="1" compact="0" showAll="0"/>
    <pivotField dataField="1" compact="0" showAll="0"/>
  </pivotFields>
  <rowFields count="1">
    <field x="-2"/>
  </rowFields>
  <rowItems count="5">
    <i>
      <x/>
    </i>
    <i i="1">
      <x v="1"/>
    </i>
    <i i="2">
      <x v="2"/>
    </i>
    <i i="3">
      <x v="3"/>
    </i>
    <i i="4">
      <x v="4"/>
    </i>
  </rowItems>
  <colFields count="1">
    <field x="1"/>
  </colFields>
  <colItems count="3">
    <i>
      <x v="3"/>
    </i>
    <i>
      <x v="4"/>
    </i>
    <i>
      <x v="5"/>
    </i>
  </colItems>
  <dataFields count="5">
    <dataField name="2018" fld="2" baseField="0" baseItem="0"/>
    <dataField name="2019" fld="3" baseField="0" baseItem="0"/>
    <dataField name="2020" fld="4" baseField="0" baseItem="0"/>
    <dataField name="2021" fld="5" baseField="0" baseItem="0"/>
    <dataField name="2022" fld="6" baseField="0" baseItem="0"/>
  </dataFields>
  <chartFormats count="18">
    <chartFormat chart="0" format="9" series="1">
      <pivotArea type="data" outline="0" fieldPosition="0">
        <references count="2">
          <reference field="4294967294" count="1" selected="0">
            <x v="0"/>
          </reference>
          <reference field="1" count="1" selected="0">
            <x v="0"/>
          </reference>
        </references>
      </pivotArea>
    </chartFormat>
    <chartFormat chart="0" format="10" series="1">
      <pivotArea type="data" outline="0" fieldPosition="0">
        <references count="2">
          <reference field="4294967294" count="1" selected="0">
            <x v="0"/>
          </reference>
          <reference field="1" count="1" selected="0">
            <x v="1"/>
          </reference>
        </references>
      </pivotArea>
    </chartFormat>
    <chartFormat chart="0" format="11" series="1">
      <pivotArea type="data" outline="0" fieldPosition="0">
        <references count="2">
          <reference field="4294967294" count="1" selected="0">
            <x v="0"/>
          </reference>
          <reference field="1" count="1" selected="0">
            <x v="2"/>
          </reference>
        </references>
      </pivotArea>
    </chartFormat>
    <chartFormat chart="0" format="12" series="1">
      <pivotArea type="data" outline="0" fieldPosition="0">
        <references count="2">
          <reference field="4294967294" count="1" selected="0">
            <x v="0"/>
          </reference>
          <reference field="1" count="1" selected="0">
            <x v="3"/>
          </reference>
        </references>
      </pivotArea>
    </chartFormat>
    <chartFormat chart="0" format="13" series="1">
      <pivotArea type="data" outline="0" fieldPosition="0">
        <references count="2">
          <reference field="4294967294" count="1" selected="0">
            <x v="0"/>
          </reference>
          <reference field="1" count="1" selected="0">
            <x v="4"/>
          </reference>
        </references>
      </pivotArea>
    </chartFormat>
    <chartFormat chart="0" format="14" series="1">
      <pivotArea type="data" outline="0" fieldPosition="0">
        <references count="2">
          <reference field="4294967294" count="1" selected="0">
            <x v="0"/>
          </reference>
          <reference field="1" count="1" selected="0">
            <x v="5"/>
          </reference>
        </references>
      </pivotArea>
    </chartFormat>
    <chartFormat chart="0" format="15" series="1">
      <pivotArea type="data" outline="0" fieldPosition="0">
        <references count="2">
          <reference field="4294967294" count="1" selected="0">
            <x v="0"/>
          </reference>
          <reference field="1" count="1" selected="0">
            <x v="6"/>
          </reference>
        </references>
      </pivotArea>
    </chartFormat>
    <chartFormat chart="0" format="16" series="1">
      <pivotArea type="data" outline="0" fieldPosition="0">
        <references count="2">
          <reference field="4294967294" count="1" selected="0">
            <x v="0"/>
          </reference>
          <reference field="1" count="1" selected="0">
            <x v="7"/>
          </reference>
        </references>
      </pivotArea>
    </chartFormat>
    <chartFormat chart="0" format="17" series="1">
      <pivotArea type="data" outline="0" fieldPosition="0">
        <references count="1">
          <reference field="4294967294" count="1" selected="0">
            <x v="0"/>
          </reference>
        </references>
      </pivotArea>
    </chartFormat>
    <chartFormat chart="5" format="26" series="1">
      <pivotArea type="data" outline="0" fieldPosition="0">
        <references count="2">
          <reference field="4294967294" count="1" selected="0">
            <x v="0"/>
          </reference>
          <reference field="1" count="1" selected="0">
            <x v="0"/>
          </reference>
        </references>
      </pivotArea>
    </chartFormat>
    <chartFormat chart="5" format="27" series="1">
      <pivotArea type="data" outline="0" fieldPosition="0">
        <references count="2">
          <reference field="4294967294" count="1" selected="0">
            <x v="0"/>
          </reference>
          <reference field="1" count="1" selected="0">
            <x v="1"/>
          </reference>
        </references>
      </pivotArea>
    </chartFormat>
    <chartFormat chart="5" format="28" series="1">
      <pivotArea type="data" outline="0" fieldPosition="0">
        <references count="2">
          <reference field="4294967294" count="1" selected="0">
            <x v="0"/>
          </reference>
          <reference field="1" count="1" selected="0">
            <x v="2"/>
          </reference>
        </references>
      </pivotArea>
    </chartFormat>
    <chartFormat chart="5" format="29" series="1">
      <pivotArea type="data" outline="0" fieldPosition="0">
        <references count="2">
          <reference field="4294967294" count="1" selected="0">
            <x v="0"/>
          </reference>
          <reference field="1" count="1" selected="0">
            <x v="3"/>
          </reference>
        </references>
      </pivotArea>
    </chartFormat>
    <chartFormat chart="5" format="30" series="1">
      <pivotArea type="data" outline="0" fieldPosition="0">
        <references count="2">
          <reference field="4294967294" count="1" selected="0">
            <x v="0"/>
          </reference>
          <reference field="1" count="1" selected="0">
            <x v="4"/>
          </reference>
        </references>
      </pivotArea>
    </chartFormat>
    <chartFormat chart="5" format="31" series="1">
      <pivotArea type="data" outline="0" fieldPosition="0">
        <references count="2">
          <reference field="4294967294" count="1" selected="0">
            <x v="0"/>
          </reference>
          <reference field="1" count="1" selected="0">
            <x v="5"/>
          </reference>
        </references>
      </pivotArea>
    </chartFormat>
    <chartFormat chart="5" format="32" series="1">
      <pivotArea type="data" outline="0" fieldPosition="0">
        <references count="2">
          <reference field="4294967294" count="1" selected="0">
            <x v="0"/>
          </reference>
          <reference field="1" count="1" selected="0">
            <x v="6"/>
          </reference>
        </references>
      </pivotArea>
    </chartFormat>
    <chartFormat chart="5" format="33" series="1">
      <pivotArea type="data" outline="0" fieldPosition="0">
        <references count="2">
          <reference field="4294967294" count="1" selected="0">
            <x v="0"/>
          </reference>
          <reference field="1" count="1" selected="0">
            <x v="7"/>
          </reference>
        </references>
      </pivotArea>
    </chartFormat>
    <chartFormat chart="5" format="3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4F15166-C511-B64E-92D0-69AA9B7BD4E3}" name="PivotTable9" cacheId="5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1" firstHeaderRow="1" firstDataRow="1" firstDataCol="1" rowPageCount="1" colPageCount="1"/>
  <pivotFields count="14">
    <pivotField axis="axisPage" multipleItemSelectionAllowed="1" showAll="0">
      <items count="3">
        <item x="1"/>
        <item h="1" x="0"/>
        <item t="default"/>
      </items>
    </pivotField>
    <pivotField showAll="0"/>
    <pivotField numFmtId="1" showAll="0"/>
    <pivotField numFmtId="1" showAll="0"/>
    <pivotField numFmtId="164" showAll="0"/>
    <pivotField dataField="1" numFmtId="164" showAll="0"/>
    <pivotField numFmtId="1" showAll="0"/>
    <pivotField axis="axisRow" showAll="0">
      <items count="9">
        <item h="1" m="1" x="7"/>
        <item x="2"/>
        <item x="0"/>
        <item x="3"/>
        <item x="1"/>
        <item x="4"/>
        <item x="6"/>
        <item x="5"/>
        <item t="default"/>
      </items>
    </pivotField>
    <pivotField showAll="0"/>
    <pivotField showAll="0"/>
    <pivotField showAll="0"/>
    <pivotField showAll="0"/>
    <pivotField numFmtId="10" showAll="0"/>
    <pivotField showAll="0"/>
  </pivotFields>
  <rowFields count="1">
    <field x="7"/>
  </rowFields>
  <rowItems count="8">
    <i>
      <x v="1"/>
    </i>
    <i>
      <x v="2"/>
    </i>
    <i>
      <x v="3"/>
    </i>
    <i>
      <x v="4"/>
    </i>
    <i>
      <x v="5"/>
    </i>
    <i>
      <x v="6"/>
    </i>
    <i>
      <x v="7"/>
    </i>
    <i t="grand">
      <x/>
    </i>
  </rowItems>
  <colItems count="1">
    <i/>
  </colItems>
  <pageFields count="1">
    <pageField fld="0" hier="-1"/>
  </pageFields>
  <dataFields count="1">
    <dataField name="Sum of contribution" fld="5" baseField="0" baseItem="0" numFmtId="164"/>
  </dataFields>
  <formats count="1">
    <format dxfId="1479">
      <pivotArea outline="0" collapsedLevelsAreSubtotals="1" fieldPosition="0"/>
    </format>
  </formats>
  <chartFormats count="2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0"/>
          </reference>
        </references>
      </pivotArea>
    </chartFormat>
    <chartFormat chart="4" format="12">
      <pivotArea type="data" outline="0" fieldPosition="0">
        <references count="2">
          <reference field="4294967294" count="1" selected="0">
            <x v="0"/>
          </reference>
          <reference field="7" count="1" selected="0">
            <x v="1"/>
          </reference>
        </references>
      </pivotArea>
    </chartFormat>
    <chartFormat chart="4" format="13">
      <pivotArea type="data" outline="0" fieldPosition="0">
        <references count="2">
          <reference field="4294967294" count="1" selected="0">
            <x v="0"/>
          </reference>
          <reference field="7" count="1" selected="0">
            <x v="2"/>
          </reference>
        </references>
      </pivotArea>
    </chartFormat>
    <chartFormat chart="4" format="14">
      <pivotArea type="data" outline="0" fieldPosition="0">
        <references count="2">
          <reference field="4294967294" count="1" selected="0">
            <x v="0"/>
          </reference>
          <reference field="7" count="1" selected="0">
            <x v="3"/>
          </reference>
        </references>
      </pivotArea>
    </chartFormat>
    <chartFormat chart="4" format="15">
      <pivotArea type="data" outline="0" fieldPosition="0">
        <references count="2">
          <reference field="4294967294" count="1" selected="0">
            <x v="0"/>
          </reference>
          <reference field="7" count="1" selected="0">
            <x v="4"/>
          </reference>
        </references>
      </pivotArea>
    </chartFormat>
    <chartFormat chart="4" format="16">
      <pivotArea type="data" outline="0" fieldPosition="0">
        <references count="2">
          <reference field="4294967294" count="1" selected="0">
            <x v="0"/>
          </reference>
          <reference field="7" count="1" selected="0">
            <x v="5"/>
          </reference>
        </references>
      </pivotArea>
    </chartFormat>
    <chartFormat chart="4" format="17">
      <pivotArea type="data" outline="0" fieldPosition="0">
        <references count="2">
          <reference field="4294967294" count="1" selected="0">
            <x v="0"/>
          </reference>
          <reference field="7" count="1" selected="0">
            <x v="6"/>
          </reference>
        </references>
      </pivotArea>
    </chartFormat>
    <chartFormat chart="4" format="18">
      <pivotArea type="data" outline="0" fieldPosition="0">
        <references count="2">
          <reference field="4294967294" count="1" selected="0">
            <x v="0"/>
          </reference>
          <reference field="7" count="1" selected="0">
            <x v="7"/>
          </reference>
        </references>
      </pivotArea>
    </chartFormat>
    <chartFormat chart="2" format="3">
      <pivotArea type="data" outline="0" fieldPosition="0">
        <references count="2">
          <reference field="4294967294" count="1" selected="0">
            <x v="0"/>
          </reference>
          <reference field="7" count="1" selected="0">
            <x v="7"/>
          </reference>
        </references>
      </pivotArea>
    </chartFormat>
    <chartFormat chart="2" format="4">
      <pivotArea type="data" outline="0" fieldPosition="0">
        <references count="2">
          <reference field="4294967294" count="1" selected="0">
            <x v="0"/>
          </reference>
          <reference field="7" count="1" selected="0">
            <x v="1"/>
          </reference>
        </references>
      </pivotArea>
    </chartFormat>
    <chartFormat chart="8" format="27" series="1">
      <pivotArea type="data" outline="0" fieldPosition="0">
        <references count="1">
          <reference field="4294967294" count="1" selected="0">
            <x v="0"/>
          </reference>
        </references>
      </pivotArea>
    </chartFormat>
    <chartFormat chart="8" format="28">
      <pivotArea type="data" outline="0" fieldPosition="0">
        <references count="2">
          <reference field="4294967294" count="1" selected="0">
            <x v="0"/>
          </reference>
          <reference field="7" count="1" selected="0">
            <x v="1"/>
          </reference>
        </references>
      </pivotArea>
    </chartFormat>
    <chartFormat chart="8" format="29">
      <pivotArea type="data" outline="0" fieldPosition="0">
        <references count="2">
          <reference field="4294967294" count="1" selected="0">
            <x v="0"/>
          </reference>
          <reference field="7" count="1" selected="0">
            <x v="2"/>
          </reference>
        </references>
      </pivotArea>
    </chartFormat>
    <chartFormat chart="8" format="30">
      <pivotArea type="data" outline="0" fieldPosition="0">
        <references count="2">
          <reference field="4294967294" count="1" selected="0">
            <x v="0"/>
          </reference>
          <reference field="7" count="1" selected="0">
            <x v="3"/>
          </reference>
        </references>
      </pivotArea>
    </chartFormat>
    <chartFormat chart="8" format="31">
      <pivotArea type="data" outline="0" fieldPosition="0">
        <references count="2">
          <reference field="4294967294" count="1" selected="0">
            <x v="0"/>
          </reference>
          <reference field="7" count="1" selected="0">
            <x v="4"/>
          </reference>
        </references>
      </pivotArea>
    </chartFormat>
    <chartFormat chart="8" format="32">
      <pivotArea type="data" outline="0" fieldPosition="0">
        <references count="2">
          <reference field="4294967294" count="1" selected="0">
            <x v="0"/>
          </reference>
          <reference field="7" count="1" selected="0">
            <x v="5"/>
          </reference>
        </references>
      </pivotArea>
    </chartFormat>
    <chartFormat chart="8" format="33">
      <pivotArea type="data" outline="0" fieldPosition="0">
        <references count="2">
          <reference field="4294967294" count="1" selected="0">
            <x v="0"/>
          </reference>
          <reference field="7" count="1" selected="0">
            <x v="6"/>
          </reference>
        </references>
      </pivotArea>
    </chartFormat>
    <chartFormat chart="8" format="34">
      <pivotArea type="data" outline="0" fieldPosition="0">
        <references count="2">
          <reference field="4294967294" count="1" selected="0">
            <x v="0"/>
          </reference>
          <reference field="7" count="1" selected="0">
            <x v="7"/>
          </reference>
        </references>
      </pivotArea>
    </chartFormat>
    <chartFormat chart="2" format="5">
      <pivotArea type="data" outline="0" fieldPosition="0">
        <references count="2">
          <reference field="4294967294" count="1" selected="0">
            <x v="0"/>
          </reference>
          <reference field="7" count="1" selected="0">
            <x v="2"/>
          </reference>
        </references>
      </pivotArea>
    </chartFormat>
    <chartFormat chart="2" format="6">
      <pivotArea type="data" outline="0" fieldPosition="0">
        <references count="2">
          <reference field="4294967294" count="1" selected="0">
            <x v="0"/>
          </reference>
          <reference field="7" count="1" selected="0">
            <x v="3"/>
          </reference>
        </references>
      </pivotArea>
    </chartFormat>
    <chartFormat chart="2" format="7">
      <pivotArea type="data" outline="0" fieldPosition="0">
        <references count="2">
          <reference field="4294967294" count="1" selected="0">
            <x v="0"/>
          </reference>
          <reference field="7" count="1" selected="0">
            <x v="4"/>
          </reference>
        </references>
      </pivotArea>
    </chartFormat>
    <chartFormat chart="2" format="8">
      <pivotArea type="data" outline="0" fieldPosition="0">
        <references count="2">
          <reference field="4294967294" count="1" selected="0">
            <x v="0"/>
          </reference>
          <reference field="7" count="1" selected="0">
            <x v="5"/>
          </reference>
        </references>
      </pivotArea>
    </chartFormat>
    <chartFormat chart="2" format="9">
      <pivotArea type="data" outline="0" fieldPosition="0">
        <references count="2">
          <reference field="4294967294" count="1" selected="0">
            <x v="0"/>
          </reference>
          <reference field="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11AD5D7-F045-9748-B9DA-C05180EAC662}" name="PivotTable5" cacheId="51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location ref="U2:Y3" firstHeaderRow="0" firstDataRow="1" firstDataCol="1"/>
  <pivotFields count="12">
    <pivotField compact="0" showAll="0"/>
    <pivotField dataField="1" compact="0" showAll="0"/>
    <pivotField dataField="1" compact="0" numFmtId="1" showAll="0"/>
    <pivotField dataField="1" compact="0" numFmtId="164" showAll="0"/>
    <pivotField dataField="1" compact="0" numFmtId="164" showAll="0"/>
    <pivotField compact="0" numFmtId="1" showAll="0"/>
    <pivotField compact="0" showAll="0"/>
    <pivotField compact="0" showAll="0"/>
    <pivotField axis="axisRow" compact="0" showAll="0">
      <items count="3">
        <item x="1"/>
        <item h="1" x="0"/>
        <item t="default"/>
      </items>
    </pivotField>
    <pivotField compact="0" showAll="0"/>
    <pivotField compact="0" showAll="0"/>
    <pivotField compact="0" numFmtId="165" showAll="0"/>
  </pivotFields>
  <rowFields count="1">
    <field x="8"/>
  </rowFields>
  <rowItems count="1">
    <i>
      <x/>
    </i>
  </rowItems>
  <colFields count="1">
    <field x="-2"/>
  </colFields>
  <colItems count="4">
    <i>
      <x/>
    </i>
    <i i="1">
      <x v="1"/>
    </i>
    <i i="2">
      <x v="2"/>
    </i>
    <i i="3">
      <x v="3"/>
    </i>
  </colItems>
  <dataFields count="4">
    <dataField name="Sum of contribution" fld="4" baseField="0" baseItem="0"/>
    <dataField name="Sum of visitors" fld="1" baseField="0" baseItem="0"/>
    <dataField name="Average of spending" fld="3" subtotal="average" baseField="0" baseItem="0"/>
    <dataField name="Average of stay" fld="2" subtotal="average" baseField="0" baseItem="0" numFmtId="1"/>
  </dataFields>
  <formats count="3">
    <format dxfId="1445">
      <pivotArea fieldPosition="0">
        <references count="2">
          <reference field="4294967294" count="1" selected="0">
            <x v="0"/>
          </reference>
          <reference field="8" count="0"/>
        </references>
      </pivotArea>
    </format>
    <format dxfId="1444">
      <pivotArea fieldPosition="0">
        <references count="2">
          <reference field="4294967294" count="1" selected="0">
            <x v="2"/>
          </reference>
          <reference field="8" count="0"/>
        </references>
      </pivotArea>
    </format>
    <format dxfId="1443">
      <pivotArea outline="0"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2AFFDE5-80A2-A847-A2CE-B22F67AAA990}" name="PivotTable7" cacheId="5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U7:Y8" firstHeaderRow="0" firstDataRow="1" firstDataCol="1"/>
  <pivotFields count="13">
    <pivotField showAll="0"/>
    <pivotField dataField="1" showAll="0"/>
    <pivotField dataField="1" numFmtId="1" showAll="0"/>
    <pivotField dataField="1" numFmtId="164" showAll="0"/>
    <pivotField dataField="1" numFmtId="164" showAll="0"/>
    <pivotField numFmtId="1" showAll="0"/>
    <pivotField showAll="0"/>
    <pivotField showAll="0"/>
    <pivotField showAll="0"/>
    <pivotField axis="axisRow" showAll="0">
      <items count="3">
        <item x="0"/>
        <item h="1" x="1"/>
        <item t="default"/>
      </items>
    </pivotField>
    <pivotField showAll="0"/>
    <pivotField numFmtId="165" showAll="0"/>
    <pivotField showAll="0"/>
  </pivotFields>
  <rowFields count="1">
    <field x="9"/>
  </rowFields>
  <rowItems count="1">
    <i>
      <x/>
    </i>
  </rowItems>
  <colFields count="1">
    <field x="-2"/>
  </colFields>
  <colItems count="4">
    <i>
      <x/>
    </i>
    <i i="1">
      <x v="1"/>
    </i>
    <i i="2">
      <x v="2"/>
    </i>
    <i i="3">
      <x v="3"/>
    </i>
  </colItems>
  <dataFields count="4">
    <dataField name="Sum of contribution" fld="4" baseField="0" baseItem="0" numFmtId="164"/>
    <dataField name="Sum of visitors" fld="1" baseField="0" baseItem="0"/>
    <dataField name="Average of spending" fld="3" subtotal="average" baseField="0" baseItem="0" numFmtId="164"/>
    <dataField name="Average of stay" fld="2" subtotal="average" baseField="0" baseItem="0" numFmtId="1"/>
  </dataFields>
  <formats count="3">
    <format dxfId="1448">
      <pivotArea outline="0" collapsedLevelsAreSubtotals="1" fieldPosition="0">
        <references count="1">
          <reference field="4294967294" count="1" selected="0">
            <x v="0"/>
          </reference>
        </references>
      </pivotArea>
    </format>
    <format dxfId="1447">
      <pivotArea outline="0" collapsedLevelsAreSubtotals="1" fieldPosition="0">
        <references count="1">
          <reference field="4294967294" count="1" selected="0">
            <x v="2"/>
          </reference>
        </references>
      </pivotArea>
    </format>
    <format dxfId="1446">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3CAE811-4AA6-7545-8B2E-18D6589E14B5}" name="PivotTable8" cacheId="51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location ref="U7:Y8" firstHeaderRow="0" firstDataRow="1" firstDataCol="1"/>
  <pivotFields count="13">
    <pivotField compact="0" showAll="0"/>
    <pivotField dataField="1" compact="0" showAll="0"/>
    <pivotField dataField="1" compact="0" showAll="0"/>
    <pivotField dataField="1" compact="0" showAll="0"/>
    <pivotField dataField="1" compact="0" numFmtId="1" showAll="0"/>
    <pivotField compact="0" numFmtId="1" showAll="0"/>
    <pivotField compact="0" showAll="0"/>
    <pivotField compact="0" showAll="0"/>
    <pivotField compact="0" showAll="0"/>
    <pivotField axis="axisRow" compact="0" showAll="0">
      <items count="3">
        <item x="0"/>
        <item h="1" x="1"/>
        <item t="default"/>
      </items>
    </pivotField>
    <pivotField compact="0" showAll="0"/>
    <pivotField compact="0" numFmtId="10" showAll="0"/>
    <pivotField compact="0" showAll="0"/>
  </pivotFields>
  <rowFields count="1">
    <field x="9"/>
  </rowFields>
  <rowItems count="1">
    <i>
      <x/>
    </i>
  </rowItems>
  <colFields count="1">
    <field x="-2"/>
  </colFields>
  <colItems count="4">
    <i>
      <x/>
    </i>
    <i i="1">
      <x v="1"/>
    </i>
    <i i="2">
      <x v="2"/>
    </i>
    <i i="3">
      <x v="3"/>
    </i>
  </colItems>
  <dataFields count="4">
    <dataField name="Sum of contribution" fld="4" baseField="0" baseItem="0" numFmtId="164"/>
    <dataField name="Sum of stay" fld="2" baseField="0" baseItem="0" numFmtId="2"/>
    <dataField name="Sum of spend" fld="3" baseField="0" baseItem="0" numFmtId="164"/>
    <dataField name="Sum of visitor" fld="1" baseField="0" baseItem="0"/>
  </dataFields>
  <formats count="3">
    <format dxfId="1426">
      <pivotArea outline="0" fieldPosition="0">
        <references count="1">
          <reference field="4294967294" count="1" selected="0">
            <x v="0"/>
          </reference>
        </references>
      </pivotArea>
    </format>
    <format dxfId="1425">
      <pivotArea outline="0" fieldPosition="0">
        <references count="1">
          <reference field="4294967294" count="1" selected="0">
            <x v="2"/>
          </reference>
        </references>
      </pivotArea>
    </format>
    <format dxfId="1424">
      <pivotArea outline="0"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D3C5C25-C060-174C-A868-EC1FAFBFF801}" name="PivotTable6" cacheId="51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location ref="U3:Y4" firstHeaderRow="0" firstDataRow="1" firstDataCol="1"/>
  <pivotFields count="13">
    <pivotField compact="0" showAll="0"/>
    <pivotField dataField="1" compact="0" showAll="0"/>
    <pivotField dataField="1" compact="0" showAll="0"/>
    <pivotField dataField="1" compact="0" showAll="0"/>
    <pivotField dataField="1" compact="0" numFmtId="1" showAll="0"/>
    <pivotField compact="0" numFmtId="1" showAll="0"/>
    <pivotField compact="0" showAll="0"/>
    <pivotField compact="0" showAll="0"/>
    <pivotField axis="axisRow" compact="0" showAll="0">
      <items count="3">
        <item x="1"/>
        <item h="1" x="0"/>
        <item t="default"/>
      </items>
    </pivotField>
    <pivotField compact="0" showAll="0"/>
    <pivotField compact="0" showAll="0"/>
    <pivotField compact="0" numFmtId="10" showAll="0"/>
    <pivotField compact="0" showAll="0"/>
  </pivotFields>
  <rowFields count="1">
    <field x="8"/>
  </rowFields>
  <rowItems count="1">
    <i>
      <x/>
    </i>
  </rowItems>
  <colFields count="1">
    <field x="-2"/>
  </colFields>
  <colItems count="4">
    <i>
      <x/>
    </i>
    <i i="1">
      <x v="1"/>
    </i>
    <i i="2">
      <x v="2"/>
    </i>
    <i i="3">
      <x v="3"/>
    </i>
  </colItems>
  <dataFields count="4">
    <dataField name="Sum of contribution" fld="4" baseField="0" baseItem="0" numFmtId="164"/>
    <dataField name="Average of stay" fld="2" subtotal="average" baseField="0" baseItem="0" numFmtId="2"/>
    <dataField name="Average of spend" fld="3" subtotal="average" baseField="0" baseItem="0" numFmtId="164"/>
    <dataField name="Sum of visitor" fld="1" baseField="0" baseItem="0"/>
  </dataFields>
  <formats count="3">
    <format dxfId="1429">
      <pivotArea outline="0" collapsedLevelsAreSubtotals="1" fieldPosition="0">
        <references count="1">
          <reference field="4294967294" count="1" selected="0">
            <x v="0"/>
          </reference>
        </references>
      </pivotArea>
    </format>
    <format dxfId="1428">
      <pivotArea outline="0" collapsedLevelsAreSubtotals="1" fieldPosition="0">
        <references count="1">
          <reference field="4294967294" count="1" selected="0">
            <x v="2"/>
          </reference>
        </references>
      </pivotArea>
    </format>
    <format dxfId="1427">
      <pivotArea outline="0"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86AE45-33DC-A445-9567-38E9C6D91E5E}" name="PivotTable15" cacheId="5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29:B31" firstHeaderRow="1" firstDataRow="1" firstDataCol="1" rowPageCount="1" colPageCount="1"/>
  <pivotFields count="14">
    <pivotField axis="axisPage" multipleItemSelectionAllowed="1" showAll="0">
      <items count="3">
        <item x="1"/>
        <item h="1" x="0"/>
        <item t="default"/>
      </items>
    </pivotField>
    <pivotField axis="axisRow" showAll="0" measureFilter="1" sortType="descending">
      <items count="49">
        <item x="31"/>
        <item x="14"/>
        <item x="34"/>
        <item x="40"/>
        <item x="37"/>
        <item x="4"/>
        <item x="8"/>
        <item x="41"/>
        <item x="12"/>
        <item x="32"/>
        <item x="30"/>
        <item x="45"/>
        <item x="16"/>
        <item x="0"/>
        <item x="11"/>
        <item x="15"/>
        <item x="44"/>
        <item x="3"/>
        <item x="38"/>
        <item x="26"/>
        <item x="7"/>
        <item x="42"/>
        <item x="35"/>
        <item x="1"/>
        <item x="2"/>
        <item x="10"/>
        <item x="39"/>
        <item x="33"/>
        <item x="28"/>
        <item x="25"/>
        <item x="43"/>
        <item x="23"/>
        <item x="29"/>
        <item x="22"/>
        <item x="13"/>
        <item x="18"/>
        <item x="46"/>
        <item x="6"/>
        <item x="24"/>
        <item x="5"/>
        <item x="47"/>
        <item x="27"/>
        <item x="19"/>
        <item x="36"/>
        <item x="9"/>
        <item x="21"/>
        <item x="17"/>
        <item x="20"/>
        <item t="default"/>
      </items>
      <autoSortScope>
        <pivotArea dataOnly="0" outline="0" fieldPosition="0">
          <references count="1">
            <reference field="4294967294" count="1" selected="0">
              <x v="0"/>
            </reference>
          </references>
        </pivotArea>
      </autoSortScope>
    </pivotField>
    <pivotField numFmtId="1" showAll="0"/>
    <pivotField dataField="1" numFmtId="1" showAll="0"/>
    <pivotField numFmtId="164" showAll="0"/>
    <pivotField numFmtId="164" showAll="0"/>
    <pivotField numFmtId="1" showAll="0"/>
    <pivotField showAll="0">
      <items count="9">
        <item h="1" m="1" x="7"/>
        <item x="2"/>
        <item h="1" x="0"/>
        <item h="1" x="3"/>
        <item h="1" x="1"/>
        <item h="1" x="4"/>
        <item h="1" x="6"/>
        <item h="1" x="5"/>
        <item t="default"/>
      </items>
    </pivotField>
    <pivotField showAll="0"/>
    <pivotField showAll="0"/>
    <pivotField showAll="0"/>
    <pivotField multipleItemSelectionAllowed="1" showAll="0"/>
    <pivotField numFmtId="10" showAll="0"/>
    <pivotField showAll="0"/>
  </pivotFields>
  <rowFields count="1">
    <field x="1"/>
  </rowFields>
  <rowItems count="2">
    <i>
      <x v="4"/>
    </i>
    <i t="grand">
      <x/>
    </i>
  </rowItems>
  <colItems count="1">
    <i/>
  </colItems>
  <pageFields count="1">
    <pageField fld="0" hier="-1"/>
  </pageFields>
  <dataFields count="1">
    <dataField name="Sum of stay" fld="3" baseField="0" baseItem="0"/>
  </dataFields>
  <formats count="5">
    <format dxfId="1484">
      <pivotArea outline="0" collapsedLevelsAreSubtotals="1" fieldPosition="0"/>
    </format>
    <format dxfId="1483">
      <pivotArea collapsedLevelsAreSubtotals="1" fieldPosition="0">
        <references count="1">
          <reference field="1" count="10">
            <x v="0"/>
            <x v="5"/>
            <x v="8"/>
            <x v="13"/>
            <x v="15"/>
            <x v="20"/>
            <x v="28"/>
            <x v="33"/>
            <x v="34"/>
            <x v="41"/>
          </reference>
        </references>
      </pivotArea>
    </format>
    <format dxfId="1482">
      <pivotArea collapsedLevelsAreSubtotals="1" fieldPosition="0">
        <references count="1">
          <reference field="1" count="1">
            <x v="13"/>
          </reference>
        </references>
      </pivotArea>
    </format>
    <format dxfId="1481">
      <pivotArea collapsedLevelsAreSubtotals="1" fieldPosition="0">
        <references count="1">
          <reference field="1" count="1">
            <x v="7"/>
          </reference>
        </references>
      </pivotArea>
    </format>
    <format dxfId="1480">
      <pivotArea collapsedLevelsAreSubtotals="1" fieldPosition="0">
        <references count="1">
          <reference field="1" count="1">
            <x v="4"/>
          </reference>
        </references>
      </pivotArea>
    </format>
  </formats>
  <chartFormats count="1">
    <chartFormat chart="2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7"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7C28BE-3C9F-854F-8D82-42E834B431AD}" name="PivotTable14" cacheId="5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15:B21" firstHeaderRow="1" firstDataRow="1" firstDataCol="1" rowPageCount="1" colPageCount="1"/>
  <pivotFields count="14">
    <pivotField axis="axisPage" multipleItemSelectionAllowed="1" showAll="0">
      <items count="3">
        <item x="1"/>
        <item h="1" x="0"/>
        <item t="default"/>
      </items>
    </pivotField>
    <pivotField axis="axisRow" showAll="0" measureFilter="1" sortType="ascending">
      <items count="49">
        <item x="31"/>
        <item x="4"/>
        <item x="12"/>
        <item x="0"/>
        <item x="15"/>
        <item x="7"/>
        <item x="28"/>
        <item x="22"/>
        <item x="13"/>
        <item x="27"/>
        <item x="14"/>
        <item x="34"/>
        <item x="40"/>
        <item x="37"/>
        <item x="8"/>
        <item x="41"/>
        <item x="32"/>
        <item x="30"/>
        <item x="45"/>
        <item x="16"/>
        <item x="11"/>
        <item x="44"/>
        <item x="3"/>
        <item x="38"/>
        <item x="26"/>
        <item x="42"/>
        <item x="35"/>
        <item x="1"/>
        <item x="2"/>
        <item x="10"/>
        <item x="39"/>
        <item x="33"/>
        <item x="25"/>
        <item x="43"/>
        <item x="23"/>
        <item x="29"/>
        <item x="18"/>
        <item x="46"/>
        <item x="6"/>
        <item x="24"/>
        <item x="5"/>
        <item x="47"/>
        <item x="19"/>
        <item x="36"/>
        <item x="9"/>
        <item x="21"/>
        <item x="17"/>
        <item x="20"/>
        <item t="default"/>
      </items>
      <autoSortScope>
        <pivotArea dataOnly="0" outline="0" fieldPosition="0">
          <references count="1">
            <reference field="4294967294" count="1" selected="0">
              <x v="0"/>
            </reference>
          </references>
        </pivotArea>
      </autoSortScope>
    </pivotField>
    <pivotField dataField="1" numFmtId="1" showAll="0"/>
    <pivotField numFmtId="1" showAll="0"/>
    <pivotField numFmtId="164" showAll="0"/>
    <pivotField numFmtId="164" showAll="0"/>
    <pivotField numFmtId="1" showAll="0"/>
    <pivotField showAll="0">
      <items count="9">
        <item h="1" m="1" x="7"/>
        <item x="2"/>
        <item h="1" x="0"/>
        <item h="1" x="3"/>
        <item h="1" x="1"/>
        <item h="1" x="4"/>
        <item h="1" x="6"/>
        <item h="1" x="5"/>
        <item t="default"/>
      </items>
    </pivotField>
    <pivotField showAll="0"/>
    <pivotField showAll="0"/>
    <pivotField showAll="0"/>
    <pivotField multipleItemSelectionAllowed="1" showAll="0"/>
    <pivotField numFmtId="10" showAll="0"/>
    <pivotField showAll="0"/>
  </pivotFields>
  <rowFields count="1">
    <field x="1"/>
  </rowFields>
  <rowItems count="6">
    <i>
      <x v="24"/>
    </i>
    <i>
      <x v="30"/>
    </i>
    <i>
      <x v="10"/>
    </i>
    <i>
      <x v="47"/>
    </i>
    <i>
      <x v="41"/>
    </i>
    <i t="grand">
      <x/>
    </i>
  </rowItems>
  <colItems count="1">
    <i/>
  </colItems>
  <pageFields count="1">
    <pageField fld="0" hier="-1"/>
  </pageFields>
  <dataFields count="1">
    <dataField name="Sum of visitors" fld="2" baseField="0" baseItem="0" numFmtId="2"/>
  </dataFields>
  <formats count="2">
    <format dxfId="1486">
      <pivotArea collapsedLevelsAreSubtotals="1" fieldPosition="0">
        <references count="1">
          <reference field="1" count="10">
            <x v="0"/>
            <x v="1"/>
            <x v="2"/>
            <x v="3"/>
            <x v="4"/>
            <x v="5"/>
            <x v="6"/>
            <x v="7"/>
            <x v="8"/>
            <x v="9"/>
          </reference>
        </references>
      </pivotArea>
    </format>
    <format dxfId="1485">
      <pivotArea outline="0" collapsedLevelsAreSubtotals="1" fieldPosition="0"/>
    </format>
  </formats>
  <chartFormats count="7">
    <chartFormat chart="17" format="0"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 chart="21" format="5">
      <pivotArea type="data" outline="0" fieldPosition="0">
        <references count="2">
          <reference field="4294967294" count="1" selected="0">
            <x v="0"/>
          </reference>
          <reference field="1" count="1" selected="0">
            <x v="0"/>
          </reference>
        </references>
      </pivotArea>
    </chartFormat>
    <chartFormat chart="21" format="6">
      <pivotArea type="data" outline="0" fieldPosition="0">
        <references count="2">
          <reference field="4294967294" count="1" selected="0">
            <x v="0"/>
          </reference>
          <reference field="1" count="1" selected="0">
            <x v="2"/>
          </reference>
        </references>
      </pivotArea>
    </chartFormat>
    <chartFormat chart="21" format="7">
      <pivotArea type="data" outline="0" fieldPosition="0">
        <references count="2">
          <reference field="4294967294" count="1" selected="0">
            <x v="0"/>
          </reference>
          <reference field="1" count="1" selected="0">
            <x v="6"/>
          </reference>
        </references>
      </pivotArea>
    </chartFormat>
    <chartFormat chart="21" format="8">
      <pivotArea type="data" outline="0" fieldPosition="0">
        <references count="2">
          <reference field="4294967294" count="1" selected="0">
            <x v="0"/>
          </reference>
          <reference field="1" count="1" selected="0">
            <x v="16"/>
          </reference>
        </references>
      </pivotArea>
    </chartFormat>
    <chartFormat chart="25"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5371216-BA82-C046-9EC5-A6E78A672E8E}" name="PivotTable13" cacheId="5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5:D6" firstHeaderRow="0" firstDataRow="1" firstDataCol="0" rowPageCount="1" colPageCount="1"/>
  <pivotFields count="14">
    <pivotField axis="axisPage" multipleItemSelectionAllowed="1" showAll="0">
      <items count="3">
        <item x="1"/>
        <item h="1" x="0"/>
        <item t="default"/>
      </items>
    </pivotField>
    <pivotField showAll="0"/>
    <pivotField dataField="1" numFmtId="1" showAll="0"/>
    <pivotField dataField="1" numFmtId="1" showAll="0"/>
    <pivotField dataField="1" numFmtId="164" showAll="0"/>
    <pivotField dataField="1" numFmtId="164" showAll="0"/>
    <pivotField numFmtId="1" showAll="0"/>
    <pivotField showAll="0">
      <items count="9">
        <item h="1" m="1" x="7"/>
        <item x="2"/>
        <item h="1" x="0"/>
        <item h="1" x="3"/>
        <item h="1" x="1"/>
        <item h="1" x="4"/>
        <item h="1" x="6"/>
        <item h="1" x="5"/>
        <item t="default"/>
      </items>
    </pivotField>
    <pivotField showAll="0"/>
    <pivotField showAll="0"/>
    <pivotField showAll="0"/>
    <pivotField multipleItemSelectionAllowed="1" showAll="0"/>
    <pivotField numFmtId="10" showAll="0"/>
    <pivotField showAll="0"/>
  </pivotFields>
  <rowItems count="1">
    <i/>
  </rowItems>
  <colFields count="1">
    <field x="-2"/>
  </colFields>
  <colItems count="4">
    <i>
      <x/>
    </i>
    <i i="1">
      <x v="1"/>
    </i>
    <i i="2">
      <x v="2"/>
    </i>
    <i i="3">
      <x v="3"/>
    </i>
  </colItems>
  <pageFields count="1">
    <pageField fld="0" hier="-1"/>
  </pageFields>
  <dataFields count="4">
    <dataField name="Sum of contribution" fld="5" baseField="0" baseItem="0"/>
    <dataField name="Average of spending" fld="4" subtotal="average" baseField="0" baseItem="0"/>
    <dataField name="Average of stay" fld="3" subtotal="average" baseField="0" baseItem="0" numFmtId="1"/>
    <dataField name="Max. of visitors" fld="2" subtotal="max" baseField="0" baseItem="0" numFmtId="1"/>
  </dataFields>
  <formats count="4">
    <format dxfId="1490">
      <pivotArea outline="0" collapsedLevelsAreSubtotals="1" fieldPosition="0"/>
    </format>
    <format dxfId="1489">
      <pivotArea outline="0" collapsedLevelsAreSubtotals="1" fieldPosition="0">
        <references count="1">
          <reference field="4294967294" count="1" selected="0">
            <x v="2"/>
          </reference>
        </references>
      </pivotArea>
    </format>
    <format dxfId="1488">
      <pivotArea dataOnly="0" labelOnly="1" outline="0" fieldPosition="0">
        <references count="1">
          <reference field="4294967294" count="1">
            <x v="3"/>
          </reference>
        </references>
      </pivotArea>
    </format>
    <format dxfId="1487">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3E0D217-956C-284F-8829-183E33A64F01}" name="PivotTable17" cacheId="5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43:B50" firstHeaderRow="1" firstDataRow="1" firstDataCol="1" rowPageCount="1" colPageCount="1"/>
  <pivotFields count="14">
    <pivotField axis="axisPage" multipleItemSelectionAllowed="1" showAll="0">
      <items count="3">
        <item x="1"/>
        <item h="1" x="0"/>
        <item t="default"/>
      </items>
    </pivotField>
    <pivotField axis="axisRow" showAll="0" measureFilter="1" sortType="descending">
      <items count="49">
        <item x="20"/>
        <item x="17"/>
        <item x="21"/>
        <item x="9"/>
        <item x="36"/>
        <item x="19"/>
        <item x="27"/>
        <item x="47"/>
        <item x="5"/>
        <item x="24"/>
        <item x="6"/>
        <item x="46"/>
        <item x="18"/>
        <item x="13"/>
        <item x="22"/>
        <item x="29"/>
        <item x="23"/>
        <item x="43"/>
        <item x="25"/>
        <item x="28"/>
        <item x="33"/>
        <item x="39"/>
        <item x="10"/>
        <item x="2"/>
        <item x="1"/>
        <item x="35"/>
        <item x="42"/>
        <item x="7"/>
        <item x="26"/>
        <item x="38"/>
        <item x="3"/>
        <item x="44"/>
        <item x="15"/>
        <item x="11"/>
        <item x="0"/>
        <item x="16"/>
        <item x="45"/>
        <item x="30"/>
        <item x="32"/>
        <item x="12"/>
        <item x="41"/>
        <item x="8"/>
        <item x="4"/>
        <item x="37"/>
        <item x="40"/>
        <item x="34"/>
        <item x="14"/>
        <item x="31"/>
        <item t="default"/>
      </items>
      <autoSortScope>
        <pivotArea dataOnly="0" outline="0" fieldPosition="0">
          <references count="1">
            <reference field="4294967294" count="1" selected="0">
              <x v="0"/>
            </reference>
          </references>
        </pivotArea>
      </autoSortScope>
    </pivotField>
    <pivotField numFmtId="1" showAll="0"/>
    <pivotField numFmtId="1" showAll="0"/>
    <pivotField numFmtId="164" showAll="0"/>
    <pivotField dataField="1" numFmtId="164" showAll="0"/>
    <pivotField numFmtId="1" showAll="0"/>
    <pivotField showAll="0">
      <items count="9">
        <item h="1" m="1" x="7"/>
        <item x="2"/>
        <item h="1" x="0"/>
        <item h="1" x="3"/>
        <item h="1" x="1"/>
        <item h="1" x="4"/>
        <item h="1" x="6"/>
        <item h="1" x="5"/>
        <item t="default"/>
      </items>
    </pivotField>
    <pivotField showAll="0"/>
    <pivotField showAll="0"/>
    <pivotField showAll="0"/>
    <pivotField multipleItemSelectionAllowed="1" showAll="0"/>
    <pivotField numFmtId="10" showAll="0"/>
    <pivotField showAll="0"/>
  </pivotFields>
  <rowFields count="1">
    <field x="1"/>
  </rowFields>
  <rowItems count="7">
    <i>
      <x v="7"/>
    </i>
    <i>
      <x/>
    </i>
    <i>
      <x v="46"/>
    </i>
    <i>
      <x v="21"/>
    </i>
    <i>
      <x v="43"/>
    </i>
    <i>
      <x v="28"/>
    </i>
    <i t="grand">
      <x/>
    </i>
  </rowItems>
  <colItems count="1">
    <i/>
  </colItems>
  <pageFields count="1">
    <pageField fld="0" hier="-1"/>
  </pageFields>
  <dataFields count="1">
    <dataField name="Sum of contribution" fld="5" baseField="0" baseItem="0"/>
  </dataFields>
  <formats count="2">
    <format dxfId="1492">
      <pivotArea outline="0" collapsedLevelsAreSubtotals="1" fieldPosition="0"/>
    </format>
    <format dxfId="1491">
      <pivotArea collapsedLevelsAreSubtotals="1" fieldPosition="0">
        <references count="1">
          <reference field="1" count="10">
            <x v="0"/>
            <x v="6"/>
            <x v="13"/>
            <x v="14"/>
            <x v="19"/>
            <x v="27"/>
            <x v="34"/>
            <x v="39"/>
            <x v="46"/>
            <x v="47"/>
          </reference>
        </references>
      </pivotArea>
    </format>
  </formats>
  <chartFormats count="19">
    <chartFormat chart="23" format="0" series="1">
      <pivotArea type="data" outline="0" fieldPosition="0">
        <references count="1">
          <reference field="4294967294" count="1" selected="0">
            <x v="0"/>
          </reference>
        </references>
      </pivotArea>
    </chartFormat>
    <chartFormat chart="27" format="4" series="1">
      <pivotArea type="data" outline="0" fieldPosition="0">
        <references count="1">
          <reference field="4294967294" count="1" selected="0">
            <x v="0"/>
          </reference>
        </references>
      </pivotArea>
    </chartFormat>
    <chartFormat chart="31" format="12" series="1">
      <pivotArea type="data" outline="0" fieldPosition="0">
        <references count="1">
          <reference field="4294967294" count="1" selected="0">
            <x v="0"/>
          </reference>
        </references>
      </pivotArea>
    </chartFormat>
    <chartFormat chart="31" format="13">
      <pivotArea type="data" outline="0" fieldPosition="0">
        <references count="2">
          <reference field="4294967294" count="1" selected="0">
            <x v="0"/>
          </reference>
          <reference field="1" count="1" selected="0">
            <x v="7"/>
          </reference>
        </references>
      </pivotArea>
    </chartFormat>
    <chartFormat chart="31" format="14">
      <pivotArea type="data" outline="0" fieldPosition="0">
        <references count="2">
          <reference field="4294967294" count="1" selected="0">
            <x v="0"/>
          </reference>
          <reference field="1" count="1" selected="0">
            <x v="0"/>
          </reference>
        </references>
      </pivotArea>
    </chartFormat>
    <chartFormat chart="31" format="15">
      <pivotArea type="data" outline="0" fieldPosition="0">
        <references count="2">
          <reference field="4294967294" count="1" selected="0">
            <x v="0"/>
          </reference>
          <reference field="1" count="1" selected="0">
            <x v="46"/>
          </reference>
        </references>
      </pivotArea>
    </chartFormat>
    <chartFormat chart="31" format="16">
      <pivotArea type="data" outline="0" fieldPosition="0">
        <references count="2">
          <reference field="4294967294" count="1" selected="0">
            <x v="0"/>
          </reference>
          <reference field="1" count="1" selected="0">
            <x v="21"/>
          </reference>
        </references>
      </pivotArea>
    </chartFormat>
    <chartFormat chart="31" format="17">
      <pivotArea type="data" outline="0" fieldPosition="0">
        <references count="2">
          <reference field="4294967294" count="1" selected="0">
            <x v="0"/>
          </reference>
          <reference field="1" count="1" selected="0">
            <x v="43"/>
          </reference>
        </references>
      </pivotArea>
    </chartFormat>
    <chartFormat chart="31" format="18">
      <pivotArea type="data" outline="0" fieldPosition="0">
        <references count="2">
          <reference field="4294967294" count="1" selected="0">
            <x v="0"/>
          </reference>
          <reference field="1" count="1" selected="0">
            <x v="28"/>
          </reference>
        </references>
      </pivotArea>
    </chartFormat>
    <chartFormat chart="27" format="5">
      <pivotArea type="data" outline="0" fieldPosition="0">
        <references count="2">
          <reference field="4294967294" count="1" selected="0">
            <x v="0"/>
          </reference>
          <reference field="1" count="1" selected="0">
            <x v="0"/>
          </reference>
        </references>
      </pivotArea>
    </chartFormat>
    <chartFormat chart="27" format="6">
      <pivotArea type="data" outline="0" fieldPosition="0">
        <references count="2">
          <reference field="4294967294" count="1" selected="0">
            <x v="0"/>
          </reference>
          <reference field="1" count="1" selected="0">
            <x v="7"/>
          </reference>
        </references>
      </pivotArea>
    </chartFormat>
    <chartFormat chart="27" format="7">
      <pivotArea type="data" outline="0" fieldPosition="0">
        <references count="2">
          <reference field="4294967294" count="1" selected="0">
            <x v="0"/>
          </reference>
          <reference field="1" count="1" selected="0">
            <x v="28"/>
          </reference>
        </references>
      </pivotArea>
    </chartFormat>
    <chartFormat chart="27" format="8">
      <pivotArea type="data" outline="0" fieldPosition="0">
        <references count="2">
          <reference field="4294967294" count="1" selected="0">
            <x v="0"/>
          </reference>
          <reference field="1" count="1" selected="0">
            <x v="21"/>
          </reference>
        </references>
      </pivotArea>
    </chartFormat>
    <chartFormat chart="27" format="9">
      <pivotArea type="data" outline="0" fieldPosition="0">
        <references count="2">
          <reference field="4294967294" count="1" selected="0">
            <x v="0"/>
          </reference>
          <reference field="1" count="1" selected="0">
            <x v="43"/>
          </reference>
        </references>
      </pivotArea>
    </chartFormat>
    <chartFormat chart="27" format="10">
      <pivotArea type="data" outline="0" fieldPosition="0">
        <references count="2">
          <reference field="4294967294" count="1" selected="0">
            <x v="0"/>
          </reference>
          <reference field="1" count="1" selected="0">
            <x v="46"/>
          </reference>
        </references>
      </pivotArea>
    </chartFormat>
    <chartFormat chart="27" format="11">
      <pivotArea type="data" outline="0" fieldPosition="0">
        <references count="2">
          <reference field="4294967294" count="1" selected="0">
            <x v="0"/>
          </reference>
          <reference field="1" count="1" selected="0">
            <x v="38"/>
          </reference>
        </references>
      </pivotArea>
    </chartFormat>
    <chartFormat chart="27" format="12">
      <pivotArea type="data" outline="0" fieldPosition="0">
        <references count="2">
          <reference field="4294967294" count="1" selected="0">
            <x v="0"/>
          </reference>
          <reference field="1" count="1" selected="0">
            <x v="29"/>
          </reference>
        </references>
      </pivotArea>
    </chartFormat>
    <chartFormat chart="31" format="19">
      <pivotArea type="data" outline="0" fieldPosition="0">
        <references count="2">
          <reference field="4294967294" count="1" selected="0">
            <x v="0"/>
          </reference>
          <reference field="1" count="1" selected="0">
            <x v="38"/>
          </reference>
        </references>
      </pivotArea>
    </chartFormat>
    <chartFormat chart="31" format="20">
      <pivotArea type="data" outline="0" fieldPosition="0">
        <references count="2">
          <reference field="4294967294" count="1" selected="0">
            <x v="0"/>
          </reference>
          <reference field="1" count="1" selected="0">
            <x v="29"/>
          </reference>
        </references>
      </pivotArea>
    </chartFormat>
  </chartFormats>
  <pivotTableStyleInfo name="PivotStyleLight16" showRowHeaders="1" showColHeaders="1" showRowStripes="0" showColStripes="0" showLastColumn="1"/>
  <filters count="1">
    <filter fld="1" type="count" evalOrder="-1" id="3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EA8CCE5-4815-5F4E-BA6E-05190538BCF0}" name="PivotTable16" cacheId="5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6:B38" firstHeaderRow="1" firstDataRow="1" firstDataCol="1" rowPageCount="1" colPageCount="1"/>
  <pivotFields count="14">
    <pivotField axis="axisPage" multipleItemSelectionAllowed="1" showAll="0">
      <items count="3">
        <item x="1"/>
        <item h="1" x="0"/>
        <item t="default"/>
      </items>
    </pivotField>
    <pivotField axis="axisRow" showAll="0" measureFilter="1" sortType="ascending">
      <items count="49">
        <item x="20"/>
        <item x="17"/>
        <item x="21"/>
        <item x="9"/>
        <item x="36"/>
        <item x="19"/>
        <item x="27"/>
        <item x="47"/>
        <item x="5"/>
        <item x="24"/>
        <item x="6"/>
        <item x="46"/>
        <item x="18"/>
        <item x="13"/>
        <item x="22"/>
        <item x="29"/>
        <item x="23"/>
        <item x="43"/>
        <item x="25"/>
        <item x="28"/>
        <item x="33"/>
        <item x="39"/>
        <item x="10"/>
        <item x="2"/>
        <item x="1"/>
        <item x="35"/>
        <item x="42"/>
        <item x="7"/>
        <item x="26"/>
        <item x="38"/>
        <item x="3"/>
        <item x="44"/>
        <item x="15"/>
        <item x="11"/>
        <item x="0"/>
        <item x="16"/>
        <item x="45"/>
        <item x="30"/>
        <item x="32"/>
        <item x="12"/>
        <item x="41"/>
        <item x="8"/>
        <item x="4"/>
        <item x="37"/>
        <item x="40"/>
        <item x="34"/>
        <item x="14"/>
        <item x="31"/>
        <item t="default"/>
      </items>
      <autoSortScope>
        <pivotArea dataOnly="0" outline="0" fieldPosition="0">
          <references count="1">
            <reference field="4294967294" count="1" selected="0">
              <x v="0"/>
            </reference>
          </references>
        </pivotArea>
      </autoSortScope>
    </pivotField>
    <pivotField numFmtId="1" showAll="0"/>
    <pivotField numFmtId="1" showAll="0"/>
    <pivotField dataField="1" numFmtId="164" showAll="0"/>
    <pivotField numFmtId="164" showAll="0"/>
    <pivotField numFmtId="1" showAll="0"/>
    <pivotField showAll="0">
      <items count="9">
        <item h="1" m="1" x="7"/>
        <item x="2"/>
        <item h="1" x="0"/>
        <item h="1" x="3"/>
        <item h="1" x="1"/>
        <item h="1" x="4"/>
        <item h="1" x="6"/>
        <item h="1" x="5"/>
        <item t="default"/>
      </items>
    </pivotField>
    <pivotField showAll="0"/>
    <pivotField showAll="0"/>
    <pivotField showAll="0"/>
    <pivotField multipleItemSelectionAllowed="1" showAll="0"/>
    <pivotField numFmtId="10" showAll="0"/>
    <pivotField showAll="0"/>
  </pivotFields>
  <rowFields count="1">
    <field x="1"/>
  </rowFields>
  <rowItems count="2">
    <i>
      <x v="46"/>
    </i>
    <i t="grand">
      <x/>
    </i>
  </rowItems>
  <colItems count="1">
    <i/>
  </colItems>
  <pageFields count="1">
    <pageField fld="0" hier="-1"/>
  </pageFields>
  <dataFields count="1">
    <dataField name="Sum of spending" fld="4" baseField="0" baseItem="0"/>
  </dataFields>
  <formats count="1">
    <format dxfId="1493">
      <pivotArea outline="0" collapsedLevelsAreSubtotals="1" fieldPosition="0"/>
    </format>
  </formats>
  <pivotTableStyleInfo name="PivotStyleLight16" showRowHeaders="1" showColHeaders="1" showRowStripes="0" showColStripes="0" showLastColumn="1"/>
  <filters count="1">
    <filter fld="1" type="count" evalOrder="-1" id="29"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04CC5CA-DA57-EA44-A7B3-4BA068A41255}" name="PivotTable12" cacheId="5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62:B73" firstHeaderRow="1" firstDataRow="1" firstDataCol="1" rowPageCount="2" colPageCount="1"/>
  <pivotFields count="14">
    <pivotField axis="axisPage" multipleItemSelectionAllowed="1" showAll="0">
      <items count="3">
        <item x="1"/>
        <item h="1" x="0"/>
        <item t="default"/>
      </items>
    </pivotField>
    <pivotField axis="axisRow" showAll="0" measureFilter="1" sortType="descending">
      <items count="49">
        <item x="20"/>
        <item x="17"/>
        <item x="21"/>
        <item x="9"/>
        <item x="36"/>
        <item x="19"/>
        <item x="27"/>
        <item x="47"/>
        <item x="5"/>
        <item x="24"/>
        <item x="6"/>
        <item x="46"/>
        <item x="18"/>
        <item x="13"/>
        <item x="22"/>
        <item x="29"/>
        <item x="23"/>
        <item x="43"/>
        <item x="25"/>
        <item x="28"/>
        <item x="33"/>
        <item x="39"/>
        <item x="10"/>
        <item x="2"/>
        <item x="1"/>
        <item x="35"/>
        <item x="42"/>
        <item x="7"/>
        <item x="26"/>
        <item x="38"/>
        <item x="3"/>
        <item x="44"/>
        <item x="15"/>
        <item x="11"/>
        <item x="0"/>
        <item x="16"/>
        <item x="45"/>
        <item x="30"/>
        <item x="32"/>
        <item x="12"/>
        <item x="41"/>
        <item x="8"/>
        <item x="4"/>
        <item x="37"/>
        <item x="40"/>
        <item x="34"/>
        <item x="14"/>
        <item x="31"/>
        <item t="default"/>
      </items>
      <autoSortScope>
        <pivotArea dataOnly="0" outline="0" fieldPosition="0">
          <references count="1">
            <reference field="4294967294" count="1" selected="0">
              <x v="0"/>
            </reference>
          </references>
        </pivotArea>
      </autoSortScope>
    </pivotField>
    <pivotField numFmtId="1" showAll="0"/>
    <pivotField numFmtId="1" showAll="0"/>
    <pivotField numFmtId="164" showAll="0"/>
    <pivotField dataField="1" numFmtId="164" showAll="0"/>
    <pivotField numFmtId="1" showAll="0"/>
    <pivotField showAll="0"/>
    <pivotField showAll="0"/>
    <pivotField axis="axisPage" multipleItemSelectionAllowed="1" showAll="0">
      <items count="3">
        <item x="0"/>
        <item h="1" x="1"/>
        <item t="default"/>
      </items>
    </pivotField>
    <pivotField showAll="0"/>
    <pivotField multipleItemSelectionAllowed="1" showAll="0"/>
    <pivotField numFmtId="10" showAll="0"/>
    <pivotField showAll="0"/>
  </pivotFields>
  <rowFields count="1">
    <field x="1"/>
  </rowFields>
  <rowItems count="11">
    <i>
      <x v="14"/>
    </i>
    <i>
      <x v="13"/>
    </i>
    <i>
      <x v="39"/>
    </i>
    <i>
      <x v="34"/>
    </i>
    <i>
      <x v="19"/>
    </i>
    <i>
      <x v="27"/>
    </i>
    <i>
      <x v="35"/>
    </i>
    <i>
      <x v="41"/>
    </i>
    <i>
      <x v="32"/>
    </i>
    <i>
      <x v="10"/>
    </i>
    <i t="grand">
      <x/>
    </i>
  </rowItems>
  <colItems count="1">
    <i/>
  </colItems>
  <pageFields count="2">
    <pageField fld="0" hier="-1"/>
    <pageField fld="9" hier="-1"/>
  </pageFields>
  <dataFields count="1">
    <dataField name="Sum of contribution" fld="5" baseField="0" baseItem="0"/>
  </dataFields>
  <formats count="1">
    <format dxfId="1474">
      <pivotArea outline="0" collapsedLevelsAreSubtotals="1" fieldPosition="0"/>
    </format>
  </format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0"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E17E8A0-4D0D-024C-A0C6-AEF7392110F8}" name="PivotTable11" cacheId="5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45:B56" firstHeaderRow="1" firstDataRow="1" firstDataCol="1" rowPageCount="2" colPageCount="1"/>
  <pivotFields count="14">
    <pivotField axis="axisPage" multipleItemSelectionAllowed="1" showAll="0">
      <items count="3">
        <item x="1"/>
        <item h="1" x="0"/>
        <item t="default"/>
      </items>
    </pivotField>
    <pivotField axis="axisRow" showAll="0">
      <items count="49">
        <item x="20"/>
        <item x="17"/>
        <item x="21"/>
        <item x="9"/>
        <item x="36"/>
        <item x="19"/>
        <item x="27"/>
        <item x="47"/>
        <item x="5"/>
        <item x="24"/>
        <item x="6"/>
        <item x="46"/>
        <item x="18"/>
        <item x="13"/>
        <item x="22"/>
        <item x="29"/>
        <item x="23"/>
        <item x="43"/>
        <item x="25"/>
        <item x="28"/>
        <item x="33"/>
        <item x="39"/>
        <item x="10"/>
        <item x="2"/>
        <item x="1"/>
        <item x="35"/>
        <item x="42"/>
        <item x="7"/>
        <item x="26"/>
        <item x="38"/>
        <item x="3"/>
        <item x="44"/>
        <item x="15"/>
        <item x="11"/>
        <item x="0"/>
        <item x="16"/>
        <item x="45"/>
        <item x="30"/>
        <item x="32"/>
        <item x="12"/>
        <item x="41"/>
        <item x="8"/>
        <item x="4"/>
        <item x="37"/>
        <item x="40"/>
        <item x="34"/>
        <item x="14"/>
        <item x="31"/>
        <item t="default"/>
      </items>
    </pivotField>
    <pivotField dataField="1" numFmtId="1" showAll="0"/>
    <pivotField numFmtId="1" showAll="0"/>
    <pivotField numFmtId="164" showAll="0"/>
    <pivotField numFmtId="164" showAll="0"/>
    <pivotField numFmtId="1" showAll="0"/>
    <pivotField showAll="0"/>
    <pivotField showAll="0"/>
    <pivotField showAll="0"/>
    <pivotField showAll="0"/>
    <pivotField axis="axisPage" multipleItemSelectionAllowed="1" showAll="0">
      <items count="3">
        <item h="1" x="0"/>
        <item x="1"/>
        <item t="default"/>
      </items>
    </pivotField>
    <pivotField numFmtId="10" showAll="0"/>
    <pivotField showAll="0"/>
  </pivotFields>
  <rowFields count="1">
    <field x="1"/>
  </rowFields>
  <rowItems count="11">
    <i>
      <x v="7"/>
    </i>
    <i>
      <x v="8"/>
    </i>
    <i>
      <x v="11"/>
    </i>
    <i>
      <x v="17"/>
    </i>
    <i>
      <x v="20"/>
    </i>
    <i>
      <x v="29"/>
    </i>
    <i>
      <x v="31"/>
    </i>
    <i>
      <x v="38"/>
    </i>
    <i>
      <x v="40"/>
    </i>
    <i>
      <x v="45"/>
    </i>
    <i t="grand">
      <x/>
    </i>
  </rowItems>
  <colItems count="1">
    <i/>
  </colItems>
  <pageFields count="2">
    <pageField fld="11" hier="-1"/>
    <pageField fld="0" hier="-1"/>
  </pageFields>
  <dataFields count="1">
    <dataField name="Sum of visitors" fld="2" baseField="0" baseItem="0"/>
  </dataFields>
  <formats count="2">
    <format dxfId="1476">
      <pivotArea outline="0" collapsedLevelsAreSubtotals="1" fieldPosition="0"/>
    </format>
    <format dxfId="1475">
      <pivotArea collapsedLevelsAreSubtotals="1" fieldPosition="0">
        <references count="1">
          <reference field="1" count="10">
            <x v="7"/>
            <x v="8"/>
            <x v="11"/>
            <x v="17"/>
            <x v="20"/>
            <x v="29"/>
            <x v="31"/>
            <x v="38"/>
            <x v="40"/>
            <x v="45"/>
          </reference>
        </references>
      </pivotArea>
    </format>
  </formats>
  <chartFormats count="44">
    <chartFormat chart="10" format="0"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1" count="1" selected="0">
            <x v="7"/>
          </reference>
        </references>
      </pivotArea>
    </chartFormat>
    <chartFormat chart="13" format="10">
      <pivotArea type="data" outline="0" fieldPosition="0">
        <references count="2">
          <reference field="4294967294" count="1" selected="0">
            <x v="0"/>
          </reference>
          <reference field="1" count="1" selected="0">
            <x v="8"/>
          </reference>
        </references>
      </pivotArea>
    </chartFormat>
    <chartFormat chart="13" format="11">
      <pivotArea type="data" outline="0" fieldPosition="0">
        <references count="2">
          <reference field="4294967294" count="1" selected="0">
            <x v="0"/>
          </reference>
          <reference field="1" count="1" selected="0">
            <x v="29"/>
          </reference>
        </references>
      </pivotArea>
    </chartFormat>
    <chartFormat chart="13" format="12">
      <pivotArea type="data" outline="0" fieldPosition="0">
        <references count="2">
          <reference field="4294967294" count="1" selected="0">
            <x v="0"/>
          </reference>
          <reference field="1" count="1" selected="0">
            <x v="38"/>
          </reference>
        </references>
      </pivotArea>
    </chartFormat>
    <chartFormat chart="13" format="13">
      <pivotArea type="data" outline="0" fieldPosition="0">
        <references count="2">
          <reference field="4294967294" count="1" selected="0">
            <x v="0"/>
          </reference>
          <reference field="1" count="1" selected="0">
            <x v="40"/>
          </reference>
        </references>
      </pivotArea>
    </chartFormat>
    <chartFormat chart="13" format="14">
      <pivotArea type="data" outline="0" fieldPosition="0">
        <references count="2">
          <reference field="4294967294" count="1" selected="0">
            <x v="0"/>
          </reference>
          <reference field="1" count="1" selected="0">
            <x v="45"/>
          </reference>
        </references>
      </pivotArea>
    </chartFormat>
    <chartFormat chart="15" format="26" series="1">
      <pivotArea type="data" outline="0" fieldPosition="0">
        <references count="1">
          <reference field="4294967294" count="1" selected="0">
            <x v="0"/>
          </reference>
        </references>
      </pivotArea>
    </chartFormat>
    <chartFormat chart="15" format="27">
      <pivotArea type="data" outline="0" fieldPosition="0">
        <references count="2">
          <reference field="4294967294" count="1" selected="0">
            <x v="0"/>
          </reference>
          <reference field="1" count="1" selected="0">
            <x v="7"/>
          </reference>
        </references>
      </pivotArea>
    </chartFormat>
    <chartFormat chart="15" format="28">
      <pivotArea type="data" outline="0" fieldPosition="0">
        <references count="2">
          <reference field="4294967294" count="1" selected="0">
            <x v="0"/>
          </reference>
          <reference field="1" count="1" selected="0">
            <x v="8"/>
          </reference>
        </references>
      </pivotArea>
    </chartFormat>
    <chartFormat chart="15" format="29">
      <pivotArea type="data" outline="0" fieldPosition="0">
        <references count="2">
          <reference field="4294967294" count="1" selected="0">
            <x v="0"/>
          </reference>
          <reference field="1" count="1" selected="0">
            <x v="11"/>
          </reference>
        </references>
      </pivotArea>
    </chartFormat>
    <chartFormat chart="15" format="30">
      <pivotArea type="data" outline="0" fieldPosition="0">
        <references count="2">
          <reference field="4294967294" count="1" selected="0">
            <x v="0"/>
          </reference>
          <reference field="1" count="1" selected="0">
            <x v="17"/>
          </reference>
        </references>
      </pivotArea>
    </chartFormat>
    <chartFormat chart="15" format="31">
      <pivotArea type="data" outline="0" fieldPosition="0">
        <references count="2">
          <reference field="4294967294" count="1" selected="0">
            <x v="0"/>
          </reference>
          <reference field="1" count="1" selected="0">
            <x v="20"/>
          </reference>
        </references>
      </pivotArea>
    </chartFormat>
    <chartFormat chart="15" format="32">
      <pivotArea type="data" outline="0" fieldPosition="0">
        <references count="2">
          <reference field="4294967294" count="1" selected="0">
            <x v="0"/>
          </reference>
          <reference field="1" count="1" selected="0">
            <x v="29"/>
          </reference>
        </references>
      </pivotArea>
    </chartFormat>
    <chartFormat chart="15" format="33">
      <pivotArea type="data" outline="0" fieldPosition="0">
        <references count="2">
          <reference field="4294967294" count="1" selected="0">
            <x v="0"/>
          </reference>
          <reference field="1" count="1" selected="0">
            <x v="31"/>
          </reference>
        </references>
      </pivotArea>
    </chartFormat>
    <chartFormat chart="15" format="34">
      <pivotArea type="data" outline="0" fieldPosition="0">
        <references count="2">
          <reference field="4294967294" count="1" selected="0">
            <x v="0"/>
          </reference>
          <reference field="1" count="1" selected="0">
            <x v="38"/>
          </reference>
        </references>
      </pivotArea>
    </chartFormat>
    <chartFormat chart="15" format="35">
      <pivotArea type="data" outline="0" fieldPosition="0">
        <references count="2">
          <reference field="4294967294" count="1" selected="0">
            <x v="0"/>
          </reference>
          <reference field="1" count="1" selected="0">
            <x v="40"/>
          </reference>
        </references>
      </pivotArea>
    </chartFormat>
    <chartFormat chart="15" format="36">
      <pivotArea type="data" outline="0" fieldPosition="0">
        <references count="2">
          <reference field="4294967294" count="1" selected="0">
            <x v="0"/>
          </reference>
          <reference field="1" count="1" selected="0">
            <x v="45"/>
          </reference>
        </references>
      </pivotArea>
    </chartFormat>
    <chartFormat chart="19" format="48" series="1">
      <pivotArea type="data" outline="0" fieldPosition="0">
        <references count="1">
          <reference field="4294967294" count="1" selected="0">
            <x v="0"/>
          </reference>
        </references>
      </pivotArea>
    </chartFormat>
    <chartFormat chart="19" format="49">
      <pivotArea type="data" outline="0" fieldPosition="0">
        <references count="2">
          <reference field="4294967294" count="1" selected="0">
            <x v="0"/>
          </reference>
          <reference field="1" count="1" selected="0">
            <x v="7"/>
          </reference>
        </references>
      </pivotArea>
    </chartFormat>
    <chartFormat chart="19" format="50">
      <pivotArea type="data" outline="0" fieldPosition="0">
        <references count="2">
          <reference field="4294967294" count="1" selected="0">
            <x v="0"/>
          </reference>
          <reference field="1" count="1" selected="0">
            <x v="8"/>
          </reference>
        </references>
      </pivotArea>
    </chartFormat>
    <chartFormat chart="19" format="51">
      <pivotArea type="data" outline="0" fieldPosition="0">
        <references count="2">
          <reference field="4294967294" count="1" selected="0">
            <x v="0"/>
          </reference>
          <reference field="1" count="1" selected="0">
            <x v="11"/>
          </reference>
        </references>
      </pivotArea>
    </chartFormat>
    <chartFormat chart="19" format="52">
      <pivotArea type="data" outline="0" fieldPosition="0">
        <references count="2">
          <reference field="4294967294" count="1" selected="0">
            <x v="0"/>
          </reference>
          <reference field="1" count="1" selected="0">
            <x v="17"/>
          </reference>
        </references>
      </pivotArea>
    </chartFormat>
    <chartFormat chart="19" format="53">
      <pivotArea type="data" outline="0" fieldPosition="0">
        <references count="2">
          <reference field="4294967294" count="1" selected="0">
            <x v="0"/>
          </reference>
          <reference field="1" count="1" selected="0">
            <x v="20"/>
          </reference>
        </references>
      </pivotArea>
    </chartFormat>
    <chartFormat chart="19" format="54">
      <pivotArea type="data" outline="0" fieldPosition="0">
        <references count="2">
          <reference field="4294967294" count="1" selected="0">
            <x v="0"/>
          </reference>
          <reference field="1" count="1" selected="0">
            <x v="29"/>
          </reference>
        </references>
      </pivotArea>
    </chartFormat>
    <chartFormat chart="19" format="55">
      <pivotArea type="data" outline="0" fieldPosition="0">
        <references count="2">
          <reference field="4294967294" count="1" selected="0">
            <x v="0"/>
          </reference>
          <reference field="1" count="1" selected="0">
            <x v="31"/>
          </reference>
        </references>
      </pivotArea>
    </chartFormat>
    <chartFormat chart="19" format="56">
      <pivotArea type="data" outline="0" fieldPosition="0">
        <references count="2">
          <reference field="4294967294" count="1" selected="0">
            <x v="0"/>
          </reference>
          <reference field="1" count="1" selected="0">
            <x v="38"/>
          </reference>
        </references>
      </pivotArea>
    </chartFormat>
    <chartFormat chart="19" format="57">
      <pivotArea type="data" outline="0" fieldPosition="0">
        <references count="2">
          <reference field="4294967294" count="1" selected="0">
            <x v="0"/>
          </reference>
          <reference field="1" count="1" selected="0">
            <x v="40"/>
          </reference>
        </references>
      </pivotArea>
    </chartFormat>
    <chartFormat chart="19" format="58">
      <pivotArea type="data" outline="0" fieldPosition="0">
        <references count="2">
          <reference field="4294967294" count="1" selected="0">
            <x v="0"/>
          </reference>
          <reference field="1" count="1" selected="0">
            <x v="45"/>
          </reference>
        </references>
      </pivotArea>
    </chartFormat>
    <chartFormat chart="13" format="15">
      <pivotArea type="data" outline="0" fieldPosition="0">
        <references count="2">
          <reference field="4294967294" count="1" selected="0">
            <x v="0"/>
          </reference>
          <reference field="1" count="1" selected="0">
            <x v="11"/>
          </reference>
        </references>
      </pivotArea>
    </chartFormat>
    <chartFormat chart="13" format="16">
      <pivotArea type="data" outline="0" fieldPosition="0">
        <references count="2">
          <reference field="4294967294" count="1" selected="0">
            <x v="0"/>
          </reference>
          <reference field="1" count="1" selected="0">
            <x v="17"/>
          </reference>
        </references>
      </pivotArea>
    </chartFormat>
    <chartFormat chart="13" format="17">
      <pivotArea type="data" outline="0" fieldPosition="0">
        <references count="2">
          <reference field="4294967294" count="1" selected="0">
            <x v="0"/>
          </reference>
          <reference field="1" count="1" selected="0">
            <x v="20"/>
          </reference>
        </references>
      </pivotArea>
    </chartFormat>
    <chartFormat chart="13" format="18">
      <pivotArea type="data" outline="0" fieldPosition="0">
        <references count="2">
          <reference field="4294967294" count="1" selected="0">
            <x v="0"/>
          </reference>
          <reference field="1" count="1" selected="0">
            <x v="31"/>
          </reference>
        </references>
      </pivotArea>
    </chartFormat>
    <chartFormat chart="10" format="1">
      <pivotArea type="data" outline="0" fieldPosition="0">
        <references count="2">
          <reference field="4294967294" count="1" selected="0">
            <x v="0"/>
          </reference>
          <reference field="1" count="1" selected="0">
            <x v="7"/>
          </reference>
        </references>
      </pivotArea>
    </chartFormat>
    <chartFormat chart="10" format="2">
      <pivotArea type="data" outline="0" fieldPosition="0">
        <references count="2">
          <reference field="4294967294" count="1" selected="0">
            <x v="0"/>
          </reference>
          <reference field="1" count="1" selected="0">
            <x v="8"/>
          </reference>
        </references>
      </pivotArea>
    </chartFormat>
    <chartFormat chart="10" format="3">
      <pivotArea type="data" outline="0" fieldPosition="0">
        <references count="2">
          <reference field="4294967294" count="1" selected="0">
            <x v="0"/>
          </reference>
          <reference field="1" count="1" selected="0">
            <x v="11"/>
          </reference>
        </references>
      </pivotArea>
    </chartFormat>
    <chartFormat chart="10" format="4">
      <pivotArea type="data" outline="0" fieldPosition="0">
        <references count="2">
          <reference field="4294967294" count="1" selected="0">
            <x v="0"/>
          </reference>
          <reference field="1" count="1" selected="0">
            <x v="17"/>
          </reference>
        </references>
      </pivotArea>
    </chartFormat>
    <chartFormat chart="10" format="5">
      <pivotArea type="data" outline="0" fieldPosition="0">
        <references count="2">
          <reference field="4294967294" count="1" selected="0">
            <x v="0"/>
          </reference>
          <reference field="1" count="1" selected="0">
            <x v="20"/>
          </reference>
        </references>
      </pivotArea>
    </chartFormat>
    <chartFormat chart="10" format="6">
      <pivotArea type="data" outline="0" fieldPosition="0">
        <references count="2">
          <reference field="4294967294" count="1" selected="0">
            <x v="0"/>
          </reference>
          <reference field="1" count="1" selected="0">
            <x v="29"/>
          </reference>
        </references>
      </pivotArea>
    </chartFormat>
    <chartFormat chart="10" format="7">
      <pivotArea type="data" outline="0" fieldPosition="0">
        <references count="2">
          <reference field="4294967294" count="1" selected="0">
            <x v="0"/>
          </reference>
          <reference field="1" count="1" selected="0">
            <x v="31"/>
          </reference>
        </references>
      </pivotArea>
    </chartFormat>
    <chartFormat chart="10" format="8">
      <pivotArea type="data" outline="0" fieldPosition="0">
        <references count="2">
          <reference field="4294967294" count="1" selected="0">
            <x v="0"/>
          </reference>
          <reference field="1" count="1" selected="0">
            <x v="38"/>
          </reference>
        </references>
      </pivotArea>
    </chartFormat>
    <chartFormat chart="10" format="9">
      <pivotArea type="data" outline="0" fieldPosition="0">
        <references count="2">
          <reference field="4294967294" count="1" selected="0">
            <x v="0"/>
          </reference>
          <reference field="1" count="1" selected="0">
            <x v="40"/>
          </reference>
        </references>
      </pivotArea>
    </chartFormat>
    <chartFormat chart="10" format="10">
      <pivotArea type="data" outline="0" fieldPosition="0">
        <references count="2">
          <reference field="4294967294" count="1" selected="0">
            <x v="0"/>
          </reference>
          <reference field="1" count="1" selected="0">
            <x v="4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00CC44C-47B4-D444-A4EC-30A7F01F7831}" name="PivotTable10" cacheId="5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29:B33" firstHeaderRow="1" firstDataRow="1" firstDataCol="1" rowPageCount="1" colPageCount="1"/>
  <pivotFields count="14">
    <pivotField axis="axisPage" multipleItemSelectionAllowed="1" showAll="0">
      <items count="3">
        <item x="1"/>
        <item h="1" x="0"/>
        <item t="default"/>
      </items>
    </pivotField>
    <pivotField showAll="0"/>
    <pivotField dataField="1" numFmtId="1" showAll="0"/>
    <pivotField numFmtId="1" showAll="0"/>
    <pivotField numFmtId="164" showAll="0"/>
    <pivotField numFmtId="164" showAll="0"/>
    <pivotField numFmtId="1" showAll="0"/>
    <pivotField showAll="0"/>
    <pivotField axis="axisRow" showAll="0">
      <items count="5">
        <item h="1" x="2"/>
        <item x="0"/>
        <item x="3"/>
        <item x="1"/>
        <item t="default"/>
      </items>
    </pivotField>
    <pivotField showAll="0"/>
    <pivotField showAll="0"/>
    <pivotField showAll="0"/>
    <pivotField numFmtId="10" showAll="0"/>
    <pivotField showAll="0"/>
  </pivotFields>
  <rowFields count="1">
    <field x="8"/>
  </rowFields>
  <rowItems count="4">
    <i>
      <x v="1"/>
    </i>
    <i>
      <x v="2"/>
    </i>
    <i>
      <x v="3"/>
    </i>
    <i t="grand">
      <x/>
    </i>
  </rowItems>
  <colItems count="1">
    <i/>
  </colItems>
  <pageFields count="1">
    <pageField fld="0" hier="-1"/>
  </pageFields>
  <dataFields count="1">
    <dataField name="Sum of visitors" fld="2" baseField="0" baseItem="0"/>
  </dataFields>
  <formats count="2">
    <format dxfId="1478">
      <pivotArea outline="0" collapsedLevelsAreSubtotals="1" fieldPosition="0"/>
    </format>
    <format dxfId="1477">
      <pivotArea collapsedLevelsAreSubtotals="1" fieldPosition="0">
        <references count="1">
          <reference field="8" count="0"/>
        </references>
      </pivotArea>
    </format>
  </formats>
  <chartFormats count="20">
    <chartFormat chart="4" format="5"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13" series="1">
      <pivotArea type="data" outline="0" fieldPosition="0">
        <references count="1">
          <reference field="4294967294" count="1" selected="0">
            <x v="0"/>
          </reference>
        </references>
      </pivotArea>
    </chartFormat>
    <chartFormat chart="9" format="14">
      <pivotArea type="data" outline="0" fieldPosition="0">
        <references count="2">
          <reference field="4294967294" count="1" selected="0">
            <x v="0"/>
          </reference>
          <reference field="8" count="1" selected="0">
            <x v="1"/>
          </reference>
        </references>
      </pivotArea>
    </chartFormat>
    <chartFormat chart="9" format="15">
      <pivotArea type="data" outline="0" fieldPosition="0">
        <references count="2">
          <reference field="4294967294" count="1" selected="0">
            <x v="0"/>
          </reference>
          <reference field="8" count="1" selected="0">
            <x v="2"/>
          </reference>
        </references>
      </pivotArea>
    </chartFormat>
    <chartFormat chart="9" format="16">
      <pivotArea type="data" outline="0" fieldPosition="0">
        <references count="2">
          <reference field="4294967294" count="1" selected="0">
            <x v="0"/>
          </reference>
          <reference field="8" count="1" selected="0">
            <x v="3"/>
          </reference>
        </references>
      </pivotArea>
    </chartFormat>
    <chartFormat chart="11" format="21" series="1">
      <pivotArea type="data" outline="0" fieldPosition="0">
        <references count="1">
          <reference field="4294967294" count="1" selected="0">
            <x v="0"/>
          </reference>
        </references>
      </pivotArea>
    </chartFormat>
    <chartFormat chart="11" format="22">
      <pivotArea type="data" outline="0" fieldPosition="0">
        <references count="2">
          <reference field="4294967294" count="1" selected="0">
            <x v="0"/>
          </reference>
          <reference field="8" count="1" selected="0">
            <x v="1"/>
          </reference>
        </references>
      </pivotArea>
    </chartFormat>
    <chartFormat chart="11" format="23">
      <pivotArea type="data" outline="0" fieldPosition="0">
        <references count="2">
          <reference field="4294967294" count="1" selected="0">
            <x v="0"/>
          </reference>
          <reference field="8" count="1" selected="0">
            <x v="2"/>
          </reference>
        </references>
      </pivotArea>
    </chartFormat>
    <chartFormat chart="11" format="24">
      <pivotArea type="data" outline="0" fieldPosition="0">
        <references count="2">
          <reference field="4294967294" count="1" selected="0">
            <x v="0"/>
          </reference>
          <reference field="8" count="1" selected="0">
            <x v="3"/>
          </reference>
        </references>
      </pivotArea>
    </chartFormat>
    <chartFormat chart="15" format="29" series="1">
      <pivotArea type="data" outline="0" fieldPosition="0">
        <references count="1">
          <reference field="4294967294" count="1" selected="0">
            <x v="0"/>
          </reference>
        </references>
      </pivotArea>
    </chartFormat>
    <chartFormat chart="15" format="30">
      <pivotArea type="data" outline="0" fieldPosition="0">
        <references count="2">
          <reference field="4294967294" count="1" selected="0">
            <x v="0"/>
          </reference>
          <reference field="8" count="1" selected="0">
            <x v="1"/>
          </reference>
        </references>
      </pivotArea>
    </chartFormat>
    <chartFormat chart="15" format="31">
      <pivotArea type="data" outline="0" fieldPosition="0">
        <references count="2">
          <reference field="4294967294" count="1" selected="0">
            <x v="0"/>
          </reference>
          <reference field="8" count="1" selected="0">
            <x v="2"/>
          </reference>
        </references>
      </pivotArea>
    </chartFormat>
    <chartFormat chart="15" format="32">
      <pivotArea type="data" outline="0" fieldPosition="0">
        <references count="2">
          <reference field="4294967294" count="1" selected="0">
            <x v="0"/>
          </reference>
          <reference field="8" count="1" selected="0">
            <x v="3"/>
          </reference>
        </references>
      </pivotArea>
    </chartFormat>
    <chartFormat chart="4" format="6">
      <pivotArea type="data" outline="0" fieldPosition="0">
        <references count="2">
          <reference field="4294967294" count="1" selected="0">
            <x v="0"/>
          </reference>
          <reference field="8" count="1" selected="0">
            <x v="1"/>
          </reference>
        </references>
      </pivotArea>
    </chartFormat>
    <chartFormat chart="4" format="7">
      <pivotArea type="data" outline="0" fieldPosition="0">
        <references count="2">
          <reference field="4294967294" count="1" selected="0">
            <x v="0"/>
          </reference>
          <reference field="8" count="1" selected="0">
            <x v="2"/>
          </reference>
        </references>
      </pivotArea>
    </chartFormat>
    <chartFormat chart="4" format="8">
      <pivotArea type="data" outline="0" fieldPosition="0">
        <references count="2">
          <reference field="4294967294" count="1" selected="0">
            <x v="0"/>
          </reference>
          <reference field="8" count="1" selected="0">
            <x v="3"/>
          </reference>
        </references>
      </pivotArea>
    </chartFormat>
    <chartFormat chart="5" format="1">
      <pivotArea type="data" outline="0" fieldPosition="0">
        <references count="2">
          <reference field="4294967294" count="1" selected="0">
            <x v="0"/>
          </reference>
          <reference field="8" count="1" selected="0">
            <x v="1"/>
          </reference>
        </references>
      </pivotArea>
    </chartFormat>
    <chartFormat chart="5" format="2">
      <pivotArea type="data" outline="0" fieldPosition="0">
        <references count="2">
          <reference field="4294967294" count="1" selected="0">
            <x v="0"/>
          </reference>
          <reference field="8" count="1" selected="0">
            <x v="2"/>
          </reference>
        </references>
      </pivotArea>
    </chartFormat>
    <chartFormat chart="5" format="3">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982AD2D-3C9B-A446-AEA3-FB47C8074BF2}" sourceName="year">
  <pivotTables>
    <pivotTable tabId="9" name="PivotTable12"/>
    <pivotTable tabId="9" name="PivotTable10"/>
    <pivotTable tabId="9" name="PivotTable11"/>
    <pivotTable tabId="9" name="PivotTable9"/>
    <pivotTable tabId="11" name="PivotTable13"/>
    <pivotTable tabId="11" name="PivotTable14"/>
    <pivotTable tabId="11" name="PivotTable15"/>
    <pivotTable tabId="11" name="PivotTable16"/>
    <pivotTable tabId="11" name="PivotTable17"/>
  </pivotTables>
  <data>
    <tabular pivotCacheId="566814907">
      <items count="2">
        <i x="1" s="1"/>
        <i x="0"/>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67FFEC8-AFAA-8B4D-B992-468669B1456D}" sourceName="region">
  <pivotTables>
    <pivotTable tabId="11" name="PivotTable17"/>
    <pivotTable tabId="11" name="PivotTable13"/>
    <pivotTable tabId="11" name="PivotTable14"/>
    <pivotTable tabId="11" name="PivotTable15"/>
    <pivotTable tabId="11" name="PivotTable16"/>
  </pivotTables>
  <data>
    <tabular pivotCacheId="566814907">
      <items count="8">
        <i x="2" s="1"/>
        <i x="0"/>
        <i x="3"/>
        <i x="1"/>
        <i x="4"/>
        <i x="6"/>
        <i x="5"/>
        <i x="7"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gion" xr10:uid="{03B3C1F8-5B22-404B-A815-F2E9CB96BF8D}" sourceName="ragion">
  <pivotTables>
    <pivotTable tabId="14" name="PivotTable22"/>
  </pivotTables>
  <data>
    <tabular pivotCacheId="206109752">
      <items count="8">
        <i x="7"/>
        <i x="2"/>
        <i x="0"/>
        <i x="3" s="1"/>
        <i x="4" s="1"/>
        <i x="1" s="1"/>
        <i x="5"/>
        <i x="6"/>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gion 2" xr10:uid="{A98C702D-B92A-B546-837F-A1241EC77C01}" cache="Slicer_ragion" caption="ragion" columnCount="3" style="SlicerStyleLight4" rowHeight="4572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45048688-F432-7E4D-AD20-FCDDA41E5C32}" cache="Slicer_year" caption="Years" columnCount="2" style="SlicerStyleDark4" rowHeight="6583680"/>
  <slicer name="region 2" xr10:uid="{3994E7F0-89DF-C048-A5E1-01B2B9771F1A}" cache="Slicer_region" caption="Region" columnCount="4" style="SlicerStyleDark4" rowHeight="54864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5796DAB6-4C1B-6947-81A7-C120A2A941BF}" cache="Slicer_year" caption="Years" columnCount="2" style="SlicerStyleDark4" rowHeight="658368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gion" xr10:uid="{50D8F4C5-3758-A144-8B54-6CC9752908F2}" cache="Slicer_ragion" caption="ragion" rowHeight="251883"/>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586E9254-1629-D540-85FF-7F0AB9DB4BA5}" cache="Slicer_region" caption="region" rowHeight="251883"/>
  <slicer name="region 1" xr10:uid="{053F3671-2A95-7B4F-9D4F-EA71D65B8E3D}" cache="Slicer_region" caption="region" rowHeight="251883"/>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B8AAE22C-908C-BC45-B726-5D2EA7A7DC9C}" cache="Slicer_year" caption="year"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2B992C2-A150-554A-B6AB-882250FE5E6E}" name="Table6" displayName="Table6" ref="A1:G65" totalsRowShown="0" headerRowDxfId="1473" dataDxfId="1472">
  <autoFilter ref="A1:G65" xr:uid="{E2B992C2-A150-554A-B6AB-882250FE5E6E}"/>
  <tableColumns count="7">
    <tableColumn id="1" xr3:uid="{7B5A29BF-425C-E143-A626-CB92C52628EE}" name="country" dataDxfId="1471"/>
    <tableColumn id="2" xr3:uid="{2C102429-2E61-A543-B8A1-DAB229CCA612}" name="ragion" dataDxfId="1470"/>
    <tableColumn id="3" xr3:uid="{2CA77B68-65C3-9842-AA93-B415D1993508}" name="Y2018" dataDxfId="1469"/>
    <tableColumn id="4" xr3:uid="{E5BB9874-710D-AA4E-9C20-E1D4D7CF3330}" name="Y2019" dataDxfId="1468"/>
    <tableColumn id="8" xr3:uid="{7F70C9C3-C0DB-0649-BDAF-292C4DF1B6E6}" name="Y2020" dataDxfId="1467"/>
    <tableColumn id="6" xr3:uid="{47158E41-9128-AF41-A5B8-3AA58851CCA7}" name="Y2021" dataDxfId="1466"/>
    <tableColumn id="7" xr3:uid="{01B800EC-2009-AB4E-9536-784C1FE1F0E9}" name="Y2022" dataDxfId="1465"/>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F9711AC-5C62-F049-B037-A521A5369FD8}" name="Table4" displayName="Table4" ref="A1:N96" totalsRowShown="0" headerRowDxfId="1464" dataDxfId="1463">
  <autoFilter ref="A1:N96" xr:uid="{BF9711AC-5C62-F049-B037-A521A5369FD8}"/>
  <sortState xmlns:xlrd2="http://schemas.microsoft.com/office/spreadsheetml/2017/richdata2" ref="A2:N96">
    <sortCondition descending="1" ref="A1:A96"/>
  </sortState>
  <tableColumns count="14">
    <tableColumn id="1" xr3:uid="{5F7478C5-9782-F94C-BE1B-8BF9A6321B83}" name="year" dataDxfId="1462"/>
    <tableColumn id="2" xr3:uid="{4E259068-CE06-AA45-9D1D-2CA0CDD10D60}" name="counties" dataDxfId="1461"/>
    <tableColumn id="3" xr3:uid="{214AF399-549B-754A-864D-D4D641CEAF5F}" name="visitors" dataDxfId="1460"/>
    <tableColumn id="4" xr3:uid="{7F8D12F7-2932-4346-9E71-8325121D52C5}" name="stay" dataDxfId="1459"/>
    <tableColumn id="5" xr3:uid="{18C06DE8-C5A6-D340-97D4-6CEE34FFE7DA}" name="spending" dataDxfId="1458"/>
    <tableColumn id="6" xr3:uid="{E4E9C974-B3A3-DC41-BBD9-0C74389E03A8}" name="contribution" dataDxfId="1457"/>
    <tableColumn id="7" xr3:uid="{ACE98496-00CA-6A4B-8438-E4EBBEDE77D5}" name="population" dataDxfId="1456"/>
    <tableColumn id="8" xr3:uid="{3481AD95-FCD7-B543-8CDD-7302DEE3AFEE}" name="region" dataDxfId="1455"/>
    <tableColumn id="9" xr3:uid="{D52D3F05-55A3-F044-A85E-BFB74A117B08}" name="income" dataDxfId="1454"/>
    <tableColumn id="10" xr3:uid="{90C27E2A-AB3D-C64A-ADEB-F0F8173B5AB6}" name="is_EU" dataDxfId="1453"/>
    <tableColumn id="11" xr3:uid="{CAA3717F-A061-524E-B47B-61290D91028C}" name="is_commonwealth" dataDxfId="1452"/>
    <tableColumn id="12" xr3:uid="{923C1C21-87F2-9A43-AFDC-9324D10E8712}" name="Visa" dataDxfId="1451"/>
    <tableColumn id="13" xr3:uid="{9E7FC0FE-D979-1446-8BD6-073D5F54BD1B}" name="popularity" dataDxfId="1450" dataCellStyle="Per cent"/>
    <tableColumn id="14" xr3:uid="{7630ECD2-03D2-3640-A9B7-FBD995113432}" name="GDP" dataDxfId="144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3E33119-5C44-9E43-A790-C35418FF784D}" name="Table3" displayName="Table3" ref="A1:M49" totalsRowShown="0" headerRowDxfId="1442">
  <autoFilter ref="A1:M49" xr:uid="{03E33119-5C44-9E43-A790-C35418FF784D}"/>
  <sortState xmlns:xlrd2="http://schemas.microsoft.com/office/spreadsheetml/2017/richdata2" ref="A5:M29">
    <sortCondition descending="1" ref="L1:L49"/>
  </sortState>
  <tableColumns count="13">
    <tableColumn id="1" xr3:uid="{1B73EC1F-4EB5-2E47-B044-BBB796F39DE3}" name="counties" dataDxfId="1441"/>
    <tableColumn id="2" xr3:uid="{0CCE1007-EEBD-B647-A9B5-BC12F9F9C007}" name="visitors" dataDxfId="1440"/>
    <tableColumn id="3" xr3:uid="{C69CB07A-AFFC-7244-A80B-CEC6CE522B5C}" name="stay" dataDxfId="1439"/>
    <tableColumn id="4" xr3:uid="{BFD01CA8-1F8E-E74A-B542-2F7A54FA2D26}" name="spending" dataDxfId="1438"/>
    <tableColumn id="5" xr3:uid="{0A8A4E6A-41E8-1B42-9610-94A35ABF3A0D}" name="contribution" dataDxfId="1437"/>
    <tableColumn id="6" xr3:uid="{BBA66B43-BD82-B64B-A22E-6842B4B06144}" name="population" dataDxfId="1436"/>
    <tableColumn id="7" xr3:uid="{F66C4597-8A1B-D24D-813D-93D0B132AAA8}" name="region" dataDxfId="1435"/>
    <tableColumn id="8" xr3:uid="{81AC1173-70E2-0A4F-A0EB-E3815DBFFE48}" name="income" dataDxfId="1434"/>
    <tableColumn id="9" xr3:uid="{81F5BF31-E35B-2945-B4E9-33DE175F2D93}" name="is_EU" dataDxfId="1433"/>
    <tableColumn id="10" xr3:uid="{4BD450B5-A07F-9A48-A8A6-1C31F2000C46}" name="is_commonwealth" dataDxfId="1432"/>
    <tableColumn id="11" xr3:uid="{F7629D6F-7CF4-334B-9BAA-80BB9803B66C}" name="Visa" dataDxfId="1431"/>
    <tableColumn id="12" xr3:uid="{C384F1B0-46BB-5A42-B50F-320C138B5466}" name="popularity" dataDxfId="1430"/>
    <tableColumn id="13" xr3:uid="{2AF24780-E126-9B4C-A6E1-F8311B1D9524}" name="GDP"/>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9FAB029-DB7F-5D44-9D71-64AAD3702244}" name="Table46" displayName="Table46" ref="A1:N96" totalsRowShown="0" headerRowDxfId="1423" dataDxfId="1422">
  <autoFilter ref="A1:N96" xr:uid="{BF9711AC-5C62-F049-B037-A521A5369FD8}">
    <filterColumn colId="0">
      <filters>
        <filter val="2018"/>
      </filters>
    </filterColumn>
  </autoFilter>
  <sortState xmlns:xlrd2="http://schemas.microsoft.com/office/spreadsheetml/2017/richdata2" ref="A2:N96">
    <sortCondition descending="1" ref="A1:A96"/>
  </sortState>
  <tableColumns count="14">
    <tableColumn id="1" xr3:uid="{74B7D6AF-F26A-6C4B-8506-BB6A88ECBD45}" name="year" dataDxfId="1421"/>
    <tableColumn id="2" xr3:uid="{6766E46D-440B-3C40-B6F9-C4028BBF7665}" name="counties" dataDxfId="1420"/>
    <tableColumn id="3" xr3:uid="{8158E8F7-5BCC-EF48-8BED-7AF6B20F69A5}" name="visitors" dataDxfId="1419"/>
    <tableColumn id="4" xr3:uid="{A6722352-FE70-E94A-8A7B-E3A1CD6610C5}" name="stay" dataDxfId="1418"/>
    <tableColumn id="5" xr3:uid="{6B05A7ED-6C41-6C42-BF8F-6A9C7280FF81}" name="spending" dataDxfId="1417"/>
    <tableColumn id="6" xr3:uid="{951ADEB2-18A7-B049-95BF-2C3F022735D4}" name="contribution" dataDxfId="1416"/>
    <tableColumn id="7" xr3:uid="{89E87EE6-26DA-E54A-85DC-8197E884ADAC}" name="population" dataDxfId="1415"/>
    <tableColumn id="8" xr3:uid="{DBF25F94-1DBC-F140-9FDA-CCC245B71023}" name="region" dataDxfId="1414"/>
    <tableColumn id="9" xr3:uid="{684562C6-69B2-0D44-8349-531C01495D85}" name="income" dataDxfId="1413"/>
    <tableColumn id="10" xr3:uid="{696F81F5-F026-FC4F-B11F-4CC55F13465E}" name="is_EU" dataDxfId="1412"/>
    <tableColumn id="11" xr3:uid="{5E2FD481-5B35-3C4E-A80C-53D9403735CA}" name="is_commonwealth" dataDxfId="1411"/>
    <tableColumn id="12" xr3:uid="{C9F1CCEB-F4C5-C04B-BCB7-8816CDE10DC1}" name="Visa" dataDxfId="1410"/>
    <tableColumn id="13" xr3:uid="{859BE6D1-FEA6-454F-8AC6-A86C08133763}" name="popularity" dataDxfId="1409" dataCellStyle="Per cent"/>
    <tableColumn id="14" xr3:uid="{CDCC03E5-83CA-7F4A-8062-C1C227500551}" name="GDP" dataDxfId="140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pivotTable" Target="../pivotTables/pivotTable14.xml"/><Relationship Id="rId1" Type="http://schemas.openxmlformats.org/officeDocument/2006/relationships/pivotTable" Target="../pivotTables/pivotTable13.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4.xml"/><Relationship Id="rId7" Type="http://schemas.microsoft.com/office/2007/relationships/slicer" Target="../slicers/slicer5.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drawing" Target="../drawings/drawing5.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microsoft.com/office/2007/relationships/slicer" Target="../slicers/slicer6.xml"/><Relationship Id="rId5" Type="http://schemas.openxmlformats.org/officeDocument/2006/relationships/drawing" Target="../drawings/drawing6.xml"/><Relationship Id="rId4"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ivotTable" Target="../pivotTables/pivotTable12.xml"/><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C3C58-AA19-EB49-87A0-B116D1CD735B}">
  <dimension ref="A1"/>
  <sheetViews>
    <sheetView showGridLines="0" zoomScale="80" zoomScaleNormal="80" workbookViewId="0"/>
  </sheetViews>
  <sheetFormatPr baseColWidth="10" defaultRowHeight="16" x14ac:dyDescent="0.2"/>
  <cols>
    <col min="1" max="16384" width="10.83203125" style="8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D85DE-4A5A-7843-83D5-2A99BF7566F4}">
  <dimension ref="A1:Y50"/>
  <sheetViews>
    <sheetView topLeftCell="A9" workbookViewId="0">
      <selection activeCell="C37" sqref="C37"/>
    </sheetView>
  </sheetViews>
  <sheetFormatPr baseColWidth="10" defaultRowHeight="16" x14ac:dyDescent="0.2"/>
  <cols>
    <col min="12" max="12" width="16.5" style="17" customWidth="1"/>
    <col min="13" max="13" width="13.5" customWidth="1"/>
    <col min="15" max="15" width="15.6640625" customWidth="1"/>
    <col min="16" max="16" width="17.1640625" customWidth="1"/>
    <col min="18" max="18" width="27.1640625" customWidth="1"/>
    <col min="19" max="19" width="17" customWidth="1"/>
    <col min="20" max="20" width="23.33203125" customWidth="1"/>
    <col min="21" max="21" width="8.33203125" bestFit="1" customWidth="1"/>
    <col min="22" max="22" width="17.5" bestFit="1" customWidth="1"/>
    <col min="23" max="23" width="14.1640625" bestFit="1" customWidth="1"/>
    <col min="24" max="24" width="15.5" bestFit="1" customWidth="1"/>
    <col min="25" max="25" width="12.6640625" bestFit="1" customWidth="1"/>
  </cols>
  <sheetData>
    <row r="1" spans="1:25" x14ac:dyDescent="0.2">
      <c r="A1" s="12" t="s">
        <v>0</v>
      </c>
      <c r="B1" s="12" t="s">
        <v>76</v>
      </c>
      <c r="C1" s="12" t="s">
        <v>2</v>
      </c>
      <c r="D1" s="12" t="s">
        <v>77</v>
      </c>
      <c r="E1" s="12" t="s">
        <v>4</v>
      </c>
      <c r="F1" s="12" t="s">
        <v>5</v>
      </c>
      <c r="G1" s="12" t="s">
        <v>6</v>
      </c>
      <c r="H1" s="12" t="s">
        <v>7</v>
      </c>
      <c r="I1" s="12" t="s">
        <v>8</v>
      </c>
      <c r="J1" s="12" t="s">
        <v>9</v>
      </c>
      <c r="K1" s="12" t="s">
        <v>10</v>
      </c>
      <c r="L1" s="15" t="s">
        <v>11</v>
      </c>
      <c r="M1" s="12" t="s">
        <v>102</v>
      </c>
    </row>
    <row r="2" spans="1:25" x14ac:dyDescent="0.2">
      <c r="A2" s="6" t="s">
        <v>12</v>
      </c>
      <c r="B2" s="13">
        <v>852.24400649999995</v>
      </c>
      <c r="C2" s="13">
        <v>9.0690240889406386</v>
      </c>
      <c r="D2" s="13">
        <v>87.809919085564815</v>
      </c>
      <c r="E2" s="13">
        <v>678684.74590505497</v>
      </c>
      <c r="F2" s="13">
        <v>37065084</v>
      </c>
      <c r="G2" s="13" t="s">
        <v>13</v>
      </c>
      <c r="H2" s="13" t="s">
        <v>14</v>
      </c>
      <c r="I2" s="13" t="s">
        <v>15</v>
      </c>
      <c r="J2" s="13" t="s">
        <v>16</v>
      </c>
      <c r="K2" s="13" t="s">
        <v>17</v>
      </c>
      <c r="L2" s="16">
        <v>2.2993176178961308E-2</v>
      </c>
      <c r="M2" s="42">
        <v>57439.858493238542</v>
      </c>
      <c r="O2" s="30" t="s">
        <v>78</v>
      </c>
      <c r="P2" s="19">
        <v>40283.202628753003</v>
      </c>
      <c r="R2" s="43" t="s">
        <v>90</v>
      </c>
      <c r="S2" s="40">
        <v>9055081.1308804136</v>
      </c>
      <c r="T2" s="46"/>
    </row>
    <row r="3" spans="1:25" x14ac:dyDescent="0.2">
      <c r="A3" s="6" t="s">
        <v>18</v>
      </c>
      <c r="B3" s="14">
        <v>4571.4764522707783</v>
      </c>
      <c r="C3" s="14">
        <v>7.6773707335402159</v>
      </c>
      <c r="D3" s="14">
        <v>114.24831586433962</v>
      </c>
      <c r="E3" s="13">
        <v>4009763.9476126335</v>
      </c>
      <c r="F3" s="13">
        <v>326838199</v>
      </c>
      <c r="G3" s="13" t="s">
        <v>13</v>
      </c>
      <c r="H3" s="13" t="s">
        <v>14</v>
      </c>
      <c r="I3" s="14" t="s">
        <v>15</v>
      </c>
      <c r="J3" s="14" t="s">
        <v>19</v>
      </c>
      <c r="K3" s="14" t="s">
        <v>17</v>
      </c>
      <c r="L3" s="16">
        <v>1.398697112595085E-2</v>
      </c>
      <c r="M3" s="42">
        <v>59607.393660249611</v>
      </c>
      <c r="O3" s="30" t="s">
        <v>79</v>
      </c>
      <c r="P3" s="20">
        <v>100</v>
      </c>
      <c r="R3" s="43" t="s">
        <v>91</v>
      </c>
      <c r="S3" s="40">
        <v>1031905.823917981</v>
      </c>
      <c r="U3" s="38" t="s">
        <v>8</v>
      </c>
      <c r="V3" t="s">
        <v>96</v>
      </c>
      <c r="W3" t="s">
        <v>100</v>
      </c>
      <c r="X3" t="s">
        <v>104</v>
      </c>
      <c r="Y3" t="s">
        <v>105</v>
      </c>
    </row>
    <row r="4" spans="1:25" x14ac:dyDescent="0.2">
      <c r="A4" s="6" t="s">
        <v>20</v>
      </c>
      <c r="B4" s="14">
        <v>327.28946057182969</v>
      </c>
      <c r="C4" s="14">
        <v>4.7003044868316648</v>
      </c>
      <c r="D4" s="14">
        <v>96.820371584043926</v>
      </c>
      <c r="E4" s="13">
        <v>148944.59845026428</v>
      </c>
      <c r="F4" s="13">
        <v>8840521</v>
      </c>
      <c r="G4" s="13" t="s">
        <v>21</v>
      </c>
      <c r="H4" s="13" t="s">
        <v>14</v>
      </c>
      <c r="I4" s="14" t="s">
        <v>15</v>
      </c>
      <c r="J4" s="14" t="s">
        <v>19</v>
      </c>
      <c r="K4" s="14" t="s">
        <v>17</v>
      </c>
      <c r="L4" s="16">
        <v>3.7021512710826626E-2</v>
      </c>
      <c r="M4" s="42">
        <v>41598.998520562309</v>
      </c>
      <c r="O4" s="30" t="s">
        <v>80</v>
      </c>
      <c r="P4" s="21">
        <v>7</v>
      </c>
      <c r="U4" t="s">
        <v>25</v>
      </c>
      <c r="V4" s="40">
        <v>9055081.1308804136</v>
      </c>
      <c r="W4" s="44">
        <v>6.3542202819253779</v>
      </c>
      <c r="X4" s="40">
        <v>74.472598208485735</v>
      </c>
      <c r="Y4">
        <v>22633.656561870397</v>
      </c>
    </row>
    <row r="5" spans="1:25" x14ac:dyDescent="0.2">
      <c r="A5" s="6" t="s">
        <v>22</v>
      </c>
      <c r="B5" s="14">
        <v>1096.7788958562749</v>
      </c>
      <c r="C5" s="14">
        <v>3.6166106920544254</v>
      </c>
      <c r="D5" s="14">
        <v>97.993945047600818</v>
      </c>
      <c r="E5" s="13">
        <v>388704.96588509774</v>
      </c>
      <c r="F5" s="13">
        <v>11427054</v>
      </c>
      <c r="G5" s="13" t="s">
        <v>21</v>
      </c>
      <c r="H5" s="13" t="s">
        <v>14</v>
      </c>
      <c r="I5" s="14" t="s">
        <v>15</v>
      </c>
      <c r="J5" s="14" t="s">
        <v>19</v>
      </c>
      <c r="K5" s="14" t="s">
        <v>17</v>
      </c>
      <c r="L5" s="16">
        <v>9.5980897251056546E-2</v>
      </c>
      <c r="M5" s="42">
        <v>38199.031876457397</v>
      </c>
      <c r="O5" s="30" t="s">
        <v>81</v>
      </c>
      <c r="P5" s="20">
        <f>P2*1000*P3*P4</f>
        <v>28198241840.127098</v>
      </c>
    </row>
    <row r="6" spans="1:25" x14ac:dyDescent="0.2">
      <c r="A6" s="6" t="s">
        <v>23</v>
      </c>
      <c r="B6" s="14">
        <v>232.80480001316306</v>
      </c>
      <c r="C6" s="14">
        <v>10.431823430622504</v>
      </c>
      <c r="D6" s="14">
        <v>42.097487533791117</v>
      </c>
      <c r="E6" s="13">
        <v>102237.05597179274</v>
      </c>
      <c r="F6" s="13">
        <v>7025037</v>
      </c>
      <c r="G6" s="13" t="s">
        <v>21</v>
      </c>
      <c r="H6" s="13" t="s">
        <v>24</v>
      </c>
      <c r="I6" s="14" t="s">
        <v>25</v>
      </c>
      <c r="J6" s="14" t="s">
        <v>19</v>
      </c>
      <c r="K6" s="14" t="s">
        <v>17</v>
      </c>
      <c r="L6" s="16">
        <v>3.3139298769979869E-2</v>
      </c>
      <c r="M6" s="42">
        <v>13867.640839471735</v>
      </c>
      <c r="O6" s="31" t="s">
        <v>81</v>
      </c>
      <c r="P6" s="23" t="s">
        <v>89</v>
      </c>
    </row>
    <row r="7" spans="1:25" x14ac:dyDescent="0.2">
      <c r="A7" s="6" t="s">
        <v>26</v>
      </c>
      <c r="B7" s="14">
        <v>360.29248996412707</v>
      </c>
      <c r="C7" s="14">
        <v>4.7418523976413596</v>
      </c>
      <c r="D7" s="14">
        <v>62.075222603073129</v>
      </c>
      <c r="E7" s="13">
        <v>106052.65040071339</v>
      </c>
      <c r="F7" s="13">
        <v>10629928</v>
      </c>
      <c r="G7" s="13" t="s">
        <v>21</v>
      </c>
      <c r="H7" s="13" t="s">
        <v>14</v>
      </c>
      <c r="I7" s="14" t="s">
        <v>25</v>
      </c>
      <c r="J7" s="14" t="s">
        <v>19</v>
      </c>
      <c r="K7" s="14" t="s">
        <v>17</v>
      </c>
      <c r="L7" s="16">
        <v>3.3894160897809195E-2</v>
      </c>
      <c r="M7" s="42">
        <v>484339.12252274901</v>
      </c>
      <c r="U7" s="38" t="s">
        <v>9</v>
      </c>
      <c r="V7" t="s">
        <v>96</v>
      </c>
      <c r="W7" t="s">
        <v>99</v>
      </c>
      <c r="X7" t="s">
        <v>103</v>
      </c>
      <c r="Y7" t="s">
        <v>105</v>
      </c>
    </row>
    <row r="8" spans="1:25" x14ac:dyDescent="0.2">
      <c r="A8" s="6" t="s">
        <v>27</v>
      </c>
      <c r="B8" s="14">
        <v>108.08465656475393</v>
      </c>
      <c r="C8" s="14">
        <v>10.332993498489319</v>
      </c>
      <c r="D8" s="14">
        <v>60.287765034258662</v>
      </c>
      <c r="E8" s="13">
        <v>67331.670154950159</v>
      </c>
      <c r="F8" s="13">
        <v>1218831</v>
      </c>
      <c r="G8" s="13" t="s">
        <v>21</v>
      </c>
      <c r="H8" s="13" t="s">
        <v>14</v>
      </c>
      <c r="I8" s="14" t="s">
        <v>25</v>
      </c>
      <c r="J8" s="14" t="s">
        <v>16</v>
      </c>
      <c r="K8" s="14" t="s">
        <v>10</v>
      </c>
      <c r="L8" s="16">
        <v>8.867895267248202E-2</v>
      </c>
      <c r="M8" s="42">
        <v>24497.966796875</v>
      </c>
      <c r="O8" s="18" t="s">
        <v>83</v>
      </c>
      <c r="P8" s="24" t="s">
        <v>84</v>
      </c>
      <c r="U8" t="s">
        <v>16</v>
      </c>
      <c r="V8" s="40">
        <v>1031905.823917981</v>
      </c>
      <c r="W8" s="44">
        <v>50.543383544058798</v>
      </c>
      <c r="X8" s="40">
        <v>276.31399394950387</v>
      </c>
      <c r="Y8">
        <v>1206.856067850681</v>
      </c>
    </row>
    <row r="9" spans="1:25" x14ac:dyDescent="0.2">
      <c r="A9" s="6" t="s">
        <v>28</v>
      </c>
      <c r="B9" s="14">
        <v>614.17652434437321</v>
      </c>
      <c r="C9" s="14">
        <v>4.2273156688206122</v>
      </c>
      <c r="D9" s="14">
        <v>122.94224748226702</v>
      </c>
      <c r="E9" s="13">
        <v>319197.17560435686</v>
      </c>
      <c r="F9" s="13">
        <v>5793636</v>
      </c>
      <c r="G9" s="13" t="s">
        <v>21</v>
      </c>
      <c r="H9" s="13" t="s">
        <v>14</v>
      </c>
      <c r="I9" s="14" t="s">
        <v>25</v>
      </c>
      <c r="J9" s="14" t="s">
        <v>19</v>
      </c>
      <c r="K9" s="14" t="s">
        <v>17</v>
      </c>
      <c r="L9" s="16">
        <v>0.10600882146278663</v>
      </c>
      <c r="M9" s="42">
        <v>380553.88049922365</v>
      </c>
      <c r="O9" s="27" t="s">
        <v>18</v>
      </c>
      <c r="P9" s="32">
        <v>4571.4764522707783</v>
      </c>
    </row>
    <row r="10" spans="1:25" x14ac:dyDescent="0.2">
      <c r="A10" s="6" t="s">
        <v>29</v>
      </c>
      <c r="B10" s="14">
        <v>188.27955240550224</v>
      </c>
      <c r="C10" s="14">
        <v>4.6950412016801089</v>
      </c>
      <c r="D10" s="14">
        <v>115.85844337916511</v>
      </c>
      <c r="E10" s="13">
        <v>102416.57643549482</v>
      </c>
      <c r="F10" s="13">
        <v>5515525</v>
      </c>
      <c r="G10" s="13" t="s">
        <v>21</v>
      </c>
      <c r="H10" s="13" t="s">
        <v>14</v>
      </c>
      <c r="I10" s="14" t="s">
        <v>25</v>
      </c>
      <c r="J10" s="14" t="s">
        <v>19</v>
      </c>
      <c r="K10" s="14" t="s">
        <v>17</v>
      </c>
      <c r="L10" s="16">
        <v>3.4136288459485221E-2</v>
      </c>
      <c r="M10" s="42">
        <v>41124.281006794459</v>
      </c>
      <c r="O10" s="27" t="s">
        <v>30</v>
      </c>
      <c r="P10" s="32">
        <v>3591.8852627514052</v>
      </c>
    </row>
    <row r="11" spans="1:25" x14ac:dyDescent="0.2">
      <c r="A11" s="6" t="s">
        <v>30</v>
      </c>
      <c r="B11" s="14">
        <v>3591.8852627514052</v>
      </c>
      <c r="C11" s="14">
        <v>5.1491999977713991</v>
      </c>
      <c r="D11" s="14">
        <v>72.722502226624613</v>
      </c>
      <c r="E11" s="13">
        <v>1345027.0834044795</v>
      </c>
      <c r="F11" s="13">
        <v>67158348</v>
      </c>
      <c r="G11" s="13" t="s">
        <v>21</v>
      </c>
      <c r="H11" s="13" t="s">
        <v>14</v>
      </c>
      <c r="I11" s="14" t="s">
        <v>25</v>
      </c>
      <c r="J11" s="14" t="s">
        <v>19</v>
      </c>
      <c r="K11" s="14" t="s">
        <v>17</v>
      </c>
      <c r="L11" s="16">
        <v>5.3483823973028713E-2</v>
      </c>
      <c r="M11" s="42">
        <v>34483.328759069533</v>
      </c>
      <c r="O11" s="27" t="s">
        <v>31</v>
      </c>
      <c r="P11" s="32">
        <v>3170.2085947804999</v>
      </c>
    </row>
    <row r="12" spans="1:25" x14ac:dyDescent="0.2">
      <c r="A12" s="6" t="s">
        <v>31</v>
      </c>
      <c r="B12" s="14">
        <v>3170.2085947804999</v>
      </c>
      <c r="C12" s="14">
        <v>5.3713977185960102</v>
      </c>
      <c r="D12" s="14">
        <v>86.470890682694019</v>
      </c>
      <c r="E12" s="13">
        <v>1472465.3433761962</v>
      </c>
      <c r="F12" s="13">
        <v>82905782</v>
      </c>
      <c r="G12" s="13" t="s">
        <v>21</v>
      </c>
      <c r="H12" s="13" t="s">
        <v>14</v>
      </c>
      <c r="I12" s="14" t="s">
        <v>25</v>
      </c>
      <c r="J12" s="14" t="s">
        <v>19</v>
      </c>
      <c r="K12" s="14" t="s">
        <v>17</v>
      </c>
      <c r="L12" s="16">
        <v>3.8238691178143644E-2</v>
      </c>
      <c r="M12" s="42">
        <v>38691.520936380526</v>
      </c>
      <c r="O12" s="33" t="s">
        <v>34</v>
      </c>
      <c r="P12" s="32">
        <v>2982.7107284769422</v>
      </c>
    </row>
    <row r="13" spans="1:25" x14ac:dyDescent="0.2">
      <c r="A13" s="6" t="s">
        <v>32</v>
      </c>
      <c r="B13" s="14">
        <v>223.12040429223623</v>
      </c>
      <c r="C13" s="14">
        <v>8.8670992079180895</v>
      </c>
      <c r="D13" s="14">
        <v>66.096260351141026</v>
      </c>
      <c r="E13" s="13">
        <v>130766.87461090559</v>
      </c>
      <c r="F13" s="13">
        <v>10732882</v>
      </c>
      <c r="G13" s="13" t="s">
        <v>21</v>
      </c>
      <c r="H13" s="13" t="s">
        <v>14</v>
      </c>
      <c r="I13" s="14" t="s">
        <v>25</v>
      </c>
      <c r="J13" s="14" t="s">
        <v>19</v>
      </c>
      <c r="K13" s="14" t="s">
        <v>17</v>
      </c>
      <c r="L13" s="16">
        <v>2.0788489456255665E-2</v>
      </c>
      <c r="M13" s="42">
        <v>16806.921197866519</v>
      </c>
      <c r="O13" s="27" t="s">
        <v>47</v>
      </c>
      <c r="P13" s="32">
        <v>2450.8728354795858</v>
      </c>
    </row>
    <row r="14" spans="1:25" x14ac:dyDescent="0.2">
      <c r="A14" s="6" t="s">
        <v>33</v>
      </c>
      <c r="B14" s="14">
        <v>371.74155601141319</v>
      </c>
      <c r="C14" s="14">
        <v>7.1444152692012128</v>
      </c>
      <c r="D14" s="14">
        <v>44.465895463772</v>
      </c>
      <c r="E14" s="13">
        <v>118095.90675799386</v>
      </c>
      <c r="F14" s="13">
        <v>9775564</v>
      </c>
      <c r="G14" s="13" t="s">
        <v>21</v>
      </c>
      <c r="H14" s="13" t="s">
        <v>14</v>
      </c>
      <c r="I14" s="14" t="s">
        <v>25</v>
      </c>
      <c r="J14" s="14" t="s">
        <v>19</v>
      </c>
      <c r="K14" s="14" t="s">
        <v>17</v>
      </c>
      <c r="L14" s="16">
        <v>3.8027632575615401E-2</v>
      </c>
      <c r="M14" s="42">
        <v>4016081.8342552921</v>
      </c>
      <c r="O14" s="33" t="s">
        <v>35</v>
      </c>
      <c r="P14" s="32">
        <v>2080.4628733164013</v>
      </c>
    </row>
    <row r="15" spans="1:25" x14ac:dyDescent="0.2">
      <c r="A15" s="6" t="s">
        <v>34</v>
      </c>
      <c r="B15" s="14">
        <v>2982.7107284769422</v>
      </c>
      <c r="C15" s="14">
        <v>3.0008920306920919</v>
      </c>
      <c r="D15" s="14">
        <v>107.42987634077033</v>
      </c>
      <c r="E15" s="13">
        <v>961582.56955872732</v>
      </c>
      <c r="F15" s="13">
        <v>4867316</v>
      </c>
      <c r="G15" s="13" t="s">
        <v>21</v>
      </c>
      <c r="H15" s="13" t="s">
        <v>14</v>
      </c>
      <c r="I15" s="14" t="s">
        <v>25</v>
      </c>
      <c r="J15" s="14" t="s">
        <v>19</v>
      </c>
      <c r="K15" s="14" t="s">
        <v>17</v>
      </c>
      <c r="L15" s="16">
        <v>0.61280400296116833</v>
      </c>
      <c r="M15" s="42">
        <v>65199.26218063508</v>
      </c>
      <c r="O15" s="33" t="s">
        <v>40</v>
      </c>
      <c r="P15" s="32">
        <v>1978.2922009362474</v>
      </c>
    </row>
    <row r="16" spans="1:25" x14ac:dyDescent="0.2">
      <c r="A16" s="6" t="s">
        <v>35</v>
      </c>
      <c r="B16" s="14">
        <v>2080.4628733164013</v>
      </c>
      <c r="C16" s="14">
        <v>5.2331516792412911</v>
      </c>
      <c r="D16" s="14">
        <v>82.760402408893285</v>
      </c>
      <c r="E16" s="13">
        <v>901043.76617553574</v>
      </c>
      <c r="F16" s="13">
        <v>60421760</v>
      </c>
      <c r="G16" s="13" t="s">
        <v>21</v>
      </c>
      <c r="H16" s="13" t="s">
        <v>14</v>
      </c>
      <c r="I16" s="14" t="s">
        <v>25</v>
      </c>
      <c r="J16" s="14" t="s">
        <v>19</v>
      </c>
      <c r="K16" s="14" t="s">
        <v>17</v>
      </c>
      <c r="L16" s="16">
        <v>3.4432344792942167E-2</v>
      </c>
      <c r="M16" s="42">
        <v>28475.090762003623</v>
      </c>
      <c r="O16" s="33" t="s">
        <v>42</v>
      </c>
      <c r="P16" s="32">
        <v>1555.3258836586519</v>
      </c>
    </row>
    <row r="17" spans="1:16" x14ac:dyDescent="0.2">
      <c r="A17" s="6" t="s">
        <v>36</v>
      </c>
      <c r="B17" s="14">
        <v>321.86633664180107</v>
      </c>
      <c r="C17" s="14">
        <v>5.8376493702005545</v>
      </c>
      <c r="D17" s="14">
        <v>53.603856880429483</v>
      </c>
      <c r="E17" s="13">
        <v>100718.58186965775</v>
      </c>
      <c r="F17" s="13">
        <v>2801543</v>
      </c>
      <c r="G17" s="13" t="s">
        <v>21</v>
      </c>
      <c r="H17" s="13" t="s">
        <v>14</v>
      </c>
      <c r="I17" s="14" t="s">
        <v>25</v>
      </c>
      <c r="J17" s="14" t="s">
        <v>19</v>
      </c>
      <c r="K17" s="14" t="s">
        <v>17</v>
      </c>
      <c r="L17" s="16">
        <v>0.11488895106796543</v>
      </c>
      <c r="M17" s="42">
        <v>14820.544607025486</v>
      </c>
      <c r="O17" s="27" t="s">
        <v>60</v>
      </c>
      <c r="P17" s="32">
        <v>1570.2870422209241</v>
      </c>
    </row>
    <row r="18" spans="1:16" x14ac:dyDescent="0.2">
      <c r="A18" s="6" t="s">
        <v>37</v>
      </c>
      <c r="B18" s="14">
        <v>78.018107763755111</v>
      </c>
      <c r="C18" s="14">
        <v>6.0954840477160399</v>
      </c>
      <c r="D18" s="14">
        <v>97.58909142546041</v>
      </c>
      <c r="E18" s="13">
        <v>46409.285954236046</v>
      </c>
      <c r="F18" s="13">
        <v>607950</v>
      </c>
      <c r="G18" s="13" t="s">
        <v>21</v>
      </c>
      <c r="H18" s="13" t="s">
        <v>14</v>
      </c>
      <c r="I18" s="14" t="s">
        <v>25</v>
      </c>
      <c r="J18" s="14" t="s">
        <v>19</v>
      </c>
      <c r="K18" s="14" t="s">
        <v>17</v>
      </c>
      <c r="L18" s="16">
        <v>0.12832980962867852</v>
      </c>
      <c r="M18" s="42">
        <v>95877.014557118178</v>
      </c>
      <c r="O18" s="27" t="s">
        <v>22</v>
      </c>
      <c r="P18" s="32">
        <v>1096.7788958562749</v>
      </c>
    </row>
    <row r="19" spans="1:16" x14ac:dyDescent="0.2">
      <c r="A19" s="6" t="s">
        <v>38</v>
      </c>
      <c r="B19" s="14">
        <v>111.27134501315297</v>
      </c>
      <c r="C19" s="14">
        <v>5.1859031796239954</v>
      </c>
      <c r="D19" s="14">
        <v>97.033778806014325</v>
      </c>
      <c r="E19" s="13">
        <v>55992.606728792169</v>
      </c>
      <c r="F19" s="13">
        <v>484630</v>
      </c>
      <c r="G19" s="13" t="s">
        <v>39</v>
      </c>
      <c r="H19" s="13" t="s">
        <v>14</v>
      </c>
      <c r="I19" s="14" t="s">
        <v>25</v>
      </c>
      <c r="J19" s="14" t="s">
        <v>19</v>
      </c>
      <c r="K19" s="14" t="s">
        <v>17</v>
      </c>
      <c r="L19" s="16">
        <v>0.22960061286580064</v>
      </c>
      <c r="M19" s="42">
        <v>25107.202149143472</v>
      </c>
    </row>
    <row r="20" spans="1:16" x14ac:dyDescent="0.2">
      <c r="A20" s="6" t="s">
        <v>40</v>
      </c>
      <c r="B20" s="14">
        <v>1978.2922009362474</v>
      </c>
      <c r="C20" s="14">
        <v>4.3298866392939308</v>
      </c>
      <c r="D20" s="14">
        <v>84.194915075827183</v>
      </c>
      <c r="E20" s="13">
        <v>721195.20128125243</v>
      </c>
      <c r="F20" s="13">
        <v>17231624</v>
      </c>
      <c r="G20" s="13" t="s">
        <v>21</v>
      </c>
      <c r="H20" s="13" t="s">
        <v>14</v>
      </c>
      <c r="I20" s="14" t="s">
        <v>25</v>
      </c>
      <c r="J20" s="14" t="s">
        <v>19</v>
      </c>
      <c r="K20" s="14" t="s">
        <v>17</v>
      </c>
      <c r="L20" s="16">
        <v>0.11480590575422533</v>
      </c>
      <c r="M20" s="42">
        <v>43106.141011433399</v>
      </c>
    </row>
    <row r="21" spans="1:16" x14ac:dyDescent="0.2">
      <c r="A21" s="6" t="s">
        <v>41</v>
      </c>
      <c r="B21" s="14">
        <v>647.81409179962202</v>
      </c>
      <c r="C21" s="14">
        <v>4.54794854046993</v>
      </c>
      <c r="D21" s="14">
        <v>127.13069957673792</v>
      </c>
      <c r="E21" s="13">
        <v>374555.66484909534</v>
      </c>
      <c r="F21" s="13">
        <v>5311916</v>
      </c>
      <c r="G21" s="13" t="s">
        <v>21</v>
      </c>
      <c r="H21" s="13" t="s">
        <v>14</v>
      </c>
      <c r="I21" s="14" t="s">
        <v>15</v>
      </c>
      <c r="J21" s="14" t="s">
        <v>19</v>
      </c>
      <c r="K21" s="14" t="s">
        <v>17</v>
      </c>
      <c r="L21" s="16">
        <v>0.12195488253195684</v>
      </c>
      <c r="M21" s="42">
        <v>615889.82205290894</v>
      </c>
      <c r="O21" s="18" t="s">
        <v>85</v>
      </c>
      <c r="P21" s="24" t="s">
        <v>86</v>
      </c>
    </row>
    <row r="22" spans="1:16" x14ac:dyDescent="0.2">
      <c r="A22" s="6" t="s">
        <v>42</v>
      </c>
      <c r="B22" s="14">
        <v>1555.3258836586519</v>
      </c>
      <c r="C22" s="14">
        <v>6.7858894970013868</v>
      </c>
      <c r="D22" s="14">
        <v>37.042414008470075</v>
      </c>
      <c r="E22" s="13">
        <v>390955.62327763584</v>
      </c>
      <c r="F22" s="13">
        <v>37974750</v>
      </c>
      <c r="G22" s="13" t="s">
        <v>21</v>
      </c>
      <c r="H22" s="13" t="s">
        <v>14</v>
      </c>
      <c r="I22" s="14" t="s">
        <v>25</v>
      </c>
      <c r="J22" s="14" t="s">
        <v>19</v>
      </c>
      <c r="K22" s="14" t="s">
        <v>17</v>
      </c>
      <c r="L22" s="16">
        <v>4.095684326186879E-2</v>
      </c>
      <c r="M22" s="42">
        <v>54312.404953291334</v>
      </c>
      <c r="O22" s="27" t="s">
        <v>66</v>
      </c>
      <c r="P22" s="32">
        <v>20.383761904078995</v>
      </c>
    </row>
    <row r="23" spans="1:16" x14ac:dyDescent="0.2">
      <c r="A23" s="6" t="s">
        <v>43</v>
      </c>
      <c r="B23" s="14">
        <v>452.92248286596521</v>
      </c>
      <c r="C23" s="14">
        <v>6.1938402054918136</v>
      </c>
      <c r="D23" s="14">
        <v>61.407254772730745</v>
      </c>
      <c r="E23" s="13">
        <v>172267.58236671227</v>
      </c>
      <c r="F23" s="13">
        <v>10283822</v>
      </c>
      <c r="G23" s="13" t="s">
        <v>21</v>
      </c>
      <c r="H23" s="13" t="s">
        <v>14</v>
      </c>
      <c r="I23" s="14" t="s">
        <v>25</v>
      </c>
      <c r="J23" s="14" t="s">
        <v>19</v>
      </c>
      <c r="K23" s="14" t="s">
        <v>17</v>
      </c>
      <c r="L23" s="16">
        <v>4.4042232826080149E-2</v>
      </c>
      <c r="M23" s="42">
        <v>18979.155317935296</v>
      </c>
      <c r="O23" s="27" t="s">
        <v>63</v>
      </c>
      <c r="P23" s="32">
        <v>20.182842166869627</v>
      </c>
    </row>
    <row r="24" spans="1:16" x14ac:dyDescent="0.2">
      <c r="A24" s="6" t="s">
        <v>44</v>
      </c>
      <c r="B24" s="14">
        <v>896.58083240784686</v>
      </c>
      <c r="C24" s="14">
        <v>12.593315690591037</v>
      </c>
      <c r="D24" s="14">
        <v>38.588947446413968</v>
      </c>
      <c r="E24" s="13">
        <v>435704.92937655974</v>
      </c>
      <c r="F24" s="13">
        <v>19473970</v>
      </c>
      <c r="G24" s="13" t="s">
        <v>21</v>
      </c>
      <c r="H24" s="13" t="s">
        <v>14</v>
      </c>
      <c r="I24" s="14" t="s">
        <v>25</v>
      </c>
      <c r="J24" s="14" t="s">
        <v>19</v>
      </c>
      <c r="K24" s="14" t="s">
        <v>17</v>
      </c>
      <c r="L24" s="16">
        <v>4.6039961672316783E-2</v>
      </c>
      <c r="M24" s="42">
        <v>22928.339727338596</v>
      </c>
      <c r="O24" s="27" t="s">
        <v>68</v>
      </c>
      <c r="P24" s="32">
        <v>18.71090145305633</v>
      </c>
    </row>
    <row r="25" spans="1:16" x14ac:dyDescent="0.2">
      <c r="A25" s="6" t="s">
        <v>45</v>
      </c>
      <c r="B25" s="14">
        <v>228.7721401075344</v>
      </c>
      <c r="C25" s="14">
        <v>6.9955088502741818</v>
      </c>
      <c r="D25" s="14">
        <v>122.99169758940828</v>
      </c>
      <c r="E25" s="13">
        <v>196833.14929930327</v>
      </c>
      <c r="F25" s="13">
        <v>144477859</v>
      </c>
      <c r="G25" s="13" t="s">
        <v>21</v>
      </c>
      <c r="H25" s="13" t="s">
        <v>24</v>
      </c>
      <c r="I25" s="14" t="s">
        <v>15</v>
      </c>
      <c r="J25" s="14" t="s">
        <v>19</v>
      </c>
      <c r="K25" s="14" t="s">
        <v>17</v>
      </c>
      <c r="L25" s="16">
        <v>1.5834408240195086E-3</v>
      </c>
      <c r="M25" s="42">
        <v>610408.3125</v>
      </c>
      <c r="O25" s="33" t="s">
        <v>71</v>
      </c>
      <c r="P25" s="32">
        <v>18.665331751639908</v>
      </c>
    </row>
    <row r="26" spans="1:16" x14ac:dyDescent="0.2">
      <c r="A26" s="6" t="s">
        <v>46</v>
      </c>
      <c r="B26" s="14">
        <v>119.70869722844796</v>
      </c>
      <c r="C26" s="14">
        <v>6.6547525910951393</v>
      </c>
      <c r="D26" s="14">
        <v>40.680051298524774</v>
      </c>
      <c r="E26" s="13">
        <v>32407.02098721893</v>
      </c>
      <c r="F26" s="13">
        <v>5446771</v>
      </c>
      <c r="G26" s="13" t="s">
        <v>21</v>
      </c>
      <c r="H26" s="13" t="s">
        <v>14</v>
      </c>
      <c r="I26" s="14" t="s">
        <v>25</v>
      </c>
      <c r="J26" s="14" t="s">
        <v>19</v>
      </c>
      <c r="K26" s="14" t="s">
        <v>17</v>
      </c>
      <c r="L26" s="16">
        <v>2.1977919987539032E-2</v>
      </c>
      <c r="M26" s="42">
        <v>16059.510671552007</v>
      </c>
      <c r="O26" s="33" t="s">
        <v>57</v>
      </c>
      <c r="P26" s="32">
        <v>18.401892550774605</v>
      </c>
    </row>
    <row r="27" spans="1:16" x14ac:dyDescent="0.2">
      <c r="A27" s="6" t="s">
        <v>47</v>
      </c>
      <c r="B27" s="14">
        <v>2450.8728354795858</v>
      </c>
      <c r="C27" s="14">
        <v>6.019399917668153</v>
      </c>
      <c r="D27" s="14">
        <v>72.817082864679065</v>
      </c>
      <c r="E27" s="13">
        <v>1074254.6763788878</v>
      </c>
      <c r="F27" s="13">
        <v>46797754</v>
      </c>
      <c r="G27" s="13" t="s">
        <v>21</v>
      </c>
      <c r="H27" s="13" t="s">
        <v>14</v>
      </c>
      <c r="I27" s="14" t="s">
        <v>25</v>
      </c>
      <c r="J27" s="14" t="s">
        <v>19</v>
      </c>
      <c r="K27" s="14" t="s">
        <v>17</v>
      </c>
      <c r="L27" s="16">
        <v>5.2371591069938654E-2</v>
      </c>
      <c r="M27" s="42">
        <v>25001.840900313291</v>
      </c>
    </row>
    <row r="28" spans="1:16" x14ac:dyDescent="0.2">
      <c r="A28" s="6" t="s">
        <v>48</v>
      </c>
      <c r="B28" s="14">
        <v>745.03039695412542</v>
      </c>
      <c r="C28" s="14">
        <v>4.5473226810769054</v>
      </c>
      <c r="D28" s="14">
        <v>117.76017629319985</v>
      </c>
      <c r="E28" s="13">
        <v>398958.95020831324</v>
      </c>
      <c r="F28" s="13">
        <v>10175214</v>
      </c>
      <c r="G28" s="13" t="s">
        <v>21</v>
      </c>
      <c r="H28" s="13" t="s">
        <v>14</v>
      </c>
      <c r="I28" s="14" t="s">
        <v>25</v>
      </c>
      <c r="J28" s="14" t="s">
        <v>19</v>
      </c>
      <c r="K28" s="14" t="s">
        <v>17</v>
      </c>
      <c r="L28" s="16">
        <v>7.3220120673051725E-2</v>
      </c>
      <c r="M28" s="42">
        <v>446903.2297502539</v>
      </c>
    </row>
    <row r="29" spans="1:16" x14ac:dyDescent="0.2">
      <c r="A29" s="6" t="s">
        <v>49</v>
      </c>
      <c r="B29" s="14">
        <v>825.25664526679873</v>
      </c>
      <c r="C29" s="14">
        <v>4.8979187588402038</v>
      </c>
      <c r="D29" s="14">
        <v>89.180824892556885</v>
      </c>
      <c r="E29" s="13">
        <v>360472.46177955269</v>
      </c>
      <c r="F29" s="13">
        <v>8514329</v>
      </c>
      <c r="G29" s="13" t="s">
        <v>21</v>
      </c>
      <c r="H29" s="13" t="s">
        <v>14</v>
      </c>
      <c r="I29" s="14" t="s">
        <v>15</v>
      </c>
      <c r="J29" s="14" t="s">
        <v>19</v>
      </c>
      <c r="K29" s="14" t="s">
        <v>17</v>
      </c>
      <c r="L29" s="16">
        <v>9.6925623295364638E-2</v>
      </c>
      <c r="M29" s="42">
        <v>83492.933970486687</v>
      </c>
      <c r="O29" s="18" t="s">
        <v>87</v>
      </c>
      <c r="P29" s="24" t="s">
        <v>88</v>
      </c>
    </row>
    <row r="30" spans="1:16" x14ac:dyDescent="0.2">
      <c r="A30" s="6" t="s">
        <v>50</v>
      </c>
      <c r="B30" s="14">
        <v>317.59959699639921</v>
      </c>
      <c r="C30" s="14">
        <v>8.2683127906014864</v>
      </c>
      <c r="D30" s="14">
        <v>102.7631305852279</v>
      </c>
      <c r="E30" s="13">
        <v>269857.29732640536</v>
      </c>
      <c r="F30" s="13">
        <v>82809304</v>
      </c>
      <c r="G30" s="13" t="s">
        <v>21</v>
      </c>
      <c r="H30" s="13" t="s">
        <v>24</v>
      </c>
      <c r="I30" s="14" t="s">
        <v>15</v>
      </c>
      <c r="J30" s="14" t="s">
        <v>19</v>
      </c>
      <c r="K30" s="14" t="s">
        <v>10</v>
      </c>
      <c r="L30" s="16">
        <v>3.8353129618913261E-3</v>
      </c>
      <c r="M30" s="42">
        <v>21211.301382269798</v>
      </c>
      <c r="O30" s="34" t="s">
        <v>59</v>
      </c>
      <c r="P30" s="35">
        <v>195.42985574858608</v>
      </c>
    </row>
    <row r="31" spans="1:16" x14ac:dyDescent="0.2">
      <c r="A31" s="6" t="s">
        <v>51</v>
      </c>
      <c r="B31" s="14">
        <v>56.186584759572632</v>
      </c>
      <c r="C31" s="14">
        <v>8.9688362865473987</v>
      </c>
      <c r="D31" s="14">
        <v>112.82594882693556</v>
      </c>
      <c r="E31" s="13">
        <v>56856.186355286656</v>
      </c>
      <c r="F31" s="13">
        <v>103740765</v>
      </c>
      <c r="G31" s="13" t="s">
        <v>39</v>
      </c>
      <c r="H31" s="13" t="s">
        <v>52</v>
      </c>
      <c r="I31" s="14" t="s">
        <v>15</v>
      </c>
      <c r="J31" s="14" t="s">
        <v>19</v>
      </c>
      <c r="K31" s="14" t="s">
        <v>17</v>
      </c>
      <c r="L31" s="16">
        <v>5.4160565289423717E-4</v>
      </c>
      <c r="M31" s="42">
        <v>37119.448656465953</v>
      </c>
      <c r="O31" s="36" t="s">
        <v>53</v>
      </c>
      <c r="P31" s="35">
        <v>147.43036874847729</v>
      </c>
    </row>
    <row r="32" spans="1:16" x14ac:dyDescent="0.2">
      <c r="A32" s="6" t="s">
        <v>53</v>
      </c>
      <c r="B32" s="14">
        <v>30.714891011109422</v>
      </c>
      <c r="C32" s="14">
        <v>4.682143856939164</v>
      </c>
      <c r="D32" s="14">
        <v>147.43036874847729</v>
      </c>
      <c r="E32" s="13">
        <v>21202.18811657999</v>
      </c>
      <c r="F32" s="13">
        <v>35927511</v>
      </c>
      <c r="G32" s="13" t="s">
        <v>39</v>
      </c>
      <c r="H32" s="13" t="s">
        <v>52</v>
      </c>
      <c r="I32" s="14" t="s">
        <v>15</v>
      </c>
      <c r="J32" s="14" t="s">
        <v>19</v>
      </c>
      <c r="K32" s="14" t="s">
        <v>17</v>
      </c>
      <c r="L32" s="16">
        <v>8.5491285525204973E-4</v>
      </c>
      <c r="M32" s="42">
        <v>31195.376953125</v>
      </c>
      <c r="O32" s="34" t="s">
        <v>65</v>
      </c>
      <c r="P32" s="35">
        <v>146.24635573608037</v>
      </c>
    </row>
    <row r="33" spans="1:16" x14ac:dyDescent="0.2">
      <c r="A33" s="6" t="s">
        <v>54</v>
      </c>
      <c r="B33" s="14">
        <v>4.470442260478384</v>
      </c>
      <c r="C33" s="14">
        <v>10.188106391293122</v>
      </c>
      <c r="D33" s="14">
        <v>117.02647830286678</v>
      </c>
      <c r="E33" s="13">
        <v>5330.0109031515995</v>
      </c>
      <c r="F33" s="13">
        <v>11933041</v>
      </c>
      <c r="G33" s="13" t="s">
        <v>39</v>
      </c>
      <c r="H33" s="13" t="s">
        <v>52</v>
      </c>
      <c r="I33" s="14" t="s">
        <v>15</v>
      </c>
      <c r="J33" s="14" t="s">
        <v>19</v>
      </c>
      <c r="K33" s="14" t="s">
        <v>17</v>
      </c>
      <c r="L33" s="16">
        <v>3.7462724384156428E-4</v>
      </c>
      <c r="M33" s="42">
        <v>7984.0982445296213</v>
      </c>
      <c r="O33" s="36" t="s">
        <v>41</v>
      </c>
      <c r="P33" s="35">
        <v>127.13069957673792</v>
      </c>
    </row>
    <row r="34" spans="1:16" x14ac:dyDescent="0.2">
      <c r="A34" s="6" t="s">
        <v>55</v>
      </c>
      <c r="B34" s="14">
        <v>264.98558619491763</v>
      </c>
      <c r="C34" s="14">
        <v>12.311273654580113</v>
      </c>
      <c r="D34" s="14">
        <v>94.826920490687286</v>
      </c>
      <c r="E34" s="13">
        <v>309354.81726019317</v>
      </c>
      <c r="F34" s="13">
        <v>57339635</v>
      </c>
      <c r="G34" s="13" t="s">
        <v>56</v>
      </c>
      <c r="H34" s="13" t="s">
        <v>24</v>
      </c>
      <c r="I34" s="14" t="s">
        <v>15</v>
      </c>
      <c r="J34" s="14" t="s">
        <v>19</v>
      </c>
      <c r="K34" s="14" t="s">
        <v>10</v>
      </c>
      <c r="L34" s="16">
        <v>4.6213336759977214E-3</v>
      </c>
      <c r="M34" s="42">
        <v>79704.594249684364</v>
      </c>
      <c r="O34" s="34" t="s">
        <v>45</v>
      </c>
      <c r="P34" s="35">
        <v>122.99169758940828</v>
      </c>
    </row>
    <row r="35" spans="1:16" x14ac:dyDescent="0.2">
      <c r="A35" s="6" t="s">
        <v>57</v>
      </c>
      <c r="B35" s="14">
        <v>203.2258209149671</v>
      </c>
      <c r="C35" s="14">
        <v>18.401892550774605</v>
      </c>
      <c r="D35" s="14">
        <v>78.747751198994052</v>
      </c>
      <c r="E35" s="13">
        <v>294496.09302114538</v>
      </c>
      <c r="F35" s="13">
        <v>198387623</v>
      </c>
      <c r="G35" s="13" t="s">
        <v>56</v>
      </c>
      <c r="H35" s="13" t="s">
        <v>52</v>
      </c>
      <c r="I35" s="14" t="s">
        <v>15</v>
      </c>
      <c r="J35" s="14" t="s">
        <v>19</v>
      </c>
      <c r="K35" s="14" t="s">
        <v>10</v>
      </c>
      <c r="L35" s="16">
        <v>1.0243875995982225E-3</v>
      </c>
      <c r="M35" s="42">
        <v>355548.13125463983</v>
      </c>
    </row>
    <row r="36" spans="1:16" x14ac:dyDescent="0.2">
      <c r="A36" s="6" t="s">
        <v>59</v>
      </c>
      <c r="B36" s="14">
        <v>511.46505445343428</v>
      </c>
      <c r="C36" s="14">
        <v>9.1069463629180678</v>
      </c>
      <c r="D36" s="14">
        <v>195.42985574858608</v>
      </c>
      <c r="E36" s="13">
        <v>910289.75796082441</v>
      </c>
      <c r="F36" s="13">
        <v>9140169</v>
      </c>
      <c r="G36" s="13" t="s">
        <v>61</v>
      </c>
      <c r="H36" s="13" t="s">
        <v>14</v>
      </c>
      <c r="I36" s="14" t="s">
        <v>15</v>
      </c>
      <c r="J36" s="14" t="s">
        <v>19</v>
      </c>
      <c r="K36" s="14" t="s">
        <v>17</v>
      </c>
      <c r="L36" s="16">
        <v>5.5957942840382309E-2</v>
      </c>
      <c r="M36" s="42" t="s">
        <v>62</v>
      </c>
    </row>
    <row r="37" spans="1:16" x14ac:dyDescent="0.2">
      <c r="A37" s="6" t="s">
        <v>60</v>
      </c>
      <c r="B37" s="14" t="e">
        <f>#REF!+#REF!</f>
        <v>#REF!</v>
      </c>
      <c r="C37" s="14">
        <v>13</v>
      </c>
      <c r="D37" s="14">
        <v>112</v>
      </c>
      <c r="E37" s="13">
        <v>2044471.1719593841</v>
      </c>
      <c r="F37" s="13">
        <v>1402760000</v>
      </c>
      <c r="G37" s="13" t="s">
        <v>61</v>
      </c>
      <c r="H37" s="13" t="s">
        <v>24</v>
      </c>
      <c r="I37" s="14" t="s">
        <v>15</v>
      </c>
      <c r="J37" s="14" t="s">
        <v>19</v>
      </c>
      <c r="K37" s="14" t="s">
        <v>10</v>
      </c>
      <c r="L37" s="16">
        <v>1.0010049908474119E-3</v>
      </c>
      <c r="M37" s="42">
        <v>59903.521194929992</v>
      </c>
    </row>
    <row r="38" spans="1:16" x14ac:dyDescent="0.2">
      <c r="A38" s="6" t="s">
        <v>63</v>
      </c>
      <c r="B38" s="14">
        <v>679.58538570767132</v>
      </c>
      <c r="C38" s="14">
        <v>20.182842166869627</v>
      </c>
      <c r="D38" s="14">
        <v>46.967543017993862</v>
      </c>
      <c r="E38" s="13">
        <v>644205.15638098388</v>
      </c>
      <c r="F38" s="13">
        <v>1369003306</v>
      </c>
      <c r="G38" s="13" t="s">
        <v>64</v>
      </c>
      <c r="H38" s="13" t="s">
        <v>52</v>
      </c>
      <c r="I38" s="14" t="s">
        <v>15</v>
      </c>
      <c r="J38" s="14" t="s">
        <v>19</v>
      </c>
      <c r="K38" s="14" t="s">
        <v>17</v>
      </c>
      <c r="L38" s="16">
        <v>4.9640887113217187E-4</v>
      </c>
      <c r="M38" s="42">
        <v>102212.41888133176</v>
      </c>
    </row>
    <row r="39" spans="1:16" x14ac:dyDescent="0.2">
      <c r="A39" s="6" t="s">
        <v>65</v>
      </c>
      <c r="B39" s="14">
        <v>428.95213204668022</v>
      </c>
      <c r="C39" s="14">
        <v>7.9209556077473273</v>
      </c>
      <c r="D39" s="14">
        <v>146.24635573608037</v>
      </c>
      <c r="E39" s="13">
        <v>496902.82172947243</v>
      </c>
      <c r="F39" s="13">
        <v>126811000</v>
      </c>
      <c r="G39" s="13" t="s">
        <v>61</v>
      </c>
      <c r="H39" s="13" t="s">
        <v>14</v>
      </c>
      <c r="I39" s="14" t="s">
        <v>15</v>
      </c>
      <c r="J39" s="14" t="s">
        <v>19</v>
      </c>
      <c r="K39" s="14" t="s">
        <v>17</v>
      </c>
      <c r="L39" s="16">
        <v>3.3826098055111955E-3</v>
      </c>
      <c r="M39" s="42">
        <v>4374353.0424411129</v>
      </c>
    </row>
    <row r="40" spans="1:16" x14ac:dyDescent="0.2">
      <c r="A40" s="6" t="s">
        <v>66</v>
      </c>
      <c r="B40" s="14">
        <v>94.92839685766603</v>
      </c>
      <c r="C40" s="14">
        <v>20.383761904078995</v>
      </c>
      <c r="D40" s="14">
        <v>53.311445267831303</v>
      </c>
      <c r="E40" s="13">
        <v>103157.53141294766</v>
      </c>
      <c r="F40" s="13">
        <v>219731479</v>
      </c>
      <c r="G40" s="13" t="s">
        <v>64</v>
      </c>
      <c r="H40" s="13" t="s">
        <v>52</v>
      </c>
      <c r="I40" s="14" t="s">
        <v>15</v>
      </c>
      <c r="J40" s="14" t="s">
        <v>19</v>
      </c>
      <c r="K40" s="14" t="s">
        <v>17</v>
      </c>
      <c r="L40" s="16">
        <v>4.3202001501872213E-4</v>
      </c>
      <c r="M40" s="42">
        <v>165101.56471481267</v>
      </c>
    </row>
    <row r="41" spans="1:16" x14ac:dyDescent="0.2">
      <c r="A41" s="6" t="s">
        <v>67</v>
      </c>
      <c r="B41" s="14">
        <v>17.936837642322967</v>
      </c>
      <c r="C41" s="14">
        <v>18.089116576915181</v>
      </c>
      <c r="D41" s="14">
        <v>88.718439153701581</v>
      </c>
      <c r="E41" s="13">
        <v>28785.722027050961</v>
      </c>
      <c r="F41" s="13">
        <v>21670000</v>
      </c>
      <c r="G41" s="13" t="s">
        <v>64</v>
      </c>
      <c r="H41" s="13" t="s">
        <v>52</v>
      </c>
      <c r="I41" s="14" t="s">
        <v>15</v>
      </c>
      <c r="J41" s="14" t="s">
        <v>19</v>
      </c>
      <c r="K41" s="14" t="s">
        <v>10</v>
      </c>
      <c r="L41" s="16">
        <v>8.2772670246068151E-4</v>
      </c>
      <c r="M41" s="42">
        <v>610773.34523304109</v>
      </c>
    </row>
    <row r="42" spans="1:16" x14ac:dyDescent="0.2">
      <c r="A42" s="6" t="s">
        <v>68</v>
      </c>
      <c r="B42" s="14">
        <v>188.97782667449675</v>
      </c>
      <c r="C42" s="14">
        <v>18.71090145305633</v>
      </c>
      <c r="D42" s="14">
        <v>89.375138752497804</v>
      </c>
      <c r="E42" s="13">
        <v>316025.61894367868</v>
      </c>
      <c r="F42" s="13">
        <v>71127802</v>
      </c>
      <c r="G42" s="13" t="s">
        <v>61</v>
      </c>
      <c r="H42" s="13" t="s">
        <v>24</v>
      </c>
      <c r="I42" s="14" t="s">
        <v>15</v>
      </c>
      <c r="J42" s="14" t="s">
        <v>19</v>
      </c>
      <c r="K42" s="14" t="s">
        <v>17</v>
      </c>
      <c r="L42" s="16">
        <v>2.6568770770464237E-3</v>
      </c>
      <c r="M42" s="42">
        <v>150337.90865630854</v>
      </c>
    </row>
    <row r="43" spans="1:16" x14ac:dyDescent="0.2">
      <c r="A43" s="6" t="s">
        <v>69</v>
      </c>
      <c r="B43" s="14">
        <v>1039.0292630961944</v>
      </c>
      <c r="C43" s="14">
        <v>12.841780189733996</v>
      </c>
      <c r="D43" s="14">
        <v>81.668517063233836</v>
      </c>
      <c r="E43" s="13">
        <v>1089701.8314173077</v>
      </c>
      <c r="F43" s="13">
        <v>24966643</v>
      </c>
      <c r="G43" s="13" t="s">
        <v>61</v>
      </c>
      <c r="H43" s="13" t="s">
        <v>14</v>
      </c>
      <c r="I43" s="14" t="s">
        <v>15</v>
      </c>
      <c r="J43" s="14" t="s">
        <v>19</v>
      </c>
      <c r="K43" s="14" t="s">
        <v>17</v>
      </c>
      <c r="L43" s="16">
        <v>4.1616698852793087E-2</v>
      </c>
      <c r="M43" s="42" t="s">
        <v>62</v>
      </c>
    </row>
    <row r="44" spans="1:16" x14ac:dyDescent="0.2">
      <c r="A44" s="6" t="s">
        <v>70</v>
      </c>
      <c r="B44" s="14">
        <v>231.71767367230225</v>
      </c>
      <c r="C44" s="14">
        <v>13.234173455366188</v>
      </c>
      <c r="D44" s="14">
        <v>89.91473727985651</v>
      </c>
      <c r="E44" s="13">
        <v>275731.803779012</v>
      </c>
      <c r="F44" s="13">
        <v>4900600</v>
      </c>
      <c r="G44" s="13" t="s">
        <v>61</v>
      </c>
      <c r="H44" s="13" t="s">
        <v>14</v>
      </c>
      <c r="I44" s="14" t="s">
        <v>15</v>
      </c>
      <c r="J44" s="14" t="s">
        <v>16</v>
      </c>
      <c r="K44" s="14" t="s">
        <v>17</v>
      </c>
      <c r="L44" s="16">
        <v>4.7283531337448934E-2</v>
      </c>
      <c r="M44" s="42">
        <v>57964.633310206911</v>
      </c>
    </row>
    <row r="45" spans="1:16" x14ac:dyDescent="0.2">
      <c r="A45" s="6" t="s">
        <v>71</v>
      </c>
      <c r="B45" s="14">
        <v>23.328468418299941</v>
      </c>
      <c r="C45" s="14">
        <v>18.665331751639908</v>
      </c>
      <c r="D45" s="14">
        <v>25.560171716506822</v>
      </c>
      <c r="E45" s="13">
        <v>11129.75764554743</v>
      </c>
      <c r="F45" s="13">
        <v>279688</v>
      </c>
      <c r="G45" s="13" t="s">
        <v>62</v>
      </c>
      <c r="H45" s="13" t="s">
        <v>62</v>
      </c>
      <c r="I45" s="14" t="s">
        <v>15</v>
      </c>
      <c r="J45" s="14" t="s">
        <v>19</v>
      </c>
      <c r="K45" s="14" t="s">
        <v>17</v>
      </c>
      <c r="L45" s="16">
        <v>8.3408899982480272E-2</v>
      </c>
      <c r="M45" s="42" t="s">
        <v>62</v>
      </c>
    </row>
    <row r="46" spans="1:16" x14ac:dyDescent="0.2">
      <c r="A46" s="6" t="s">
        <v>72</v>
      </c>
      <c r="B46" s="14">
        <v>14.80973111362484</v>
      </c>
      <c r="C46" s="14">
        <v>17.907192501262649</v>
      </c>
      <c r="D46" s="14">
        <v>38.301572549823888</v>
      </c>
      <c r="E46" s="13">
        <v>10157.60407896403</v>
      </c>
      <c r="F46" s="13">
        <v>2811835</v>
      </c>
      <c r="G46" s="13" t="s">
        <v>73</v>
      </c>
      <c r="H46" s="13" t="s">
        <v>24</v>
      </c>
      <c r="I46" s="14" t="s">
        <v>15</v>
      </c>
      <c r="J46" s="14" t="s">
        <v>16</v>
      </c>
      <c r="K46" s="14" t="s">
        <v>17</v>
      </c>
      <c r="L46" s="16">
        <v>5.2669275094821858E-3</v>
      </c>
      <c r="M46" s="42">
        <v>317260.79232956417</v>
      </c>
    </row>
    <row r="47" spans="1:16" x14ac:dyDescent="0.2">
      <c r="A47" s="6" t="s">
        <v>74</v>
      </c>
      <c r="B47" s="14">
        <v>287.70149971148055</v>
      </c>
      <c r="C47" s="14">
        <v>8.1795803354735561</v>
      </c>
      <c r="D47" s="14">
        <v>106.70955256969647</v>
      </c>
      <c r="E47" s="13">
        <v>251117.19224806971</v>
      </c>
      <c r="F47" s="13">
        <v>210166592</v>
      </c>
      <c r="G47" s="13" t="s">
        <v>73</v>
      </c>
      <c r="H47" s="13" t="s">
        <v>24</v>
      </c>
      <c r="I47" s="14" t="s">
        <v>15</v>
      </c>
      <c r="J47" s="14" t="s">
        <v>19</v>
      </c>
      <c r="K47" s="14" t="s">
        <v>17</v>
      </c>
      <c r="L47" s="16">
        <v>1.3689211828275759E-3</v>
      </c>
      <c r="M47" s="42" t="s">
        <v>62</v>
      </c>
    </row>
    <row r="48" spans="1:16" x14ac:dyDescent="0.2">
      <c r="A48" s="6" t="s">
        <v>75</v>
      </c>
      <c r="B48" s="14">
        <v>163.87960797843806</v>
      </c>
      <c r="C48" s="14">
        <v>6.7138515057176766</v>
      </c>
      <c r="D48" s="14">
        <v>79.999594740079047</v>
      </c>
      <c r="E48" s="13">
        <v>88020.622329957332</v>
      </c>
      <c r="F48" s="13">
        <v>124013861</v>
      </c>
      <c r="G48" s="13" t="s">
        <v>73</v>
      </c>
      <c r="H48" s="13" t="s">
        <v>24</v>
      </c>
      <c r="I48" s="14" t="s">
        <v>15</v>
      </c>
      <c r="J48" s="14" t="s">
        <v>19</v>
      </c>
      <c r="K48" s="14" t="s">
        <v>17</v>
      </c>
      <c r="L48" s="16">
        <v>1.3214620257524122E-3</v>
      </c>
      <c r="M48" s="42">
        <v>149338.50012943312</v>
      </c>
    </row>
    <row r="49" spans="13:13" x14ac:dyDescent="0.2">
      <c r="M49" s="42"/>
    </row>
    <row r="50" spans="13:13" x14ac:dyDescent="0.2">
      <c r="M50" s="4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225CC-BAD1-584D-B374-A285E8A164A1}">
  <sheetPr filterMode="1"/>
  <dimension ref="A1:R96"/>
  <sheetViews>
    <sheetView zoomScale="150" workbookViewId="0">
      <selection activeCell="D38" sqref="D38"/>
    </sheetView>
  </sheetViews>
  <sheetFormatPr baseColWidth="10" defaultRowHeight="16" x14ac:dyDescent="0.2"/>
  <cols>
    <col min="1" max="1" width="17.6640625" style="72" customWidth="1"/>
    <col min="2" max="2" width="17.6640625" style="71" customWidth="1"/>
    <col min="3" max="4" width="10.83203125" style="73"/>
    <col min="5" max="5" width="10.83203125" style="74"/>
    <col min="6" max="6" width="20" style="74" customWidth="1"/>
    <col min="7" max="7" width="13.6640625" style="73" bestFit="1" customWidth="1"/>
    <col min="8" max="9" width="20.83203125" style="63" customWidth="1"/>
    <col min="10" max="10" width="10.83203125" style="63"/>
    <col min="11" max="11" width="21.5" style="63" customWidth="1"/>
    <col min="12" max="12" width="10.83203125" style="63"/>
    <col min="13" max="13" width="10.83203125" style="64"/>
    <col min="14" max="14" width="17.5" style="65" customWidth="1"/>
    <col min="16" max="16" width="16" customWidth="1"/>
    <col min="17" max="17" width="17.6640625" customWidth="1"/>
    <col min="18" max="18" width="19.5" customWidth="1"/>
  </cols>
  <sheetData>
    <row r="1" spans="1:18" x14ac:dyDescent="0.2">
      <c r="A1" s="51" t="s">
        <v>106</v>
      </c>
      <c r="B1" s="50" t="s">
        <v>0</v>
      </c>
      <c r="C1" s="52" t="s">
        <v>1</v>
      </c>
      <c r="D1" s="53" t="s">
        <v>2</v>
      </c>
      <c r="E1" s="54" t="s">
        <v>3</v>
      </c>
      <c r="F1" s="54" t="s">
        <v>4</v>
      </c>
      <c r="G1" s="53" t="s">
        <v>5</v>
      </c>
      <c r="H1" s="55" t="s">
        <v>6</v>
      </c>
      <c r="I1" s="55" t="s">
        <v>7</v>
      </c>
      <c r="J1" s="55" t="s">
        <v>8</v>
      </c>
      <c r="K1" s="55" t="s">
        <v>9</v>
      </c>
      <c r="L1" s="55" t="s">
        <v>10</v>
      </c>
      <c r="M1" s="56" t="s">
        <v>11</v>
      </c>
      <c r="N1" s="57" t="s">
        <v>102</v>
      </c>
    </row>
    <row r="2" spans="1:18" hidden="1" x14ac:dyDescent="0.2">
      <c r="A2" s="59" t="s">
        <v>107</v>
      </c>
      <c r="B2" s="58" t="s">
        <v>12</v>
      </c>
      <c r="C2" s="60">
        <v>896.646943423268</v>
      </c>
      <c r="D2" s="61">
        <v>10.735267922968767</v>
      </c>
      <c r="E2" s="62">
        <v>96.772534499101383</v>
      </c>
      <c r="F2" s="62">
        <v>931507756.53949332</v>
      </c>
      <c r="G2" s="61">
        <v>38929902</v>
      </c>
      <c r="H2" s="63" t="s">
        <v>13</v>
      </c>
      <c r="I2" s="63" t="s">
        <v>14</v>
      </c>
      <c r="J2" s="63" t="s">
        <v>15</v>
      </c>
      <c r="K2" s="63" t="s">
        <v>16</v>
      </c>
      <c r="L2" s="63" t="s">
        <v>17</v>
      </c>
      <c r="M2" s="64">
        <v>2.3032345250272351E-2</v>
      </c>
      <c r="N2" s="65">
        <v>57430.853280853364</v>
      </c>
      <c r="P2" s="21"/>
      <c r="Q2" s="18">
        <v>2022</v>
      </c>
      <c r="R2" s="18">
        <v>2018</v>
      </c>
    </row>
    <row r="3" spans="1:18" hidden="1" x14ac:dyDescent="0.2">
      <c r="A3" s="59" t="s">
        <v>107</v>
      </c>
      <c r="B3" s="58" t="s">
        <v>18</v>
      </c>
      <c r="C3" s="60">
        <v>4586.7862682640998</v>
      </c>
      <c r="D3" s="61">
        <v>8.5340457895893547</v>
      </c>
      <c r="E3" s="62">
        <v>152.04623283558499</v>
      </c>
      <c r="F3" s="62">
        <v>5951674025.0503626</v>
      </c>
      <c r="G3" s="61">
        <v>333287557</v>
      </c>
      <c r="H3" s="63" t="s">
        <v>13</v>
      </c>
      <c r="I3" s="63" t="s">
        <v>14</v>
      </c>
      <c r="J3" s="63" t="s">
        <v>15</v>
      </c>
      <c r="K3" s="63" t="s">
        <v>19</v>
      </c>
      <c r="L3" s="63" t="s">
        <v>17</v>
      </c>
      <c r="M3" s="64">
        <v>1.3762248760652351E-2</v>
      </c>
      <c r="N3" s="65">
        <v>62866.714391020607</v>
      </c>
      <c r="P3" s="18" t="s">
        <v>78</v>
      </c>
      <c r="Q3" s="19">
        <v>31244.4389961372</v>
      </c>
      <c r="R3" s="19">
        <v>40283.202628753003</v>
      </c>
    </row>
    <row r="4" spans="1:18" hidden="1" x14ac:dyDescent="0.2">
      <c r="A4" s="59" t="s">
        <v>107</v>
      </c>
      <c r="B4" s="58" t="s">
        <v>20</v>
      </c>
      <c r="C4" s="60">
        <v>288.05899885618538</v>
      </c>
      <c r="D4" s="61">
        <v>6.1521022141211548</v>
      </c>
      <c r="E4" s="62">
        <v>103.81730869889587</v>
      </c>
      <c r="F4" s="62">
        <v>183981754.33308572</v>
      </c>
      <c r="G4" s="61">
        <v>9042528</v>
      </c>
      <c r="H4" s="63" t="s">
        <v>21</v>
      </c>
      <c r="I4" s="63" t="s">
        <v>14</v>
      </c>
      <c r="J4" s="63" t="s">
        <v>15</v>
      </c>
      <c r="K4" s="63" t="s">
        <v>19</v>
      </c>
      <c r="L4" s="63" t="s">
        <v>17</v>
      </c>
      <c r="M4" s="64">
        <v>3.1856025091233933E-2</v>
      </c>
      <c r="N4" s="65">
        <v>42399.996991991618</v>
      </c>
      <c r="P4" s="18" t="s">
        <v>79</v>
      </c>
      <c r="Q4" s="20">
        <v>100</v>
      </c>
      <c r="R4" s="20">
        <v>100</v>
      </c>
    </row>
    <row r="5" spans="1:18" hidden="1" x14ac:dyDescent="0.2">
      <c r="A5" s="59" t="s">
        <v>107</v>
      </c>
      <c r="B5" s="58" t="s">
        <v>22</v>
      </c>
      <c r="C5" s="60">
        <v>679.13641254937988</v>
      </c>
      <c r="D5" s="61">
        <v>4.7044302794802286</v>
      </c>
      <c r="E5" s="62">
        <v>125.90000412610949</v>
      </c>
      <c r="F5" s="62">
        <v>402244205.9823584</v>
      </c>
      <c r="G5" s="61">
        <v>11669446</v>
      </c>
      <c r="H5" s="63" t="s">
        <v>21</v>
      </c>
      <c r="I5" s="63" t="s">
        <v>14</v>
      </c>
      <c r="J5" s="63" t="s">
        <v>15</v>
      </c>
      <c r="K5" s="63" t="s">
        <v>19</v>
      </c>
      <c r="L5" s="63" t="s">
        <v>17</v>
      </c>
      <c r="M5" s="64">
        <v>5.8197828118779577E-2</v>
      </c>
      <c r="N5" s="65">
        <v>39725.416270832393</v>
      </c>
      <c r="P5" s="18" t="s">
        <v>80</v>
      </c>
      <c r="Q5" s="21">
        <v>8</v>
      </c>
      <c r="R5" s="21">
        <v>7</v>
      </c>
    </row>
    <row r="6" spans="1:18" hidden="1" x14ac:dyDescent="0.2">
      <c r="A6" s="59" t="s">
        <v>107</v>
      </c>
      <c r="B6" s="58" t="s">
        <v>23</v>
      </c>
      <c r="C6" s="60">
        <v>183.00940161078114</v>
      </c>
      <c r="D6" s="61">
        <v>9.1402300183729022</v>
      </c>
      <c r="E6" s="62">
        <v>67.463013492706551</v>
      </c>
      <c r="F6" s="62">
        <v>112848622.66462147</v>
      </c>
      <c r="G6" s="61">
        <v>6465097</v>
      </c>
      <c r="H6" s="63" t="s">
        <v>21</v>
      </c>
      <c r="I6" s="63" t="s">
        <v>24</v>
      </c>
      <c r="J6" s="63" t="s">
        <v>25</v>
      </c>
      <c r="K6" s="63" t="s">
        <v>19</v>
      </c>
      <c r="L6" s="63" t="s">
        <v>17</v>
      </c>
      <c r="M6" s="64">
        <v>2.8307294014425638E-2</v>
      </c>
      <c r="N6" s="65">
        <v>16750.850605953787</v>
      </c>
      <c r="P6" s="18" t="s">
        <v>81</v>
      </c>
      <c r="Q6" s="20">
        <f>Q3*1000*Q4*Q5</f>
        <v>24995551196.90976</v>
      </c>
      <c r="R6" s="20">
        <f>R3*1000*R4*R5</f>
        <v>28198241840.127098</v>
      </c>
    </row>
    <row r="7" spans="1:18" hidden="1" x14ac:dyDescent="0.2">
      <c r="A7" s="59" t="s">
        <v>107</v>
      </c>
      <c r="B7" s="58" t="s">
        <v>26</v>
      </c>
      <c r="C7" s="60">
        <v>276.49972340210155</v>
      </c>
      <c r="D7" s="61">
        <v>5.341705051866918</v>
      </c>
      <c r="E7" s="62">
        <v>100.48874973183842</v>
      </c>
      <c r="F7" s="62">
        <v>148419870.4976252</v>
      </c>
      <c r="G7" s="61">
        <v>10526073</v>
      </c>
      <c r="H7" s="63" t="s">
        <v>21</v>
      </c>
      <c r="I7" s="63" t="s">
        <v>14</v>
      </c>
      <c r="J7" s="63" t="s">
        <v>25</v>
      </c>
      <c r="K7" s="63" t="s">
        <v>19</v>
      </c>
      <c r="L7" s="63" t="s">
        <v>17</v>
      </c>
      <c r="M7" s="64">
        <v>2.6268079596455537E-2</v>
      </c>
      <c r="N7" s="65">
        <v>505259.65381391521</v>
      </c>
      <c r="P7" s="22" t="s">
        <v>81</v>
      </c>
      <c r="Q7" s="23" t="s">
        <v>82</v>
      </c>
      <c r="R7" s="23" t="s">
        <v>89</v>
      </c>
    </row>
    <row r="8" spans="1:18" hidden="1" x14ac:dyDescent="0.2">
      <c r="A8" s="59" t="s">
        <v>107</v>
      </c>
      <c r="B8" s="58" t="s">
        <v>27</v>
      </c>
      <c r="C8" s="60">
        <v>122.65947457236214</v>
      </c>
      <c r="D8" s="61">
        <v>10.617990031329818</v>
      </c>
      <c r="E8" s="62">
        <v>80.535429254695202</v>
      </c>
      <c r="F8" s="62">
        <v>104889107.75752819</v>
      </c>
      <c r="G8" s="61">
        <v>1251488</v>
      </c>
      <c r="H8" s="63" t="s">
        <v>21</v>
      </c>
      <c r="I8" s="63" t="s">
        <v>14</v>
      </c>
      <c r="J8" s="63" t="s">
        <v>25</v>
      </c>
      <c r="K8" s="63" t="s">
        <v>16</v>
      </c>
      <c r="L8" s="63" t="s">
        <v>10</v>
      </c>
      <c r="M8" s="64">
        <v>9.8010907473633099E-2</v>
      </c>
      <c r="N8" s="65">
        <v>26653.35546875</v>
      </c>
    </row>
    <row r="9" spans="1:18" hidden="1" x14ac:dyDescent="0.2">
      <c r="A9" s="59" t="s">
        <v>107</v>
      </c>
      <c r="B9" s="58" t="s">
        <v>28</v>
      </c>
      <c r="C9" s="60">
        <v>566.00640164596405</v>
      </c>
      <c r="D9" s="61">
        <v>4.7308243962758354</v>
      </c>
      <c r="E9" s="62">
        <v>115.16588053920087</v>
      </c>
      <c r="F9" s="62">
        <v>308377017.2227034</v>
      </c>
      <c r="G9" s="61">
        <v>5903037</v>
      </c>
      <c r="H9" s="63" t="s">
        <v>21</v>
      </c>
      <c r="I9" s="63" t="s">
        <v>14</v>
      </c>
      <c r="J9" s="63" t="s">
        <v>25</v>
      </c>
      <c r="K9" s="63" t="s">
        <v>19</v>
      </c>
      <c r="L9" s="63" t="s">
        <v>17</v>
      </c>
      <c r="M9" s="64">
        <v>9.588393256656938E-2</v>
      </c>
      <c r="N9" s="65">
        <v>404435.2415544744</v>
      </c>
    </row>
    <row r="10" spans="1:18" hidden="1" x14ac:dyDescent="0.2">
      <c r="A10" s="59" t="s">
        <v>107</v>
      </c>
      <c r="B10" s="58" t="s">
        <v>29</v>
      </c>
      <c r="C10" s="60">
        <v>169.38428662032132</v>
      </c>
      <c r="D10" s="61">
        <v>5.7888759103705567</v>
      </c>
      <c r="E10" s="62">
        <v>115.2362667072189</v>
      </c>
      <c r="F10" s="62">
        <v>112994300.93514398</v>
      </c>
      <c r="G10" s="61">
        <v>5556880</v>
      </c>
      <c r="H10" s="63" t="s">
        <v>21</v>
      </c>
      <c r="I10" s="63" t="s">
        <v>14</v>
      </c>
      <c r="J10" s="63" t="s">
        <v>25</v>
      </c>
      <c r="K10" s="63" t="s">
        <v>19</v>
      </c>
      <c r="L10" s="63" t="s">
        <v>17</v>
      </c>
      <c r="M10" s="64">
        <v>3.0481904705576025E-2</v>
      </c>
      <c r="N10" s="65">
        <v>42440.54217474554</v>
      </c>
    </row>
    <row r="11" spans="1:18" hidden="1" x14ac:dyDescent="0.2">
      <c r="A11" s="59" t="s">
        <v>107</v>
      </c>
      <c r="B11" s="58" t="s">
        <v>30</v>
      </c>
      <c r="C11" s="60">
        <v>2829.8442463755555</v>
      </c>
      <c r="D11" s="61">
        <v>5.911134691078332</v>
      </c>
      <c r="E11" s="62">
        <v>94.09037937733514</v>
      </c>
      <c r="F11" s="62">
        <v>1573905335.7525671</v>
      </c>
      <c r="G11" s="61">
        <v>67935660</v>
      </c>
      <c r="H11" s="63" t="s">
        <v>21</v>
      </c>
      <c r="I11" s="63" t="s">
        <v>14</v>
      </c>
      <c r="J11" s="63" t="s">
        <v>25</v>
      </c>
      <c r="K11" s="63" t="s">
        <v>19</v>
      </c>
      <c r="L11" s="63" t="s">
        <v>17</v>
      </c>
      <c r="M11" s="64">
        <v>4.1654769326971368E-2</v>
      </c>
      <c r="N11" s="65">
        <v>35072.992608005872</v>
      </c>
    </row>
    <row r="12" spans="1:18" hidden="1" x14ac:dyDescent="0.2">
      <c r="A12" s="59" t="s">
        <v>107</v>
      </c>
      <c r="B12" s="58" t="s">
        <v>31</v>
      </c>
      <c r="C12" s="60">
        <v>2232.7507874043995</v>
      </c>
      <c r="D12" s="61">
        <v>6.3193706734193684</v>
      </c>
      <c r="E12" s="62">
        <v>98.551559345614393</v>
      </c>
      <c r="F12" s="62">
        <v>1390521095.6310747</v>
      </c>
      <c r="G12" s="61">
        <v>84079811</v>
      </c>
      <c r="H12" s="63" t="s">
        <v>21</v>
      </c>
      <c r="I12" s="63" t="s">
        <v>14</v>
      </c>
      <c r="J12" s="63" t="s">
        <v>25</v>
      </c>
      <c r="K12" s="63" t="s">
        <v>19</v>
      </c>
      <c r="L12" s="63" t="s">
        <v>17</v>
      </c>
      <c r="M12" s="64">
        <v>2.6555135660383436E-2</v>
      </c>
      <c r="N12" s="65">
        <v>38784.715750609859</v>
      </c>
    </row>
    <row r="13" spans="1:18" hidden="1" x14ac:dyDescent="0.2">
      <c r="A13" s="59" t="s">
        <v>107</v>
      </c>
      <c r="B13" s="58" t="s">
        <v>32</v>
      </c>
      <c r="C13" s="60">
        <v>184.7841777283987</v>
      </c>
      <c r="D13" s="61">
        <v>9.2551341323189753</v>
      </c>
      <c r="E13" s="62">
        <v>83.309119332153557</v>
      </c>
      <c r="F13" s="62">
        <v>142475451.69215283</v>
      </c>
      <c r="G13" s="61">
        <v>10566531</v>
      </c>
      <c r="H13" s="63" t="s">
        <v>21</v>
      </c>
      <c r="I13" s="63" t="s">
        <v>14</v>
      </c>
      <c r="J13" s="63" t="s">
        <v>25</v>
      </c>
      <c r="K13" s="63" t="s">
        <v>19</v>
      </c>
      <c r="L13" s="63" t="s">
        <v>17</v>
      </c>
      <c r="M13" s="64">
        <v>1.748768614111847E-2</v>
      </c>
      <c r="N13" s="65">
        <v>18176.948707196334</v>
      </c>
    </row>
    <row r="14" spans="1:18" hidden="1" x14ac:dyDescent="0.2">
      <c r="A14" s="59" t="s">
        <v>107</v>
      </c>
      <c r="B14" s="58" t="s">
        <v>33</v>
      </c>
      <c r="C14" s="60">
        <v>255.29593370911286</v>
      </c>
      <c r="D14" s="61">
        <v>5.8556507753452349</v>
      </c>
      <c r="E14" s="62">
        <v>59.134562475714034</v>
      </c>
      <c r="F14" s="62">
        <v>88401666.74966909</v>
      </c>
      <c r="G14" s="61">
        <v>9683505</v>
      </c>
      <c r="H14" s="63" t="s">
        <v>21</v>
      </c>
      <c r="I14" s="63" t="s">
        <v>14</v>
      </c>
      <c r="J14" s="63" t="s">
        <v>25</v>
      </c>
      <c r="K14" s="63" t="s">
        <v>19</v>
      </c>
      <c r="L14" s="63" t="s">
        <v>17</v>
      </c>
      <c r="M14" s="64">
        <v>2.6364000814696007E-2</v>
      </c>
      <c r="N14" s="65">
        <v>4550043.5018105535</v>
      </c>
    </row>
    <row r="15" spans="1:18" hidden="1" x14ac:dyDescent="0.2">
      <c r="A15" s="59" t="s">
        <v>107</v>
      </c>
      <c r="B15" s="58" t="s">
        <v>34</v>
      </c>
      <c r="C15" s="60">
        <v>2508.6722066683928</v>
      </c>
      <c r="D15" s="61">
        <v>3.7017268981213984</v>
      </c>
      <c r="E15" s="62">
        <v>109.90062741098561</v>
      </c>
      <c r="F15" s="62">
        <v>1020583316.9222752</v>
      </c>
      <c r="G15" s="61">
        <v>5086988</v>
      </c>
      <c r="H15" s="63" t="s">
        <v>21</v>
      </c>
      <c r="I15" s="63" t="s">
        <v>14</v>
      </c>
      <c r="J15" s="63" t="s">
        <v>25</v>
      </c>
      <c r="K15" s="63" t="s">
        <v>19</v>
      </c>
      <c r="L15" s="63" t="s">
        <v>17</v>
      </c>
      <c r="M15" s="64">
        <v>0.49315473255851849</v>
      </c>
      <c r="N15" s="65">
        <v>88833.239237049507</v>
      </c>
    </row>
    <row r="16" spans="1:18" hidden="1" x14ac:dyDescent="0.2">
      <c r="A16" s="59" t="s">
        <v>107</v>
      </c>
      <c r="B16" s="58" t="s">
        <v>35</v>
      </c>
      <c r="C16" s="60">
        <v>1313.3643740591465</v>
      </c>
      <c r="D16" s="61">
        <v>6.7411479616354706</v>
      </c>
      <c r="E16" s="62">
        <v>90.043335577776418</v>
      </c>
      <c r="F16" s="62">
        <v>797206196.73614252</v>
      </c>
      <c r="G16" s="61">
        <v>58856847</v>
      </c>
      <c r="H16" s="63" t="s">
        <v>21</v>
      </c>
      <c r="I16" s="63" t="s">
        <v>14</v>
      </c>
      <c r="J16" s="63" t="s">
        <v>25</v>
      </c>
      <c r="K16" s="63" t="s">
        <v>19</v>
      </c>
      <c r="L16" s="63" t="s">
        <v>17</v>
      </c>
      <c r="M16" s="64">
        <v>2.2314555417131784E-2</v>
      </c>
      <c r="N16" s="65">
        <v>29655.054406839019</v>
      </c>
    </row>
    <row r="17" spans="1:14" hidden="1" x14ac:dyDescent="0.2">
      <c r="A17" s="59" t="s">
        <v>107</v>
      </c>
      <c r="B17" s="58" t="s">
        <v>36</v>
      </c>
      <c r="C17" s="60">
        <v>164.38696713930742</v>
      </c>
      <c r="D17" s="61">
        <v>6.3325416374992178</v>
      </c>
      <c r="E17" s="62">
        <v>64.98667648014974</v>
      </c>
      <c r="F17" s="62">
        <v>67650305.799529284</v>
      </c>
      <c r="G17" s="61">
        <v>2833000</v>
      </c>
      <c r="H17" s="63" t="s">
        <v>21</v>
      </c>
      <c r="I17" s="63" t="s">
        <v>14</v>
      </c>
      <c r="J17" s="63" t="s">
        <v>25</v>
      </c>
      <c r="K17" s="63" t="s">
        <v>19</v>
      </c>
      <c r="L17" s="63" t="s">
        <v>17</v>
      </c>
      <c r="M17" s="64">
        <v>5.8025756138124746E-2</v>
      </c>
      <c r="N17" s="65">
        <v>16554.057536180728</v>
      </c>
    </row>
    <row r="18" spans="1:14" hidden="1" x14ac:dyDescent="0.2">
      <c r="A18" s="59" t="s">
        <v>107</v>
      </c>
      <c r="B18" s="58" t="s">
        <v>37</v>
      </c>
      <c r="C18" s="60">
        <v>81.626886184629782</v>
      </c>
      <c r="D18" s="61">
        <v>4.4195448016304457</v>
      </c>
      <c r="E18" s="62">
        <v>183.56357418294351</v>
      </c>
      <c r="F18" s="62">
        <v>66221234.994170189</v>
      </c>
      <c r="G18" s="61">
        <v>650774</v>
      </c>
      <c r="H18" s="63" t="s">
        <v>21</v>
      </c>
      <c r="I18" s="63" t="s">
        <v>14</v>
      </c>
      <c r="J18" s="63" t="s">
        <v>25</v>
      </c>
      <c r="K18" s="63" t="s">
        <v>19</v>
      </c>
      <c r="L18" s="63" t="s">
        <v>17</v>
      </c>
      <c r="M18" s="64">
        <v>0.12543046615972639</v>
      </c>
      <c r="N18" s="65">
        <v>97033.696797966724</v>
      </c>
    </row>
    <row r="19" spans="1:14" hidden="1" x14ac:dyDescent="0.2">
      <c r="A19" s="59" t="s">
        <v>107</v>
      </c>
      <c r="B19" s="58" t="s">
        <v>38</v>
      </c>
      <c r="C19" s="60">
        <v>70.01084893434134</v>
      </c>
      <c r="D19" s="61">
        <v>7.2424058243718612</v>
      </c>
      <c r="E19" s="62">
        <v>70.036576536044421</v>
      </c>
      <c r="F19" s="62">
        <v>35511834.628533982</v>
      </c>
      <c r="G19" s="61">
        <v>523417</v>
      </c>
      <c r="H19" s="63" t="s">
        <v>39</v>
      </c>
      <c r="I19" s="63" t="s">
        <v>14</v>
      </c>
      <c r="J19" s="63" t="s">
        <v>25</v>
      </c>
      <c r="K19" s="63" t="s">
        <v>19</v>
      </c>
      <c r="L19" s="63" t="s">
        <v>17</v>
      </c>
      <c r="M19" s="64">
        <v>0.13375730810107683</v>
      </c>
      <c r="N19" s="65">
        <v>27158.801420757445</v>
      </c>
    </row>
    <row r="20" spans="1:14" hidden="1" x14ac:dyDescent="0.2">
      <c r="A20" s="59" t="s">
        <v>107</v>
      </c>
      <c r="B20" s="58" t="s">
        <v>40</v>
      </c>
      <c r="C20" s="60">
        <v>1631.5933477799508</v>
      </c>
      <c r="D20" s="61">
        <v>5.1270261641356214</v>
      </c>
      <c r="E20" s="62">
        <v>106.76423684575862</v>
      </c>
      <c r="F20" s="62">
        <v>893106519.73926699</v>
      </c>
      <c r="G20" s="61">
        <v>17703090</v>
      </c>
      <c r="H20" s="63" t="s">
        <v>21</v>
      </c>
      <c r="I20" s="63" t="s">
        <v>14</v>
      </c>
      <c r="J20" s="63" t="s">
        <v>25</v>
      </c>
      <c r="K20" s="63" t="s">
        <v>19</v>
      </c>
      <c r="L20" s="63" t="s">
        <v>17</v>
      </c>
      <c r="M20" s="64">
        <v>9.2164325424541754E-2</v>
      </c>
      <c r="N20" s="65">
        <v>45046.662475307981</v>
      </c>
    </row>
    <row r="21" spans="1:14" hidden="1" x14ac:dyDescent="0.2">
      <c r="A21" s="59" t="s">
        <v>107</v>
      </c>
      <c r="B21" s="58" t="s">
        <v>41</v>
      </c>
      <c r="C21" s="60">
        <v>546.96828867401496</v>
      </c>
      <c r="D21" s="61">
        <v>5.1014893992696253</v>
      </c>
      <c r="E21" s="62">
        <v>149.63031706534181</v>
      </c>
      <c r="F21" s="62">
        <v>417521393.10250407</v>
      </c>
      <c r="G21" s="61">
        <v>5457127</v>
      </c>
      <c r="H21" s="63" t="s">
        <v>21</v>
      </c>
      <c r="I21" s="63" t="s">
        <v>14</v>
      </c>
      <c r="J21" s="63" t="s">
        <v>15</v>
      </c>
      <c r="K21" s="63" t="s">
        <v>19</v>
      </c>
      <c r="L21" s="63" t="s">
        <v>17</v>
      </c>
      <c r="M21" s="64">
        <v>0.10023008236275516</v>
      </c>
      <c r="N21" s="65">
        <v>642220.16456644679</v>
      </c>
    </row>
    <row r="22" spans="1:14" hidden="1" x14ac:dyDescent="0.2">
      <c r="A22" s="59" t="s">
        <v>107</v>
      </c>
      <c r="B22" s="58" t="s">
        <v>42</v>
      </c>
      <c r="C22" s="60">
        <v>1344.5709010630651</v>
      </c>
      <c r="D22" s="61">
        <v>5.7414465548731348</v>
      </c>
      <c r="E22" s="62">
        <v>53.61861214658515</v>
      </c>
      <c r="F22" s="62">
        <v>413923995.18183649</v>
      </c>
      <c r="G22" s="61">
        <v>37561599</v>
      </c>
      <c r="H22" s="63" t="s">
        <v>21</v>
      </c>
      <c r="I22" s="63" t="s">
        <v>14</v>
      </c>
      <c r="J22" s="63" t="s">
        <v>25</v>
      </c>
      <c r="K22" s="63" t="s">
        <v>19</v>
      </c>
      <c r="L22" s="63" t="s">
        <v>17</v>
      </c>
      <c r="M22" s="64">
        <v>3.5796423391428703E-2</v>
      </c>
      <c r="N22" s="65">
        <v>62969.284135108304</v>
      </c>
    </row>
    <row r="23" spans="1:14" hidden="1" x14ac:dyDescent="0.2">
      <c r="A23" s="59" t="s">
        <v>107</v>
      </c>
      <c r="B23" s="58" t="s">
        <v>43</v>
      </c>
      <c r="C23" s="60">
        <v>494.04318147003073</v>
      </c>
      <c r="D23" s="61">
        <v>6.9520443282502633</v>
      </c>
      <c r="E23" s="62">
        <v>64.802105136746874</v>
      </c>
      <c r="F23" s="62">
        <v>222569964.65161166</v>
      </c>
      <c r="G23" s="61">
        <v>10379007</v>
      </c>
      <c r="H23" s="63" t="s">
        <v>21</v>
      </c>
      <c r="I23" s="63" t="s">
        <v>14</v>
      </c>
      <c r="J23" s="63" t="s">
        <v>25</v>
      </c>
      <c r="K23" s="63" t="s">
        <v>19</v>
      </c>
      <c r="L23" s="63" t="s">
        <v>17</v>
      </c>
      <c r="M23" s="64">
        <v>4.7600235886730853E-2</v>
      </c>
      <c r="N23" s="65">
        <v>19930.136861840445</v>
      </c>
    </row>
    <row r="24" spans="1:14" hidden="1" x14ac:dyDescent="0.2">
      <c r="A24" s="59" t="s">
        <v>107</v>
      </c>
      <c r="B24" s="58" t="s">
        <v>44</v>
      </c>
      <c r="C24" s="60">
        <v>633.59484591997773</v>
      </c>
      <c r="D24" s="61">
        <v>9.0171643485233126</v>
      </c>
      <c r="E24" s="62">
        <v>48.523577411670871</v>
      </c>
      <c r="F24" s="62">
        <v>277226302.66653937</v>
      </c>
      <c r="G24" s="61">
        <v>18956666</v>
      </c>
      <c r="H24" s="63" t="s">
        <v>21</v>
      </c>
      <c r="I24" s="63" t="s">
        <v>14</v>
      </c>
      <c r="J24" s="63" t="s">
        <v>25</v>
      </c>
      <c r="K24" s="63" t="s">
        <v>19</v>
      </c>
      <c r="L24" s="63" t="s">
        <v>17</v>
      </c>
      <c r="M24" s="64">
        <v>3.342332696688214E-2</v>
      </c>
      <c r="N24" s="65">
        <v>26121.581716953813</v>
      </c>
    </row>
    <row r="25" spans="1:14" hidden="1" x14ac:dyDescent="0.2">
      <c r="A25" s="59" t="s">
        <v>107</v>
      </c>
      <c r="B25" s="58" t="s">
        <v>45</v>
      </c>
      <c r="C25" s="60">
        <v>43.500104316233546</v>
      </c>
      <c r="D25" s="61">
        <v>13.277567615506658</v>
      </c>
      <c r="E25" s="62">
        <v>80.533546963846831</v>
      </c>
      <c r="F25" s="62">
        <v>46514209.802379213</v>
      </c>
      <c r="G25" s="61">
        <v>143555736</v>
      </c>
      <c r="H25" s="63" t="s">
        <v>21</v>
      </c>
      <c r="I25" s="63" t="s">
        <v>24</v>
      </c>
      <c r="J25" s="63" t="s">
        <v>15</v>
      </c>
      <c r="K25" s="63" t="s">
        <v>19</v>
      </c>
      <c r="L25" s="63" t="s">
        <v>17</v>
      </c>
      <c r="M25" s="64">
        <v>3.0301892162799783E-4</v>
      </c>
      <c r="N25" s="65">
        <v>631653.25</v>
      </c>
    </row>
    <row r="26" spans="1:14" hidden="1" x14ac:dyDescent="0.2">
      <c r="A26" s="59" t="s">
        <v>107</v>
      </c>
      <c r="B26" s="58" t="s">
        <v>46</v>
      </c>
      <c r="C26" s="60">
        <v>77.360612236106803</v>
      </c>
      <c r="D26" s="61">
        <v>8.5002097069638349</v>
      </c>
      <c r="E26" s="62">
        <v>58.963254783375547</v>
      </c>
      <c r="F26" s="62">
        <v>38773141.224909432</v>
      </c>
      <c r="G26" s="61">
        <v>5431752</v>
      </c>
      <c r="H26" s="63" t="s">
        <v>21</v>
      </c>
      <c r="I26" s="63" t="s">
        <v>14</v>
      </c>
      <c r="J26" s="63" t="s">
        <v>25</v>
      </c>
      <c r="K26" s="63" t="s">
        <v>19</v>
      </c>
      <c r="L26" s="63" t="s">
        <v>17</v>
      </c>
      <c r="M26" s="64">
        <v>1.4242294610671989E-2</v>
      </c>
      <c r="N26" s="65">
        <v>17012.606982056619</v>
      </c>
    </row>
    <row r="27" spans="1:14" hidden="1" x14ac:dyDescent="0.2">
      <c r="A27" s="59" t="s">
        <v>107</v>
      </c>
      <c r="B27" s="58" t="s">
        <v>47</v>
      </c>
      <c r="C27" s="60">
        <v>2012.0828556948868</v>
      </c>
      <c r="D27" s="61">
        <v>6.885802264507304</v>
      </c>
      <c r="E27" s="62">
        <v>76.029372063998423</v>
      </c>
      <c r="F27" s="62">
        <v>1053372100.2030009</v>
      </c>
      <c r="G27" s="61">
        <v>47615034</v>
      </c>
      <c r="H27" s="63" t="s">
        <v>21</v>
      </c>
      <c r="I27" s="63" t="s">
        <v>14</v>
      </c>
      <c r="J27" s="63" t="s">
        <v>25</v>
      </c>
      <c r="K27" s="63" t="s">
        <v>19</v>
      </c>
      <c r="L27" s="63" t="s">
        <v>17</v>
      </c>
      <c r="M27" s="64">
        <v>4.2257301668521055E-2</v>
      </c>
      <c r="N27" s="65">
        <v>24726.959136477777</v>
      </c>
    </row>
    <row r="28" spans="1:14" hidden="1" x14ac:dyDescent="0.2">
      <c r="A28" s="59" t="s">
        <v>107</v>
      </c>
      <c r="B28" s="58" t="s">
        <v>48</v>
      </c>
      <c r="C28" s="60">
        <v>629.92565618771755</v>
      </c>
      <c r="D28" s="61">
        <v>5.6484543073800051</v>
      </c>
      <c r="E28" s="62">
        <v>110.22648872847752</v>
      </c>
      <c r="F28" s="62">
        <v>392197562.431005</v>
      </c>
      <c r="G28" s="61">
        <v>10486941</v>
      </c>
      <c r="H28" s="63" t="s">
        <v>21</v>
      </c>
      <c r="I28" s="63" t="s">
        <v>14</v>
      </c>
      <c r="J28" s="63" t="s">
        <v>25</v>
      </c>
      <c r="K28" s="63" t="s">
        <v>19</v>
      </c>
      <c r="L28" s="63" t="s">
        <v>17</v>
      </c>
      <c r="M28" s="64">
        <v>6.0067626602239639E-2</v>
      </c>
      <c r="N28" s="65">
        <v>467981.84523017722</v>
      </c>
    </row>
    <row r="29" spans="1:14" hidden="1" x14ac:dyDescent="0.2">
      <c r="A29" s="59" t="s">
        <v>107</v>
      </c>
      <c r="B29" s="58" t="s">
        <v>49</v>
      </c>
      <c r="C29" s="60">
        <v>862.12358348272755</v>
      </c>
      <c r="D29" s="61">
        <v>5.884259414563199</v>
      </c>
      <c r="E29" s="62">
        <v>127.49158752688788</v>
      </c>
      <c r="F29" s="62">
        <v>646759572.48010314</v>
      </c>
      <c r="G29" s="61">
        <v>8769741</v>
      </c>
      <c r="H29" s="63" t="s">
        <v>21</v>
      </c>
      <c r="I29" s="63" t="s">
        <v>14</v>
      </c>
      <c r="J29" s="63" t="s">
        <v>15</v>
      </c>
      <c r="K29" s="63" t="s">
        <v>19</v>
      </c>
      <c r="L29" s="63" t="s">
        <v>17</v>
      </c>
      <c r="M29" s="64">
        <v>9.8306618574337312E-2</v>
      </c>
      <c r="N29" s="65">
        <v>85136.130017978867</v>
      </c>
    </row>
    <row r="30" spans="1:14" hidden="1" x14ac:dyDescent="0.2">
      <c r="A30" s="59" t="s">
        <v>107</v>
      </c>
      <c r="B30" s="58" t="s">
        <v>50</v>
      </c>
      <c r="C30" s="60">
        <v>186.71087181155434</v>
      </c>
      <c r="D30" s="61">
        <v>9.1215284337104325</v>
      </c>
      <c r="E30" s="62">
        <v>98.031672998461232</v>
      </c>
      <c r="F30" s="62">
        <v>166956617.47923863</v>
      </c>
      <c r="G30" s="61">
        <v>85341241</v>
      </c>
      <c r="H30" s="63" t="s">
        <v>21</v>
      </c>
      <c r="I30" s="63" t="s">
        <v>24</v>
      </c>
      <c r="J30" s="63" t="s">
        <v>15</v>
      </c>
      <c r="K30" s="63" t="s">
        <v>19</v>
      </c>
      <c r="L30" s="63" t="s">
        <v>10</v>
      </c>
      <c r="M30" s="64">
        <v>2.1878152886428536E-3</v>
      </c>
      <c r="N30" s="65">
        <v>24857.046313257033</v>
      </c>
    </row>
    <row r="31" spans="1:14" hidden="1" x14ac:dyDescent="0.2">
      <c r="A31" s="59" t="s">
        <v>107</v>
      </c>
      <c r="B31" s="58" t="s">
        <v>51</v>
      </c>
      <c r="C31" s="60">
        <v>31.071509224629661</v>
      </c>
      <c r="D31" s="61">
        <v>12.556700811905777</v>
      </c>
      <c r="E31" s="62">
        <v>147.5923226942314</v>
      </c>
      <c r="F31" s="62">
        <v>57583977.873762622</v>
      </c>
      <c r="G31" s="61">
        <v>110990103</v>
      </c>
      <c r="H31" s="63" t="s">
        <v>39</v>
      </c>
      <c r="I31" s="63" t="s">
        <v>52</v>
      </c>
      <c r="J31" s="63" t="s">
        <v>15</v>
      </c>
      <c r="K31" s="63" t="s">
        <v>19</v>
      </c>
      <c r="L31" s="63" t="s">
        <v>10</v>
      </c>
      <c r="M31" s="64">
        <v>2.7994846733883709E-4</v>
      </c>
      <c r="N31" s="65">
        <v>41749.668436653308</v>
      </c>
    </row>
    <row r="32" spans="1:14" hidden="1" x14ac:dyDescent="0.2">
      <c r="A32" s="59" t="s">
        <v>107</v>
      </c>
      <c r="B32" s="58" t="s">
        <v>53</v>
      </c>
      <c r="C32" s="60">
        <v>14.607416875213795</v>
      </c>
      <c r="D32" s="61">
        <v>22.578836357737131</v>
      </c>
      <c r="E32" s="62">
        <v>64.534095402363533</v>
      </c>
      <c r="F32" s="62">
        <v>21284536.946258217</v>
      </c>
      <c r="G32" s="61">
        <v>37457971</v>
      </c>
      <c r="H32" s="63" t="s">
        <v>39</v>
      </c>
      <c r="I32" s="63" t="s">
        <v>52</v>
      </c>
      <c r="J32" s="63" t="s">
        <v>15</v>
      </c>
      <c r="K32" s="63" t="s">
        <v>19</v>
      </c>
      <c r="L32" s="63" t="s">
        <v>17</v>
      </c>
      <c r="M32" s="64">
        <v>3.8996818261228822E-4</v>
      </c>
      <c r="N32" s="65">
        <v>31154.53515625</v>
      </c>
    </row>
    <row r="33" spans="1:14" hidden="1" x14ac:dyDescent="0.2">
      <c r="A33" s="59" t="s">
        <v>107</v>
      </c>
      <c r="B33" s="58" t="s">
        <v>54</v>
      </c>
      <c r="C33" s="60">
        <v>9.4801901107118294</v>
      </c>
      <c r="D33" s="61">
        <v>62.019438815805458</v>
      </c>
      <c r="E33" s="62">
        <v>17.960348627886955</v>
      </c>
      <c r="F33" s="62">
        <v>10559896.004664086</v>
      </c>
      <c r="G33" s="61">
        <v>12356117</v>
      </c>
      <c r="H33" s="63" t="s">
        <v>39</v>
      </c>
      <c r="I33" s="63" t="s">
        <v>52</v>
      </c>
      <c r="J33" s="63" t="s">
        <v>15</v>
      </c>
      <c r="K33" s="63" t="s">
        <v>19</v>
      </c>
      <c r="L33" s="63" t="s">
        <v>17</v>
      </c>
      <c r="M33" s="64">
        <v>7.6724670952143224E-4</v>
      </c>
      <c r="N33" s="65">
        <v>7645.1500256917279</v>
      </c>
    </row>
    <row r="34" spans="1:14" hidden="1" x14ac:dyDescent="0.2">
      <c r="A34" s="59" t="s">
        <v>107</v>
      </c>
      <c r="B34" s="58" t="s">
        <v>55</v>
      </c>
      <c r="C34" s="60">
        <v>206.83877522257413</v>
      </c>
      <c r="D34" s="61">
        <v>16.889403691054287</v>
      </c>
      <c r="E34" s="62">
        <v>78.62976801088044</v>
      </c>
      <c r="F34" s="62">
        <v>274683939.97283846</v>
      </c>
      <c r="G34" s="61">
        <v>59893885</v>
      </c>
      <c r="H34" s="63" t="s">
        <v>56</v>
      </c>
      <c r="I34" s="63" t="s">
        <v>24</v>
      </c>
      <c r="J34" s="63" t="s">
        <v>15</v>
      </c>
      <c r="K34" s="63" t="s">
        <v>19</v>
      </c>
      <c r="L34" s="63" t="s">
        <v>10</v>
      </c>
      <c r="M34" s="64">
        <v>3.4534205824613669E-3</v>
      </c>
      <c r="N34" s="65">
        <v>76740.445686649633</v>
      </c>
    </row>
    <row r="35" spans="1:14" hidden="1" x14ac:dyDescent="0.2">
      <c r="A35" s="59" t="s">
        <v>107</v>
      </c>
      <c r="B35" s="58" t="s">
        <v>57</v>
      </c>
      <c r="C35" s="60">
        <v>206.54832449653941</v>
      </c>
      <c r="D35" s="61">
        <v>20.963842578042836</v>
      </c>
      <c r="E35" s="62">
        <v>77.708781889761497</v>
      </c>
      <c r="F35" s="62">
        <v>336482643.66500545</v>
      </c>
      <c r="G35" s="61">
        <v>218541212</v>
      </c>
      <c r="H35" s="63" t="s">
        <v>56</v>
      </c>
      <c r="I35" s="63" t="s">
        <v>52</v>
      </c>
      <c r="J35" s="63" t="s">
        <v>15</v>
      </c>
      <c r="K35" s="63" t="s">
        <v>19</v>
      </c>
      <c r="L35" s="63" t="s">
        <v>10</v>
      </c>
      <c r="M35" s="64">
        <v>9.451229935365207E-4</v>
      </c>
      <c r="N35" s="65">
        <v>346703.23563182214</v>
      </c>
    </row>
    <row r="36" spans="1:14" hidden="1" x14ac:dyDescent="0.2">
      <c r="A36" s="59" t="s">
        <v>107</v>
      </c>
      <c r="B36" s="58" t="s">
        <v>58</v>
      </c>
      <c r="C36" s="60">
        <v>245.05276164713163</v>
      </c>
      <c r="D36" s="61">
        <v>6.593083637408613</v>
      </c>
      <c r="E36" s="62">
        <v>144.89251715305176</v>
      </c>
      <c r="F36" s="62">
        <v>234096081.17996246</v>
      </c>
      <c r="G36" s="61">
        <v>9550600</v>
      </c>
      <c r="H36" s="63" t="s">
        <v>39</v>
      </c>
      <c r="I36" s="63" t="s">
        <v>14</v>
      </c>
      <c r="J36" s="63" t="s">
        <v>15</v>
      </c>
      <c r="K36" s="63" t="s">
        <v>19</v>
      </c>
      <c r="L36" s="63" t="s">
        <v>17</v>
      </c>
      <c r="M36" s="64">
        <v>2.5658362997835912E-2</v>
      </c>
      <c r="N36" s="65">
        <v>165557.01840722049</v>
      </c>
    </row>
    <row r="37" spans="1:14" hidden="1" x14ac:dyDescent="0.2">
      <c r="A37" s="59" t="s">
        <v>107</v>
      </c>
      <c r="B37" s="58" t="s">
        <v>59</v>
      </c>
      <c r="C37" s="60">
        <v>379.51737494899623</v>
      </c>
      <c r="D37" s="61">
        <v>13.802686935308362</v>
      </c>
      <c r="E37" s="62">
        <v>151.30279906766526</v>
      </c>
      <c r="F37" s="62">
        <v>792578456.82919729</v>
      </c>
      <c r="G37" s="61">
        <v>9441129</v>
      </c>
      <c r="H37" s="63" t="s">
        <v>39</v>
      </c>
      <c r="I37" s="63" t="s">
        <v>14</v>
      </c>
      <c r="J37" s="63" t="s">
        <v>15</v>
      </c>
      <c r="K37" s="63" t="s">
        <v>19</v>
      </c>
      <c r="L37" s="63" t="s">
        <v>17</v>
      </c>
      <c r="M37" s="64">
        <v>4.0198304138095796E-2</v>
      </c>
      <c r="N37" s="65" t="s">
        <v>62</v>
      </c>
    </row>
    <row r="38" spans="1:14" x14ac:dyDescent="0.2">
      <c r="A38" s="59" t="s">
        <v>107</v>
      </c>
      <c r="B38" s="58" t="s">
        <v>60</v>
      </c>
      <c r="C38" s="60">
        <v>185</v>
      </c>
      <c r="D38" s="61">
        <v>40</v>
      </c>
      <c r="E38" s="62">
        <v>72</v>
      </c>
      <c r="F38" s="62">
        <v>533403204.78303063</v>
      </c>
      <c r="G38" s="61">
        <v>1412175000</v>
      </c>
      <c r="H38" s="63" t="s">
        <v>61</v>
      </c>
      <c r="I38" s="63" t="s">
        <v>24</v>
      </c>
      <c r="J38" s="63" t="s">
        <v>15</v>
      </c>
      <c r="K38" s="63" t="s">
        <v>19</v>
      </c>
      <c r="L38" s="63" t="s">
        <v>10</v>
      </c>
      <c r="M38" s="64">
        <v>1.3115190830118007E-4</v>
      </c>
      <c r="N38" s="65">
        <v>71991.825374617169</v>
      </c>
    </row>
    <row r="39" spans="1:14" hidden="1" x14ac:dyDescent="0.2">
      <c r="A39" s="59" t="s">
        <v>107</v>
      </c>
      <c r="B39" s="58" t="s">
        <v>63</v>
      </c>
      <c r="C39" s="60">
        <v>516.4836500534692</v>
      </c>
      <c r="D39" s="61">
        <v>26.672838194434345</v>
      </c>
      <c r="E39" s="62">
        <v>55.464640788676881</v>
      </c>
      <c r="F39" s="62">
        <v>764085596.45642388</v>
      </c>
      <c r="G39" s="61">
        <v>1417173173</v>
      </c>
      <c r="H39" s="63" t="s">
        <v>64</v>
      </c>
      <c r="I39" s="63" t="s">
        <v>52</v>
      </c>
      <c r="J39" s="63" t="s">
        <v>15</v>
      </c>
      <c r="K39" s="63" t="s">
        <v>19</v>
      </c>
      <c r="L39" s="63" t="s">
        <v>10</v>
      </c>
      <c r="M39" s="64">
        <v>3.6444639222186944E-4</v>
      </c>
      <c r="N39" s="65">
        <v>112696.81107487842</v>
      </c>
    </row>
    <row r="40" spans="1:14" hidden="1" x14ac:dyDescent="0.2">
      <c r="A40" s="59" t="s">
        <v>107</v>
      </c>
      <c r="B40" s="58" t="s">
        <v>65</v>
      </c>
      <c r="C40" s="60">
        <v>115.28855305211992</v>
      </c>
      <c r="D40" s="61">
        <v>13.182711775530873</v>
      </c>
      <c r="E40" s="62">
        <v>107.65733355626898</v>
      </c>
      <c r="F40" s="62">
        <v>163619312.8540138</v>
      </c>
      <c r="G40" s="61">
        <v>125124989</v>
      </c>
      <c r="H40" s="63" t="s">
        <v>61</v>
      </c>
      <c r="I40" s="63" t="s">
        <v>14</v>
      </c>
      <c r="J40" s="63" t="s">
        <v>15</v>
      </c>
      <c r="K40" s="63" t="s">
        <v>19</v>
      </c>
      <c r="L40" s="63" t="s">
        <v>17</v>
      </c>
      <c r="M40" s="64">
        <v>9.213871183806452E-4</v>
      </c>
      <c r="N40" s="65">
        <v>4361506.0783102242</v>
      </c>
    </row>
    <row r="41" spans="1:14" hidden="1" x14ac:dyDescent="0.2">
      <c r="A41" s="59" t="s">
        <v>107</v>
      </c>
      <c r="B41" s="58" t="s">
        <v>66</v>
      </c>
      <c r="C41" s="60">
        <v>84.992823915929606</v>
      </c>
      <c r="D41" s="61">
        <v>24.255419235809217</v>
      </c>
      <c r="E41" s="62">
        <v>73.822472809681287</v>
      </c>
      <c r="F41" s="62">
        <v>152187727.8365005</v>
      </c>
      <c r="G41" s="61">
        <v>235824862</v>
      </c>
      <c r="H41" s="63" t="s">
        <v>64</v>
      </c>
      <c r="I41" s="63" t="s">
        <v>52</v>
      </c>
      <c r="J41" s="63" t="s">
        <v>15</v>
      </c>
      <c r="K41" s="63" t="s">
        <v>19</v>
      </c>
      <c r="L41" s="63" t="s">
        <v>10</v>
      </c>
      <c r="M41" s="64">
        <v>3.6040654575228632E-4</v>
      </c>
      <c r="N41" s="65">
        <v>176024.01056424662</v>
      </c>
    </row>
    <row r="42" spans="1:14" hidden="1" x14ac:dyDescent="0.2">
      <c r="A42" s="59" t="s">
        <v>107</v>
      </c>
      <c r="B42" s="58" t="s">
        <v>67</v>
      </c>
      <c r="C42" s="60">
        <v>12.986657721496609</v>
      </c>
      <c r="D42" s="61">
        <v>34.323438133742712</v>
      </c>
      <c r="E42" s="62">
        <v>59.553138571579112</v>
      </c>
      <c r="F42" s="62">
        <v>26545617.54584096</v>
      </c>
      <c r="G42" s="61">
        <v>22181000</v>
      </c>
      <c r="H42" s="63" t="s">
        <v>64</v>
      </c>
      <c r="I42" s="63" t="s">
        <v>52</v>
      </c>
      <c r="J42" s="63" t="s">
        <v>15</v>
      </c>
      <c r="K42" s="63" t="s">
        <v>19</v>
      </c>
      <c r="L42" s="63" t="s">
        <v>10</v>
      </c>
      <c r="M42" s="64">
        <v>5.8548567339148858E-4</v>
      </c>
      <c r="N42" s="65">
        <v>541808.25932104047</v>
      </c>
    </row>
    <row r="43" spans="1:14" hidden="1" x14ac:dyDescent="0.2">
      <c r="A43" s="59" t="s">
        <v>107</v>
      </c>
      <c r="B43" s="58" t="s">
        <v>68</v>
      </c>
      <c r="C43" s="60">
        <v>81.564368345209658</v>
      </c>
      <c r="D43" s="61">
        <v>15.619734659930119</v>
      </c>
      <c r="E43" s="62">
        <v>83.183903457620559</v>
      </c>
      <c r="F43" s="62">
        <v>105977440.21559764</v>
      </c>
      <c r="G43" s="61">
        <v>71697030</v>
      </c>
      <c r="H43" s="63" t="s">
        <v>61</v>
      </c>
      <c r="I43" s="63" t="s">
        <v>24</v>
      </c>
      <c r="J43" s="63" t="s">
        <v>15</v>
      </c>
      <c r="K43" s="63" t="s">
        <v>19</v>
      </c>
      <c r="L43" s="63" t="s">
        <v>17</v>
      </c>
      <c r="M43" s="64">
        <v>1.1376254824671211E-3</v>
      </c>
      <c r="N43" s="65">
        <v>148960.18705377335</v>
      </c>
    </row>
    <row r="44" spans="1:14" hidden="1" x14ac:dyDescent="0.2">
      <c r="A44" s="59" t="s">
        <v>107</v>
      </c>
      <c r="B44" s="58" t="s">
        <v>69</v>
      </c>
      <c r="C44" s="60">
        <v>722.67134820209549</v>
      </c>
      <c r="D44" s="61">
        <v>17.004204949926901</v>
      </c>
      <c r="E44" s="62">
        <v>90.878342478469108</v>
      </c>
      <c r="F44" s="62">
        <v>1116754123.6011729</v>
      </c>
      <c r="G44" s="61">
        <v>25978935</v>
      </c>
      <c r="H44" s="63" t="s">
        <v>61</v>
      </c>
      <c r="I44" s="63" t="s">
        <v>14</v>
      </c>
      <c r="J44" s="63" t="s">
        <v>15</v>
      </c>
      <c r="K44" s="63" t="s">
        <v>16</v>
      </c>
      <c r="L44" s="63" t="s">
        <v>17</v>
      </c>
      <c r="M44" s="64">
        <v>2.7817589450918428E-2</v>
      </c>
      <c r="N44" s="65" t="s">
        <v>62</v>
      </c>
    </row>
    <row r="45" spans="1:14" hidden="1" x14ac:dyDescent="0.2">
      <c r="A45" s="59" t="s">
        <v>107</v>
      </c>
      <c r="B45" s="58" t="s">
        <v>70</v>
      </c>
      <c r="C45" s="60">
        <v>125.50184679018045</v>
      </c>
      <c r="D45" s="61">
        <v>18.255439432665277</v>
      </c>
      <c r="E45" s="62">
        <v>86.13994001135363</v>
      </c>
      <c r="F45" s="62">
        <v>197354472.54917443</v>
      </c>
      <c r="G45" s="61">
        <v>5124100</v>
      </c>
      <c r="H45" s="63" t="s">
        <v>61</v>
      </c>
      <c r="I45" s="63" t="s">
        <v>14</v>
      </c>
      <c r="J45" s="63" t="s">
        <v>15</v>
      </c>
      <c r="K45" s="63" t="s">
        <v>19</v>
      </c>
      <c r="L45" s="63" t="s">
        <v>17</v>
      </c>
      <c r="M45" s="64">
        <v>2.4492466343393075E-2</v>
      </c>
      <c r="N45" s="65">
        <v>60616.582120260537</v>
      </c>
    </row>
    <row r="46" spans="1:14" hidden="1" x14ac:dyDescent="0.2">
      <c r="A46" s="59" t="s">
        <v>107</v>
      </c>
      <c r="B46" s="58" t="s">
        <v>71</v>
      </c>
      <c r="C46" s="60">
        <v>7.5930405238199716</v>
      </c>
      <c r="D46" s="61">
        <v>17.859039363441084</v>
      </c>
      <c r="E46" s="62">
        <v>62.625895214524135</v>
      </c>
      <c r="F46" s="62">
        <v>8492347.5464314148</v>
      </c>
      <c r="G46" s="61">
        <v>281635</v>
      </c>
      <c r="H46" s="63" t="s">
        <v>62</v>
      </c>
      <c r="I46" s="63" t="s">
        <v>62</v>
      </c>
      <c r="J46" s="63" t="s">
        <v>15</v>
      </c>
      <c r="K46" s="63" t="s">
        <v>16</v>
      </c>
      <c r="L46" s="63" t="s">
        <v>17</v>
      </c>
      <c r="M46" s="64">
        <v>2.6960571391410768E-2</v>
      </c>
      <c r="N46" s="65" t="s">
        <v>62</v>
      </c>
    </row>
    <row r="47" spans="1:14" hidden="1" x14ac:dyDescent="0.2">
      <c r="A47" s="59" t="s">
        <v>107</v>
      </c>
      <c r="B47" s="58" t="s">
        <v>72</v>
      </c>
      <c r="C47" s="60">
        <v>6.4988899700054112</v>
      </c>
      <c r="D47" s="61">
        <v>33.038855322434991</v>
      </c>
      <c r="E47" s="62">
        <v>36.595692476370701</v>
      </c>
      <c r="F47" s="62">
        <v>7857676.5146505646</v>
      </c>
      <c r="G47" s="61">
        <v>2827377</v>
      </c>
      <c r="H47" s="63" t="s">
        <v>73</v>
      </c>
      <c r="I47" s="63" t="s">
        <v>24</v>
      </c>
      <c r="J47" s="63" t="s">
        <v>15</v>
      </c>
      <c r="K47" s="63" t="s">
        <v>19</v>
      </c>
      <c r="L47" s="63" t="s">
        <v>10</v>
      </c>
      <c r="M47" s="64">
        <v>2.2985579814808607E-3</v>
      </c>
      <c r="N47" s="65">
        <v>312611.3178726926</v>
      </c>
    </row>
    <row r="48" spans="1:14" hidden="1" x14ac:dyDescent="0.2">
      <c r="A48" s="59" t="s">
        <v>107</v>
      </c>
      <c r="B48" s="58" t="s">
        <v>74</v>
      </c>
      <c r="C48" s="60">
        <v>266.66170664508712</v>
      </c>
      <c r="D48" s="61">
        <v>16.830136813044184</v>
      </c>
      <c r="E48" s="62">
        <v>68.990304455911641</v>
      </c>
      <c r="F48" s="62">
        <v>309625244.2426976</v>
      </c>
      <c r="G48" s="61">
        <v>215313498</v>
      </c>
      <c r="H48" s="63" t="s">
        <v>73</v>
      </c>
      <c r="I48" s="63" t="s">
        <v>24</v>
      </c>
      <c r="J48" s="63" t="s">
        <v>15</v>
      </c>
      <c r="K48" s="63" t="s">
        <v>19</v>
      </c>
      <c r="L48" s="63" t="s">
        <v>17</v>
      </c>
      <c r="M48" s="64">
        <v>1.2384811408576303E-3</v>
      </c>
      <c r="N48" s="65" t="s">
        <v>62</v>
      </c>
    </row>
    <row r="49" spans="1:14" hidden="1" x14ac:dyDescent="0.2">
      <c r="A49" s="59" t="s">
        <v>107</v>
      </c>
      <c r="B49" s="58" t="s">
        <v>75</v>
      </c>
      <c r="C49" s="60">
        <v>163.1326269228542</v>
      </c>
      <c r="D49" s="61">
        <v>8.2779956236033101</v>
      </c>
      <c r="E49" s="62">
        <v>137.36442139085025</v>
      </c>
      <c r="F49" s="62">
        <v>185498449.24502203</v>
      </c>
      <c r="G49" s="61">
        <v>127504125</v>
      </c>
      <c r="H49" s="63" t="s">
        <v>73</v>
      </c>
      <c r="I49" s="63" t="s">
        <v>24</v>
      </c>
      <c r="J49" s="63" t="s">
        <v>15</v>
      </c>
      <c r="K49" s="63" t="s">
        <v>19</v>
      </c>
      <c r="L49" s="63" t="s">
        <v>17</v>
      </c>
      <c r="M49" s="64">
        <v>1.2794301903789715E-3</v>
      </c>
      <c r="N49" s="65">
        <v>143955.90841472775</v>
      </c>
    </row>
    <row r="50" spans="1:14" hidden="1" x14ac:dyDescent="0.2">
      <c r="A50" s="59" t="s">
        <v>108</v>
      </c>
      <c r="B50" s="58" t="s">
        <v>12</v>
      </c>
      <c r="C50" s="66">
        <v>852.24400649999995</v>
      </c>
      <c r="D50" s="66">
        <v>9.0690240889406386</v>
      </c>
      <c r="E50" s="67">
        <v>87.809919085564815</v>
      </c>
      <c r="F50" s="67">
        <v>678684.74590505497</v>
      </c>
      <c r="G50" s="66">
        <v>37065084</v>
      </c>
      <c r="H50" s="68" t="s">
        <v>13</v>
      </c>
      <c r="I50" s="68" t="s">
        <v>14</v>
      </c>
      <c r="J50" s="68" t="s">
        <v>15</v>
      </c>
      <c r="K50" s="68" t="s">
        <v>16</v>
      </c>
      <c r="L50" s="68" t="s">
        <v>17</v>
      </c>
      <c r="M50" s="69">
        <v>2.2993176178961308E-2</v>
      </c>
      <c r="N50" s="70">
        <v>57439.858493238542</v>
      </c>
    </row>
    <row r="51" spans="1:14" hidden="1" x14ac:dyDescent="0.2">
      <c r="A51" s="59" t="s">
        <v>108</v>
      </c>
      <c r="B51" s="58" t="s">
        <v>18</v>
      </c>
      <c r="C51" s="66">
        <v>4571.4764522707783</v>
      </c>
      <c r="D51" s="66">
        <v>7.6773707335402159</v>
      </c>
      <c r="E51" s="67">
        <v>114.24831586433962</v>
      </c>
      <c r="F51" s="67">
        <v>4009763.9476126335</v>
      </c>
      <c r="G51" s="66">
        <v>326838199</v>
      </c>
      <c r="H51" s="68" t="s">
        <v>13</v>
      </c>
      <c r="I51" s="68" t="s">
        <v>14</v>
      </c>
      <c r="J51" s="68" t="s">
        <v>15</v>
      </c>
      <c r="K51" s="68" t="s">
        <v>19</v>
      </c>
      <c r="L51" s="68" t="s">
        <v>17</v>
      </c>
      <c r="M51" s="69">
        <v>1.398697112595085E-2</v>
      </c>
      <c r="N51" s="70">
        <v>59607.393660249611</v>
      </c>
    </row>
    <row r="52" spans="1:14" hidden="1" x14ac:dyDescent="0.2">
      <c r="A52" s="59" t="s">
        <v>108</v>
      </c>
      <c r="B52" s="58" t="s">
        <v>20</v>
      </c>
      <c r="C52" s="66">
        <v>327.28946057182969</v>
      </c>
      <c r="D52" s="66">
        <v>4.7003044868316648</v>
      </c>
      <c r="E52" s="67">
        <v>96.820371584043926</v>
      </c>
      <c r="F52" s="67">
        <v>148944.59845026428</v>
      </c>
      <c r="G52" s="66">
        <v>8840521</v>
      </c>
      <c r="H52" s="68" t="s">
        <v>21</v>
      </c>
      <c r="I52" s="68" t="s">
        <v>14</v>
      </c>
      <c r="J52" s="68" t="s">
        <v>15</v>
      </c>
      <c r="K52" s="68" t="s">
        <v>19</v>
      </c>
      <c r="L52" s="68" t="s">
        <v>17</v>
      </c>
      <c r="M52" s="69">
        <v>3.7021512710826626E-2</v>
      </c>
      <c r="N52" s="70">
        <v>41598.998520562309</v>
      </c>
    </row>
    <row r="53" spans="1:14" hidden="1" x14ac:dyDescent="0.2">
      <c r="A53" s="59" t="s">
        <v>108</v>
      </c>
      <c r="B53" s="58" t="s">
        <v>22</v>
      </c>
      <c r="C53" s="66">
        <v>1096.7788958562749</v>
      </c>
      <c r="D53" s="66">
        <v>3.6166106920544254</v>
      </c>
      <c r="E53" s="67">
        <v>97.993945047600818</v>
      </c>
      <c r="F53" s="67">
        <v>388704.96588509774</v>
      </c>
      <c r="G53" s="66">
        <v>11427054</v>
      </c>
      <c r="H53" s="68" t="s">
        <v>21</v>
      </c>
      <c r="I53" s="68" t="s">
        <v>14</v>
      </c>
      <c r="J53" s="68" t="s">
        <v>15</v>
      </c>
      <c r="K53" s="68" t="s">
        <v>19</v>
      </c>
      <c r="L53" s="68" t="s">
        <v>17</v>
      </c>
      <c r="M53" s="69">
        <v>9.5980897251056546E-2</v>
      </c>
      <c r="N53" s="70">
        <v>38199.031876457397</v>
      </c>
    </row>
    <row r="54" spans="1:14" hidden="1" x14ac:dyDescent="0.2">
      <c r="A54" s="59" t="s">
        <v>108</v>
      </c>
      <c r="B54" s="58" t="s">
        <v>23</v>
      </c>
      <c r="C54" s="66">
        <v>232.80480001316306</v>
      </c>
      <c r="D54" s="66">
        <v>10.431823430622504</v>
      </c>
      <c r="E54" s="67">
        <v>42.097487533791117</v>
      </c>
      <c r="F54" s="67">
        <v>102237.05597179274</v>
      </c>
      <c r="G54" s="66">
        <v>7025037</v>
      </c>
      <c r="H54" s="68" t="s">
        <v>21</v>
      </c>
      <c r="I54" s="68" t="s">
        <v>24</v>
      </c>
      <c r="J54" s="68" t="s">
        <v>25</v>
      </c>
      <c r="K54" s="68" t="s">
        <v>19</v>
      </c>
      <c r="L54" s="68" t="s">
        <v>17</v>
      </c>
      <c r="M54" s="69">
        <v>3.3139298769979869E-2</v>
      </c>
      <c r="N54" s="70">
        <v>13867.640839471735</v>
      </c>
    </row>
    <row r="55" spans="1:14" hidden="1" x14ac:dyDescent="0.2">
      <c r="A55" s="59" t="s">
        <v>108</v>
      </c>
      <c r="B55" s="58" t="s">
        <v>26</v>
      </c>
      <c r="C55" s="66">
        <v>360.29248996412707</v>
      </c>
      <c r="D55" s="66">
        <v>4.7418523976413596</v>
      </c>
      <c r="E55" s="67">
        <v>62.075222603073129</v>
      </c>
      <c r="F55" s="67">
        <v>106052.65040071339</v>
      </c>
      <c r="G55" s="66">
        <v>10629928</v>
      </c>
      <c r="H55" s="68" t="s">
        <v>21</v>
      </c>
      <c r="I55" s="68" t="s">
        <v>14</v>
      </c>
      <c r="J55" s="68" t="s">
        <v>25</v>
      </c>
      <c r="K55" s="68" t="s">
        <v>19</v>
      </c>
      <c r="L55" s="68" t="s">
        <v>17</v>
      </c>
      <c r="M55" s="69">
        <v>3.3894160897809195E-2</v>
      </c>
      <c r="N55" s="70">
        <v>484339.12252274901</v>
      </c>
    </row>
    <row r="56" spans="1:14" hidden="1" x14ac:dyDescent="0.2">
      <c r="A56" s="59" t="s">
        <v>108</v>
      </c>
      <c r="B56" s="58" t="s">
        <v>27</v>
      </c>
      <c r="C56" s="66">
        <v>108.08465656475393</v>
      </c>
      <c r="D56" s="66">
        <v>10.332993498489319</v>
      </c>
      <c r="E56" s="67">
        <v>60.287765034258662</v>
      </c>
      <c r="F56" s="67">
        <v>67331.670154950159</v>
      </c>
      <c r="G56" s="66">
        <v>1218831</v>
      </c>
      <c r="H56" s="68" t="s">
        <v>21</v>
      </c>
      <c r="I56" s="68" t="s">
        <v>14</v>
      </c>
      <c r="J56" s="68" t="s">
        <v>25</v>
      </c>
      <c r="K56" s="68" t="s">
        <v>16</v>
      </c>
      <c r="L56" s="68" t="s">
        <v>10</v>
      </c>
      <c r="M56" s="69">
        <v>8.867895267248202E-2</v>
      </c>
      <c r="N56" s="70">
        <v>24497.966796875</v>
      </c>
    </row>
    <row r="57" spans="1:14" hidden="1" x14ac:dyDescent="0.2">
      <c r="A57" s="59" t="s">
        <v>108</v>
      </c>
      <c r="B57" s="58" t="s">
        <v>28</v>
      </c>
      <c r="C57" s="66">
        <v>614.17652434437321</v>
      </c>
      <c r="D57" s="66">
        <v>4.2273156688206122</v>
      </c>
      <c r="E57" s="67">
        <v>122.94224748226702</v>
      </c>
      <c r="F57" s="67">
        <v>319197.17560435686</v>
      </c>
      <c r="G57" s="66">
        <v>5793636</v>
      </c>
      <c r="H57" s="68" t="s">
        <v>21</v>
      </c>
      <c r="I57" s="68" t="s">
        <v>14</v>
      </c>
      <c r="J57" s="68" t="s">
        <v>25</v>
      </c>
      <c r="K57" s="68" t="s">
        <v>19</v>
      </c>
      <c r="L57" s="68" t="s">
        <v>17</v>
      </c>
      <c r="M57" s="69">
        <v>0.10600882146278663</v>
      </c>
      <c r="N57" s="70">
        <v>380553.88049922365</v>
      </c>
    </row>
    <row r="58" spans="1:14" hidden="1" x14ac:dyDescent="0.2">
      <c r="A58" s="59" t="s">
        <v>108</v>
      </c>
      <c r="B58" s="58" t="s">
        <v>29</v>
      </c>
      <c r="C58" s="66">
        <v>188.27955240550224</v>
      </c>
      <c r="D58" s="66">
        <v>4.6950412016801089</v>
      </c>
      <c r="E58" s="67">
        <v>115.85844337916511</v>
      </c>
      <c r="F58" s="67">
        <v>102416.57643549482</v>
      </c>
      <c r="G58" s="66">
        <v>5515525</v>
      </c>
      <c r="H58" s="68" t="s">
        <v>21</v>
      </c>
      <c r="I58" s="68" t="s">
        <v>14</v>
      </c>
      <c r="J58" s="68" t="s">
        <v>25</v>
      </c>
      <c r="K58" s="68" t="s">
        <v>19</v>
      </c>
      <c r="L58" s="68" t="s">
        <v>17</v>
      </c>
      <c r="M58" s="69">
        <v>3.4136288459485221E-2</v>
      </c>
      <c r="N58" s="70">
        <v>41124.281006794459</v>
      </c>
    </row>
    <row r="59" spans="1:14" hidden="1" x14ac:dyDescent="0.2">
      <c r="A59" s="59" t="s">
        <v>108</v>
      </c>
      <c r="B59" s="58" t="s">
        <v>30</v>
      </c>
      <c r="C59" s="66">
        <v>3591.8852627514052</v>
      </c>
      <c r="D59" s="66">
        <v>5.1491999977713991</v>
      </c>
      <c r="E59" s="67">
        <v>72.722502226624613</v>
      </c>
      <c r="F59" s="67">
        <v>1345027.0834044795</v>
      </c>
      <c r="G59" s="66">
        <v>67158348</v>
      </c>
      <c r="H59" s="68" t="s">
        <v>21</v>
      </c>
      <c r="I59" s="68" t="s">
        <v>14</v>
      </c>
      <c r="J59" s="68" t="s">
        <v>25</v>
      </c>
      <c r="K59" s="68" t="s">
        <v>19</v>
      </c>
      <c r="L59" s="68" t="s">
        <v>17</v>
      </c>
      <c r="M59" s="69">
        <v>5.3483823973028713E-2</v>
      </c>
      <c r="N59" s="70">
        <v>34483.328759069533</v>
      </c>
    </row>
    <row r="60" spans="1:14" hidden="1" x14ac:dyDescent="0.2">
      <c r="A60" s="59" t="s">
        <v>108</v>
      </c>
      <c r="B60" s="58" t="s">
        <v>31</v>
      </c>
      <c r="C60" s="66">
        <v>3170.2085947804999</v>
      </c>
      <c r="D60" s="66">
        <v>5.3713977185960102</v>
      </c>
      <c r="E60" s="67">
        <v>86.470890682694019</v>
      </c>
      <c r="F60" s="67">
        <v>1472465.3433761962</v>
      </c>
      <c r="G60" s="66">
        <v>82905782</v>
      </c>
      <c r="H60" s="68" t="s">
        <v>21</v>
      </c>
      <c r="I60" s="68" t="s">
        <v>14</v>
      </c>
      <c r="J60" s="68" t="s">
        <v>25</v>
      </c>
      <c r="K60" s="68" t="s">
        <v>19</v>
      </c>
      <c r="L60" s="68" t="s">
        <v>17</v>
      </c>
      <c r="M60" s="69">
        <v>3.8238691178143644E-2</v>
      </c>
      <c r="N60" s="70">
        <v>38691.520936380526</v>
      </c>
    </row>
    <row r="61" spans="1:14" hidden="1" x14ac:dyDescent="0.2">
      <c r="A61" s="59" t="s">
        <v>108</v>
      </c>
      <c r="B61" s="58" t="s">
        <v>32</v>
      </c>
      <c r="C61" s="66">
        <v>223.12040429223623</v>
      </c>
      <c r="D61" s="66">
        <v>8.8670992079180895</v>
      </c>
      <c r="E61" s="67">
        <v>66.096260351141026</v>
      </c>
      <c r="F61" s="67">
        <v>130766.87461090559</v>
      </c>
      <c r="G61" s="66">
        <v>10732882</v>
      </c>
      <c r="H61" s="68" t="s">
        <v>21</v>
      </c>
      <c r="I61" s="68" t="s">
        <v>14</v>
      </c>
      <c r="J61" s="68" t="s">
        <v>25</v>
      </c>
      <c r="K61" s="68" t="s">
        <v>19</v>
      </c>
      <c r="L61" s="68" t="s">
        <v>17</v>
      </c>
      <c r="M61" s="69">
        <v>2.0788489456255665E-2</v>
      </c>
      <c r="N61" s="70">
        <v>16806.921197866519</v>
      </c>
    </row>
    <row r="62" spans="1:14" hidden="1" x14ac:dyDescent="0.2">
      <c r="A62" s="59" t="s">
        <v>108</v>
      </c>
      <c r="B62" s="58" t="s">
        <v>33</v>
      </c>
      <c r="C62" s="66">
        <v>371.74155601141319</v>
      </c>
      <c r="D62" s="66">
        <v>7.1444152692012128</v>
      </c>
      <c r="E62" s="67">
        <v>44.465895463772</v>
      </c>
      <c r="F62" s="67">
        <v>118095.90675799386</v>
      </c>
      <c r="G62" s="66">
        <v>9775564</v>
      </c>
      <c r="H62" s="68" t="s">
        <v>21</v>
      </c>
      <c r="I62" s="68" t="s">
        <v>14</v>
      </c>
      <c r="J62" s="68" t="s">
        <v>25</v>
      </c>
      <c r="K62" s="68" t="s">
        <v>19</v>
      </c>
      <c r="L62" s="68" t="s">
        <v>17</v>
      </c>
      <c r="M62" s="69">
        <v>3.8027632575615401E-2</v>
      </c>
      <c r="N62" s="70">
        <v>4016081.8342552921</v>
      </c>
    </row>
    <row r="63" spans="1:14" hidden="1" x14ac:dyDescent="0.2">
      <c r="A63" s="59" t="s">
        <v>108</v>
      </c>
      <c r="B63" s="58" t="s">
        <v>34</v>
      </c>
      <c r="C63" s="66">
        <v>2982.7107284769422</v>
      </c>
      <c r="D63" s="66">
        <v>3.0008920306920919</v>
      </c>
      <c r="E63" s="67">
        <v>107.42987634077033</v>
      </c>
      <c r="F63" s="67">
        <v>961582.56955872732</v>
      </c>
      <c r="G63" s="66">
        <v>4867316</v>
      </c>
      <c r="H63" s="68" t="s">
        <v>21</v>
      </c>
      <c r="I63" s="68" t="s">
        <v>14</v>
      </c>
      <c r="J63" s="68" t="s">
        <v>25</v>
      </c>
      <c r="K63" s="68" t="s">
        <v>19</v>
      </c>
      <c r="L63" s="68" t="s">
        <v>17</v>
      </c>
      <c r="M63" s="69">
        <v>0.61280400296116833</v>
      </c>
      <c r="N63" s="70">
        <v>65199.26218063508</v>
      </c>
    </row>
    <row r="64" spans="1:14" hidden="1" x14ac:dyDescent="0.2">
      <c r="A64" s="59" t="s">
        <v>108</v>
      </c>
      <c r="B64" s="58" t="s">
        <v>35</v>
      </c>
      <c r="C64" s="66">
        <v>2080.4628733164013</v>
      </c>
      <c r="D64" s="66">
        <v>5.2331516792412911</v>
      </c>
      <c r="E64" s="67">
        <v>82.760402408893285</v>
      </c>
      <c r="F64" s="67">
        <v>901043.76617553574</v>
      </c>
      <c r="G64" s="66">
        <v>60421760</v>
      </c>
      <c r="H64" s="68" t="s">
        <v>21</v>
      </c>
      <c r="I64" s="68" t="s">
        <v>14</v>
      </c>
      <c r="J64" s="68" t="s">
        <v>25</v>
      </c>
      <c r="K64" s="68" t="s">
        <v>19</v>
      </c>
      <c r="L64" s="68" t="s">
        <v>17</v>
      </c>
      <c r="M64" s="69">
        <v>3.4432344792942167E-2</v>
      </c>
      <c r="N64" s="70">
        <v>28475.090762003623</v>
      </c>
    </row>
    <row r="65" spans="1:14" hidden="1" x14ac:dyDescent="0.2">
      <c r="A65" s="59" t="s">
        <v>108</v>
      </c>
      <c r="B65" s="58" t="s">
        <v>36</v>
      </c>
      <c r="C65" s="66">
        <v>321.86633664180107</v>
      </c>
      <c r="D65" s="66">
        <v>5.8376493702005545</v>
      </c>
      <c r="E65" s="67">
        <v>53.603856880429483</v>
      </c>
      <c r="F65" s="67">
        <v>100718.58186965775</v>
      </c>
      <c r="G65" s="66">
        <v>2801543</v>
      </c>
      <c r="H65" s="68" t="s">
        <v>21</v>
      </c>
      <c r="I65" s="68" t="s">
        <v>14</v>
      </c>
      <c r="J65" s="68" t="s">
        <v>25</v>
      </c>
      <c r="K65" s="68" t="s">
        <v>19</v>
      </c>
      <c r="L65" s="68" t="s">
        <v>17</v>
      </c>
      <c r="M65" s="69">
        <v>0.11488895106796543</v>
      </c>
      <c r="N65" s="70">
        <v>14820.544607025486</v>
      </c>
    </row>
    <row r="66" spans="1:14" hidden="1" x14ac:dyDescent="0.2">
      <c r="A66" s="59" t="s">
        <v>108</v>
      </c>
      <c r="B66" s="58" t="s">
        <v>37</v>
      </c>
      <c r="C66" s="66">
        <v>78.018107763755111</v>
      </c>
      <c r="D66" s="66">
        <v>6.0954840477160399</v>
      </c>
      <c r="E66" s="67">
        <v>97.58909142546041</v>
      </c>
      <c r="F66" s="67">
        <v>46409.285954236046</v>
      </c>
      <c r="G66" s="66">
        <v>607950</v>
      </c>
      <c r="H66" s="68" t="s">
        <v>21</v>
      </c>
      <c r="I66" s="68" t="s">
        <v>14</v>
      </c>
      <c r="J66" s="68" t="s">
        <v>25</v>
      </c>
      <c r="K66" s="68" t="s">
        <v>19</v>
      </c>
      <c r="L66" s="68" t="s">
        <v>17</v>
      </c>
      <c r="M66" s="69">
        <v>0.12832980962867852</v>
      </c>
      <c r="N66" s="70">
        <v>95877.014557118178</v>
      </c>
    </row>
    <row r="67" spans="1:14" hidden="1" x14ac:dyDescent="0.2">
      <c r="A67" s="59" t="s">
        <v>108</v>
      </c>
      <c r="B67" s="58" t="s">
        <v>38</v>
      </c>
      <c r="C67" s="66">
        <v>111.27134501315297</v>
      </c>
      <c r="D67" s="66">
        <v>5.1859031796239954</v>
      </c>
      <c r="E67" s="67">
        <v>97.033778806014325</v>
      </c>
      <c r="F67" s="67">
        <v>55992.606728792169</v>
      </c>
      <c r="G67" s="66">
        <v>484630</v>
      </c>
      <c r="H67" s="68" t="s">
        <v>39</v>
      </c>
      <c r="I67" s="68" t="s">
        <v>14</v>
      </c>
      <c r="J67" s="68" t="s">
        <v>25</v>
      </c>
      <c r="K67" s="68" t="s">
        <v>19</v>
      </c>
      <c r="L67" s="68" t="s">
        <v>17</v>
      </c>
      <c r="M67" s="69">
        <v>0.22960061286580064</v>
      </c>
      <c r="N67" s="70">
        <v>25107.202149143472</v>
      </c>
    </row>
    <row r="68" spans="1:14" hidden="1" x14ac:dyDescent="0.2">
      <c r="A68" s="59" t="s">
        <v>108</v>
      </c>
      <c r="B68" s="58" t="s">
        <v>40</v>
      </c>
      <c r="C68" s="66">
        <v>1978.2922009362474</v>
      </c>
      <c r="D68" s="66">
        <v>4.3298866392939308</v>
      </c>
      <c r="E68" s="67">
        <v>84.194915075827183</v>
      </c>
      <c r="F68" s="67">
        <v>721195.20128125243</v>
      </c>
      <c r="G68" s="66">
        <v>17231624</v>
      </c>
      <c r="H68" s="68" t="s">
        <v>21</v>
      </c>
      <c r="I68" s="68" t="s">
        <v>14</v>
      </c>
      <c r="J68" s="68" t="s">
        <v>25</v>
      </c>
      <c r="K68" s="68" t="s">
        <v>19</v>
      </c>
      <c r="L68" s="68" t="s">
        <v>17</v>
      </c>
      <c r="M68" s="69">
        <v>0.11480590575422533</v>
      </c>
      <c r="N68" s="70">
        <v>43106.141011433399</v>
      </c>
    </row>
    <row r="69" spans="1:14" hidden="1" x14ac:dyDescent="0.2">
      <c r="A69" s="59" t="s">
        <v>108</v>
      </c>
      <c r="B69" s="58" t="s">
        <v>41</v>
      </c>
      <c r="C69" s="66">
        <v>647.81409179962202</v>
      </c>
      <c r="D69" s="66">
        <v>4.54794854046993</v>
      </c>
      <c r="E69" s="67">
        <v>127.13069957673792</v>
      </c>
      <c r="F69" s="67">
        <v>374555.66484909534</v>
      </c>
      <c r="G69" s="66">
        <v>5311916</v>
      </c>
      <c r="H69" s="68" t="s">
        <v>21</v>
      </c>
      <c r="I69" s="68" t="s">
        <v>14</v>
      </c>
      <c r="J69" s="68" t="s">
        <v>15</v>
      </c>
      <c r="K69" s="68" t="s">
        <v>19</v>
      </c>
      <c r="L69" s="68" t="s">
        <v>17</v>
      </c>
      <c r="M69" s="69">
        <v>0.12195488253195684</v>
      </c>
      <c r="N69" s="70">
        <v>615889.82205290894</v>
      </c>
    </row>
    <row r="70" spans="1:14" hidden="1" x14ac:dyDescent="0.2">
      <c r="A70" s="59" t="s">
        <v>108</v>
      </c>
      <c r="B70" s="58" t="s">
        <v>42</v>
      </c>
      <c r="C70" s="66">
        <v>1555.3258836586519</v>
      </c>
      <c r="D70" s="66">
        <v>6.7858894970013868</v>
      </c>
      <c r="E70" s="67">
        <v>37.042414008470075</v>
      </c>
      <c r="F70" s="67">
        <v>390955.62327763584</v>
      </c>
      <c r="G70" s="66">
        <v>37974750</v>
      </c>
      <c r="H70" s="68" t="s">
        <v>21</v>
      </c>
      <c r="I70" s="68" t="s">
        <v>14</v>
      </c>
      <c r="J70" s="68" t="s">
        <v>25</v>
      </c>
      <c r="K70" s="68" t="s">
        <v>19</v>
      </c>
      <c r="L70" s="68" t="s">
        <v>17</v>
      </c>
      <c r="M70" s="69">
        <v>4.095684326186879E-2</v>
      </c>
      <c r="N70" s="70">
        <v>54312.404953291334</v>
      </c>
    </row>
    <row r="71" spans="1:14" hidden="1" x14ac:dyDescent="0.2">
      <c r="A71" s="59" t="s">
        <v>108</v>
      </c>
      <c r="B71" s="58" t="s">
        <v>43</v>
      </c>
      <c r="C71" s="66">
        <v>452.92248286596521</v>
      </c>
      <c r="D71" s="66">
        <v>6.1938402054918136</v>
      </c>
      <c r="E71" s="67">
        <v>61.407254772730745</v>
      </c>
      <c r="F71" s="67">
        <v>172267.58236671227</v>
      </c>
      <c r="G71" s="66">
        <v>10283822</v>
      </c>
      <c r="H71" s="68" t="s">
        <v>21</v>
      </c>
      <c r="I71" s="68" t="s">
        <v>14</v>
      </c>
      <c r="J71" s="68" t="s">
        <v>25</v>
      </c>
      <c r="K71" s="68" t="s">
        <v>19</v>
      </c>
      <c r="L71" s="68" t="s">
        <v>17</v>
      </c>
      <c r="M71" s="69">
        <v>4.4042232826080149E-2</v>
      </c>
      <c r="N71" s="70">
        <v>18979.155317935296</v>
      </c>
    </row>
    <row r="72" spans="1:14" hidden="1" x14ac:dyDescent="0.2">
      <c r="A72" s="59" t="s">
        <v>108</v>
      </c>
      <c r="B72" s="58" t="s">
        <v>44</v>
      </c>
      <c r="C72" s="66">
        <v>896.58083240784686</v>
      </c>
      <c r="D72" s="66">
        <v>12.593315690591037</v>
      </c>
      <c r="E72" s="67">
        <v>38.588947446413968</v>
      </c>
      <c r="F72" s="67">
        <v>435704.92937655974</v>
      </c>
      <c r="G72" s="66">
        <v>19473970</v>
      </c>
      <c r="H72" s="68" t="s">
        <v>21</v>
      </c>
      <c r="I72" s="68" t="s">
        <v>14</v>
      </c>
      <c r="J72" s="68" t="s">
        <v>25</v>
      </c>
      <c r="K72" s="68" t="s">
        <v>19</v>
      </c>
      <c r="L72" s="68" t="s">
        <v>17</v>
      </c>
      <c r="M72" s="69">
        <v>4.6039961672316783E-2</v>
      </c>
      <c r="N72" s="70">
        <v>22928.339727338596</v>
      </c>
    </row>
    <row r="73" spans="1:14" hidden="1" x14ac:dyDescent="0.2">
      <c r="A73" s="59" t="s">
        <v>108</v>
      </c>
      <c r="B73" s="58" t="s">
        <v>45</v>
      </c>
      <c r="C73" s="66">
        <v>228.7721401075344</v>
      </c>
      <c r="D73" s="66">
        <v>6.9955088502741818</v>
      </c>
      <c r="E73" s="67">
        <v>122.99169758940828</v>
      </c>
      <c r="F73" s="67">
        <v>196833.14929930327</v>
      </c>
      <c r="G73" s="66">
        <v>144477859</v>
      </c>
      <c r="H73" s="68" t="s">
        <v>21</v>
      </c>
      <c r="I73" s="68" t="s">
        <v>24</v>
      </c>
      <c r="J73" s="68" t="s">
        <v>15</v>
      </c>
      <c r="K73" s="68" t="s">
        <v>19</v>
      </c>
      <c r="L73" s="68" t="s">
        <v>17</v>
      </c>
      <c r="M73" s="69">
        <v>1.5834408240195086E-3</v>
      </c>
      <c r="N73" s="70">
        <v>610408.3125</v>
      </c>
    </row>
    <row r="74" spans="1:14" hidden="1" x14ac:dyDescent="0.2">
      <c r="A74" s="59" t="s">
        <v>108</v>
      </c>
      <c r="B74" s="58" t="s">
        <v>46</v>
      </c>
      <c r="C74" s="66">
        <v>119.70869722844796</v>
      </c>
      <c r="D74" s="66">
        <v>6.6547525910951393</v>
      </c>
      <c r="E74" s="67">
        <v>40.680051298524774</v>
      </c>
      <c r="F74" s="67">
        <v>32407.02098721893</v>
      </c>
      <c r="G74" s="66">
        <v>5446771</v>
      </c>
      <c r="H74" s="68" t="s">
        <v>21</v>
      </c>
      <c r="I74" s="68" t="s">
        <v>14</v>
      </c>
      <c r="J74" s="68" t="s">
        <v>25</v>
      </c>
      <c r="K74" s="68" t="s">
        <v>19</v>
      </c>
      <c r="L74" s="68" t="s">
        <v>17</v>
      </c>
      <c r="M74" s="69">
        <v>2.1977919987539032E-2</v>
      </c>
      <c r="N74" s="70">
        <v>16059.510671552007</v>
      </c>
    </row>
    <row r="75" spans="1:14" hidden="1" x14ac:dyDescent="0.2">
      <c r="A75" s="59" t="s">
        <v>108</v>
      </c>
      <c r="B75" s="58" t="s">
        <v>47</v>
      </c>
      <c r="C75" s="66">
        <v>2450.8728354795858</v>
      </c>
      <c r="D75" s="66">
        <v>6.019399917668153</v>
      </c>
      <c r="E75" s="67">
        <v>72.817082864679065</v>
      </c>
      <c r="F75" s="67">
        <v>1074254.6763788878</v>
      </c>
      <c r="G75" s="66">
        <v>46797754</v>
      </c>
      <c r="H75" s="68" t="s">
        <v>21</v>
      </c>
      <c r="I75" s="68" t="s">
        <v>14</v>
      </c>
      <c r="J75" s="68" t="s">
        <v>25</v>
      </c>
      <c r="K75" s="68" t="s">
        <v>19</v>
      </c>
      <c r="L75" s="68" t="s">
        <v>17</v>
      </c>
      <c r="M75" s="69">
        <v>5.2371591069938654E-2</v>
      </c>
      <c r="N75" s="70">
        <v>25001.840900313291</v>
      </c>
    </row>
    <row r="76" spans="1:14" hidden="1" x14ac:dyDescent="0.2">
      <c r="A76" s="59" t="s">
        <v>108</v>
      </c>
      <c r="B76" s="58" t="s">
        <v>48</v>
      </c>
      <c r="C76" s="66">
        <v>745.03039695412542</v>
      </c>
      <c r="D76" s="66">
        <v>4.5473226810769054</v>
      </c>
      <c r="E76" s="67">
        <v>117.76017629319985</v>
      </c>
      <c r="F76" s="67">
        <v>398958.95020831324</v>
      </c>
      <c r="G76" s="66">
        <v>10175214</v>
      </c>
      <c r="H76" s="68" t="s">
        <v>21</v>
      </c>
      <c r="I76" s="68" t="s">
        <v>14</v>
      </c>
      <c r="J76" s="68" t="s">
        <v>25</v>
      </c>
      <c r="K76" s="68" t="s">
        <v>19</v>
      </c>
      <c r="L76" s="68" t="s">
        <v>17</v>
      </c>
      <c r="M76" s="69">
        <v>7.3220120673051725E-2</v>
      </c>
      <c r="N76" s="70">
        <v>446903.2297502539</v>
      </c>
    </row>
    <row r="77" spans="1:14" hidden="1" x14ac:dyDescent="0.2">
      <c r="A77" s="59" t="s">
        <v>108</v>
      </c>
      <c r="B77" s="58" t="s">
        <v>49</v>
      </c>
      <c r="C77" s="66">
        <v>825.25664526679873</v>
      </c>
      <c r="D77" s="66">
        <v>4.8979187588402038</v>
      </c>
      <c r="E77" s="67">
        <v>89.180824892556885</v>
      </c>
      <c r="F77" s="67">
        <v>360472.46177955269</v>
      </c>
      <c r="G77" s="66">
        <v>8514329</v>
      </c>
      <c r="H77" s="68" t="s">
        <v>21</v>
      </c>
      <c r="I77" s="68" t="s">
        <v>14</v>
      </c>
      <c r="J77" s="68" t="s">
        <v>15</v>
      </c>
      <c r="K77" s="68" t="s">
        <v>19</v>
      </c>
      <c r="L77" s="68" t="s">
        <v>17</v>
      </c>
      <c r="M77" s="69">
        <v>9.6925623295364638E-2</v>
      </c>
      <c r="N77" s="70">
        <v>83492.933970486687</v>
      </c>
    </row>
    <row r="78" spans="1:14" hidden="1" x14ac:dyDescent="0.2">
      <c r="A78" s="59" t="s">
        <v>108</v>
      </c>
      <c r="B78" s="58" t="s">
        <v>50</v>
      </c>
      <c r="C78" s="66">
        <v>317.59959699639921</v>
      </c>
      <c r="D78" s="66">
        <v>8.2683127906014864</v>
      </c>
      <c r="E78" s="67">
        <v>102.7631305852279</v>
      </c>
      <c r="F78" s="67">
        <v>269857.29732640536</v>
      </c>
      <c r="G78" s="66">
        <v>82809304</v>
      </c>
      <c r="H78" s="68" t="s">
        <v>21</v>
      </c>
      <c r="I78" s="68" t="s">
        <v>24</v>
      </c>
      <c r="J78" s="68" t="s">
        <v>15</v>
      </c>
      <c r="K78" s="68" t="s">
        <v>19</v>
      </c>
      <c r="L78" s="68" t="s">
        <v>10</v>
      </c>
      <c r="M78" s="69">
        <v>3.8353129618913261E-3</v>
      </c>
      <c r="N78" s="70">
        <v>21211.301382269798</v>
      </c>
    </row>
    <row r="79" spans="1:14" hidden="1" x14ac:dyDescent="0.2">
      <c r="A79" s="59" t="s">
        <v>108</v>
      </c>
      <c r="B79" s="58" t="s">
        <v>51</v>
      </c>
      <c r="C79" s="66">
        <v>56.186584759572632</v>
      </c>
      <c r="D79" s="66">
        <v>8.9688362865473987</v>
      </c>
      <c r="E79" s="67">
        <v>112.82594882693556</v>
      </c>
      <c r="F79" s="67">
        <v>56856.186355286656</v>
      </c>
      <c r="G79" s="66">
        <v>103740765</v>
      </c>
      <c r="H79" s="68" t="s">
        <v>39</v>
      </c>
      <c r="I79" s="68" t="s">
        <v>52</v>
      </c>
      <c r="J79" s="68" t="s">
        <v>15</v>
      </c>
      <c r="K79" s="68" t="s">
        <v>19</v>
      </c>
      <c r="L79" s="68" t="s">
        <v>17</v>
      </c>
      <c r="M79" s="69">
        <v>5.4160565289423717E-4</v>
      </c>
      <c r="N79" s="70">
        <v>37119.448656465953</v>
      </c>
    </row>
    <row r="80" spans="1:14" hidden="1" x14ac:dyDescent="0.2">
      <c r="A80" s="59" t="s">
        <v>108</v>
      </c>
      <c r="B80" s="58" t="s">
        <v>53</v>
      </c>
      <c r="C80" s="66">
        <v>30.714891011109422</v>
      </c>
      <c r="D80" s="66">
        <v>4.682143856939164</v>
      </c>
      <c r="E80" s="67">
        <v>147.43036874847729</v>
      </c>
      <c r="F80" s="67">
        <v>21202.18811657999</v>
      </c>
      <c r="G80" s="66">
        <v>35927511</v>
      </c>
      <c r="H80" s="68" t="s">
        <v>39</v>
      </c>
      <c r="I80" s="68" t="s">
        <v>52</v>
      </c>
      <c r="J80" s="68" t="s">
        <v>15</v>
      </c>
      <c r="K80" s="68" t="s">
        <v>19</v>
      </c>
      <c r="L80" s="68" t="s">
        <v>17</v>
      </c>
      <c r="M80" s="69">
        <v>8.5491285525204973E-4</v>
      </c>
      <c r="N80" s="70">
        <v>31195.376953125</v>
      </c>
    </row>
    <row r="81" spans="1:14" hidden="1" x14ac:dyDescent="0.2">
      <c r="A81" s="59" t="s">
        <v>108</v>
      </c>
      <c r="B81" s="58" t="s">
        <v>54</v>
      </c>
      <c r="C81" s="66">
        <v>4.470442260478384</v>
      </c>
      <c r="D81" s="66">
        <v>10.188106391293122</v>
      </c>
      <c r="E81" s="67">
        <v>117.02647830286678</v>
      </c>
      <c r="F81" s="67">
        <v>5330.0109031515995</v>
      </c>
      <c r="G81" s="66">
        <v>11933041</v>
      </c>
      <c r="H81" s="68" t="s">
        <v>39</v>
      </c>
      <c r="I81" s="68" t="s">
        <v>52</v>
      </c>
      <c r="J81" s="68" t="s">
        <v>15</v>
      </c>
      <c r="K81" s="68" t="s">
        <v>19</v>
      </c>
      <c r="L81" s="68" t="s">
        <v>17</v>
      </c>
      <c r="M81" s="69">
        <v>3.7462724384156428E-4</v>
      </c>
      <c r="N81" s="70">
        <v>7984.0982445296213</v>
      </c>
    </row>
    <row r="82" spans="1:14" hidden="1" x14ac:dyDescent="0.2">
      <c r="A82" s="59" t="s">
        <v>108</v>
      </c>
      <c r="B82" s="58" t="s">
        <v>55</v>
      </c>
      <c r="C82" s="66">
        <v>264.98558619491763</v>
      </c>
      <c r="D82" s="66">
        <v>12.311273654580113</v>
      </c>
      <c r="E82" s="67">
        <v>94.826920490687286</v>
      </c>
      <c r="F82" s="67">
        <v>309354.81726019317</v>
      </c>
      <c r="G82" s="66">
        <v>57339635</v>
      </c>
      <c r="H82" s="68" t="s">
        <v>56</v>
      </c>
      <c r="I82" s="68" t="s">
        <v>24</v>
      </c>
      <c r="J82" s="68" t="s">
        <v>15</v>
      </c>
      <c r="K82" s="68" t="s">
        <v>19</v>
      </c>
      <c r="L82" s="68" t="s">
        <v>10</v>
      </c>
      <c r="M82" s="69">
        <v>4.6213336759977214E-3</v>
      </c>
      <c r="N82" s="70">
        <v>79704.594249684364</v>
      </c>
    </row>
    <row r="83" spans="1:14" hidden="1" x14ac:dyDescent="0.2">
      <c r="A83" s="59" t="s">
        <v>108</v>
      </c>
      <c r="B83" s="58" t="s">
        <v>57</v>
      </c>
      <c r="C83" s="66">
        <v>203.2258209149671</v>
      </c>
      <c r="D83" s="66">
        <v>18.401892550774605</v>
      </c>
      <c r="E83" s="67">
        <v>78.747751198994052</v>
      </c>
      <c r="F83" s="67">
        <v>294496.09302114538</v>
      </c>
      <c r="G83" s="66">
        <v>198387623</v>
      </c>
      <c r="H83" s="68" t="s">
        <v>56</v>
      </c>
      <c r="I83" s="68" t="s">
        <v>52</v>
      </c>
      <c r="J83" s="68" t="s">
        <v>15</v>
      </c>
      <c r="K83" s="68" t="s">
        <v>19</v>
      </c>
      <c r="L83" s="68" t="s">
        <v>10</v>
      </c>
      <c r="M83" s="69">
        <v>1.0243875995982225E-3</v>
      </c>
      <c r="N83" s="70">
        <v>355548.13125463983</v>
      </c>
    </row>
    <row r="84" spans="1:14" hidden="1" x14ac:dyDescent="0.2">
      <c r="A84" s="59" t="s">
        <v>108</v>
      </c>
      <c r="B84" s="58" t="s">
        <v>59</v>
      </c>
      <c r="C84" s="66">
        <v>511.46505445343428</v>
      </c>
      <c r="D84" s="66">
        <v>9.1069463629180678</v>
      </c>
      <c r="E84" s="67">
        <v>195.42985574858608</v>
      </c>
      <c r="F84" s="67">
        <v>910289.75796082441</v>
      </c>
      <c r="G84" s="66">
        <v>9140169</v>
      </c>
      <c r="H84" s="68" t="s">
        <v>61</v>
      </c>
      <c r="I84" s="68" t="s">
        <v>14</v>
      </c>
      <c r="J84" s="68" t="s">
        <v>15</v>
      </c>
      <c r="K84" s="68" t="s">
        <v>19</v>
      </c>
      <c r="L84" s="68" t="s">
        <v>17</v>
      </c>
      <c r="M84" s="69">
        <v>5.5957942840382309E-2</v>
      </c>
      <c r="N84" s="70" t="s">
        <v>62</v>
      </c>
    </row>
    <row r="85" spans="1:14" x14ac:dyDescent="0.2">
      <c r="A85" s="59" t="s">
        <v>108</v>
      </c>
      <c r="B85" s="58" t="s">
        <v>60</v>
      </c>
      <c r="C85" s="66">
        <v>1404</v>
      </c>
      <c r="D85" s="66">
        <v>13</v>
      </c>
      <c r="E85" s="67">
        <v>112</v>
      </c>
      <c r="F85" s="67">
        <v>2044471.1719593841</v>
      </c>
      <c r="G85" s="66">
        <v>1402760000</v>
      </c>
      <c r="H85" s="68" t="s">
        <v>61</v>
      </c>
      <c r="I85" s="68" t="s">
        <v>24</v>
      </c>
      <c r="J85" s="68" t="s">
        <v>15</v>
      </c>
      <c r="K85" s="68" t="s">
        <v>19</v>
      </c>
      <c r="L85" s="68" t="s">
        <v>10</v>
      </c>
      <c r="M85" s="69">
        <v>1.0010049908474119E-3</v>
      </c>
      <c r="N85" s="70">
        <v>59903.521194929992</v>
      </c>
    </row>
    <row r="86" spans="1:14" hidden="1" x14ac:dyDescent="0.2">
      <c r="A86" s="59" t="s">
        <v>108</v>
      </c>
      <c r="B86" s="58" t="s">
        <v>63</v>
      </c>
      <c r="C86" s="66">
        <v>679.58538570767132</v>
      </c>
      <c r="D86" s="66">
        <v>20.182842166869627</v>
      </c>
      <c r="E86" s="67">
        <v>46.967543017993862</v>
      </c>
      <c r="F86" s="67">
        <v>644205.15638098388</v>
      </c>
      <c r="G86" s="66">
        <v>1369003306</v>
      </c>
      <c r="H86" s="68" t="s">
        <v>64</v>
      </c>
      <c r="I86" s="68" t="s">
        <v>52</v>
      </c>
      <c r="J86" s="68" t="s">
        <v>15</v>
      </c>
      <c r="K86" s="68" t="s">
        <v>19</v>
      </c>
      <c r="L86" s="68" t="s">
        <v>17</v>
      </c>
      <c r="M86" s="69">
        <v>4.9640887113217187E-4</v>
      </c>
      <c r="N86" s="70">
        <v>102212.41888133176</v>
      </c>
    </row>
    <row r="87" spans="1:14" hidden="1" x14ac:dyDescent="0.2">
      <c r="A87" s="59" t="s">
        <v>108</v>
      </c>
      <c r="B87" s="58" t="s">
        <v>65</v>
      </c>
      <c r="C87" s="66">
        <v>428.95213204668022</v>
      </c>
      <c r="D87" s="66">
        <v>7.9209556077473273</v>
      </c>
      <c r="E87" s="67">
        <v>146.24635573608037</v>
      </c>
      <c r="F87" s="67">
        <v>496902.82172947243</v>
      </c>
      <c r="G87" s="66">
        <v>126811000</v>
      </c>
      <c r="H87" s="68" t="s">
        <v>61</v>
      </c>
      <c r="I87" s="68" t="s">
        <v>14</v>
      </c>
      <c r="J87" s="68" t="s">
        <v>15</v>
      </c>
      <c r="K87" s="68" t="s">
        <v>19</v>
      </c>
      <c r="L87" s="68" t="s">
        <v>17</v>
      </c>
      <c r="M87" s="69">
        <v>3.3826098055111955E-3</v>
      </c>
      <c r="N87" s="70">
        <v>4374353.0424411129</v>
      </c>
    </row>
    <row r="88" spans="1:14" hidden="1" x14ac:dyDescent="0.2">
      <c r="A88" s="59" t="s">
        <v>108</v>
      </c>
      <c r="B88" s="58" t="s">
        <v>66</v>
      </c>
      <c r="C88" s="66">
        <v>94.92839685766603</v>
      </c>
      <c r="D88" s="66">
        <v>20.383761904078995</v>
      </c>
      <c r="E88" s="67">
        <v>53.311445267831303</v>
      </c>
      <c r="F88" s="67">
        <v>103157.53141294766</v>
      </c>
      <c r="G88" s="66">
        <v>219731479</v>
      </c>
      <c r="H88" s="68" t="s">
        <v>64</v>
      </c>
      <c r="I88" s="68" t="s">
        <v>52</v>
      </c>
      <c r="J88" s="68" t="s">
        <v>15</v>
      </c>
      <c r="K88" s="68" t="s">
        <v>19</v>
      </c>
      <c r="L88" s="68" t="s">
        <v>17</v>
      </c>
      <c r="M88" s="69">
        <v>4.3202001501872213E-4</v>
      </c>
      <c r="N88" s="70">
        <v>165101.56471481267</v>
      </c>
    </row>
    <row r="89" spans="1:14" hidden="1" x14ac:dyDescent="0.2">
      <c r="A89" s="59" t="s">
        <v>108</v>
      </c>
      <c r="B89" s="58" t="s">
        <v>67</v>
      </c>
      <c r="C89" s="66">
        <v>17.936837642322967</v>
      </c>
      <c r="D89" s="66">
        <v>18.089116576915181</v>
      </c>
      <c r="E89" s="67">
        <v>88.718439153701581</v>
      </c>
      <c r="F89" s="67">
        <v>28785.722027050961</v>
      </c>
      <c r="G89" s="66">
        <v>21670000</v>
      </c>
      <c r="H89" s="68" t="s">
        <v>64</v>
      </c>
      <c r="I89" s="68" t="s">
        <v>52</v>
      </c>
      <c r="J89" s="68" t="s">
        <v>15</v>
      </c>
      <c r="K89" s="68" t="s">
        <v>19</v>
      </c>
      <c r="L89" s="68" t="s">
        <v>10</v>
      </c>
      <c r="M89" s="69">
        <v>8.2772670246068151E-4</v>
      </c>
      <c r="N89" s="70">
        <v>610773.34523304109</v>
      </c>
    </row>
    <row r="90" spans="1:14" hidden="1" x14ac:dyDescent="0.2">
      <c r="A90" s="59" t="s">
        <v>108</v>
      </c>
      <c r="B90" s="58" t="s">
        <v>68</v>
      </c>
      <c r="C90" s="66">
        <v>188.97782667449675</v>
      </c>
      <c r="D90" s="66">
        <v>18.71090145305633</v>
      </c>
      <c r="E90" s="67">
        <v>89.375138752497804</v>
      </c>
      <c r="F90" s="67">
        <v>316025.61894367868</v>
      </c>
      <c r="G90" s="66">
        <v>71127802</v>
      </c>
      <c r="H90" s="68" t="s">
        <v>61</v>
      </c>
      <c r="I90" s="68" t="s">
        <v>24</v>
      </c>
      <c r="J90" s="68" t="s">
        <v>15</v>
      </c>
      <c r="K90" s="68" t="s">
        <v>19</v>
      </c>
      <c r="L90" s="68" t="s">
        <v>17</v>
      </c>
      <c r="M90" s="69">
        <v>2.6568770770464237E-3</v>
      </c>
      <c r="N90" s="70">
        <v>150337.90865630854</v>
      </c>
    </row>
    <row r="91" spans="1:14" hidden="1" x14ac:dyDescent="0.2">
      <c r="A91" s="59" t="s">
        <v>108</v>
      </c>
      <c r="B91" s="58" t="s">
        <v>69</v>
      </c>
      <c r="C91" s="66">
        <v>1039.0292630961944</v>
      </c>
      <c r="D91" s="66">
        <v>12.841780189733996</v>
      </c>
      <c r="E91" s="67">
        <v>81.668517063233836</v>
      </c>
      <c r="F91" s="67">
        <v>1089701.8314173077</v>
      </c>
      <c r="G91" s="66">
        <v>24966643</v>
      </c>
      <c r="H91" s="68" t="s">
        <v>61</v>
      </c>
      <c r="I91" s="68" t="s">
        <v>14</v>
      </c>
      <c r="J91" s="68" t="s">
        <v>15</v>
      </c>
      <c r="K91" s="68" t="s">
        <v>19</v>
      </c>
      <c r="L91" s="68" t="s">
        <v>17</v>
      </c>
      <c r="M91" s="69">
        <v>4.1616698852793087E-2</v>
      </c>
      <c r="N91" s="70" t="s">
        <v>62</v>
      </c>
    </row>
    <row r="92" spans="1:14" hidden="1" x14ac:dyDescent="0.2">
      <c r="A92" s="59" t="s">
        <v>108</v>
      </c>
      <c r="B92" s="58" t="s">
        <v>70</v>
      </c>
      <c r="C92" s="66">
        <v>231.71767367230225</v>
      </c>
      <c r="D92" s="66">
        <v>13.234173455366188</v>
      </c>
      <c r="E92" s="67">
        <v>89.91473727985651</v>
      </c>
      <c r="F92" s="67">
        <v>275731.803779012</v>
      </c>
      <c r="G92" s="66">
        <v>4900600</v>
      </c>
      <c r="H92" s="68" t="s">
        <v>61</v>
      </c>
      <c r="I92" s="68" t="s">
        <v>14</v>
      </c>
      <c r="J92" s="68" t="s">
        <v>15</v>
      </c>
      <c r="K92" s="68" t="s">
        <v>16</v>
      </c>
      <c r="L92" s="68" t="s">
        <v>17</v>
      </c>
      <c r="M92" s="69">
        <v>4.7283531337448934E-2</v>
      </c>
      <c r="N92" s="70">
        <v>57964.633310206911</v>
      </c>
    </row>
    <row r="93" spans="1:14" hidden="1" x14ac:dyDescent="0.2">
      <c r="A93" s="59" t="s">
        <v>108</v>
      </c>
      <c r="B93" s="58" t="s">
        <v>71</v>
      </c>
      <c r="C93" s="66">
        <v>23.328468418299941</v>
      </c>
      <c r="D93" s="66">
        <v>18.665331751639908</v>
      </c>
      <c r="E93" s="67">
        <v>25.560171716506822</v>
      </c>
      <c r="F93" s="67">
        <v>11129.75764554743</v>
      </c>
      <c r="G93" s="66">
        <v>279688</v>
      </c>
      <c r="H93" s="68" t="s">
        <v>62</v>
      </c>
      <c r="I93" s="68" t="s">
        <v>62</v>
      </c>
      <c r="J93" s="68" t="s">
        <v>15</v>
      </c>
      <c r="K93" s="68" t="s">
        <v>19</v>
      </c>
      <c r="L93" s="68" t="s">
        <v>17</v>
      </c>
      <c r="M93" s="69">
        <v>8.3408899982480272E-2</v>
      </c>
      <c r="N93" s="70" t="s">
        <v>62</v>
      </c>
    </row>
    <row r="94" spans="1:14" hidden="1" x14ac:dyDescent="0.2">
      <c r="A94" s="59" t="s">
        <v>108</v>
      </c>
      <c r="B94" s="58" t="s">
        <v>72</v>
      </c>
      <c r="C94" s="66">
        <v>14.80973111362484</v>
      </c>
      <c r="D94" s="66">
        <v>17.907192501262649</v>
      </c>
      <c r="E94" s="67">
        <v>38.301572549823888</v>
      </c>
      <c r="F94" s="67">
        <v>10157.60407896403</v>
      </c>
      <c r="G94" s="66">
        <v>2811835</v>
      </c>
      <c r="H94" s="68" t="s">
        <v>73</v>
      </c>
      <c r="I94" s="68" t="s">
        <v>24</v>
      </c>
      <c r="J94" s="68" t="s">
        <v>15</v>
      </c>
      <c r="K94" s="68" t="s">
        <v>16</v>
      </c>
      <c r="L94" s="68" t="s">
        <v>17</v>
      </c>
      <c r="M94" s="69">
        <v>5.2669275094821858E-3</v>
      </c>
      <c r="N94" s="70">
        <v>317260.79232956417</v>
      </c>
    </row>
    <row r="95" spans="1:14" hidden="1" x14ac:dyDescent="0.2">
      <c r="A95" s="59" t="s">
        <v>108</v>
      </c>
      <c r="B95" s="58" t="s">
        <v>74</v>
      </c>
      <c r="C95" s="66">
        <v>287.70149971148055</v>
      </c>
      <c r="D95" s="66">
        <v>8.1795803354735561</v>
      </c>
      <c r="E95" s="67">
        <v>106.70955256969647</v>
      </c>
      <c r="F95" s="67">
        <v>251117.19224806971</v>
      </c>
      <c r="G95" s="66">
        <v>210166592</v>
      </c>
      <c r="H95" s="68" t="s">
        <v>73</v>
      </c>
      <c r="I95" s="68" t="s">
        <v>24</v>
      </c>
      <c r="J95" s="68" t="s">
        <v>15</v>
      </c>
      <c r="K95" s="68" t="s">
        <v>19</v>
      </c>
      <c r="L95" s="68" t="s">
        <v>17</v>
      </c>
      <c r="M95" s="69">
        <v>1.3689211828275759E-3</v>
      </c>
      <c r="N95" s="70" t="s">
        <v>62</v>
      </c>
    </row>
    <row r="96" spans="1:14" hidden="1" x14ac:dyDescent="0.2">
      <c r="A96" s="59" t="s">
        <v>108</v>
      </c>
      <c r="B96" s="58" t="s">
        <v>75</v>
      </c>
      <c r="C96" s="66">
        <v>163.87960797843806</v>
      </c>
      <c r="D96" s="66">
        <v>6.7138515057176766</v>
      </c>
      <c r="E96" s="67">
        <v>79.999594740079047</v>
      </c>
      <c r="F96" s="67">
        <v>88020.622329957332</v>
      </c>
      <c r="G96" s="66">
        <v>124013861</v>
      </c>
      <c r="H96" s="68" t="s">
        <v>73</v>
      </c>
      <c r="I96" s="68" t="s">
        <v>24</v>
      </c>
      <c r="J96" s="68" t="s">
        <v>15</v>
      </c>
      <c r="K96" s="68" t="s">
        <v>19</v>
      </c>
      <c r="L96" s="68" t="s">
        <v>17</v>
      </c>
      <c r="M96" s="69">
        <v>1.3214620257524122E-3</v>
      </c>
      <c r="N96" s="70">
        <v>149338.50012943312</v>
      </c>
    </row>
  </sheetData>
  <autoFilter ref="A1:N96" xr:uid="{90A225CC-BAD1-584D-B374-A285E8A164A1}">
    <filterColumn colId="1">
      <filters>
        <filter val="China"/>
      </filters>
    </filterColumn>
  </autoFilter>
  <phoneticPr fontId="9"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702C2-B9B5-F346-AA0B-0F19748D37CC}">
  <dimension ref="A1:T96"/>
  <sheetViews>
    <sheetView workbookViewId="0">
      <selection activeCell="C8" sqref="C8"/>
    </sheetView>
  </sheetViews>
  <sheetFormatPr baseColWidth="10" defaultRowHeight="16" x14ac:dyDescent="0.2"/>
  <cols>
    <col min="1" max="1" width="17.6640625" style="72" customWidth="1"/>
    <col min="2" max="2" width="17.6640625" style="71" customWidth="1"/>
    <col min="3" max="4" width="10.83203125" style="73" customWidth="1"/>
    <col min="5" max="5" width="10.83203125" style="74" customWidth="1"/>
    <col min="6" max="6" width="20" style="74" customWidth="1"/>
    <col min="7" max="7" width="13.6640625" style="73" customWidth="1"/>
    <col min="8" max="9" width="20.83203125" style="63" customWidth="1"/>
    <col min="10" max="10" width="10.83203125" style="63" customWidth="1"/>
    <col min="11" max="11" width="21.5" style="63" customWidth="1"/>
    <col min="12" max="12" width="10.83203125" style="63" customWidth="1"/>
    <col min="13" max="13" width="11.5" style="64" customWidth="1"/>
    <col min="14" max="14" width="17.5" style="65" customWidth="1"/>
    <col min="16" max="16" width="18" customWidth="1"/>
    <col min="17" max="17" width="17.6640625" customWidth="1"/>
    <col min="18" max="18" width="19.5" customWidth="1"/>
    <col min="19" max="19" width="19.6640625" customWidth="1"/>
    <col min="20" max="20" width="20.5" customWidth="1"/>
  </cols>
  <sheetData>
    <row r="1" spans="1:20" x14ac:dyDescent="0.2">
      <c r="A1" s="51" t="s">
        <v>106</v>
      </c>
      <c r="B1" s="50" t="s">
        <v>0</v>
      </c>
      <c r="C1" s="52" t="s">
        <v>1</v>
      </c>
      <c r="D1" s="53" t="s">
        <v>2</v>
      </c>
      <c r="E1" s="54" t="s">
        <v>3</v>
      </c>
      <c r="F1" s="54" t="s">
        <v>4</v>
      </c>
      <c r="G1" s="53" t="s">
        <v>5</v>
      </c>
      <c r="H1" s="55" t="s">
        <v>6</v>
      </c>
      <c r="I1" s="55" t="s">
        <v>7</v>
      </c>
      <c r="J1" s="55" t="s">
        <v>8</v>
      </c>
      <c r="K1" s="55" t="s">
        <v>9</v>
      </c>
      <c r="L1" s="55" t="s">
        <v>10</v>
      </c>
      <c r="M1" s="56" t="s">
        <v>11</v>
      </c>
      <c r="N1" s="57" t="s">
        <v>102</v>
      </c>
    </row>
    <row r="2" spans="1:20" hidden="1" x14ac:dyDescent="0.2">
      <c r="A2" s="59" t="s">
        <v>107</v>
      </c>
      <c r="B2" s="58" t="s">
        <v>34</v>
      </c>
      <c r="C2" s="60">
        <v>2508.6722066683928</v>
      </c>
      <c r="D2" s="61">
        <v>3.7017268981213984</v>
      </c>
      <c r="E2" s="62">
        <v>109.90062741098561</v>
      </c>
      <c r="F2" s="62">
        <v>1020583316.9222752</v>
      </c>
      <c r="G2" s="61">
        <v>5086988</v>
      </c>
      <c r="H2" s="63" t="s">
        <v>21</v>
      </c>
      <c r="I2" s="63" t="s">
        <v>14</v>
      </c>
      <c r="J2" s="63" t="s">
        <v>25</v>
      </c>
      <c r="K2" s="63" t="s">
        <v>19</v>
      </c>
      <c r="L2" s="63" t="s">
        <v>17</v>
      </c>
      <c r="M2" s="64">
        <v>0.49315473255851849</v>
      </c>
      <c r="N2" s="65">
        <v>88833.239237049507</v>
      </c>
      <c r="P2" s="21"/>
      <c r="Q2" s="18">
        <v>2018</v>
      </c>
      <c r="R2" s="18">
        <v>2022</v>
      </c>
    </row>
    <row r="3" spans="1:20" hidden="1" x14ac:dyDescent="0.2">
      <c r="A3" s="59" t="s">
        <v>107</v>
      </c>
      <c r="B3" s="58" t="s">
        <v>38</v>
      </c>
      <c r="C3" s="60">
        <v>70.01084893434134</v>
      </c>
      <c r="D3" s="61">
        <v>7.2424058243718612</v>
      </c>
      <c r="E3" s="62">
        <v>70.036576536044421</v>
      </c>
      <c r="F3" s="62">
        <v>35511834.628533982</v>
      </c>
      <c r="G3" s="61">
        <v>523417</v>
      </c>
      <c r="H3" s="63" t="s">
        <v>39</v>
      </c>
      <c r="I3" s="63" t="s">
        <v>14</v>
      </c>
      <c r="J3" s="63" t="s">
        <v>25</v>
      </c>
      <c r="K3" s="63" t="s">
        <v>19</v>
      </c>
      <c r="L3" s="63" t="s">
        <v>17</v>
      </c>
      <c r="M3" s="64">
        <v>0.13375730810107683</v>
      </c>
      <c r="N3" s="65">
        <v>27158.801420757445</v>
      </c>
      <c r="P3" s="18" t="s">
        <v>78</v>
      </c>
      <c r="Q3" s="19">
        <v>40283.202628753003</v>
      </c>
      <c r="R3" s="19">
        <v>31244.4389961372</v>
      </c>
    </row>
    <row r="4" spans="1:20" hidden="1" x14ac:dyDescent="0.2">
      <c r="A4" s="59" t="s">
        <v>107</v>
      </c>
      <c r="B4" s="58" t="s">
        <v>37</v>
      </c>
      <c r="C4" s="60">
        <v>81.626886184629782</v>
      </c>
      <c r="D4" s="61">
        <v>4.4195448016304457</v>
      </c>
      <c r="E4" s="62">
        <v>183.56357418294351</v>
      </c>
      <c r="F4" s="62">
        <v>66221234.994170189</v>
      </c>
      <c r="G4" s="61">
        <v>650774</v>
      </c>
      <c r="H4" s="63" t="s">
        <v>21</v>
      </c>
      <c r="I4" s="63" t="s">
        <v>14</v>
      </c>
      <c r="J4" s="63" t="s">
        <v>25</v>
      </c>
      <c r="K4" s="63" t="s">
        <v>19</v>
      </c>
      <c r="L4" s="63" t="s">
        <v>17</v>
      </c>
      <c r="M4" s="64">
        <v>0.12543046615972639</v>
      </c>
      <c r="N4" s="65">
        <v>97033.696797966724</v>
      </c>
      <c r="P4" s="18" t="s">
        <v>79</v>
      </c>
      <c r="Q4" s="20">
        <v>100</v>
      </c>
      <c r="R4" s="20">
        <v>100</v>
      </c>
    </row>
    <row r="5" spans="1:20" hidden="1" x14ac:dyDescent="0.2">
      <c r="A5" s="59" t="s">
        <v>107</v>
      </c>
      <c r="B5" s="58" t="s">
        <v>41</v>
      </c>
      <c r="C5" s="60">
        <v>546.96828867401496</v>
      </c>
      <c r="D5" s="61">
        <v>5.1014893992696253</v>
      </c>
      <c r="E5" s="62">
        <v>149.63031706534181</v>
      </c>
      <c r="F5" s="62">
        <v>417521393.10250407</v>
      </c>
      <c r="G5" s="61">
        <v>5457127</v>
      </c>
      <c r="H5" s="63" t="s">
        <v>21</v>
      </c>
      <c r="I5" s="63" t="s">
        <v>14</v>
      </c>
      <c r="J5" s="63" t="s">
        <v>15</v>
      </c>
      <c r="K5" s="63" t="s">
        <v>19</v>
      </c>
      <c r="L5" s="63" t="s">
        <v>17</v>
      </c>
      <c r="M5" s="64">
        <v>0.10023008236275516</v>
      </c>
      <c r="N5" s="65">
        <v>642220.16456644679</v>
      </c>
      <c r="P5" s="18" t="s">
        <v>80</v>
      </c>
      <c r="Q5" s="21">
        <v>7</v>
      </c>
      <c r="R5" s="21">
        <v>8</v>
      </c>
    </row>
    <row r="6" spans="1:20" hidden="1" x14ac:dyDescent="0.2">
      <c r="A6" s="59" t="s">
        <v>107</v>
      </c>
      <c r="B6" s="58" t="s">
        <v>49</v>
      </c>
      <c r="C6" s="60">
        <v>862.12358348272755</v>
      </c>
      <c r="D6" s="61">
        <v>5.884259414563199</v>
      </c>
      <c r="E6" s="62">
        <v>127.49158752688788</v>
      </c>
      <c r="F6" s="62">
        <v>646759572.48010314</v>
      </c>
      <c r="G6" s="61">
        <v>8769741</v>
      </c>
      <c r="H6" s="63" t="s">
        <v>21</v>
      </c>
      <c r="I6" s="63" t="s">
        <v>14</v>
      </c>
      <c r="J6" s="63" t="s">
        <v>15</v>
      </c>
      <c r="K6" s="63" t="s">
        <v>19</v>
      </c>
      <c r="L6" s="63" t="s">
        <v>17</v>
      </c>
      <c r="M6" s="64">
        <v>9.8306618574337312E-2</v>
      </c>
      <c r="N6" s="65">
        <v>85136.130017978867</v>
      </c>
      <c r="P6" s="18" t="s">
        <v>81</v>
      </c>
      <c r="Q6" s="20">
        <f>Q3*1000*Q4*Q5</f>
        <v>28198241840.127098</v>
      </c>
      <c r="R6" s="20">
        <f>R3*1000*R4*R5</f>
        <v>24995551196.90976</v>
      </c>
    </row>
    <row r="7" spans="1:20" hidden="1" x14ac:dyDescent="0.2">
      <c r="A7" s="59" t="s">
        <v>107</v>
      </c>
      <c r="B7" s="58" t="s">
        <v>27</v>
      </c>
      <c r="C7" s="60">
        <v>122.65947457236214</v>
      </c>
      <c r="D7" s="61">
        <v>10.617990031329818</v>
      </c>
      <c r="E7" s="62">
        <v>80.535429254695202</v>
      </c>
      <c r="F7" s="62">
        <v>104889107.75752819</v>
      </c>
      <c r="G7" s="61">
        <v>1251488</v>
      </c>
      <c r="H7" s="63" t="s">
        <v>21</v>
      </c>
      <c r="I7" s="63" t="s">
        <v>14</v>
      </c>
      <c r="J7" s="63" t="s">
        <v>25</v>
      </c>
      <c r="K7" s="63" t="s">
        <v>16</v>
      </c>
      <c r="L7" s="63" t="s">
        <v>10</v>
      </c>
      <c r="M7" s="64">
        <v>9.8010907473633099E-2</v>
      </c>
      <c r="N7" s="65">
        <v>26653.35546875</v>
      </c>
      <c r="P7" s="22" t="s">
        <v>81</v>
      </c>
      <c r="Q7" s="23" t="s">
        <v>89</v>
      </c>
      <c r="R7" s="23" t="s">
        <v>82</v>
      </c>
    </row>
    <row r="8" spans="1:20" hidden="1" x14ac:dyDescent="0.2">
      <c r="A8" s="59" t="s">
        <v>107</v>
      </c>
      <c r="B8" s="58" t="s">
        <v>28</v>
      </c>
      <c r="C8" s="60">
        <v>566.00640164596405</v>
      </c>
      <c r="D8" s="61">
        <v>4.7308243962758354</v>
      </c>
      <c r="E8" s="62">
        <v>115.16588053920087</v>
      </c>
      <c r="F8" s="62">
        <v>308377017.2227034</v>
      </c>
      <c r="G8" s="61">
        <v>5903037</v>
      </c>
      <c r="H8" s="63" t="s">
        <v>21</v>
      </c>
      <c r="I8" s="63" t="s">
        <v>14</v>
      </c>
      <c r="J8" s="63" t="s">
        <v>25</v>
      </c>
      <c r="K8" s="63" t="s">
        <v>19</v>
      </c>
      <c r="L8" s="63" t="s">
        <v>17</v>
      </c>
      <c r="M8" s="64">
        <v>9.588393256656938E-2</v>
      </c>
      <c r="N8" s="65">
        <v>404435.2415544744</v>
      </c>
    </row>
    <row r="9" spans="1:20" hidden="1" x14ac:dyDescent="0.2">
      <c r="A9" s="59" t="s">
        <v>107</v>
      </c>
      <c r="B9" s="58" t="s">
        <v>40</v>
      </c>
      <c r="C9" s="60">
        <v>1631.5933477799508</v>
      </c>
      <c r="D9" s="61">
        <v>5.1270261641356214</v>
      </c>
      <c r="E9" s="62">
        <v>106.76423684575862</v>
      </c>
      <c r="F9" s="62">
        <v>893106519.73926699</v>
      </c>
      <c r="G9" s="61">
        <v>17703090</v>
      </c>
      <c r="H9" s="63" t="s">
        <v>21</v>
      </c>
      <c r="I9" s="63" t="s">
        <v>14</v>
      </c>
      <c r="J9" s="63" t="s">
        <v>25</v>
      </c>
      <c r="K9" s="63" t="s">
        <v>19</v>
      </c>
      <c r="L9" s="63" t="s">
        <v>17</v>
      </c>
      <c r="M9" s="64">
        <v>9.2164325424541754E-2</v>
      </c>
      <c r="N9" s="65">
        <v>45046.662475307981</v>
      </c>
    </row>
    <row r="10" spans="1:20" hidden="1" x14ac:dyDescent="0.2">
      <c r="A10" s="59" t="s">
        <v>107</v>
      </c>
      <c r="B10" s="58" t="s">
        <v>48</v>
      </c>
      <c r="C10" s="60">
        <v>629.92565618771755</v>
      </c>
      <c r="D10" s="61">
        <v>5.6484543073800051</v>
      </c>
      <c r="E10" s="62">
        <v>110.22648872847752</v>
      </c>
      <c r="F10" s="62">
        <v>392197562.431005</v>
      </c>
      <c r="G10" s="61">
        <v>10486941</v>
      </c>
      <c r="H10" s="63" t="s">
        <v>21</v>
      </c>
      <c r="I10" s="63" t="s">
        <v>14</v>
      </c>
      <c r="J10" s="63" t="s">
        <v>25</v>
      </c>
      <c r="K10" s="63" t="s">
        <v>19</v>
      </c>
      <c r="L10" s="63" t="s">
        <v>17</v>
      </c>
      <c r="M10" s="64">
        <v>6.0067626602239639E-2</v>
      </c>
      <c r="N10" s="65">
        <v>467981.84523017722</v>
      </c>
      <c r="P10" s="88">
        <v>2018</v>
      </c>
      <c r="Q10" s="88"/>
      <c r="S10" s="88">
        <v>2022</v>
      </c>
      <c r="T10" s="88"/>
    </row>
    <row r="11" spans="1:20" hidden="1" x14ac:dyDescent="0.2">
      <c r="A11" s="59" t="s">
        <v>107</v>
      </c>
      <c r="B11" s="58" t="s">
        <v>22</v>
      </c>
      <c r="C11" s="60">
        <v>679.13641254937988</v>
      </c>
      <c r="D11" s="61">
        <v>4.7044302794802286</v>
      </c>
      <c r="E11" s="62">
        <v>125.90000412610949</v>
      </c>
      <c r="F11" s="62">
        <v>402244205.9823584</v>
      </c>
      <c r="G11" s="61">
        <v>11669446</v>
      </c>
      <c r="H11" s="63" t="s">
        <v>21</v>
      </c>
      <c r="I11" s="63" t="s">
        <v>14</v>
      </c>
      <c r="J11" s="63" t="s">
        <v>15</v>
      </c>
      <c r="K11" s="63" t="s">
        <v>19</v>
      </c>
      <c r="L11" s="63" t="s">
        <v>17</v>
      </c>
      <c r="M11" s="64">
        <v>5.8197828118779577E-2</v>
      </c>
      <c r="N11" s="65">
        <v>39725.416270832393</v>
      </c>
      <c r="P11" s="18" t="s">
        <v>83</v>
      </c>
      <c r="Q11" s="24" t="s">
        <v>84</v>
      </c>
      <c r="S11" s="18" t="s">
        <v>83</v>
      </c>
      <c r="T11" s="24" t="s">
        <v>84</v>
      </c>
    </row>
    <row r="12" spans="1:20" hidden="1" x14ac:dyDescent="0.2">
      <c r="A12" s="59" t="s">
        <v>107</v>
      </c>
      <c r="B12" s="58" t="s">
        <v>36</v>
      </c>
      <c r="C12" s="60">
        <v>164.38696713930742</v>
      </c>
      <c r="D12" s="61">
        <v>6.3325416374992178</v>
      </c>
      <c r="E12" s="62">
        <v>64.98667648014974</v>
      </c>
      <c r="F12" s="62">
        <v>67650305.799529284</v>
      </c>
      <c r="G12" s="61">
        <v>2833000</v>
      </c>
      <c r="H12" s="63" t="s">
        <v>21</v>
      </c>
      <c r="I12" s="63" t="s">
        <v>14</v>
      </c>
      <c r="J12" s="63" t="s">
        <v>25</v>
      </c>
      <c r="K12" s="63" t="s">
        <v>19</v>
      </c>
      <c r="L12" s="63" t="s">
        <v>17</v>
      </c>
      <c r="M12" s="64">
        <v>5.8025756138124746E-2</v>
      </c>
      <c r="N12" s="65">
        <v>16554.057536180728</v>
      </c>
      <c r="P12" s="27" t="s">
        <v>18</v>
      </c>
      <c r="Q12" s="32">
        <v>4571.4764522707783</v>
      </c>
      <c r="S12" s="25" t="s">
        <v>18</v>
      </c>
      <c r="T12" s="78">
        <v>4586.7862682640998</v>
      </c>
    </row>
    <row r="13" spans="1:20" hidden="1" x14ac:dyDescent="0.2">
      <c r="A13" s="59" t="s">
        <v>107</v>
      </c>
      <c r="B13" s="58" t="s">
        <v>43</v>
      </c>
      <c r="C13" s="60">
        <v>494.04318147003073</v>
      </c>
      <c r="D13" s="61">
        <v>6.9520443282502633</v>
      </c>
      <c r="E13" s="62">
        <v>64.802105136746874</v>
      </c>
      <c r="F13" s="62">
        <v>222569964.65161166</v>
      </c>
      <c r="G13" s="61">
        <v>10379007</v>
      </c>
      <c r="H13" s="63" t="s">
        <v>21</v>
      </c>
      <c r="I13" s="63" t="s">
        <v>14</v>
      </c>
      <c r="J13" s="63" t="s">
        <v>25</v>
      </c>
      <c r="K13" s="63" t="s">
        <v>19</v>
      </c>
      <c r="L13" s="63" t="s">
        <v>17</v>
      </c>
      <c r="M13" s="64">
        <v>4.7600235886730853E-2</v>
      </c>
      <c r="N13" s="65">
        <v>19930.136861840445</v>
      </c>
      <c r="P13" s="27" t="s">
        <v>30</v>
      </c>
      <c r="Q13" s="32">
        <v>3591.8852627514052</v>
      </c>
      <c r="S13" s="27" t="s">
        <v>30</v>
      </c>
      <c r="T13" s="78">
        <v>2829.8442463755555</v>
      </c>
    </row>
    <row r="14" spans="1:20" hidden="1" x14ac:dyDescent="0.2">
      <c r="A14" s="59" t="s">
        <v>107</v>
      </c>
      <c r="B14" s="58" t="s">
        <v>47</v>
      </c>
      <c r="C14" s="60">
        <v>2012.0828556948868</v>
      </c>
      <c r="D14" s="61">
        <v>6.885802264507304</v>
      </c>
      <c r="E14" s="62">
        <v>76.029372063998423</v>
      </c>
      <c r="F14" s="62">
        <v>1053372100.2030009</v>
      </c>
      <c r="G14" s="61">
        <v>47615034</v>
      </c>
      <c r="H14" s="63" t="s">
        <v>21</v>
      </c>
      <c r="I14" s="63" t="s">
        <v>14</v>
      </c>
      <c r="J14" s="63" t="s">
        <v>25</v>
      </c>
      <c r="K14" s="63" t="s">
        <v>19</v>
      </c>
      <c r="L14" s="63" t="s">
        <v>17</v>
      </c>
      <c r="M14" s="64">
        <v>4.2257301668521055E-2</v>
      </c>
      <c r="N14" s="65">
        <v>24726.959136477777</v>
      </c>
      <c r="P14" s="27" t="s">
        <v>31</v>
      </c>
      <c r="Q14" s="32">
        <v>3170.2085947804999</v>
      </c>
      <c r="S14" s="27" t="s">
        <v>34</v>
      </c>
      <c r="T14" s="78">
        <v>2508.6722066683928</v>
      </c>
    </row>
    <row r="15" spans="1:20" hidden="1" x14ac:dyDescent="0.2">
      <c r="A15" s="59" t="s">
        <v>107</v>
      </c>
      <c r="B15" s="58" t="s">
        <v>30</v>
      </c>
      <c r="C15" s="60">
        <v>2829.8442463755555</v>
      </c>
      <c r="D15" s="61">
        <v>5.911134691078332</v>
      </c>
      <c r="E15" s="62">
        <v>94.09037937733514</v>
      </c>
      <c r="F15" s="62">
        <v>1573905335.7525671</v>
      </c>
      <c r="G15" s="61">
        <v>67935660</v>
      </c>
      <c r="H15" s="63" t="s">
        <v>21</v>
      </c>
      <c r="I15" s="63" t="s">
        <v>14</v>
      </c>
      <c r="J15" s="63" t="s">
        <v>25</v>
      </c>
      <c r="K15" s="63" t="s">
        <v>19</v>
      </c>
      <c r="L15" s="63" t="s">
        <v>17</v>
      </c>
      <c r="M15" s="64">
        <v>4.1654769326971368E-2</v>
      </c>
      <c r="N15" s="65">
        <v>35072.992608005872</v>
      </c>
      <c r="P15" s="33" t="s">
        <v>34</v>
      </c>
      <c r="Q15" s="32">
        <v>2982.7107284769422</v>
      </c>
      <c r="S15" s="25" t="s">
        <v>31</v>
      </c>
      <c r="T15" s="78">
        <v>2232.7507874043995</v>
      </c>
    </row>
    <row r="16" spans="1:20" hidden="1" x14ac:dyDescent="0.2">
      <c r="A16" s="59" t="s">
        <v>107</v>
      </c>
      <c r="B16" s="58" t="s">
        <v>59</v>
      </c>
      <c r="C16" s="60">
        <v>379.51737494899623</v>
      </c>
      <c r="D16" s="61">
        <v>13.802686935308362</v>
      </c>
      <c r="E16" s="62">
        <v>151.30279906766526</v>
      </c>
      <c r="F16" s="62">
        <v>792578456.82919729</v>
      </c>
      <c r="G16" s="61">
        <v>9441129</v>
      </c>
      <c r="H16" s="63" t="s">
        <v>39</v>
      </c>
      <c r="I16" s="63" t="s">
        <v>14</v>
      </c>
      <c r="J16" s="63" t="s">
        <v>15</v>
      </c>
      <c r="K16" s="63" t="s">
        <v>19</v>
      </c>
      <c r="L16" s="63" t="s">
        <v>17</v>
      </c>
      <c r="M16" s="64">
        <v>4.0198304138095796E-2</v>
      </c>
      <c r="N16" s="65" t="s">
        <v>62</v>
      </c>
      <c r="P16" s="27" t="s">
        <v>47</v>
      </c>
      <c r="Q16" s="32">
        <v>2450.8728354795858</v>
      </c>
      <c r="S16" s="27" t="s">
        <v>47</v>
      </c>
      <c r="T16" s="78">
        <v>2012.0828556948868</v>
      </c>
    </row>
    <row r="17" spans="1:20" hidden="1" x14ac:dyDescent="0.2">
      <c r="A17" s="59" t="s">
        <v>107</v>
      </c>
      <c r="B17" s="58" t="s">
        <v>42</v>
      </c>
      <c r="C17" s="60">
        <v>1344.5709010630651</v>
      </c>
      <c r="D17" s="61">
        <v>5.7414465548731348</v>
      </c>
      <c r="E17" s="62">
        <v>53.61861214658515</v>
      </c>
      <c r="F17" s="62">
        <v>413923995.18183649</v>
      </c>
      <c r="G17" s="61">
        <v>37561599</v>
      </c>
      <c r="H17" s="63" t="s">
        <v>21</v>
      </c>
      <c r="I17" s="63" t="s">
        <v>14</v>
      </c>
      <c r="J17" s="63" t="s">
        <v>25</v>
      </c>
      <c r="K17" s="63" t="s">
        <v>19</v>
      </c>
      <c r="L17" s="63" t="s">
        <v>17</v>
      </c>
      <c r="M17" s="64">
        <v>3.5796423391428703E-2</v>
      </c>
      <c r="N17" s="65">
        <v>62969.284135108304</v>
      </c>
      <c r="P17" s="33" t="s">
        <v>35</v>
      </c>
      <c r="Q17" s="32">
        <v>2080.4628733164013</v>
      </c>
      <c r="S17" s="25" t="s">
        <v>40</v>
      </c>
      <c r="T17" s="78">
        <v>1631.5933477799508</v>
      </c>
    </row>
    <row r="18" spans="1:20" hidden="1" x14ac:dyDescent="0.2">
      <c r="A18" s="59" t="s">
        <v>107</v>
      </c>
      <c r="B18" s="58" t="s">
        <v>44</v>
      </c>
      <c r="C18" s="60">
        <v>633.59484591997773</v>
      </c>
      <c r="D18" s="61">
        <v>9.0171643485233126</v>
      </c>
      <c r="E18" s="62">
        <v>48.523577411670871</v>
      </c>
      <c r="F18" s="62">
        <v>277226302.66653937</v>
      </c>
      <c r="G18" s="61">
        <v>18956666</v>
      </c>
      <c r="H18" s="63" t="s">
        <v>21</v>
      </c>
      <c r="I18" s="63" t="s">
        <v>14</v>
      </c>
      <c r="J18" s="63" t="s">
        <v>25</v>
      </c>
      <c r="K18" s="63" t="s">
        <v>19</v>
      </c>
      <c r="L18" s="63" t="s">
        <v>17</v>
      </c>
      <c r="M18" s="64">
        <v>3.342332696688214E-2</v>
      </c>
      <c r="N18" s="65">
        <v>26121.581716953813</v>
      </c>
      <c r="P18" s="33" t="s">
        <v>40</v>
      </c>
      <c r="Q18" s="32">
        <v>1978.2922009362474</v>
      </c>
      <c r="S18" s="25" t="s">
        <v>42</v>
      </c>
      <c r="T18" s="78">
        <v>1344.5709010630651</v>
      </c>
    </row>
    <row r="19" spans="1:20" hidden="1" x14ac:dyDescent="0.2">
      <c r="A19" s="59" t="s">
        <v>107</v>
      </c>
      <c r="B19" s="58" t="s">
        <v>20</v>
      </c>
      <c r="C19" s="60">
        <v>288.05899885618538</v>
      </c>
      <c r="D19" s="61">
        <v>6.1521022141211548</v>
      </c>
      <c r="E19" s="62">
        <v>103.81730869889587</v>
      </c>
      <c r="F19" s="62">
        <v>183981754.33308572</v>
      </c>
      <c r="G19" s="61">
        <v>9042528</v>
      </c>
      <c r="H19" s="63" t="s">
        <v>21</v>
      </c>
      <c r="I19" s="63" t="s">
        <v>14</v>
      </c>
      <c r="J19" s="63" t="s">
        <v>15</v>
      </c>
      <c r="K19" s="63" t="s">
        <v>19</v>
      </c>
      <c r="L19" s="63" t="s">
        <v>17</v>
      </c>
      <c r="M19" s="64">
        <v>3.1856025091233933E-2</v>
      </c>
      <c r="N19" s="65">
        <v>42399.996991991618</v>
      </c>
      <c r="P19" s="33" t="s">
        <v>42</v>
      </c>
      <c r="Q19" s="32">
        <v>1555.3258836586519</v>
      </c>
      <c r="S19" s="25" t="s">
        <v>35</v>
      </c>
      <c r="T19" s="78">
        <v>1313.3643740591465</v>
      </c>
    </row>
    <row r="20" spans="1:20" hidden="1" x14ac:dyDescent="0.2">
      <c r="A20" s="59" t="s">
        <v>107</v>
      </c>
      <c r="B20" s="58" t="s">
        <v>29</v>
      </c>
      <c r="C20" s="60">
        <v>169.38428662032132</v>
      </c>
      <c r="D20" s="61">
        <v>5.7888759103705567</v>
      </c>
      <c r="E20" s="62">
        <v>115.2362667072189</v>
      </c>
      <c r="F20" s="62">
        <v>112994300.93514398</v>
      </c>
      <c r="G20" s="61">
        <v>5556880</v>
      </c>
      <c r="H20" s="63" t="s">
        <v>21</v>
      </c>
      <c r="I20" s="63" t="s">
        <v>14</v>
      </c>
      <c r="J20" s="63" t="s">
        <v>25</v>
      </c>
      <c r="K20" s="63" t="s">
        <v>19</v>
      </c>
      <c r="L20" s="63" t="s">
        <v>17</v>
      </c>
      <c r="M20" s="64">
        <v>3.0481904705576025E-2</v>
      </c>
      <c r="N20" s="65">
        <v>42440.54217474554</v>
      </c>
      <c r="P20" s="27" t="s">
        <v>60</v>
      </c>
      <c r="Q20" s="32">
        <v>1570.2870422209241</v>
      </c>
      <c r="S20" s="27" t="s">
        <v>12</v>
      </c>
      <c r="T20" s="78">
        <v>896.646943423268</v>
      </c>
    </row>
    <row r="21" spans="1:20" hidden="1" x14ac:dyDescent="0.2">
      <c r="A21" s="59" t="s">
        <v>107</v>
      </c>
      <c r="B21" s="58" t="s">
        <v>23</v>
      </c>
      <c r="C21" s="60">
        <v>183.00940161078114</v>
      </c>
      <c r="D21" s="61">
        <v>9.1402300183729022</v>
      </c>
      <c r="E21" s="62">
        <v>67.463013492706551</v>
      </c>
      <c r="F21" s="62">
        <v>112848622.66462147</v>
      </c>
      <c r="G21" s="61">
        <v>6465097</v>
      </c>
      <c r="H21" s="63" t="s">
        <v>21</v>
      </c>
      <c r="I21" s="63" t="s">
        <v>24</v>
      </c>
      <c r="J21" s="63" t="s">
        <v>25</v>
      </c>
      <c r="K21" s="63" t="s">
        <v>19</v>
      </c>
      <c r="L21" s="63" t="s">
        <v>17</v>
      </c>
      <c r="M21" s="64">
        <v>2.8307294014425638E-2</v>
      </c>
      <c r="N21" s="65">
        <v>16750.850605953787</v>
      </c>
      <c r="P21" s="27" t="s">
        <v>22</v>
      </c>
      <c r="Q21" s="32">
        <v>1096.7788958562749</v>
      </c>
      <c r="S21" s="27" t="s">
        <v>49</v>
      </c>
      <c r="T21" s="78">
        <v>862.12358348272755</v>
      </c>
    </row>
    <row r="22" spans="1:20" hidden="1" x14ac:dyDescent="0.2">
      <c r="A22" s="59" t="s">
        <v>107</v>
      </c>
      <c r="B22" s="58" t="s">
        <v>69</v>
      </c>
      <c r="C22" s="60">
        <v>722.67134820209549</v>
      </c>
      <c r="D22" s="61">
        <v>17.004204949926901</v>
      </c>
      <c r="E22" s="62">
        <v>90.878342478469108</v>
      </c>
      <c r="F22" s="62">
        <v>1116754123.6011729</v>
      </c>
      <c r="G22" s="61">
        <v>25978935</v>
      </c>
      <c r="H22" s="63" t="s">
        <v>61</v>
      </c>
      <c r="I22" s="63" t="s">
        <v>14</v>
      </c>
      <c r="J22" s="63" t="s">
        <v>15</v>
      </c>
      <c r="K22" s="63" t="s">
        <v>16</v>
      </c>
      <c r="L22" s="63" t="s">
        <v>17</v>
      </c>
      <c r="M22" s="64">
        <v>2.7817589450918428E-2</v>
      </c>
      <c r="N22" s="65" t="s">
        <v>62</v>
      </c>
    </row>
    <row r="23" spans="1:20" hidden="1" x14ac:dyDescent="0.2">
      <c r="A23" s="59" t="s">
        <v>107</v>
      </c>
      <c r="B23" s="58" t="s">
        <v>71</v>
      </c>
      <c r="C23" s="60">
        <v>7.5930405238199716</v>
      </c>
      <c r="D23" s="61">
        <v>17.859039363441084</v>
      </c>
      <c r="E23" s="62">
        <v>62.625895214524135</v>
      </c>
      <c r="F23" s="62">
        <v>8492347.5464314148</v>
      </c>
      <c r="G23" s="61">
        <v>281635</v>
      </c>
      <c r="H23" s="63" t="s">
        <v>73</v>
      </c>
      <c r="I23" s="63" t="s">
        <v>62</v>
      </c>
      <c r="J23" s="63" t="s">
        <v>15</v>
      </c>
      <c r="K23" s="63" t="s">
        <v>16</v>
      </c>
      <c r="L23" s="63" t="s">
        <v>17</v>
      </c>
      <c r="M23" s="64">
        <v>2.6960571391410768E-2</v>
      </c>
      <c r="N23" s="65" t="s">
        <v>62</v>
      </c>
    </row>
    <row r="24" spans="1:20" hidden="1" x14ac:dyDescent="0.2">
      <c r="A24" s="59" t="s">
        <v>107</v>
      </c>
      <c r="B24" s="58" t="s">
        <v>31</v>
      </c>
      <c r="C24" s="60">
        <v>2232.7507874043995</v>
      </c>
      <c r="D24" s="61">
        <v>6.3193706734193684</v>
      </c>
      <c r="E24" s="62">
        <v>98.551559345614393</v>
      </c>
      <c r="F24" s="62">
        <v>1390521095.6310747</v>
      </c>
      <c r="G24" s="61">
        <v>84079811</v>
      </c>
      <c r="H24" s="63" t="s">
        <v>21</v>
      </c>
      <c r="I24" s="63" t="s">
        <v>14</v>
      </c>
      <c r="J24" s="63" t="s">
        <v>25</v>
      </c>
      <c r="K24" s="63" t="s">
        <v>19</v>
      </c>
      <c r="L24" s="63" t="s">
        <v>17</v>
      </c>
      <c r="M24" s="64">
        <v>2.6555135660383436E-2</v>
      </c>
      <c r="N24" s="65">
        <v>38784.715750609859</v>
      </c>
    </row>
    <row r="25" spans="1:20" hidden="1" x14ac:dyDescent="0.2">
      <c r="A25" s="59" t="s">
        <v>107</v>
      </c>
      <c r="B25" s="58" t="s">
        <v>33</v>
      </c>
      <c r="C25" s="60">
        <v>255.29593370911286</v>
      </c>
      <c r="D25" s="61">
        <v>5.8556507753452349</v>
      </c>
      <c r="E25" s="62">
        <v>59.134562475714034</v>
      </c>
      <c r="F25" s="62">
        <v>88401666.74966909</v>
      </c>
      <c r="G25" s="61">
        <v>9683505</v>
      </c>
      <c r="H25" s="63" t="s">
        <v>21</v>
      </c>
      <c r="I25" s="63" t="s">
        <v>14</v>
      </c>
      <c r="J25" s="63" t="s">
        <v>25</v>
      </c>
      <c r="K25" s="63" t="s">
        <v>19</v>
      </c>
      <c r="L25" s="63" t="s">
        <v>17</v>
      </c>
      <c r="M25" s="64">
        <v>2.6364000814696007E-2</v>
      </c>
      <c r="N25" s="65">
        <v>4550043.5018105535</v>
      </c>
      <c r="P25" s="18" t="s">
        <v>85</v>
      </c>
      <c r="Q25" s="24" t="s">
        <v>86</v>
      </c>
      <c r="S25" s="18" t="s">
        <v>85</v>
      </c>
      <c r="T25" s="24" t="s">
        <v>86</v>
      </c>
    </row>
    <row r="26" spans="1:20" hidden="1" x14ac:dyDescent="0.2">
      <c r="A26" s="59" t="s">
        <v>107</v>
      </c>
      <c r="B26" s="58" t="s">
        <v>26</v>
      </c>
      <c r="C26" s="60">
        <v>276.49972340210155</v>
      </c>
      <c r="D26" s="61">
        <v>5.341705051866918</v>
      </c>
      <c r="E26" s="62">
        <v>100.48874973183842</v>
      </c>
      <c r="F26" s="62">
        <v>148419870.4976252</v>
      </c>
      <c r="G26" s="61">
        <v>10526073</v>
      </c>
      <c r="H26" s="63" t="s">
        <v>21</v>
      </c>
      <c r="I26" s="63" t="s">
        <v>14</v>
      </c>
      <c r="J26" s="63" t="s">
        <v>25</v>
      </c>
      <c r="K26" s="63" t="s">
        <v>19</v>
      </c>
      <c r="L26" s="63" t="s">
        <v>17</v>
      </c>
      <c r="M26" s="64">
        <v>2.6268079596455537E-2</v>
      </c>
      <c r="N26" s="65">
        <v>505259.65381391521</v>
      </c>
      <c r="P26" s="27" t="s">
        <v>66</v>
      </c>
      <c r="Q26" s="32">
        <v>20.383761904078995</v>
      </c>
      <c r="S26" s="27" t="s">
        <v>54</v>
      </c>
      <c r="T26" s="28">
        <v>62.019438815805458</v>
      </c>
    </row>
    <row r="27" spans="1:20" hidden="1" x14ac:dyDescent="0.2">
      <c r="A27" s="59" t="s">
        <v>107</v>
      </c>
      <c r="B27" s="58" t="s">
        <v>58</v>
      </c>
      <c r="C27" s="60">
        <v>245.05276164713163</v>
      </c>
      <c r="D27" s="61">
        <v>6.593083637408613</v>
      </c>
      <c r="E27" s="62">
        <v>144.89251715305176</v>
      </c>
      <c r="F27" s="62">
        <v>234096081.17996246</v>
      </c>
      <c r="G27" s="61">
        <v>9550600</v>
      </c>
      <c r="H27" s="63" t="s">
        <v>39</v>
      </c>
      <c r="I27" s="63" t="s">
        <v>14</v>
      </c>
      <c r="J27" s="63" t="s">
        <v>15</v>
      </c>
      <c r="K27" s="63" t="s">
        <v>19</v>
      </c>
      <c r="L27" s="63" t="s">
        <v>17</v>
      </c>
      <c r="M27" s="64">
        <v>2.5658362997835912E-2</v>
      </c>
      <c r="N27" s="65">
        <v>165557.01840722049</v>
      </c>
      <c r="P27" s="27" t="s">
        <v>63</v>
      </c>
      <c r="Q27" s="32">
        <v>20.182842166869627</v>
      </c>
      <c r="S27" s="27" t="s">
        <v>60</v>
      </c>
      <c r="T27" s="28">
        <v>40</v>
      </c>
    </row>
    <row r="28" spans="1:20" hidden="1" x14ac:dyDescent="0.2">
      <c r="A28" s="59" t="s">
        <v>107</v>
      </c>
      <c r="B28" s="58" t="s">
        <v>70</v>
      </c>
      <c r="C28" s="60">
        <v>125.50184679018045</v>
      </c>
      <c r="D28" s="61">
        <v>18.255439432665277</v>
      </c>
      <c r="E28" s="62">
        <v>86.13994001135363</v>
      </c>
      <c r="F28" s="62">
        <v>197354472.54917443</v>
      </c>
      <c r="G28" s="61">
        <v>5124100</v>
      </c>
      <c r="H28" s="63" t="s">
        <v>61</v>
      </c>
      <c r="I28" s="63" t="s">
        <v>14</v>
      </c>
      <c r="J28" s="63" t="s">
        <v>15</v>
      </c>
      <c r="K28" s="63" t="s">
        <v>19</v>
      </c>
      <c r="L28" s="63" t="s">
        <v>17</v>
      </c>
      <c r="M28" s="64">
        <v>2.4492466343393075E-2</v>
      </c>
      <c r="N28" s="65">
        <v>60616.582120260537</v>
      </c>
      <c r="P28" s="27" t="s">
        <v>68</v>
      </c>
      <c r="Q28" s="32">
        <v>18.71090145305633</v>
      </c>
      <c r="S28" s="25" t="s">
        <v>67</v>
      </c>
      <c r="T28" s="29">
        <v>34.323438133742712</v>
      </c>
    </row>
    <row r="29" spans="1:20" hidden="1" x14ac:dyDescent="0.2">
      <c r="A29" s="59" t="s">
        <v>107</v>
      </c>
      <c r="B29" s="58" t="s">
        <v>12</v>
      </c>
      <c r="C29" s="60">
        <v>896.646943423268</v>
      </c>
      <c r="D29" s="61">
        <v>10.735267922968767</v>
      </c>
      <c r="E29" s="62">
        <v>96.772534499101383</v>
      </c>
      <c r="F29" s="62">
        <v>931507756.53949332</v>
      </c>
      <c r="G29" s="61">
        <v>38929902</v>
      </c>
      <c r="H29" s="63" t="s">
        <v>13</v>
      </c>
      <c r="I29" s="63" t="s">
        <v>14</v>
      </c>
      <c r="J29" s="63" t="s">
        <v>15</v>
      </c>
      <c r="K29" s="63" t="s">
        <v>16</v>
      </c>
      <c r="L29" s="63" t="s">
        <v>17</v>
      </c>
      <c r="M29" s="64">
        <v>2.3032345250272351E-2</v>
      </c>
      <c r="N29" s="65">
        <v>57430.853280853364</v>
      </c>
      <c r="P29" s="33" t="s">
        <v>71</v>
      </c>
      <c r="Q29" s="32">
        <v>18.665331751639908</v>
      </c>
      <c r="S29" s="27" t="s">
        <v>72</v>
      </c>
      <c r="T29" s="28">
        <v>33.038855322434991</v>
      </c>
    </row>
    <row r="30" spans="1:20" hidden="1" x14ac:dyDescent="0.2">
      <c r="A30" s="59" t="s">
        <v>107</v>
      </c>
      <c r="B30" s="58" t="s">
        <v>35</v>
      </c>
      <c r="C30" s="60">
        <v>1313.3643740591465</v>
      </c>
      <c r="D30" s="61">
        <v>6.7411479616354706</v>
      </c>
      <c r="E30" s="62">
        <v>90.043335577776418</v>
      </c>
      <c r="F30" s="62">
        <v>797206196.73614252</v>
      </c>
      <c r="G30" s="61">
        <v>58856847</v>
      </c>
      <c r="H30" s="63" t="s">
        <v>21</v>
      </c>
      <c r="I30" s="63" t="s">
        <v>14</v>
      </c>
      <c r="J30" s="63" t="s">
        <v>25</v>
      </c>
      <c r="K30" s="63" t="s">
        <v>19</v>
      </c>
      <c r="L30" s="63" t="s">
        <v>17</v>
      </c>
      <c r="M30" s="64">
        <v>2.2314555417131784E-2</v>
      </c>
      <c r="N30" s="65">
        <v>29655.054406839019</v>
      </c>
      <c r="P30" s="33" t="s">
        <v>57</v>
      </c>
      <c r="Q30" s="32">
        <v>18.401892550774605</v>
      </c>
      <c r="S30" s="25" t="s">
        <v>63</v>
      </c>
      <c r="T30" s="29">
        <v>26.672838194434345</v>
      </c>
    </row>
    <row r="31" spans="1:20" hidden="1" x14ac:dyDescent="0.2">
      <c r="A31" s="59" t="s">
        <v>107</v>
      </c>
      <c r="B31" s="58" t="s">
        <v>32</v>
      </c>
      <c r="C31" s="60">
        <v>184.7841777283987</v>
      </c>
      <c r="D31" s="61">
        <v>9.2551341323189753</v>
      </c>
      <c r="E31" s="62">
        <v>83.309119332153557</v>
      </c>
      <c r="F31" s="62">
        <v>142475451.69215283</v>
      </c>
      <c r="G31" s="61">
        <v>10566531</v>
      </c>
      <c r="H31" s="63" t="s">
        <v>21</v>
      </c>
      <c r="I31" s="63" t="s">
        <v>14</v>
      </c>
      <c r="J31" s="63" t="s">
        <v>25</v>
      </c>
      <c r="K31" s="63" t="s">
        <v>19</v>
      </c>
      <c r="L31" s="63" t="s">
        <v>17</v>
      </c>
      <c r="M31" s="64">
        <v>1.748768614111847E-2</v>
      </c>
      <c r="N31" s="65">
        <v>18176.948707196334</v>
      </c>
    </row>
    <row r="32" spans="1:20" hidden="1" x14ac:dyDescent="0.2">
      <c r="A32" s="59" t="s">
        <v>107</v>
      </c>
      <c r="B32" s="58" t="s">
        <v>46</v>
      </c>
      <c r="C32" s="60">
        <v>77.360612236106803</v>
      </c>
      <c r="D32" s="61">
        <v>8.5002097069638349</v>
      </c>
      <c r="E32" s="62">
        <v>58.963254783375547</v>
      </c>
      <c r="F32" s="62">
        <v>38773141.224909432</v>
      </c>
      <c r="G32" s="61">
        <v>5431752</v>
      </c>
      <c r="H32" s="63" t="s">
        <v>21</v>
      </c>
      <c r="I32" s="63" t="s">
        <v>14</v>
      </c>
      <c r="J32" s="63" t="s">
        <v>25</v>
      </c>
      <c r="K32" s="63" t="s">
        <v>19</v>
      </c>
      <c r="L32" s="63" t="s">
        <v>17</v>
      </c>
      <c r="M32" s="64">
        <v>1.4242294610671989E-2</v>
      </c>
      <c r="N32" s="65">
        <v>17012.606982056619</v>
      </c>
    </row>
    <row r="33" spans="1:20" hidden="1" x14ac:dyDescent="0.2">
      <c r="A33" s="59" t="s">
        <v>107</v>
      </c>
      <c r="B33" s="58" t="s">
        <v>18</v>
      </c>
      <c r="C33" s="60">
        <v>4586.7862682640998</v>
      </c>
      <c r="D33" s="61">
        <v>8.5340457895893547</v>
      </c>
      <c r="E33" s="62">
        <v>152.04623283558499</v>
      </c>
      <c r="F33" s="62">
        <v>5951674025.0503626</v>
      </c>
      <c r="G33" s="61">
        <v>333287557</v>
      </c>
      <c r="H33" s="63" t="s">
        <v>13</v>
      </c>
      <c r="I33" s="63" t="s">
        <v>14</v>
      </c>
      <c r="J33" s="63" t="s">
        <v>15</v>
      </c>
      <c r="K33" s="63" t="s">
        <v>19</v>
      </c>
      <c r="L33" s="63" t="s">
        <v>17</v>
      </c>
      <c r="M33" s="64">
        <v>1.3762248760652351E-2</v>
      </c>
      <c r="N33" s="65">
        <v>62866.714391020607</v>
      </c>
      <c r="P33" s="18" t="s">
        <v>87</v>
      </c>
      <c r="Q33" s="24" t="s">
        <v>88</v>
      </c>
      <c r="S33" s="18" t="s">
        <v>87</v>
      </c>
      <c r="T33" s="24" t="s">
        <v>88</v>
      </c>
    </row>
    <row r="34" spans="1:20" hidden="1" x14ac:dyDescent="0.2">
      <c r="A34" s="59" t="s">
        <v>107</v>
      </c>
      <c r="B34" s="58" t="s">
        <v>55</v>
      </c>
      <c r="C34" s="60">
        <v>206.83877522257413</v>
      </c>
      <c r="D34" s="61">
        <v>16.889403691054287</v>
      </c>
      <c r="E34" s="62">
        <v>78.62976801088044</v>
      </c>
      <c r="F34" s="62">
        <v>274683939.97283846</v>
      </c>
      <c r="G34" s="61">
        <v>59893885</v>
      </c>
      <c r="H34" s="63" t="s">
        <v>56</v>
      </c>
      <c r="I34" s="63" t="s">
        <v>24</v>
      </c>
      <c r="J34" s="63" t="s">
        <v>15</v>
      </c>
      <c r="K34" s="63" t="s">
        <v>19</v>
      </c>
      <c r="L34" s="63" t="s">
        <v>10</v>
      </c>
      <c r="M34" s="64">
        <v>3.4534205824613669E-3</v>
      </c>
      <c r="N34" s="65">
        <v>76740.445686649633</v>
      </c>
      <c r="P34" s="34" t="s">
        <v>59</v>
      </c>
      <c r="Q34" s="35">
        <v>195.42985574858608</v>
      </c>
      <c r="S34" s="25" t="s">
        <v>37</v>
      </c>
      <c r="T34" s="23">
        <v>183.56357418294351</v>
      </c>
    </row>
    <row r="35" spans="1:20" hidden="1" x14ac:dyDescent="0.2">
      <c r="A35" s="59" t="s">
        <v>107</v>
      </c>
      <c r="B35" s="58" t="s">
        <v>72</v>
      </c>
      <c r="C35" s="60">
        <v>6.4988899700054112</v>
      </c>
      <c r="D35" s="61">
        <v>33.038855322434991</v>
      </c>
      <c r="E35" s="62">
        <v>36.595692476370701</v>
      </c>
      <c r="F35" s="62">
        <v>7857676.5146505646</v>
      </c>
      <c r="G35" s="61">
        <v>2827377</v>
      </c>
      <c r="H35" s="63" t="s">
        <v>73</v>
      </c>
      <c r="I35" s="63" t="s">
        <v>24</v>
      </c>
      <c r="J35" s="63" t="s">
        <v>15</v>
      </c>
      <c r="K35" s="63" t="s">
        <v>19</v>
      </c>
      <c r="L35" s="63" t="s">
        <v>10</v>
      </c>
      <c r="M35" s="64">
        <v>2.2985579814808607E-3</v>
      </c>
      <c r="N35" s="65">
        <v>312611.3178726926</v>
      </c>
      <c r="P35" s="36" t="s">
        <v>53</v>
      </c>
      <c r="Q35" s="35">
        <v>147.43036874847729</v>
      </c>
      <c r="S35" s="27" t="s">
        <v>18</v>
      </c>
      <c r="T35" s="23">
        <v>152.04623283558499</v>
      </c>
    </row>
    <row r="36" spans="1:20" hidden="1" x14ac:dyDescent="0.2">
      <c r="A36" s="59" t="s">
        <v>107</v>
      </c>
      <c r="B36" s="58" t="s">
        <v>50</v>
      </c>
      <c r="C36" s="60">
        <v>186.71087181155434</v>
      </c>
      <c r="D36" s="61">
        <v>9.1215284337104325</v>
      </c>
      <c r="E36" s="62">
        <v>98.031672998461232</v>
      </c>
      <c r="F36" s="62">
        <v>166956617.47923863</v>
      </c>
      <c r="G36" s="61">
        <v>85341241</v>
      </c>
      <c r="H36" s="63" t="s">
        <v>21</v>
      </c>
      <c r="I36" s="63" t="s">
        <v>24</v>
      </c>
      <c r="J36" s="63" t="s">
        <v>15</v>
      </c>
      <c r="K36" s="63" t="s">
        <v>19</v>
      </c>
      <c r="L36" s="63" t="s">
        <v>10</v>
      </c>
      <c r="M36" s="64">
        <v>2.1878152886428536E-3</v>
      </c>
      <c r="N36" s="65">
        <v>24857.046313257033</v>
      </c>
      <c r="P36" s="34" t="s">
        <v>65</v>
      </c>
      <c r="Q36" s="35">
        <v>146.24635573608037</v>
      </c>
      <c r="S36" s="25" t="s">
        <v>59</v>
      </c>
      <c r="T36" s="23">
        <v>151.30279906766526</v>
      </c>
    </row>
    <row r="37" spans="1:20" hidden="1" x14ac:dyDescent="0.2">
      <c r="A37" s="59" t="s">
        <v>107</v>
      </c>
      <c r="B37" s="58" t="s">
        <v>75</v>
      </c>
      <c r="C37" s="60">
        <v>163.1326269228542</v>
      </c>
      <c r="D37" s="61">
        <v>8.2779956236033101</v>
      </c>
      <c r="E37" s="62">
        <v>137.36442139085025</v>
      </c>
      <c r="F37" s="62">
        <v>185498449.24502203</v>
      </c>
      <c r="G37" s="61">
        <v>127504125</v>
      </c>
      <c r="H37" s="63" t="s">
        <v>73</v>
      </c>
      <c r="I37" s="63" t="s">
        <v>24</v>
      </c>
      <c r="J37" s="63" t="s">
        <v>15</v>
      </c>
      <c r="K37" s="63" t="s">
        <v>19</v>
      </c>
      <c r="L37" s="63" t="s">
        <v>17</v>
      </c>
      <c r="M37" s="64">
        <v>1.2794301903789715E-3</v>
      </c>
      <c r="N37" s="65">
        <v>143955.90841472775</v>
      </c>
      <c r="P37" s="36" t="s">
        <v>41</v>
      </c>
      <c r="Q37" s="35">
        <v>127.13069957673792</v>
      </c>
      <c r="S37" s="25" t="s">
        <v>41</v>
      </c>
      <c r="T37" s="23">
        <v>149.63031706534181</v>
      </c>
    </row>
    <row r="38" spans="1:20" hidden="1" x14ac:dyDescent="0.2">
      <c r="A38" s="59" t="s">
        <v>107</v>
      </c>
      <c r="B38" s="58" t="s">
        <v>74</v>
      </c>
      <c r="C38" s="60">
        <v>266.66170664508712</v>
      </c>
      <c r="D38" s="61">
        <v>16.830136813044184</v>
      </c>
      <c r="E38" s="62">
        <v>68.990304455911641</v>
      </c>
      <c r="F38" s="62">
        <v>309625244.2426976</v>
      </c>
      <c r="G38" s="61">
        <v>215313498</v>
      </c>
      <c r="H38" s="63" t="s">
        <v>73</v>
      </c>
      <c r="I38" s="63" t="s">
        <v>24</v>
      </c>
      <c r="J38" s="63" t="s">
        <v>15</v>
      </c>
      <c r="K38" s="63" t="s">
        <v>19</v>
      </c>
      <c r="L38" s="63" t="s">
        <v>17</v>
      </c>
      <c r="M38" s="64">
        <v>1.2384811408576303E-3</v>
      </c>
      <c r="N38" s="65" t="s">
        <v>62</v>
      </c>
      <c r="P38" s="34" t="s">
        <v>45</v>
      </c>
      <c r="Q38" s="35">
        <v>122.99169758940828</v>
      </c>
      <c r="S38" s="27" t="s">
        <v>51</v>
      </c>
      <c r="T38" s="23">
        <v>147.5923226942314</v>
      </c>
    </row>
    <row r="39" spans="1:20" hidden="1" x14ac:dyDescent="0.2">
      <c r="A39" s="59" t="s">
        <v>107</v>
      </c>
      <c r="B39" s="58" t="s">
        <v>68</v>
      </c>
      <c r="C39" s="60">
        <v>81.564368345209658</v>
      </c>
      <c r="D39" s="61">
        <v>15.619734659930119</v>
      </c>
      <c r="E39" s="62">
        <v>83.183903457620559</v>
      </c>
      <c r="F39" s="62">
        <v>105977440.21559764</v>
      </c>
      <c r="G39" s="61">
        <v>71697030</v>
      </c>
      <c r="H39" s="63" t="s">
        <v>61</v>
      </c>
      <c r="I39" s="63" t="s">
        <v>24</v>
      </c>
      <c r="J39" s="63" t="s">
        <v>15</v>
      </c>
      <c r="K39" s="63" t="s">
        <v>19</v>
      </c>
      <c r="L39" s="63" t="s">
        <v>17</v>
      </c>
      <c r="M39" s="64">
        <v>1.1376254824671211E-3</v>
      </c>
      <c r="N39" s="65">
        <v>148960.18705377335</v>
      </c>
    </row>
    <row r="40" spans="1:20" hidden="1" x14ac:dyDescent="0.2">
      <c r="A40" s="59" t="s">
        <v>107</v>
      </c>
      <c r="B40" s="58" t="s">
        <v>57</v>
      </c>
      <c r="C40" s="60">
        <v>206.54832449653941</v>
      </c>
      <c r="D40" s="61">
        <v>20.963842578042836</v>
      </c>
      <c r="E40" s="62">
        <v>77.708781889761497</v>
      </c>
      <c r="F40" s="62">
        <v>336482643.66500545</v>
      </c>
      <c r="G40" s="61">
        <v>218541212</v>
      </c>
      <c r="H40" s="63" t="s">
        <v>56</v>
      </c>
      <c r="I40" s="63" t="s">
        <v>52</v>
      </c>
      <c r="J40" s="63" t="s">
        <v>15</v>
      </c>
      <c r="K40" s="63" t="s">
        <v>19</v>
      </c>
      <c r="L40" s="63" t="s">
        <v>10</v>
      </c>
      <c r="M40" s="64">
        <v>9.451229935365207E-4</v>
      </c>
      <c r="N40" s="65">
        <v>346703.23563182214</v>
      </c>
    </row>
    <row r="41" spans="1:20" hidden="1" x14ac:dyDescent="0.2">
      <c r="A41" s="59" t="s">
        <v>107</v>
      </c>
      <c r="B41" s="58" t="s">
        <v>65</v>
      </c>
      <c r="C41" s="60">
        <v>115.28855305211992</v>
      </c>
      <c r="D41" s="61">
        <v>13.182711775530873</v>
      </c>
      <c r="E41" s="62">
        <v>107.65733355626898</v>
      </c>
      <c r="F41" s="62">
        <v>163619312.8540138</v>
      </c>
      <c r="G41" s="61">
        <v>125124989</v>
      </c>
      <c r="H41" s="63" t="s">
        <v>61</v>
      </c>
      <c r="I41" s="63" t="s">
        <v>14</v>
      </c>
      <c r="J41" s="63" t="s">
        <v>15</v>
      </c>
      <c r="K41" s="63" t="s">
        <v>19</v>
      </c>
      <c r="L41" s="63" t="s">
        <v>17</v>
      </c>
      <c r="M41" s="64">
        <v>9.213871183806452E-4</v>
      </c>
      <c r="N41" s="65">
        <v>4361506.0783102242</v>
      </c>
      <c r="P41" s="18" t="s">
        <v>112</v>
      </c>
      <c r="Q41" s="18"/>
      <c r="S41" s="18" t="s">
        <v>112</v>
      </c>
      <c r="T41" s="18"/>
    </row>
    <row r="42" spans="1:20" hidden="1" x14ac:dyDescent="0.2">
      <c r="A42" s="59" t="s">
        <v>107</v>
      </c>
      <c r="B42" s="58" t="s">
        <v>54</v>
      </c>
      <c r="C42" s="60">
        <v>9.4801901107118294</v>
      </c>
      <c r="D42" s="61">
        <v>62.019438815805458</v>
      </c>
      <c r="E42" s="62">
        <v>17.960348627886955</v>
      </c>
      <c r="F42" s="62">
        <v>10559896.004664086</v>
      </c>
      <c r="G42" s="61">
        <v>12356117</v>
      </c>
      <c r="H42" s="63" t="s">
        <v>39</v>
      </c>
      <c r="I42" s="63" t="s">
        <v>52</v>
      </c>
      <c r="J42" s="63" t="s">
        <v>15</v>
      </c>
      <c r="K42" s="63" t="s">
        <v>19</v>
      </c>
      <c r="L42" s="63" t="s">
        <v>17</v>
      </c>
      <c r="M42" s="64">
        <v>7.6724670952143224E-4</v>
      </c>
      <c r="N42" s="65">
        <v>7645.1500256917279</v>
      </c>
      <c r="P42" s="75" t="s">
        <v>34</v>
      </c>
      <c r="Q42" s="77">
        <v>0.61280400296116833</v>
      </c>
      <c r="S42" s="27" t="s">
        <v>34</v>
      </c>
      <c r="T42" s="47">
        <v>0.49315473255851849</v>
      </c>
    </row>
    <row r="43" spans="1:20" hidden="1" x14ac:dyDescent="0.2">
      <c r="A43" s="59" t="s">
        <v>107</v>
      </c>
      <c r="B43" s="58" t="s">
        <v>67</v>
      </c>
      <c r="C43" s="60">
        <v>12.986657721496609</v>
      </c>
      <c r="D43" s="61">
        <v>34.323438133742712</v>
      </c>
      <c r="E43" s="62">
        <v>59.553138571579112</v>
      </c>
      <c r="F43" s="62">
        <v>26545617.54584096</v>
      </c>
      <c r="G43" s="61">
        <v>22181000</v>
      </c>
      <c r="H43" s="63" t="s">
        <v>64</v>
      </c>
      <c r="I43" s="63" t="s">
        <v>52</v>
      </c>
      <c r="J43" s="63" t="s">
        <v>15</v>
      </c>
      <c r="K43" s="63" t="s">
        <v>19</v>
      </c>
      <c r="L43" s="63" t="s">
        <v>10</v>
      </c>
      <c r="M43" s="64">
        <v>5.8548567339148858E-4</v>
      </c>
      <c r="N43" s="65">
        <v>541808.25932104047</v>
      </c>
      <c r="P43" s="75" t="s">
        <v>38</v>
      </c>
      <c r="Q43" s="77">
        <v>0.22960061286580064</v>
      </c>
      <c r="S43" s="33" t="s">
        <v>38</v>
      </c>
      <c r="T43" s="47">
        <v>0.13375730810107683</v>
      </c>
    </row>
    <row r="44" spans="1:20" hidden="1" x14ac:dyDescent="0.2">
      <c r="A44" s="59" t="s">
        <v>107</v>
      </c>
      <c r="B44" s="58" t="s">
        <v>53</v>
      </c>
      <c r="C44" s="60">
        <v>14.607416875213795</v>
      </c>
      <c r="D44" s="61">
        <v>22.578836357737131</v>
      </c>
      <c r="E44" s="62">
        <v>64.534095402363533</v>
      </c>
      <c r="F44" s="62">
        <v>21284536.946258217</v>
      </c>
      <c r="G44" s="61">
        <v>37457971</v>
      </c>
      <c r="H44" s="63" t="s">
        <v>39</v>
      </c>
      <c r="I44" s="63" t="s">
        <v>52</v>
      </c>
      <c r="J44" s="63" t="s">
        <v>15</v>
      </c>
      <c r="K44" s="63" t="s">
        <v>19</v>
      </c>
      <c r="L44" s="63" t="s">
        <v>17</v>
      </c>
      <c r="M44" s="64">
        <v>3.8996818261228822E-4</v>
      </c>
      <c r="N44" s="65">
        <v>31154.53515625</v>
      </c>
      <c r="P44" s="75" t="s">
        <v>37</v>
      </c>
      <c r="Q44" s="77">
        <v>0.12832980962867852</v>
      </c>
      <c r="S44" s="27" t="s">
        <v>37</v>
      </c>
      <c r="T44" s="47">
        <v>0.12543046615972639</v>
      </c>
    </row>
    <row r="45" spans="1:20" hidden="1" x14ac:dyDescent="0.2">
      <c r="A45" s="59" t="s">
        <v>107</v>
      </c>
      <c r="B45" s="58" t="s">
        <v>63</v>
      </c>
      <c r="C45" s="60">
        <v>516.4836500534692</v>
      </c>
      <c r="D45" s="61">
        <v>26.672838194434345</v>
      </c>
      <c r="E45" s="62">
        <v>55.464640788676881</v>
      </c>
      <c r="F45" s="62">
        <v>764085596.45642388</v>
      </c>
      <c r="G45" s="61">
        <v>1417173173</v>
      </c>
      <c r="H45" s="63" t="s">
        <v>64</v>
      </c>
      <c r="I45" s="63" t="s">
        <v>52</v>
      </c>
      <c r="J45" s="63" t="s">
        <v>15</v>
      </c>
      <c r="K45" s="63" t="s">
        <v>19</v>
      </c>
      <c r="L45" s="63" t="s">
        <v>10</v>
      </c>
      <c r="M45" s="64">
        <v>3.6444639222186944E-4</v>
      </c>
      <c r="N45" s="65">
        <v>112696.81107487842</v>
      </c>
      <c r="P45" s="75" t="s">
        <v>41</v>
      </c>
      <c r="Q45" s="77">
        <v>0.12195488253195684</v>
      </c>
      <c r="S45" s="27" t="s">
        <v>41</v>
      </c>
      <c r="T45" s="47">
        <v>0.10023008236275516</v>
      </c>
    </row>
    <row r="46" spans="1:20" hidden="1" x14ac:dyDescent="0.2">
      <c r="A46" s="59" t="s">
        <v>107</v>
      </c>
      <c r="B46" s="58" t="s">
        <v>66</v>
      </c>
      <c r="C46" s="60">
        <v>84.992823915929606</v>
      </c>
      <c r="D46" s="61">
        <v>24.255419235809217</v>
      </c>
      <c r="E46" s="62">
        <v>73.822472809681287</v>
      </c>
      <c r="F46" s="62">
        <v>152187727.8365005</v>
      </c>
      <c r="G46" s="61">
        <v>235824862</v>
      </c>
      <c r="H46" s="63" t="s">
        <v>64</v>
      </c>
      <c r="I46" s="63" t="s">
        <v>52</v>
      </c>
      <c r="J46" s="63" t="s">
        <v>15</v>
      </c>
      <c r="K46" s="63" t="s">
        <v>19</v>
      </c>
      <c r="L46" s="63" t="s">
        <v>10</v>
      </c>
      <c r="M46" s="64">
        <v>3.6040654575228632E-4</v>
      </c>
      <c r="N46" s="65">
        <v>176024.01056424662</v>
      </c>
      <c r="P46" s="76" t="s">
        <v>36</v>
      </c>
      <c r="Q46" s="77">
        <v>0.11488895106796543</v>
      </c>
      <c r="S46" s="33" t="s">
        <v>49</v>
      </c>
      <c r="T46" s="47">
        <v>9.8306618574337312E-2</v>
      </c>
    </row>
    <row r="47" spans="1:20" hidden="1" x14ac:dyDescent="0.2">
      <c r="A47" s="59" t="s">
        <v>107</v>
      </c>
      <c r="B47" s="58" t="s">
        <v>45</v>
      </c>
      <c r="C47" s="60">
        <v>43.500104316233546</v>
      </c>
      <c r="D47" s="61">
        <v>13.277567615506658</v>
      </c>
      <c r="E47" s="62">
        <v>80.533546963846831</v>
      </c>
      <c r="F47" s="62">
        <v>46514209.802379213</v>
      </c>
      <c r="G47" s="61">
        <v>143555736</v>
      </c>
      <c r="H47" s="63" t="s">
        <v>21</v>
      </c>
      <c r="I47" s="63" t="s">
        <v>24</v>
      </c>
      <c r="J47" s="63" t="s">
        <v>15</v>
      </c>
      <c r="K47" s="63" t="s">
        <v>19</v>
      </c>
      <c r="L47" s="63" t="s">
        <v>17</v>
      </c>
      <c r="M47" s="64">
        <v>3.0301892162799783E-4</v>
      </c>
      <c r="N47" s="65">
        <v>631653.25</v>
      </c>
      <c r="S47" s="27" t="s">
        <v>27</v>
      </c>
      <c r="T47" s="47">
        <v>9.8010907473633099E-2</v>
      </c>
    </row>
    <row r="48" spans="1:20" hidden="1" x14ac:dyDescent="0.2">
      <c r="A48" s="59" t="s">
        <v>107</v>
      </c>
      <c r="B48" s="58" t="s">
        <v>51</v>
      </c>
      <c r="C48" s="60">
        <v>31.071509224629661</v>
      </c>
      <c r="D48" s="61">
        <v>12.556700811905777</v>
      </c>
      <c r="E48" s="62">
        <v>147.5923226942314</v>
      </c>
      <c r="F48" s="62">
        <v>57583977.873762622</v>
      </c>
      <c r="G48" s="61">
        <v>110990103</v>
      </c>
      <c r="H48" s="63" t="s">
        <v>39</v>
      </c>
      <c r="I48" s="63" t="s">
        <v>52</v>
      </c>
      <c r="J48" s="63" t="s">
        <v>15</v>
      </c>
      <c r="K48" s="63" t="s">
        <v>19</v>
      </c>
      <c r="L48" s="63" t="s">
        <v>10</v>
      </c>
      <c r="M48" s="64">
        <v>2.7994846733883709E-4</v>
      </c>
      <c r="N48" s="65">
        <v>41749.668436653308</v>
      </c>
    </row>
    <row r="49" spans="1:14" hidden="1" x14ac:dyDescent="0.2">
      <c r="A49" s="59" t="s">
        <v>107</v>
      </c>
      <c r="B49" s="58" t="s">
        <v>60</v>
      </c>
      <c r="C49" s="60">
        <v>185</v>
      </c>
      <c r="D49" s="61">
        <v>40</v>
      </c>
      <c r="E49" s="62">
        <v>72</v>
      </c>
      <c r="F49" s="62">
        <v>533403204.78303063</v>
      </c>
      <c r="G49" s="61">
        <v>1412175000</v>
      </c>
      <c r="H49" s="63" t="s">
        <v>61</v>
      </c>
      <c r="I49" s="63" t="s">
        <v>24</v>
      </c>
      <c r="J49" s="63" t="s">
        <v>15</v>
      </c>
      <c r="K49" s="63" t="s">
        <v>19</v>
      </c>
      <c r="L49" s="63" t="s">
        <v>10</v>
      </c>
      <c r="M49" s="64">
        <v>1.3115190830118007E-4</v>
      </c>
      <c r="N49" s="65">
        <v>71991.825374617169</v>
      </c>
    </row>
    <row r="50" spans="1:14" x14ac:dyDescent="0.2">
      <c r="A50" s="59" t="s">
        <v>108</v>
      </c>
      <c r="B50" s="58" t="s">
        <v>34</v>
      </c>
      <c r="C50" s="66">
        <v>2982.7107284769422</v>
      </c>
      <c r="D50" s="66">
        <v>3.0008920306920919</v>
      </c>
      <c r="E50" s="67">
        <v>107.42987634077033</v>
      </c>
      <c r="F50" s="67">
        <v>961582.56955872732</v>
      </c>
      <c r="G50" s="66">
        <v>4867316</v>
      </c>
      <c r="H50" s="68" t="s">
        <v>21</v>
      </c>
      <c r="I50" s="68" t="s">
        <v>14</v>
      </c>
      <c r="J50" s="68" t="s">
        <v>25</v>
      </c>
      <c r="K50" s="68" t="s">
        <v>19</v>
      </c>
      <c r="L50" s="68" t="s">
        <v>17</v>
      </c>
      <c r="M50" s="69">
        <v>0.61280400296116833</v>
      </c>
      <c r="N50" s="70">
        <v>65199.26218063508</v>
      </c>
    </row>
    <row r="51" spans="1:14" x14ac:dyDescent="0.2">
      <c r="A51" s="59" t="s">
        <v>108</v>
      </c>
      <c r="B51" s="58" t="s">
        <v>38</v>
      </c>
      <c r="C51" s="66">
        <v>111.27134501315297</v>
      </c>
      <c r="D51" s="66">
        <v>5.1859031796239954</v>
      </c>
      <c r="E51" s="67">
        <v>97.033778806014325</v>
      </c>
      <c r="F51" s="67">
        <v>55992.606728792169</v>
      </c>
      <c r="G51" s="66">
        <v>484630</v>
      </c>
      <c r="H51" s="68" t="s">
        <v>39</v>
      </c>
      <c r="I51" s="68" t="s">
        <v>14</v>
      </c>
      <c r="J51" s="68" t="s">
        <v>25</v>
      </c>
      <c r="K51" s="68" t="s">
        <v>19</v>
      </c>
      <c r="L51" s="68" t="s">
        <v>17</v>
      </c>
      <c r="M51" s="69">
        <v>0.22960061286580064</v>
      </c>
      <c r="N51" s="70">
        <v>25107.202149143472</v>
      </c>
    </row>
    <row r="52" spans="1:14" x14ac:dyDescent="0.2">
      <c r="A52" s="59" t="s">
        <v>108</v>
      </c>
      <c r="B52" s="58" t="s">
        <v>37</v>
      </c>
      <c r="C52" s="66">
        <v>78.018107763755111</v>
      </c>
      <c r="D52" s="66">
        <v>6.0954840477160399</v>
      </c>
      <c r="E52" s="67">
        <v>97.58909142546041</v>
      </c>
      <c r="F52" s="67">
        <v>46409.285954236046</v>
      </c>
      <c r="G52" s="66">
        <v>607950</v>
      </c>
      <c r="H52" s="68" t="s">
        <v>21</v>
      </c>
      <c r="I52" s="68" t="s">
        <v>14</v>
      </c>
      <c r="J52" s="68" t="s">
        <v>25</v>
      </c>
      <c r="K52" s="68" t="s">
        <v>19</v>
      </c>
      <c r="L52" s="68" t="s">
        <v>17</v>
      </c>
      <c r="M52" s="69">
        <v>0.12832980962867852</v>
      </c>
      <c r="N52" s="70">
        <v>95877.014557118178</v>
      </c>
    </row>
    <row r="53" spans="1:14" x14ac:dyDescent="0.2">
      <c r="A53" s="59" t="s">
        <v>108</v>
      </c>
      <c r="B53" s="58" t="s">
        <v>41</v>
      </c>
      <c r="C53" s="66">
        <v>647.81409179962202</v>
      </c>
      <c r="D53" s="66">
        <v>4.54794854046993</v>
      </c>
      <c r="E53" s="67">
        <v>127.13069957673792</v>
      </c>
      <c r="F53" s="67">
        <v>374555.66484909534</v>
      </c>
      <c r="G53" s="66">
        <v>5311916</v>
      </c>
      <c r="H53" s="68" t="s">
        <v>21</v>
      </c>
      <c r="I53" s="68" t="s">
        <v>14</v>
      </c>
      <c r="J53" s="68" t="s">
        <v>15</v>
      </c>
      <c r="K53" s="68" t="s">
        <v>19</v>
      </c>
      <c r="L53" s="68" t="s">
        <v>17</v>
      </c>
      <c r="M53" s="69">
        <v>0.12195488253195684</v>
      </c>
      <c r="N53" s="70">
        <v>615889.82205290894</v>
      </c>
    </row>
    <row r="54" spans="1:14" x14ac:dyDescent="0.2">
      <c r="A54" s="59" t="s">
        <v>108</v>
      </c>
      <c r="B54" s="58" t="s">
        <v>36</v>
      </c>
      <c r="C54" s="66">
        <v>321.86633664180107</v>
      </c>
      <c r="D54" s="66">
        <v>5.8376493702005545</v>
      </c>
      <c r="E54" s="67">
        <v>53.603856880429483</v>
      </c>
      <c r="F54" s="67">
        <v>100718.58186965775</v>
      </c>
      <c r="G54" s="66">
        <v>2801543</v>
      </c>
      <c r="H54" s="68" t="s">
        <v>21</v>
      </c>
      <c r="I54" s="68" t="s">
        <v>14</v>
      </c>
      <c r="J54" s="68" t="s">
        <v>25</v>
      </c>
      <c r="K54" s="68" t="s">
        <v>19</v>
      </c>
      <c r="L54" s="68" t="s">
        <v>17</v>
      </c>
      <c r="M54" s="69">
        <v>0.11488895106796543</v>
      </c>
      <c r="N54" s="70">
        <v>14820.544607025486</v>
      </c>
    </row>
    <row r="55" spans="1:14" x14ac:dyDescent="0.2">
      <c r="A55" s="59" t="s">
        <v>108</v>
      </c>
      <c r="B55" s="58" t="s">
        <v>40</v>
      </c>
      <c r="C55" s="66">
        <v>1978.2922009362474</v>
      </c>
      <c r="D55" s="66">
        <v>4.3298866392939308</v>
      </c>
      <c r="E55" s="67">
        <v>84.194915075827183</v>
      </c>
      <c r="F55" s="67">
        <v>721195.20128125243</v>
      </c>
      <c r="G55" s="66">
        <v>17231624</v>
      </c>
      <c r="H55" s="68" t="s">
        <v>21</v>
      </c>
      <c r="I55" s="68" t="s">
        <v>14</v>
      </c>
      <c r="J55" s="68" t="s">
        <v>25</v>
      </c>
      <c r="K55" s="68" t="s">
        <v>19</v>
      </c>
      <c r="L55" s="68" t="s">
        <v>17</v>
      </c>
      <c r="M55" s="69">
        <v>0.11480590575422533</v>
      </c>
      <c r="N55" s="70">
        <v>43106.141011433399</v>
      </c>
    </row>
    <row r="56" spans="1:14" x14ac:dyDescent="0.2">
      <c r="A56" s="59" t="s">
        <v>108</v>
      </c>
      <c r="B56" s="58" t="s">
        <v>28</v>
      </c>
      <c r="C56" s="66">
        <v>614.17652434437321</v>
      </c>
      <c r="D56" s="66">
        <v>4.2273156688206122</v>
      </c>
      <c r="E56" s="67">
        <v>122.94224748226702</v>
      </c>
      <c r="F56" s="67">
        <v>319197.17560435686</v>
      </c>
      <c r="G56" s="66">
        <v>5793636</v>
      </c>
      <c r="H56" s="68" t="s">
        <v>21</v>
      </c>
      <c r="I56" s="68" t="s">
        <v>14</v>
      </c>
      <c r="J56" s="68" t="s">
        <v>25</v>
      </c>
      <c r="K56" s="68" t="s">
        <v>19</v>
      </c>
      <c r="L56" s="68" t="s">
        <v>17</v>
      </c>
      <c r="M56" s="69">
        <v>0.10600882146278663</v>
      </c>
      <c r="N56" s="70">
        <v>380553.88049922365</v>
      </c>
    </row>
    <row r="57" spans="1:14" x14ac:dyDescent="0.2">
      <c r="A57" s="59" t="s">
        <v>108</v>
      </c>
      <c r="B57" s="58" t="s">
        <v>49</v>
      </c>
      <c r="C57" s="66">
        <v>825.25664526679873</v>
      </c>
      <c r="D57" s="66">
        <v>4.8979187588402038</v>
      </c>
      <c r="E57" s="67">
        <v>89.180824892556885</v>
      </c>
      <c r="F57" s="67">
        <v>360472.46177955269</v>
      </c>
      <c r="G57" s="66">
        <v>8514329</v>
      </c>
      <c r="H57" s="68" t="s">
        <v>21</v>
      </c>
      <c r="I57" s="68" t="s">
        <v>14</v>
      </c>
      <c r="J57" s="68" t="s">
        <v>15</v>
      </c>
      <c r="K57" s="68" t="s">
        <v>19</v>
      </c>
      <c r="L57" s="68" t="s">
        <v>17</v>
      </c>
      <c r="M57" s="69">
        <v>9.6925623295364638E-2</v>
      </c>
      <c r="N57" s="70">
        <v>83492.933970486687</v>
      </c>
    </row>
    <row r="58" spans="1:14" x14ac:dyDescent="0.2">
      <c r="A58" s="59" t="s">
        <v>108</v>
      </c>
      <c r="B58" s="58" t="s">
        <v>22</v>
      </c>
      <c r="C58" s="66">
        <v>1096.7788958562749</v>
      </c>
      <c r="D58" s="66">
        <v>3.6166106920544254</v>
      </c>
      <c r="E58" s="67">
        <v>97.993945047600818</v>
      </c>
      <c r="F58" s="67">
        <v>388704.96588509774</v>
      </c>
      <c r="G58" s="66">
        <v>11427054</v>
      </c>
      <c r="H58" s="68" t="s">
        <v>21</v>
      </c>
      <c r="I58" s="68" t="s">
        <v>14</v>
      </c>
      <c r="J58" s="68" t="s">
        <v>15</v>
      </c>
      <c r="K58" s="68" t="s">
        <v>19</v>
      </c>
      <c r="L58" s="68" t="s">
        <v>17</v>
      </c>
      <c r="M58" s="69">
        <v>9.5980897251056546E-2</v>
      </c>
      <c r="N58" s="70">
        <v>38199.031876457397</v>
      </c>
    </row>
    <row r="59" spans="1:14" x14ac:dyDescent="0.2">
      <c r="A59" s="59" t="s">
        <v>108</v>
      </c>
      <c r="B59" s="58" t="s">
        <v>27</v>
      </c>
      <c r="C59" s="66">
        <v>108.08465656475393</v>
      </c>
      <c r="D59" s="66">
        <v>10.332993498489319</v>
      </c>
      <c r="E59" s="67">
        <v>60.287765034258662</v>
      </c>
      <c r="F59" s="67">
        <v>67331.670154950159</v>
      </c>
      <c r="G59" s="66">
        <v>1218831</v>
      </c>
      <c r="H59" s="68" t="s">
        <v>21</v>
      </c>
      <c r="I59" s="68" t="s">
        <v>14</v>
      </c>
      <c r="J59" s="68" t="s">
        <v>25</v>
      </c>
      <c r="K59" s="68" t="s">
        <v>16</v>
      </c>
      <c r="L59" s="68" t="s">
        <v>10</v>
      </c>
      <c r="M59" s="69">
        <v>8.867895267248202E-2</v>
      </c>
      <c r="N59" s="70">
        <v>24497.966796875</v>
      </c>
    </row>
    <row r="60" spans="1:14" x14ac:dyDescent="0.2">
      <c r="A60" s="59" t="s">
        <v>108</v>
      </c>
      <c r="B60" s="58" t="s">
        <v>71</v>
      </c>
      <c r="C60" s="66">
        <v>23.328468418299941</v>
      </c>
      <c r="D60" s="66">
        <v>18.665331751639908</v>
      </c>
      <c r="E60" s="67">
        <v>25.560171716506822</v>
      </c>
      <c r="F60" s="67">
        <v>11129.75764554743</v>
      </c>
      <c r="G60" s="66">
        <v>279688</v>
      </c>
      <c r="H60" s="68" t="s">
        <v>73</v>
      </c>
      <c r="I60" s="68" t="s">
        <v>62</v>
      </c>
      <c r="J60" s="68" t="s">
        <v>15</v>
      </c>
      <c r="K60" s="68" t="s">
        <v>19</v>
      </c>
      <c r="L60" s="68" t="s">
        <v>17</v>
      </c>
      <c r="M60" s="69">
        <v>8.3408899982480272E-2</v>
      </c>
      <c r="N60" s="70" t="s">
        <v>62</v>
      </c>
    </row>
    <row r="61" spans="1:14" x14ac:dyDescent="0.2">
      <c r="A61" s="59" t="s">
        <v>108</v>
      </c>
      <c r="B61" s="58" t="s">
        <v>48</v>
      </c>
      <c r="C61" s="66">
        <v>745.03039695412542</v>
      </c>
      <c r="D61" s="66">
        <v>4.5473226810769054</v>
      </c>
      <c r="E61" s="67">
        <v>117.76017629319985</v>
      </c>
      <c r="F61" s="67">
        <v>398958.95020831324</v>
      </c>
      <c r="G61" s="66">
        <v>10175214</v>
      </c>
      <c r="H61" s="68" t="s">
        <v>21</v>
      </c>
      <c r="I61" s="68" t="s">
        <v>14</v>
      </c>
      <c r="J61" s="68" t="s">
        <v>25</v>
      </c>
      <c r="K61" s="68" t="s">
        <v>19</v>
      </c>
      <c r="L61" s="68" t="s">
        <v>17</v>
      </c>
      <c r="M61" s="69">
        <v>7.3220120673051725E-2</v>
      </c>
      <c r="N61" s="70">
        <v>446903.2297502539</v>
      </c>
    </row>
    <row r="62" spans="1:14" x14ac:dyDescent="0.2">
      <c r="A62" s="59" t="s">
        <v>108</v>
      </c>
      <c r="B62" s="58" t="s">
        <v>59</v>
      </c>
      <c r="C62" s="66">
        <v>511.46505445343428</v>
      </c>
      <c r="D62" s="66">
        <v>9.1069463629180678</v>
      </c>
      <c r="E62" s="67">
        <v>195.42985574858608</v>
      </c>
      <c r="F62" s="67">
        <v>910289.75796082441</v>
      </c>
      <c r="G62" s="66">
        <v>9140169</v>
      </c>
      <c r="H62" s="68" t="s">
        <v>61</v>
      </c>
      <c r="I62" s="68" t="s">
        <v>14</v>
      </c>
      <c r="J62" s="68" t="s">
        <v>15</v>
      </c>
      <c r="K62" s="68" t="s">
        <v>19</v>
      </c>
      <c r="L62" s="68" t="s">
        <v>17</v>
      </c>
      <c r="M62" s="69">
        <v>5.5957942840382309E-2</v>
      </c>
      <c r="N62" s="70" t="s">
        <v>62</v>
      </c>
    </row>
    <row r="63" spans="1:14" x14ac:dyDescent="0.2">
      <c r="A63" s="59" t="s">
        <v>108</v>
      </c>
      <c r="B63" s="58" t="s">
        <v>30</v>
      </c>
      <c r="C63" s="66">
        <v>3591.8852627514052</v>
      </c>
      <c r="D63" s="66">
        <v>5.1491999977713991</v>
      </c>
      <c r="E63" s="67">
        <v>72.722502226624613</v>
      </c>
      <c r="F63" s="67">
        <v>1345027.0834044795</v>
      </c>
      <c r="G63" s="66">
        <v>67158348</v>
      </c>
      <c r="H63" s="68" t="s">
        <v>21</v>
      </c>
      <c r="I63" s="68" t="s">
        <v>14</v>
      </c>
      <c r="J63" s="68" t="s">
        <v>25</v>
      </c>
      <c r="K63" s="68" t="s">
        <v>19</v>
      </c>
      <c r="L63" s="68" t="s">
        <v>17</v>
      </c>
      <c r="M63" s="69">
        <v>5.3483823973028713E-2</v>
      </c>
      <c r="N63" s="70">
        <v>34483.328759069533</v>
      </c>
    </row>
    <row r="64" spans="1:14" x14ac:dyDescent="0.2">
      <c r="A64" s="59" t="s">
        <v>108</v>
      </c>
      <c r="B64" s="58" t="s">
        <v>47</v>
      </c>
      <c r="C64" s="66">
        <v>2450.8728354795858</v>
      </c>
      <c r="D64" s="66">
        <v>6.019399917668153</v>
      </c>
      <c r="E64" s="67">
        <v>72.817082864679065</v>
      </c>
      <c r="F64" s="67">
        <v>1074254.6763788878</v>
      </c>
      <c r="G64" s="66">
        <v>46797754</v>
      </c>
      <c r="H64" s="68" t="s">
        <v>21</v>
      </c>
      <c r="I64" s="68" t="s">
        <v>14</v>
      </c>
      <c r="J64" s="68" t="s">
        <v>25</v>
      </c>
      <c r="K64" s="68" t="s">
        <v>19</v>
      </c>
      <c r="L64" s="68" t="s">
        <v>17</v>
      </c>
      <c r="M64" s="69">
        <v>5.2371591069938654E-2</v>
      </c>
      <c r="N64" s="70">
        <v>25001.840900313291</v>
      </c>
    </row>
    <row r="65" spans="1:14" x14ac:dyDescent="0.2">
      <c r="A65" s="59" t="s">
        <v>108</v>
      </c>
      <c r="B65" s="58" t="s">
        <v>70</v>
      </c>
      <c r="C65" s="66">
        <v>231.71767367230225</v>
      </c>
      <c r="D65" s="66">
        <v>13.234173455366188</v>
      </c>
      <c r="E65" s="67">
        <v>89.91473727985651</v>
      </c>
      <c r="F65" s="67">
        <v>275731.803779012</v>
      </c>
      <c r="G65" s="66">
        <v>4900600</v>
      </c>
      <c r="H65" s="68" t="s">
        <v>61</v>
      </c>
      <c r="I65" s="68" t="s">
        <v>14</v>
      </c>
      <c r="J65" s="68" t="s">
        <v>15</v>
      </c>
      <c r="K65" s="68" t="s">
        <v>16</v>
      </c>
      <c r="L65" s="68" t="s">
        <v>17</v>
      </c>
      <c r="M65" s="69">
        <v>4.7283531337448934E-2</v>
      </c>
      <c r="N65" s="70">
        <v>57964.633310206911</v>
      </c>
    </row>
    <row r="66" spans="1:14" x14ac:dyDescent="0.2">
      <c r="A66" s="59" t="s">
        <v>108</v>
      </c>
      <c r="B66" s="58" t="s">
        <v>44</v>
      </c>
      <c r="C66" s="66">
        <v>896.58083240784686</v>
      </c>
      <c r="D66" s="66">
        <v>12.593315690591037</v>
      </c>
      <c r="E66" s="67">
        <v>38.588947446413968</v>
      </c>
      <c r="F66" s="67">
        <v>435704.92937655974</v>
      </c>
      <c r="G66" s="66">
        <v>19473970</v>
      </c>
      <c r="H66" s="68" t="s">
        <v>21</v>
      </c>
      <c r="I66" s="68" t="s">
        <v>14</v>
      </c>
      <c r="J66" s="68" t="s">
        <v>25</v>
      </c>
      <c r="K66" s="68" t="s">
        <v>19</v>
      </c>
      <c r="L66" s="68" t="s">
        <v>17</v>
      </c>
      <c r="M66" s="69">
        <v>4.6039961672316783E-2</v>
      </c>
      <c r="N66" s="70">
        <v>22928.339727338596</v>
      </c>
    </row>
    <row r="67" spans="1:14" x14ac:dyDescent="0.2">
      <c r="A67" s="59" t="s">
        <v>108</v>
      </c>
      <c r="B67" s="58" t="s">
        <v>43</v>
      </c>
      <c r="C67" s="66">
        <v>452.92248286596521</v>
      </c>
      <c r="D67" s="66">
        <v>6.1938402054918136</v>
      </c>
      <c r="E67" s="67">
        <v>61.407254772730745</v>
      </c>
      <c r="F67" s="67">
        <v>172267.58236671227</v>
      </c>
      <c r="G67" s="66">
        <v>10283822</v>
      </c>
      <c r="H67" s="68" t="s">
        <v>21</v>
      </c>
      <c r="I67" s="68" t="s">
        <v>14</v>
      </c>
      <c r="J67" s="68" t="s">
        <v>25</v>
      </c>
      <c r="K67" s="68" t="s">
        <v>19</v>
      </c>
      <c r="L67" s="68" t="s">
        <v>17</v>
      </c>
      <c r="M67" s="69">
        <v>4.4042232826080149E-2</v>
      </c>
      <c r="N67" s="70">
        <v>18979.155317935296</v>
      </c>
    </row>
    <row r="68" spans="1:14" x14ac:dyDescent="0.2">
      <c r="A68" s="59" t="s">
        <v>108</v>
      </c>
      <c r="B68" s="58" t="s">
        <v>69</v>
      </c>
      <c r="C68" s="66">
        <v>1039.0292630961944</v>
      </c>
      <c r="D68" s="66">
        <v>12.841780189733996</v>
      </c>
      <c r="E68" s="67">
        <v>81.668517063233836</v>
      </c>
      <c r="F68" s="67">
        <v>1089701.8314173077</v>
      </c>
      <c r="G68" s="66">
        <v>24966643</v>
      </c>
      <c r="H68" s="68" t="s">
        <v>61</v>
      </c>
      <c r="I68" s="68" t="s">
        <v>14</v>
      </c>
      <c r="J68" s="68" t="s">
        <v>15</v>
      </c>
      <c r="K68" s="68" t="s">
        <v>19</v>
      </c>
      <c r="L68" s="68" t="s">
        <v>17</v>
      </c>
      <c r="M68" s="69">
        <v>4.1616698852793087E-2</v>
      </c>
      <c r="N68" s="70" t="s">
        <v>62</v>
      </c>
    </row>
    <row r="69" spans="1:14" x14ac:dyDescent="0.2">
      <c r="A69" s="59" t="s">
        <v>108</v>
      </c>
      <c r="B69" s="58" t="s">
        <v>42</v>
      </c>
      <c r="C69" s="66">
        <v>1555.3258836586519</v>
      </c>
      <c r="D69" s="66">
        <v>6.7858894970013868</v>
      </c>
      <c r="E69" s="67">
        <v>37.042414008470075</v>
      </c>
      <c r="F69" s="67">
        <v>390955.62327763584</v>
      </c>
      <c r="G69" s="66">
        <v>37974750</v>
      </c>
      <c r="H69" s="68" t="s">
        <v>21</v>
      </c>
      <c r="I69" s="68" t="s">
        <v>14</v>
      </c>
      <c r="J69" s="68" t="s">
        <v>25</v>
      </c>
      <c r="K69" s="68" t="s">
        <v>19</v>
      </c>
      <c r="L69" s="68" t="s">
        <v>17</v>
      </c>
      <c r="M69" s="69">
        <v>4.095684326186879E-2</v>
      </c>
      <c r="N69" s="70">
        <v>54312.404953291334</v>
      </c>
    </row>
    <row r="70" spans="1:14" x14ac:dyDescent="0.2">
      <c r="A70" s="59" t="s">
        <v>108</v>
      </c>
      <c r="B70" s="58" t="s">
        <v>31</v>
      </c>
      <c r="C70" s="66">
        <v>3170.2085947804999</v>
      </c>
      <c r="D70" s="66">
        <v>5.3713977185960102</v>
      </c>
      <c r="E70" s="67">
        <v>86.470890682694019</v>
      </c>
      <c r="F70" s="67">
        <v>1472465.3433761962</v>
      </c>
      <c r="G70" s="66">
        <v>82905782</v>
      </c>
      <c r="H70" s="68" t="s">
        <v>21</v>
      </c>
      <c r="I70" s="68" t="s">
        <v>14</v>
      </c>
      <c r="J70" s="68" t="s">
        <v>25</v>
      </c>
      <c r="K70" s="68" t="s">
        <v>19</v>
      </c>
      <c r="L70" s="68" t="s">
        <v>17</v>
      </c>
      <c r="M70" s="69">
        <v>3.8238691178143644E-2</v>
      </c>
      <c r="N70" s="70">
        <v>38691.520936380526</v>
      </c>
    </row>
    <row r="71" spans="1:14" x14ac:dyDescent="0.2">
      <c r="A71" s="59" t="s">
        <v>108</v>
      </c>
      <c r="B71" s="58" t="s">
        <v>33</v>
      </c>
      <c r="C71" s="66">
        <v>371.74155601141319</v>
      </c>
      <c r="D71" s="66">
        <v>7.1444152692012128</v>
      </c>
      <c r="E71" s="67">
        <v>44.465895463772</v>
      </c>
      <c r="F71" s="67">
        <v>118095.90675799386</v>
      </c>
      <c r="G71" s="66">
        <v>9775564</v>
      </c>
      <c r="H71" s="68" t="s">
        <v>21</v>
      </c>
      <c r="I71" s="68" t="s">
        <v>14</v>
      </c>
      <c r="J71" s="68" t="s">
        <v>25</v>
      </c>
      <c r="K71" s="68" t="s">
        <v>19</v>
      </c>
      <c r="L71" s="68" t="s">
        <v>17</v>
      </c>
      <c r="M71" s="69">
        <v>3.8027632575615401E-2</v>
      </c>
      <c r="N71" s="70">
        <v>4016081.8342552921</v>
      </c>
    </row>
    <row r="72" spans="1:14" x14ac:dyDescent="0.2">
      <c r="A72" s="59" t="s">
        <v>108</v>
      </c>
      <c r="B72" s="58" t="s">
        <v>20</v>
      </c>
      <c r="C72" s="66">
        <v>327.28946057182969</v>
      </c>
      <c r="D72" s="66">
        <v>4.7003044868316648</v>
      </c>
      <c r="E72" s="67">
        <v>96.820371584043926</v>
      </c>
      <c r="F72" s="67">
        <v>148944.59845026428</v>
      </c>
      <c r="G72" s="66">
        <v>8840521</v>
      </c>
      <c r="H72" s="68" t="s">
        <v>21</v>
      </c>
      <c r="I72" s="68" t="s">
        <v>14</v>
      </c>
      <c r="J72" s="68" t="s">
        <v>15</v>
      </c>
      <c r="K72" s="68" t="s">
        <v>19</v>
      </c>
      <c r="L72" s="68" t="s">
        <v>17</v>
      </c>
      <c r="M72" s="69">
        <v>3.7021512710826626E-2</v>
      </c>
      <c r="N72" s="70">
        <v>41598.998520562309</v>
      </c>
    </row>
    <row r="73" spans="1:14" x14ac:dyDescent="0.2">
      <c r="A73" s="59" t="s">
        <v>108</v>
      </c>
      <c r="B73" s="58" t="s">
        <v>35</v>
      </c>
      <c r="C73" s="66">
        <v>2080.4628733164013</v>
      </c>
      <c r="D73" s="66">
        <v>5.2331516792412911</v>
      </c>
      <c r="E73" s="67">
        <v>82.760402408893285</v>
      </c>
      <c r="F73" s="67">
        <v>901043.76617553574</v>
      </c>
      <c r="G73" s="66">
        <v>60421760</v>
      </c>
      <c r="H73" s="68" t="s">
        <v>21</v>
      </c>
      <c r="I73" s="68" t="s">
        <v>14</v>
      </c>
      <c r="J73" s="68" t="s">
        <v>25</v>
      </c>
      <c r="K73" s="68" t="s">
        <v>19</v>
      </c>
      <c r="L73" s="68" t="s">
        <v>17</v>
      </c>
      <c r="M73" s="69">
        <v>3.4432344792942167E-2</v>
      </c>
      <c r="N73" s="70">
        <v>28475.090762003623</v>
      </c>
    </row>
    <row r="74" spans="1:14" x14ac:dyDescent="0.2">
      <c r="A74" s="59" t="s">
        <v>108</v>
      </c>
      <c r="B74" s="58" t="s">
        <v>29</v>
      </c>
      <c r="C74" s="66">
        <v>188.27955240550224</v>
      </c>
      <c r="D74" s="66">
        <v>4.6950412016801089</v>
      </c>
      <c r="E74" s="67">
        <v>115.85844337916511</v>
      </c>
      <c r="F74" s="67">
        <v>102416.57643549482</v>
      </c>
      <c r="G74" s="66">
        <v>5515525</v>
      </c>
      <c r="H74" s="68" t="s">
        <v>21</v>
      </c>
      <c r="I74" s="68" t="s">
        <v>14</v>
      </c>
      <c r="J74" s="68" t="s">
        <v>25</v>
      </c>
      <c r="K74" s="68" t="s">
        <v>19</v>
      </c>
      <c r="L74" s="68" t="s">
        <v>17</v>
      </c>
      <c r="M74" s="69">
        <v>3.4136288459485221E-2</v>
      </c>
      <c r="N74" s="70">
        <v>41124.281006794459</v>
      </c>
    </row>
    <row r="75" spans="1:14" x14ac:dyDescent="0.2">
      <c r="A75" s="59" t="s">
        <v>108</v>
      </c>
      <c r="B75" s="58" t="s">
        <v>26</v>
      </c>
      <c r="C75" s="66">
        <v>360.29248996412707</v>
      </c>
      <c r="D75" s="66">
        <v>4.7418523976413596</v>
      </c>
      <c r="E75" s="67">
        <v>62.075222603073129</v>
      </c>
      <c r="F75" s="67">
        <v>106052.65040071339</v>
      </c>
      <c r="G75" s="66">
        <v>10629928</v>
      </c>
      <c r="H75" s="68" t="s">
        <v>21</v>
      </c>
      <c r="I75" s="68" t="s">
        <v>14</v>
      </c>
      <c r="J75" s="68" t="s">
        <v>25</v>
      </c>
      <c r="K75" s="68" t="s">
        <v>19</v>
      </c>
      <c r="L75" s="68" t="s">
        <v>17</v>
      </c>
      <c r="M75" s="69">
        <v>3.3894160897809195E-2</v>
      </c>
      <c r="N75" s="70">
        <v>484339.12252274901</v>
      </c>
    </row>
    <row r="76" spans="1:14" x14ac:dyDescent="0.2">
      <c r="A76" s="59" t="s">
        <v>108</v>
      </c>
      <c r="B76" s="58" t="s">
        <v>23</v>
      </c>
      <c r="C76" s="66">
        <v>232.80480001316306</v>
      </c>
      <c r="D76" s="66">
        <v>10.431823430622504</v>
      </c>
      <c r="E76" s="67">
        <v>42.097487533791117</v>
      </c>
      <c r="F76" s="67">
        <v>102237.05597179274</v>
      </c>
      <c r="G76" s="66">
        <v>7025037</v>
      </c>
      <c r="H76" s="68" t="s">
        <v>21</v>
      </c>
      <c r="I76" s="68" t="s">
        <v>24</v>
      </c>
      <c r="J76" s="68" t="s">
        <v>25</v>
      </c>
      <c r="K76" s="68" t="s">
        <v>19</v>
      </c>
      <c r="L76" s="68" t="s">
        <v>17</v>
      </c>
      <c r="M76" s="69">
        <v>3.3139298769979869E-2</v>
      </c>
      <c r="N76" s="70">
        <v>13867.640839471735</v>
      </c>
    </row>
    <row r="77" spans="1:14" x14ac:dyDescent="0.2">
      <c r="A77" s="59" t="s">
        <v>108</v>
      </c>
      <c r="B77" s="58" t="s">
        <v>12</v>
      </c>
      <c r="C77" s="66">
        <v>852.24400649999995</v>
      </c>
      <c r="D77" s="66">
        <v>9.0690240889406386</v>
      </c>
      <c r="E77" s="67">
        <v>87.809919085564815</v>
      </c>
      <c r="F77" s="67">
        <v>678684.74590505497</v>
      </c>
      <c r="G77" s="66">
        <v>37065084</v>
      </c>
      <c r="H77" s="68" t="s">
        <v>13</v>
      </c>
      <c r="I77" s="68" t="s">
        <v>14</v>
      </c>
      <c r="J77" s="68" t="s">
        <v>15</v>
      </c>
      <c r="K77" s="68" t="s">
        <v>16</v>
      </c>
      <c r="L77" s="68" t="s">
        <v>17</v>
      </c>
      <c r="M77" s="69">
        <v>2.2993176178961308E-2</v>
      </c>
      <c r="N77" s="70">
        <v>57439.858493238542</v>
      </c>
    </row>
    <row r="78" spans="1:14" x14ac:dyDescent="0.2">
      <c r="A78" s="59" t="s">
        <v>108</v>
      </c>
      <c r="B78" s="58" t="s">
        <v>46</v>
      </c>
      <c r="C78" s="66">
        <v>119.70869722844796</v>
      </c>
      <c r="D78" s="66">
        <v>6.6547525910951393</v>
      </c>
      <c r="E78" s="67">
        <v>40.680051298524774</v>
      </c>
      <c r="F78" s="67">
        <v>32407.02098721893</v>
      </c>
      <c r="G78" s="66">
        <v>5446771</v>
      </c>
      <c r="H78" s="68" t="s">
        <v>21</v>
      </c>
      <c r="I78" s="68" t="s">
        <v>14</v>
      </c>
      <c r="J78" s="68" t="s">
        <v>25</v>
      </c>
      <c r="K78" s="68" t="s">
        <v>19</v>
      </c>
      <c r="L78" s="68" t="s">
        <v>17</v>
      </c>
      <c r="M78" s="69">
        <v>2.1977919987539032E-2</v>
      </c>
      <c r="N78" s="70">
        <v>16059.510671552007</v>
      </c>
    </row>
    <row r="79" spans="1:14" x14ac:dyDescent="0.2">
      <c r="A79" s="59" t="s">
        <v>108</v>
      </c>
      <c r="B79" s="58" t="s">
        <v>32</v>
      </c>
      <c r="C79" s="66">
        <v>223.12040429223623</v>
      </c>
      <c r="D79" s="66">
        <v>8.8670992079180895</v>
      </c>
      <c r="E79" s="67">
        <v>66.096260351141026</v>
      </c>
      <c r="F79" s="67">
        <v>130766.87461090559</v>
      </c>
      <c r="G79" s="66">
        <v>10732882</v>
      </c>
      <c r="H79" s="68" t="s">
        <v>21</v>
      </c>
      <c r="I79" s="68" t="s">
        <v>14</v>
      </c>
      <c r="J79" s="68" t="s">
        <v>25</v>
      </c>
      <c r="K79" s="68" t="s">
        <v>19</v>
      </c>
      <c r="L79" s="68" t="s">
        <v>17</v>
      </c>
      <c r="M79" s="69">
        <v>2.0788489456255665E-2</v>
      </c>
      <c r="N79" s="70">
        <v>16806.921197866519</v>
      </c>
    </row>
    <row r="80" spans="1:14" x14ac:dyDescent="0.2">
      <c r="A80" s="59" t="s">
        <v>108</v>
      </c>
      <c r="B80" s="58" t="s">
        <v>18</v>
      </c>
      <c r="C80" s="66">
        <v>4571.4764522707783</v>
      </c>
      <c r="D80" s="66">
        <v>7.6773707335402159</v>
      </c>
      <c r="E80" s="67">
        <v>114.24831586433962</v>
      </c>
      <c r="F80" s="67">
        <v>4009763.9476126335</v>
      </c>
      <c r="G80" s="66">
        <v>326838199</v>
      </c>
      <c r="H80" s="68" t="s">
        <v>13</v>
      </c>
      <c r="I80" s="68" t="s">
        <v>14</v>
      </c>
      <c r="J80" s="68" t="s">
        <v>15</v>
      </c>
      <c r="K80" s="68" t="s">
        <v>19</v>
      </c>
      <c r="L80" s="68" t="s">
        <v>17</v>
      </c>
      <c r="M80" s="69">
        <v>1.398697112595085E-2</v>
      </c>
      <c r="N80" s="70">
        <v>59607.393660249611</v>
      </c>
    </row>
    <row r="81" spans="1:14" x14ac:dyDescent="0.2">
      <c r="A81" s="59" t="s">
        <v>108</v>
      </c>
      <c r="B81" s="58" t="s">
        <v>72</v>
      </c>
      <c r="C81" s="66">
        <v>14.80973111362484</v>
      </c>
      <c r="D81" s="66">
        <v>17.907192501262649</v>
      </c>
      <c r="E81" s="67">
        <v>38.301572549823888</v>
      </c>
      <c r="F81" s="67">
        <v>10157.60407896403</v>
      </c>
      <c r="G81" s="66">
        <v>2811835</v>
      </c>
      <c r="H81" s="68" t="s">
        <v>73</v>
      </c>
      <c r="I81" s="68" t="s">
        <v>24</v>
      </c>
      <c r="J81" s="68" t="s">
        <v>15</v>
      </c>
      <c r="K81" s="68" t="s">
        <v>16</v>
      </c>
      <c r="L81" s="68" t="s">
        <v>10</v>
      </c>
      <c r="M81" s="69">
        <v>5.2669275094821858E-3</v>
      </c>
      <c r="N81" s="70">
        <v>317260.79232956417</v>
      </c>
    </row>
    <row r="82" spans="1:14" x14ac:dyDescent="0.2">
      <c r="A82" s="59" t="s">
        <v>108</v>
      </c>
      <c r="B82" s="58" t="s">
        <v>55</v>
      </c>
      <c r="C82" s="66">
        <v>264.98558619491763</v>
      </c>
      <c r="D82" s="66">
        <v>12.311273654580113</v>
      </c>
      <c r="E82" s="67">
        <v>94.826920490687286</v>
      </c>
      <c r="F82" s="67">
        <v>309354.81726019317</v>
      </c>
      <c r="G82" s="66">
        <v>57339635</v>
      </c>
      <c r="H82" s="68" t="s">
        <v>56</v>
      </c>
      <c r="I82" s="68" t="s">
        <v>24</v>
      </c>
      <c r="J82" s="68" t="s">
        <v>15</v>
      </c>
      <c r="K82" s="68" t="s">
        <v>19</v>
      </c>
      <c r="L82" s="68" t="s">
        <v>10</v>
      </c>
      <c r="M82" s="69">
        <v>4.6213336759977214E-3</v>
      </c>
      <c r="N82" s="70">
        <v>79704.594249684364</v>
      </c>
    </row>
    <row r="83" spans="1:14" x14ac:dyDescent="0.2">
      <c r="A83" s="59" t="s">
        <v>108</v>
      </c>
      <c r="B83" s="58" t="s">
        <v>50</v>
      </c>
      <c r="C83" s="66">
        <v>317.59959699639921</v>
      </c>
      <c r="D83" s="66">
        <v>8.2683127906014864</v>
      </c>
      <c r="E83" s="67">
        <v>102.7631305852279</v>
      </c>
      <c r="F83" s="67">
        <v>269857.29732640536</v>
      </c>
      <c r="G83" s="66">
        <v>82809304</v>
      </c>
      <c r="H83" s="68" t="s">
        <v>21</v>
      </c>
      <c r="I83" s="68" t="s">
        <v>24</v>
      </c>
      <c r="J83" s="68" t="s">
        <v>15</v>
      </c>
      <c r="K83" s="68" t="s">
        <v>19</v>
      </c>
      <c r="L83" s="68" t="s">
        <v>10</v>
      </c>
      <c r="M83" s="69">
        <v>3.8353129618913261E-3</v>
      </c>
      <c r="N83" s="70">
        <v>21211.301382269798</v>
      </c>
    </row>
    <row r="84" spans="1:14" x14ac:dyDescent="0.2">
      <c r="A84" s="59" t="s">
        <v>108</v>
      </c>
      <c r="B84" s="58" t="s">
        <v>65</v>
      </c>
      <c r="C84" s="66">
        <v>428.95213204668022</v>
      </c>
      <c r="D84" s="66">
        <v>7.9209556077473273</v>
      </c>
      <c r="E84" s="67">
        <v>146.24635573608037</v>
      </c>
      <c r="F84" s="67">
        <v>496902.82172947243</v>
      </c>
      <c r="G84" s="66">
        <v>126811000</v>
      </c>
      <c r="H84" s="68" t="s">
        <v>61</v>
      </c>
      <c r="I84" s="68" t="s">
        <v>14</v>
      </c>
      <c r="J84" s="68" t="s">
        <v>15</v>
      </c>
      <c r="K84" s="68" t="s">
        <v>19</v>
      </c>
      <c r="L84" s="68" t="s">
        <v>17</v>
      </c>
      <c r="M84" s="69">
        <v>3.3826098055111955E-3</v>
      </c>
      <c r="N84" s="70">
        <v>4374353.0424411129</v>
      </c>
    </row>
    <row r="85" spans="1:14" x14ac:dyDescent="0.2">
      <c r="A85" s="59" t="s">
        <v>108</v>
      </c>
      <c r="B85" s="58" t="s">
        <v>68</v>
      </c>
      <c r="C85" s="66">
        <v>188.97782667449675</v>
      </c>
      <c r="D85" s="66">
        <v>18.71090145305633</v>
      </c>
      <c r="E85" s="67">
        <v>89.375138752497804</v>
      </c>
      <c r="F85" s="67">
        <v>316025.61894367868</v>
      </c>
      <c r="G85" s="66">
        <v>71127802</v>
      </c>
      <c r="H85" s="68" t="s">
        <v>61</v>
      </c>
      <c r="I85" s="68" t="s">
        <v>24</v>
      </c>
      <c r="J85" s="68" t="s">
        <v>15</v>
      </c>
      <c r="K85" s="68" t="s">
        <v>19</v>
      </c>
      <c r="L85" s="68" t="s">
        <v>17</v>
      </c>
      <c r="M85" s="69">
        <v>2.6568770770464237E-3</v>
      </c>
      <c r="N85" s="70">
        <v>150337.90865630854</v>
      </c>
    </row>
    <row r="86" spans="1:14" x14ac:dyDescent="0.2">
      <c r="A86" s="59" t="s">
        <v>108</v>
      </c>
      <c r="B86" s="58" t="s">
        <v>45</v>
      </c>
      <c r="C86" s="66">
        <v>228.7721401075344</v>
      </c>
      <c r="D86" s="66">
        <v>6.9955088502741818</v>
      </c>
      <c r="E86" s="67">
        <v>122.99169758940828</v>
      </c>
      <c r="F86" s="67">
        <v>196833.14929930327</v>
      </c>
      <c r="G86" s="66">
        <v>144477859</v>
      </c>
      <c r="H86" s="68" t="s">
        <v>21</v>
      </c>
      <c r="I86" s="68" t="s">
        <v>24</v>
      </c>
      <c r="J86" s="68" t="s">
        <v>15</v>
      </c>
      <c r="K86" s="68" t="s">
        <v>19</v>
      </c>
      <c r="L86" s="68" t="s">
        <v>17</v>
      </c>
      <c r="M86" s="69">
        <v>1.5834408240195086E-3</v>
      </c>
      <c r="N86" s="70">
        <v>610408.3125</v>
      </c>
    </row>
    <row r="87" spans="1:14" x14ac:dyDescent="0.2">
      <c r="A87" s="59" t="s">
        <v>108</v>
      </c>
      <c r="B87" s="58" t="s">
        <v>74</v>
      </c>
      <c r="C87" s="66">
        <v>287.70149971148055</v>
      </c>
      <c r="D87" s="66">
        <v>8.1795803354735561</v>
      </c>
      <c r="E87" s="67">
        <v>106.70955256969647</v>
      </c>
      <c r="F87" s="67">
        <v>251117.19224806971</v>
      </c>
      <c r="G87" s="66">
        <v>210166592</v>
      </c>
      <c r="H87" s="68" t="s">
        <v>73</v>
      </c>
      <c r="I87" s="68" t="s">
        <v>24</v>
      </c>
      <c r="J87" s="68" t="s">
        <v>15</v>
      </c>
      <c r="K87" s="68" t="s">
        <v>19</v>
      </c>
      <c r="L87" s="68" t="s">
        <v>17</v>
      </c>
      <c r="M87" s="69">
        <v>1.3689211828275759E-3</v>
      </c>
      <c r="N87" s="70" t="s">
        <v>62</v>
      </c>
    </row>
    <row r="88" spans="1:14" x14ac:dyDescent="0.2">
      <c r="A88" s="59" t="s">
        <v>108</v>
      </c>
      <c r="B88" s="58" t="s">
        <v>75</v>
      </c>
      <c r="C88" s="66">
        <v>163.87960797843806</v>
      </c>
      <c r="D88" s="66">
        <v>6.7138515057176766</v>
      </c>
      <c r="E88" s="67">
        <v>79.999594740079047</v>
      </c>
      <c r="F88" s="67">
        <v>88020.622329957332</v>
      </c>
      <c r="G88" s="66">
        <v>124013861</v>
      </c>
      <c r="H88" s="68" t="s">
        <v>73</v>
      </c>
      <c r="I88" s="68" t="s">
        <v>24</v>
      </c>
      <c r="J88" s="68" t="s">
        <v>15</v>
      </c>
      <c r="K88" s="68" t="s">
        <v>19</v>
      </c>
      <c r="L88" s="68" t="s">
        <v>17</v>
      </c>
      <c r="M88" s="69">
        <v>1.3214620257524122E-3</v>
      </c>
      <c r="N88" s="70">
        <v>149338.50012943312</v>
      </c>
    </row>
    <row r="89" spans="1:14" x14ac:dyDescent="0.2">
      <c r="A89" s="59" t="s">
        <v>108</v>
      </c>
      <c r="B89" s="58" t="s">
        <v>57</v>
      </c>
      <c r="C89" s="66">
        <v>203.2258209149671</v>
      </c>
      <c r="D89" s="66">
        <v>18.401892550774605</v>
      </c>
      <c r="E89" s="67">
        <v>78.747751198994052</v>
      </c>
      <c r="F89" s="67">
        <v>294496.09302114538</v>
      </c>
      <c r="G89" s="66">
        <v>198387623</v>
      </c>
      <c r="H89" s="68" t="s">
        <v>56</v>
      </c>
      <c r="I89" s="68" t="s">
        <v>52</v>
      </c>
      <c r="J89" s="68" t="s">
        <v>15</v>
      </c>
      <c r="K89" s="68" t="s">
        <v>19</v>
      </c>
      <c r="L89" s="68" t="s">
        <v>10</v>
      </c>
      <c r="M89" s="69">
        <v>1.0243875995982225E-3</v>
      </c>
      <c r="N89" s="70">
        <v>355548.13125463983</v>
      </c>
    </row>
    <row r="90" spans="1:14" x14ac:dyDescent="0.2">
      <c r="A90" s="59" t="s">
        <v>108</v>
      </c>
      <c r="B90" s="58" t="s">
        <v>60</v>
      </c>
      <c r="C90" s="66">
        <v>1404</v>
      </c>
      <c r="D90" s="66">
        <v>13</v>
      </c>
      <c r="E90" s="67">
        <v>112</v>
      </c>
      <c r="F90" s="67">
        <v>2044471.1719593841</v>
      </c>
      <c r="G90" s="66">
        <v>1402760000</v>
      </c>
      <c r="H90" s="68" t="s">
        <v>61</v>
      </c>
      <c r="I90" s="68" t="s">
        <v>24</v>
      </c>
      <c r="J90" s="68" t="s">
        <v>15</v>
      </c>
      <c r="K90" s="68" t="s">
        <v>19</v>
      </c>
      <c r="L90" s="68" t="s">
        <v>10</v>
      </c>
      <c r="M90" s="69">
        <v>1.0010049908474119E-3</v>
      </c>
      <c r="N90" s="70">
        <v>59903.521194929992</v>
      </c>
    </row>
    <row r="91" spans="1:14" x14ac:dyDescent="0.2">
      <c r="A91" s="59" t="s">
        <v>108</v>
      </c>
      <c r="B91" s="58" t="s">
        <v>53</v>
      </c>
      <c r="C91" s="66">
        <v>30.714891011109422</v>
      </c>
      <c r="D91" s="66">
        <v>4.682143856939164</v>
      </c>
      <c r="E91" s="67">
        <v>147.43036874847729</v>
      </c>
      <c r="F91" s="67">
        <v>21202.18811657999</v>
      </c>
      <c r="G91" s="66">
        <v>35927511</v>
      </c>
      <c r="H91" s="68" t="s">
        <v>39</v>
      </c>
      <c r="I91" s="68" t="s">
        <v>52</v>
      </c>
      <c r="J91" s="68" t="s">
        <v>15</v>
      </c>
      <c r="K91" s="68" t="s">
        <v>19</v>
      </c>
      <c r="L91" s="68" t="s">
        <v>17</v>
      </c>
      <c r="M91" s="69">
        <v>8.5491285525204973E-4</v>
      </c>
      <c r="N91" s="70">
        <v>31195.376953125</v>
      </c>
    </row>
    <row r="92" spans="1:14" x14ac:dyDescent="0.2">
      <c r="A92" s="59" t="s">
        <v>108</v>
      </c>
      <c r="B92" s="58" t="s">
        <v>67</v>
      </c>
      <c r="C92" s="66">
        <v>17.936837642322967</v>
      </c>
      <c r="D92" s="66">
        <v>18.089116576915181</v>
      </c>
      <c r="E92" s="67">
        <v>88.718439153701581</v>
      </c>
      <c r="F92" s="67">
        <v>28785.722027050961</v>
      </c>
      <c r="G92" s="66">
        <v>21670000</v>
      </c>
      <c r="H92" s="68" t="s">
        <v>64</v>
      </c>
      <c r="I92" s="68" t="s">
        <v>52</v>
      </c>
      <c r="J92" s="68" t="s">
        <v>15</v>
      </c>
      <c r="K92" s="68" t="s">
        <v>19</v>
      </c>
      <c r="L92" s="68" t="s">
        <v>10</v>
      </c>
      <c r="M92" s="69">
        <v>8.2772670246068151E-4</v>
      </c>
      <c r="N92" s="70">
        <v>610773.34523304109</v>
      </c>
    </row>
    <row r="93" spans="1:14" x14ac:dyDescent="0.2">
      <c r="A93" s="59" t="s">
        <v>108</v>
      </c>
      <c r="B93" s="58" t="s">
        <v>51</v>
      </c>
      <c r="C93" s="66">
        <v>56.186584759572632</v>
      </c>
      <c r="D93" s="66">
        <v>8.9688362865473987</v>
      </c>
      <c r="E93" s="67">
        <v>112.82594882693556</v>
      </c>
      <c r="F93" s="67">
        <v>56856.186355286656</v>
      </c>
      <c r="G93" s="66">
        <v>103740765</v>
      </c>
      <c r="H93" s="68" t="s">
        <v>39</v>
      </c>
      <c r="I93" s="68" t="s">
        <v>52</v>
      </c>
      <c r="J93" s="68" t="s">
        <v>15</v>
      </c>
      <c r="K93" s="68" t="s">
        <v>19</v>
      </c>
      <c r="L93" s="68" t="s">
        <v>10</v>
      </c>
      <c r="M93" s="69">
        <v>5.4160565289423717E-4</v>
      </c>
      <c r="N93" s="70">
        <v>37119.448656465953</v>
      </c>
    </row>
    <row r="94" spans="1:14" x14ac:dyDescent="0.2">
      <c r="A94" s="59" t="s">
        <v>108</v>
      </c>
      <c r="B94" s="58" t="s">
        <v>63</v>
      </c>
      <c r="C94" s="66">
        <v>679.58538570767132</v>
      </c>
      <c r="D94" s="66">
        <v>20.182842166869627</v>
      </c>
      <c r="E94" s="67">
        <v>46.967543017993862</v>
      </c>
      <c r="F94" s="67">
        <v>644205.15638098388</v>
      </c>
      <c r="G94" s="66">
        <v>1369003306</v>
      </c>
      <c r="H94" s="68" t="s">
        <v>64</v>
      </c>
      <c r="I94" s="68" t="s">
        <v>52</v>
      </c>
      <c r="J94" s="68" t="s">
        <v>15</v>
      </c>
      <c r="K94" s="68" t="s">
        <v>19</v>
      </c>
      <c r="L94" s="68" t="s">
        <v>10</v>
      </c>
      <c r="M94" s="69">
        <v>4.9640887113217187E-4</v>
      </c>
      <c r="N94" s="70">
        <v>102212.41888133176</v>
      </c>
    </row>
    <row r="95" spans="1:14" x14ac:dyDescent="0.2">
      <c r="A95" s="59" t="s">
        <v>108</v>
      </c>
      <c r="B95" s="58" t="s">
        <v>66</v>
      </c>
      <c r="C95" s="66">
        <v>94.92839685766603</v>
      </c>
      <c r="D95" s="66">
        <v>20.383761904078995</v>
      </c>
      <c r="E95" s="67">
        <v>53.311445267831303</v>
      </c>
      <c r="F95" s="67">
        <v>103157.53141294766</v>
      </c>
      <c r="G95" s="66">
        <v>219731479</v>
      </c>
      <c r="H95" s="68" t="s">
        <v>64</v>
      </c>
      <c r="I95" s="68" t="s">
        <v>52</v>
      </c>
      <c r="J95" s="68" t="s">
        <v>15</v>
      </c>
      <c r="K95" s="68" t="s">
        <v>19</v>
      </c>
      <c r="L95" s="68" t="s">
        <v>10</v>
      </c>
      <c r="M95" s="69">
        <v>4.3202001501872213E-4</v>
      </c>
      <c r="N95" s="70">
        <v>165101.56471481267</v>
      </c>
    </row>
    <row r="96" spans="1:14" x14ac:dyDescent="0.2">
      <c r="A96" s="59" t="s">
        <v>108</v>
      </c>
      <c r="B96" s="58" t="s">
        <v>54</v>
      </c>
      <c r="C96" s="66">
        <v>4.470442260478384</v>
      </c>
      <c r="D96" s="66">
        <v>10.188106391293122</v>
      </c>
      <c r="E96" s="67">
        <v>117.02647830286678</v>
      </c>
      <c r="F96" s="67">
        <v>5330.0109031515995</v>
      </c>
      <c r="G96" s="66">
        <v>11933041</v>
      </c>
      <c r="H96" s="68" t="s">
        <v>39</v>
      </c>
      <c r="I96" s="68" t="s">
        <v>52</v>
      </c>
      <c r="J96" s="68" t="s">
        <v>15</v>
      </c>
      <c r="K96" s="68" t="s">
        <v>19</v>
      </c>
      <c r="L96" s="68" t="s">
        <v>17</v>
      </c>
      <c r="M96" s="69">
        <v>3.7462724384156428E-4</v>
      </c>
      <c r="N96" s="70">
        <v>7984.0982445296213</v>
      </c>
    </row>
  </sheetData>
  <mergeCells count="2">
    <mergeCell ref="P10:Q10"/>
    <mergeCell ref="S10:T10"/>
  </mergeCells>
  <pageMargins left="0.7" right="0.7" top="0.75" bottom="0.75" header="0.3" footer="0.3"/>
  <pageSetup paperSize="9" orientation="portrait" horizontalDpi="0" verticalDpi="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F9651-B754-8240-B441-5B8DAE51D2DA}">
  <dimension ref="A1:M55"/>
  <sheetViews>
    <sheetView workbookViewId="0">
      <selection activeCell="B38" sqref="B38"/>
    </sheetView>
  </sheetViews>
  <sheetFormatPr baseColWidth="10" defaultRowHeight="16" x14ac:dyDescent="0.2"/>
  <cols>
    <col min="1" max="1" width="15.83203125" customWidth="1"/>
    <col min="2" max="2" width="9" customWidth="1"/>
    <col min="3" max="3" width="10.1640625" customWidth="1"/>
    <col min="4" max="6" width="15.83203125" customWidth="1"/>
    <col min="7" max="7" width="24.33203125" customWidth="1"/>
    <col min="8" max="8" width="23.5" customWidth="1"/>
    <col min="9" max="9" width="13.33203125" customWidth="1"/>
    <col min="10" max="10" width="15.83203125" customWidth="1"/>
    <col min="11" max="11" width="11" customWidth="1"/>
    <col min="12" max="12" width="9" customWidth="1"/>
    <col min="13" max="13" width="15.33203125" style="10" customWidth="1"/>
  </cols>
  <sheetData>
    <row r="1" spans="1:13" x14ac:dyDescent="0.2">
      <c r="A1" s="1" t="s">
        <v>0</v>
      </c>
      <c r="B1" s="2" t="s">
        <v>1</v>
      </c>
      <c r="C1" s="3" t="s">
        <v>2</v>
      </c>
      <c r="D1" s="4" t="s">
        <v>3</v>
      </c>
      <c r="E1" s="4" t="s">
        <v>4</v>
      </c>
      <c r="F1" s="3" t="s">
        <v>5</v>
      </c>
      <c r="G1" s="5" t="s">
        <v>6</v>
      </c>
      <c r="H1" s="5" t="s">
        <v>7</v>
      </c>
      <c r="I1" s="5" t="s">
        <v>8</v>
      </c>
      <c r="J1" s="5" t="s">
        <v>9</v>
      </c>
      <c r="K1" s="5" t="s">
        <v>10</v>
      </c>
      <c r="L1" s="5" t="s">
        <v>11</v>
      </c>
      <c r="M1" s="41" t="s">
        <v>102</v>
      </c>
    </row>
    <row r="2" spans="1:13" x14ac:dyDescent="0.2">
      <c r="A2" s="6" t="s">
        <v>12</v>
      </c>
      <c r="B2" s="7">
        <v>896.646943423268</v>
      </c>
      <c r="C2" s="8">
        <v>10.735267922968767</v>
      </c>
      <c r="D2" s="9">
        <v>96.772534499101383</v>
      </c>
      <c r="E2" s="9">
        <v>931507756.53949332</v>
      </c>
      <c r="F2" s="8">
        <v>38929902</v>
      </c>
      <c r="G2" s="10" t="s">
        <v>13</v>
      </c>
      <c r="H2" s="10" t="s">
        <v>14</v>
      </c>
      <c r="I2" s="10" t="s">
        <v>15</v>
      </c>
      <c r="J2" s="10" t="s">
        <v>16</v>
      </c>
      <c r="K2" s="10" t="s">
        <v>17</v>
      </c>
      <c r="L2" s="11">
        <v>2.3032345250272351E-2</v>
      </c>
      <c r="M2">
        <v>57430.853280853364</v>
      </c>
    </row>
    <row r="3" spans="1:13" x14ac:dyDescent="0.2">
      <c r="A3" s="6" t="s">
        <v>18</v>
      </c>
      <c r="B3" s="7">
        <v>4586.7862682640998</v>
      </c>
      <c r="C3" s="8">
        <v>8.5340457895893547</v>
      </c>
      <c r="D3" s="9">
        <v>152.04623283558499</v>
      </c>
      <c r="E3" s="9">
        <v>5951674025.0503626</v>
      </c>
      <c r="F3" s="8">
        <v>333287557</v>
      </c>
      <c r="G3" s="10" t="s">
        <v>13</v>
      </c>
      <c r="H3" s="10" t="s">
        <v>14</v>
      </c>
      <c r="I3" s="10" t="s">
        <v>15</v>
      </c>
      <c r="J3" s="10" t="s">
        <v>19</v>
      </c>
      <c r="K3" s="10" t="s">
        <v>17</v>
      </c>
      <c r="L3" s="11">
        <v>1.3762248760652351E-2</v>
      </c>
      <c r="M3">
        <v>62866.714391020607</v>
      </c>
    </row>
    <row r="4" spans="1:13" x14ac:dyDescent="0.2">
      <c r="A4" s="6" t="s">
        <v>20</v>
      </c>
      <c r="B4" s="7">
        <v>288.05899885618538</v>
      </c>
      <c r="C4" s="8">
        <v>6.1521022141211548</v>
      </c>
      <c r="D4" s="9">
        <v>103.81730869889587</v>
      </c>
      <c r="E4" s="9">
        <v>183981754.33308572</v>
      </c>
      <c r="F4" s="8">
        <v>9042528</v>
      </c>
      <c r="G4" s="10" t="s">
        <v>21</v>
      </c>
      <c r="H4" s="10" t="s">
        <v>14</v>
      </c>
      <c r="I4" s="10" t="s">
        <v>15</v>
      </c>
      <c r="J4" s="10" t="s">
        <v>19</v>
      </c>
      <c r="K4" s="10" t="s">
        <v>17</v>
      </c>
      <c r="L4" s="11">
        <v>3.1856025091233933E-2</v>
      </c>
      <c r="M4">
        <v>42399.996991991618</v>
      </c>
    </row>
    <row r="5" spans="1:13" x14ac:dyDescent="0.2">
      <c r="A5" s="6" t="s">
        <v>22</v>
      </c>
      <c r="B5" s="7">
        <v>679.13641254937988</v>
      </c>
      <c r="C5" s="8">
        <v>4.7044302794802286</v>
      </c>
      <c r="D5" s="9">
        <v>125.90000412610949</v>
      </c>
      <c r="E5" s="9">
        <v>402244205.9823584</v>
      </c>
      <c r="F5" s="8">
        <v>11669446</v>
      </c>
      <c r="G5" s="10" t="s">
        <v>21</v>
      </c>
      <c r="H5" s="10" t="s">
        <v>14</v>
      </c>
      <c r="I5" s="10" t="s">
        <v>15</v>
      </c>
      <c r="J5" s="10" t="s">
        <v>19</v>
      </c>
      <c r="K5" s="10" t="s">
        <v>17</v>
      </c>
      <c r="L5" s="11">
        <v>5.8197828118779577E-2</v>
      </c>
      <c r="M5">
        <v>39725.416270832393</v>
      </c>
    </row>
    <row r="6" spans="1:13" x14ac:dyDescent="0.2">
      <c r="A6" s="6" t="s">
        <v>23</v>
      </c>
      <c r="B6" s="7">
        <v>183.00940161078114</v>
      </c>
      <c r="C6" s="8">
        <v>9.1402300183729022</v>
      </c>
      <c r="D6" s="9">
        <v>67.463013492706551</v>
      </c>
      <c r="E6" s="9">
        <v>112848622.66462147</v>
      </c>
      <c r="F6" s="8">
        <v>6465097</v>
      </c>
      <c r="G6" s="10" t="s">
        <v>21</v>
      </c>
      <c r="H6" s="10" t="s">
        <v>24</v>
      </c>
      <c r="I6" s="10" t="s">
        <v>25</v>
      </c>
      <c r="J6" s="10" t="s">
        <v>19</v>
      </c>
      <c r="K6" s="10" t="s">
        <v>17</v>
      </c>
      <c r="L6" s="11">
        <v>2.8307294014425638E-2</v>
      </c>
      <c r="M6">
        <v>16750.850605953787</v>
      </c>
    </row>
    <row r="7" spans="1:13" x14ac:dyDescent="0.2">
      <c r="A7" s="6" t="s">
        <v>26</v>
      </c>
      <c r="B7" s="7">
        <v>276.49972340210155</v>
      </c>
      <c r="C7" s="8">
        <v>5.341705051866918</v>
      </c>
      <c r="D7" s="9">
        <v>100.48874973183842</v>
      </c>
      <c r="E7" s="9">
        <v>148419870.4976252</v>
      </c>
      <c r="F7" s="8">
        <v>10526073</v>
      </c>
      <c r="G7" s="10" t="s">
        <v>21</v>
      </c>
      <c r="H7" s="10" t="s">
        <v>14</v>
      </c>
      <c r="I7" s="10" t="s">
        <v>25</v>
      </c>
      <c r="J7" s="10" t="s">
        <v>19</v>
      </c>
      <c r="K7" s="10" t="s">
        <v>17</v>
      </c>
      <c r="L7" s="11">
        <v>2.6268079596455537E-2</v>
      </c>
      <c r="M7">
        <v>505259.65381391521</v>
      </c>
    </row>
    <row r="8" spans="1:13" x14ac:dyDescent="0.2">
      <c r="A8" s="6" t="s">
        <v>27</v>
      </c>
      <c r="B8" s="7">
        <v>122.65947457236214</v>
      </c>
      <c r="C8" s="8">
        <v>10.617990031329818</v>
      </c>
      <c r="D8" s="9">
        <v>80.535429254695202</v>
      </c>
      <c r="E8" s="9">
        <v>104889107.75752819</v>
      </c>
      <c r="F8" s="8">
        <v>1251488</v>
      </c>
      <c r="G8" s="10" t="s">
        <v>21</v>
      </c>
      <c r="H8" s="10" t="s">
        <v>14</v>
      </c>
      <c r="I8" s="10" t="s">
        <v>25</v>
      </c>
      <c r="J8" s="10" t="s">
        <v>16</v>
      </c>
      <c r="K8" s="10" t="s">
        <v>10</v>
      </c>
      <c r="L8" s="11">
        <v>9.8010907473633099E-2</v>
      </c>
      <c r="M8">
        <v>26653.35546875</v>
      </c>
    </row>
    <row r="9" spans="1:13" x14ac:dyDescent="0.2">
      <c r="A9" s="6" t="s">
        <v>28</v>
      </c>
      <c r="B9" s="7">
        <v>566.00640164596405</v>
      </c>
      <c r="C9" s="8">
        <v>4.7308243962758354</v>
      </c>
      <c r="D9" s="9">
        <v>115.16588053920087</v>
      </c>
      <c r="E9" s="9">
        <v>308377017.2227034</v>
      </c>
      <c r="F9" s="8">
        <v>5903037</v>
      </c>
      <c r="G9" s="10" t="s">
        <v>21</v>
      </c>
      <c r="H9" s="10" t="s">
        <v>14</v>
      </c>
      <c r="I9" s="10" t="s">
        <v>25</v>
      </c>
      <c r="J9" s="10" t="s">
        <v>19</v>
      </c>
      <c r="K9" s="10" t="s">
        <v>17</v>
      </c>
      <c r="L9" s="11">
        <v>9.588393256656938E-2</v>
      </c>
      <c r="M9">
        <v>404435.2415544744</v>
      </c>
    </row>
    <row r="10" spans="1:13" x14ac:dyDescent="0.2">
      <c r="A10" s="6" t="s">
        <v>29</v>
      </c>
      <c r="B10" s="7">
        <v>169.38428662032132</v>
      </c>
      <c r="C10" s="8">
        <v>5.7888759103705567</v>
      </c>
      <c r="D10" s="9">
        <v>115.2362667072189</v>
      </c>
      <c r="E10" s="9">
        <v>112994300.93514398</v>
      </c>
      <c r="F10" s="8">
        <v>5556880</v>
      </c>
      <c r="G10" s="10" t="s">
        <v>21</v>
      </c>
      <c r="H10" s="10" t="s">
        <v>14</v>
      </c>
      <c r="I10" s="10" t="s">
        <v>25</v>
      </c>
      <c r="J10" s="10" t="s">
        <v>19</v>
      </c>
      <c r="K10" s="10" t="s">
        <v>17</v>
      </c>
      <c r="L10" s="11">
        <v>3.0481904705576025E-2</v>
      </c>
      <c r="M10">
        <v>42440.54217474554</v>
      </c>
    </row>
    <row r="11" spans="1:13" x14ac:dyDescent="0.2">
      <c r="A11" s="6" t="s">
        <v>30</v>
      </c>
      <c r="B11" s="7">
        <v>2829.8442463755555</v>
      </c>
      <c r="C11" s="8">
        <v>5.911134691078332</v>
      </c>
      <c r="D11" s="9">
        <v>94.09037937733514</v>
      </c>
      <c r="E11" s="9">
        <v>1573905335.7525671</v>
      </c>
      <c r="F11" s="8">
        <v>67935660</v>
      </c>
      <c r="G11" s="10" t="s">
        <v>21</v>
      </c>
      <c r="H11" s="10" t="s">
        <v>14</v>
      </c>
      <c r="I11" s="10" t="s">
        <v>25</v>
      </c>
      <c r="J11" s="10" t="s">
        <v>19</v>
      </c>
      <c r="K11" s="10" t="s">
        <v>17</v>
      </c>
      <c r="L11" s="11">
        <v>4.1654769326971368E-2</v>
      </c>
      <c r="M11">
        <v>35072.992608005872</v>
      </c>
    </row>
    <row r="12" spans="1:13" x14ac:dyDescent="0.2">
      <c r="A12" s="6" t="s">
        <v>31</v>
      </c>
      <c r="B12" s="7">
        <v>2232.7507874043995</v>
      </c>
      <c r="C12" s="8">
        <v>6.3193706734193684</v>
      </c>
      <c r="D12" s="9">
        <v>98.551559345614393</v>
      </c>
      <c r="E12" s="9">
        <v>1390521095.6310747</v>
      </c>
      <c r="F12" s="8">
        <v>84079811</v>
      </c>
      <c r="G12" s="10" t="s">
        <v>21</v>
      </c>
      <c r="H12" s="10" t="s">
        <v>14</v>
      </c>
      <c r="I12" s="10" t="s">
        <v>25</v>
      </c>
      <c r="J12" s="10" t="s">
        <v>19</v>
      </c>
      <c r="K12" s="10" t="s">
        <v>17</v>
      </c>
      <c r="L12" s="11">
        <v>2.6555135660383436E-2</v>
      </c>
      <c r="M12">
        <v>38784.715750609859</v>
      </c>
    </row>
    <row r="13" spans="1:13" x14ac:dyDescent="0.2">
      <c r="A13" s="6" t="s">
        <v>32</v>
      </c>
      <c r="B13" s="7">
        <v>184.7841777283987</v>
      </c>
      <c r="C13" s="8">
        <v>9.2551341323189753</v>
      </c>
      <c r="D13" s="9">
        <v>83.309119332153557</v>
      </c>
      <c r="E13" s="9">
        <v>142475451.69215283</v>
      </c>
      <c r="F13" s="8">
        <v>10566531</v>
      </c>
      <c r="G13" s="10" t="s">
        <v>21</v>
      </c>
      <c r="H13" s="10" t="s">
        <v>14</v>
      </c>
      <c r="I13" s="10" t="s">
        <v>25</v>
      </c>
      <c r="J13" s="10" t="s">
        <v>19</v>
      </c>
      <c r="K13" s="10" t="s">
        <v>17</v>
      </c>
      <c r="L13" s="11">
        <v>1.748768614111847E-2</v>
      </c>
      <c r="M13">
        <v>18176.948707196334</v>
      </c>
    </row>
    <row r="14" spans="1:13" x14ac:dyDescent="0.2">
      <c r="A14" s="6" t="s">
        <v>33</v>
      </c>
      <c r="B14" s="7">
        <v>255.29593370911286</v>
      </c>
      <c r="C14" s="8">
        <v>5.8556507753452349</v>
      </c>
      <c r="D14" s="9">
        <v>59.134562475714034</v>
      </c>
      <c r="E14" s="9">
        <v>88401666.74966909</v>
      </c>
      <c r="F14" s="8">
        <v>9683505</v>
      </c>
      <c r="G14" s="10" t="s">
        <v>21</v>
      </c>
      <c r="H14" s="10" t="s">
        <v>14</v>
      </c>
      <c r="I14" s="10" t="s">
        <v>25</v>
      </c>
      <c r="J14" s="10" t="s">
        <v>19</v>
      </c>
      <c r="K14" s="10" t="s">
        <v>17</v>
      </c>
      <c r="L14" s="11">
        <v>2.6364000814696007E-2</v>
      </c>
      <c r="M14">
        <v>4550043.5018105535</v>
      </c>
    </row>
    <row r="15" spans="1:13" x14ac:dyDescent="0.2">
      <c r="A15" s="6" t="s">
        <v>34</v>
      </c>
      <c r="B15" s="7">
        <v>2508.6722066683928</v>
      </c>
      <c r="C15" s="8">
        <v>3.7017268981213984</v>
      </c>
      <c r="D15" s="9">
        <v>109.90062741098561</v>
      </c>
      <c r="E15" s="9">
        <v>1020583316.9222752</v>
      </c>
      <c r="F15" s="8">
        <v>5086988</v>
      </c>
      <c r="G15" s="10" t="s">
        <v>21</v>
      </c>
      <c r="H15" s="10" t="s">
        <v>14</v>
      </c>
      <c r="I15" s="10" t="s">
        <v>25</v>
      </c>
      <c r="J15" s="10" t="s">
        <v>19</v>
      </c>
      <c r="K15" s="10" t="s">
        <v>17</v>
      </c>
      <c r="L15" s="11">
        <v>0.49315473255851849</v>
      </c>
      <c r="M15">
        <v>88833.239237049507</v>
      </c>
    </row>
    <row r="16" spans="1:13" x14ac:dyDescent="0.2">
      <c r="A16" s="6" t="s">
        <v>35</v>
      </c>
      <c r="B16" s="7">
        <v>1313.3643740591465</v>
      </c>
      <c r="C16" s="8">
        <v>6.7411479616354706</v>
      </c>
      <c r="D16" s="9">
        <v>90.043335577776418</v>
      </c>
      <c r="E16" s="9">
        <v>797206196.73614252</v>
      </c>
      <c r="F16" s="8">
        <v>58856847</v>
      </c>
      <c r="G16" s="10" t="s">
        <v>21</v>
      </c>
      <c r="H16" s="10" t="s">
        <v>14</v>
      </c>
      <c r="I16" s="10" t="s">
        <v>25</v>
      </c>
      <c r="J16" s="10" t="s">
        <v>19</v>
      </c>
      <c r="K16" s="10" t="s">
        <v>17</v>
      </c>
      <c r="L16" s="11">
        <v>2.2314555417131784E-2</v>
      </c>
      <c r="M16">
        <v>29655.054406839019</v>
      </c>
    </row>
    <row r="17" spans="1:13" x14ac:dyDescent="0.2">
      <c r="A17" s="6" t="s">
        <v>36</v>
      </c>
      <c r="B17" s="7">
        <v>164.38696713930742</v>
      </c>
      <c r="C17" s="8">
        <v>6.3325416374992178</v>
      </c>
      <c r="D17" s="9">
        <v>64.98667648014974</v>
      </c>
      <c r="E17" s="9">
        <v>67650305.799529284</v>
      </c>
      <c r="F17" s="8">
        <v>2833000</v>
      </c>
      <c r="G17" s="10" t="s">
        <v>21</v>
      </c>
      <c r="H17" s="10" t="s">
        <v>14</v>
      </c>
      <c r="I17" s="10" t="s">
        <v>25</v>
      </c>
      <c r="J17" s="10" t="s">
        <v>19</v>
      </c>
      <c r="K17" s="10" t="s">
        <v>17</v>
      </c>
      <c r="L17" s="11">
        <v>5.8025756138124746E-2</v>
      </c>
      <c r="M17">
        <v>16554.057536180728</v>
      </c>
    </row>
    <row r="18" spans="1:13" x14ac:dyDescent="0.2">
      <c r="A18" s="6" t="s">
        <v>37</v>
      </c>
      <c r="B18" s="7">
        <v>81.626886184629782</v>
      </c>
      <c r="C18" s="8">
        <v>4.4195448016304457</v>
      </c>
      <c r="D18" s="9">
        <v>183.56357418294351</v>
      </c>
      <c r="E18" s="9">
        <v>66221234.994170189</v>
      </c>
      <c r="F18" s="8">
        <v>650774</v>
      </c>
      <c r="G18" s="10" t="s">
        <v>21</v>
      </c>
      <c r="H18" s="10" t="s">
        <v>14</v>
      </c>
      <c r="I18" s="10" t="s">
        <v>25</v>
      </c>
      <c r="J18" s="10" t="s">
        <v>19</v>
      </c>
      <c r="K18" s="10" t="s">
        <v>17</v>
      </c>
      <c r="L18" s="11">
        <v>0.12543046615972639</v>
      </c>
      <c r="M18">
        <v>97033.696797966724</v>
      </c>
    </row>
    <row r="19" spans="1:13" x14ac:dyDescent="0.2">
      <c r="A19" s="6" t="s">
        <v>38</v>
      </c>
      <c r="B19" s="7">
        <v>70.01084893434134</v>
      </c>
      <c r="C19" s="8">
        <v>7.2424058243718612</v>
      </c>
      <c r="D19" s="9">
        <v>70.036576536044421</v>
      </c>
      <c r="E19" s="9">
        <v>35511834.628533982</v>
      </c>
      <c r="F19" s="8">
        <v>523417</v>
      </c>
      <c r="G19" s="10" t="s">
        <v>39</v>
      </c>
      <c r="H19" s="10" t="s">
        <v>14</v>
      </c>
      <c r="I19" s="10" t="s">
        <v>25</v>
      </c>
      <c r="J19" s="10" t="s">
        <v>19</v>
      </c>
      <c r="K19" s="10" t="s">
        <v>17</v>
      </c>
      <c r="L19" s="11">
        <v>0.13375730810107683</v>
      </c>
      <c r="M19">
        <v>27158.801420757445</v>
      </c>
    </row>
    <row r="20" spans="1:13" x14ac:dyDescent="0.2">
      <c r="A20" s="6" t="s">
        <v>40</v>
      </c>
      <c r="B20" s="7">
        <v>1631.5933477799508</v>
      </c>
      <c r="C20" s="8">
        <v>5.1270261641356214</v>
      </c>
      <c r="D20" s="9">
        <v>106.76423684575862</v>
      </c>
      <c r="E20" s="9">
        <v>893106519.73926699</v>
      </c>
      <c r="F20" s="8">
        <v>17703090</v>
      </c>
      <c r="G20" s="10" t="s">
        <v>21</v>
      </c>
      <c r="H20" s="10" t="s">
        <v>14</v>
      </c>
      <c r="I20" s="10" t="s">
        <v>25</v>
      </c>
      <c r="J20" s="10" t="s">
        <v>19</v>
      </c>
      <c r="K20" s="10" t="s">
        <v>17</v>
      </c>
      <c r="L20" s="11">
        <v>9.2164325424541754E-2</v>
      </c>
      <c r="M20">
        <v>45046.662475307981</v>
      </c>
    </row>
    <row r="21" spans="1:13" x14ac:dyDescent="0.2">
      <c r="A21" s="6" t="s">
        <v>41</v>
      </c>
      <c r="B21" s="7">
        <v>546.96828867401496</v>
      </c>
      <c r="C21" s="8">
        <v>5.1014893992696253</v>
      </c>
      <c r="D21" s="9">
        <v>149.63031706534181</v>
      </c>
      <c r="E21" s="9">
        <v>417521393.10250407</v>
      </c>
      <c r="F21" s="8">
        <v>5457127</v>
      </c>
      <c r="G21" s="10" t="s">
        <v>21</v>
      </c>
      <c r="H21" s="10" t="s">
        <v>14</v>
      </c>
      <c r="I21" s="10" t="s">
        <v>15</v>
      </c>
      <c r="J21" s="10" t="s">
        <v>19</v>
      </c>
      <c r="K21" s="10" t="s">
        <v>17</v>
      </c>
      <c r="L21" s="11">
        <v>0.10023008236275516</v>
      </c>
      <c r="M21">
        <v>642220.16456644679</v>
      </c>
    </row>
    <row r="22" spans="1:13" x14ac:dyDescent="0.2">
      <c r="A22" s="6" t="s">
        <v>42</v>
      </c>
      <c r="B22" s="7">
        <v>1344.5709010630651</v>
      </c>
      <c r="C22" s="8">
        <v>5.7414465548731348</v>
      </c>
      <c r="D22" s="9">
        <v>53.61861214658515</v>
      </c>
      <c r="E22" s="9">
        <v>413923995.18183649</v>
      </c>
      <c r="F22" s="8">
        <v>37561599</v>
      </c>
      <c r="G22" s="10" t="s">
        <v>21</v>
      </c>
      <c r="H22" s="10" t="s">
        <v>14</v>
      </c>
      <c r="I22" s="10" t="s">
        <v>25</v>
      </c>
      <c r="J22" s="10" t="s">
        <v>19</v>
      </c>
      <c r="K22" s="10" t="s">
        <v>17</v>
      </c>
      <c r="L22" s="11">
        <v>3.5796423391428703E-2</v>
      </c>
      <c r="M22">
        <v>62969.284135108304</v>
      </c>
    </row>
    <row r="23" spans="1:13" x14ac:dyDescent="0.2">
      <c r="A23" s="6" t="s">
        <v>43</v>
      </c>
      <c r="B23" s="7">
        <v>494.04318147003073</v>
      </c>
      <c r="C23" s="8">
        <v>6.9520443282502633</v>
      </c>
      <c r="D23" s="9">
        <v>64.802105136746874</v>
      </c>
      <c r="E23" s="9">
        <v>222569964.65161166</v>
      </c>
      <c r="F23" s="8">
        <v>10379007</v>
      </c>
      <c r="G23" s="10" t="s">
        <v>21</v>
      </c>
      <c r="H23" s="10" t="s">
        <v>14</v>
      </c>
      <c r="I23" s="10" t="s">
        <v>25</v>
      </c>
      <c r="J23" s="10" t="s">
        <v>19</v>
      </c>
      <c r="K23" s="10" t="s">
        <v>17</v>
      </c>
      <c r="L23" s="11">
        <v>4.7600235886730853E-2</v>
      </c>
      <c r="M23">
        <v>19930.136861840445</v>
      </c>
    </row>
    <row r="24" spans="1:13" x14ac:dyDescent="0.2">
      <c r="A24" s="6" t="s">
        <v>44</v>
      </c>
      <c r="B24" s="7">
        <v>633.59484591997773</v>
      </c>
      <c r="C24" s="8">
        <v>9.0171643485233126</v>
      </c>
      <c r="D24" s="9">
        <v>48.523577411670871</v>
      </c>
      <c r="E24" s="9">
        <v>277226302.66653937</v>
      </c>
      <c r="F24" s="8">
        <v>18956666</v>
      </c>
      <c r="G24" s="10" t="s">
        <v>21</v>
      </c>
      <c r="H24" s="10" t="s">
        <v>14</v>
      </c>
      <c r="I24" s="10" t="s">
        <v>25</v>
      </c>
      <c r="J24" s="10" t="s">
        <v>19</v>
      </c>
      <c r="K24" s="10" t="s">
        <v>17</v>
      </c>
      <c r="L24" s="11">
        <v>3.342332696688214E-2</v>
      </c>
      <c r="M24">
        <v>26121.581716953813</v>
      </c>
    </row>
    <row r="25" spans="1:13" x14ac:dyDescent="0.2">
      <c r="A25" s="6" t="s">
        <v>45</v>
      </c>
      <c r="B25" s="7">
        <v>43.500104316233546</v>
      </c>
      <c r="C25" s="8">
        <v>13.277567615506658</v>
      </c>
      <c r="D25" s="9">
        <v>80.533546963846831</v>
      </c>
      <c r="E25" s="9">
        <v>46514209.802379213</v>
      </c>
      <c r="F25" s="8">
        <v>143555736</v>
      </c>
      <c r="G25" s="10" t="s">
        <v>21</v>
      </c>
      <c r="H25" s="10" t="s">
        <v>24</v>
      </c>
      <c r="I25" s="10" t="s">
        <v>15</v>
      </c>
      <c r="J25" s="10" t="s">
        <v>19</v>
      </c>
      <c r="K25" s="10" t="s">
        <v>17</v>
      </c>
      <c r="L25" s="11">
        <v>3.0301892162799783E-4</v>
      </c>
      <c r="M25">
        <v>631653.25</v>
      </c>
    </row>
    <row r="26" spans="1:13" x14ac:dyDescent="0.2">
      <c r="A26" s="6" t="s">
        <v>46</v>
      </c>
      <c r="B26" s="7">
        <v>77.360612236106803</v>
      </c>
      <c r="C26" s="8">
        <v>8.5002097069638349</v>
      </c>
      <c r="D26" s="9">
        <v>58.963254783375547</v>
      </c>
      <c r="E26" s="9">
        <v>38773141.224909432</v>
      </c>
      <c r="F26" s="8">
        <v>5431752</v>
      </c>
      <c r="G26" s="10" t="s">
        <v>21</v>
      </c>
      <c r="H26" s="10" t="s">
        <v>14</v>
      </c>
      <c r="I26" s="10" t="s">
        <v>25</v>
      </c>
      <c r="J26" s="10" t="s">
        <v>19</v>
      </c>
      <c r="K26" s="10" t="s">
        <v>17</v>
      </c>
      <c r="L26" s="11">
        <v>1.4242294610671989E-2</v>
      </c>
      <c r="M26">
        <v>17012.606982056619</v>
      </c>
    </row>
    <row r="27" spans="1:13" x14ac:dyDescent="0.2">
      <c r="A27" s="6" t="s">
        <v>47</v>
      </c>
      <c r="B27" s="7">
        <v>2012.0828556948868</v>
      </c>
      <c r="C27" s="8">
        <v>6.885802264507304</v>
      </c>
      <c r="D27" s="9">
        <v>76.029372063998423</v>
      </c>
      <c r="E27" s="9">
        <v>1053372100.2030009</v>
      </c>
      <c r="F27" s="8">
        <v>47615034</v>
      </c>
      <c r="G27" s="10" t="s">
        <v>21</v>
      </c>
      <c r="H27" s="10" t="s">
        <v>14</v>
      </c>
      <c r="I27" s="10" t="s">
        <v>25</v>
      </c>
      <c r="J27" s="10" t="s">
        <v>19</v>
      </c>
      <c r="K27" s="10" t="s">
        <v>17</v>
      </c>
      <c r="L27" s="11">
        <v>4.2257301668521055E-2</v>
      </c>
      <c r="M27">
        <v>24726.959136477777</v>
      </c>
    </row>
    <row r="28" spans="1:13" x14ac:dyDescent="0.2">
      <c r="A28" s="6" t="s">
        <v>48</v>
      </c>
      <c r="B28" s="7">
        <v>629.92565618771755</v>
      </c>
      <c r="C28" s="8">
        <v>5.6484543073800051</v>
      </c>
      <c r="D28" s="9">
        <v>110.22648872847752</v>
      </c>
      <c r="E28" s="9">
        <v>392197562.431005</v>
      </c>
      <c r="F28" s="8">
        <v>10486941</v>
      </c>
      <c r="G28" s="10" t="s">
        <v>21</v>
      </c>
      <c r="H28" s="10" t="s">
        <v>14</v>
      </c>
      <c r="I28" s="10" t="s">
        <v>25</v>
      </c>
      <c r="J28" s="10" t="s">
        <v>19</v>
      </c>
      <c r="K28" s="10" t="s">
        <v>17</v>
      </c>
      <c r="L28" s="11">
        <v>6.0067626602239639E-2</v>
      </c>
      <c r="M28">
        <v>467981.84523017722</v>
      </c>
    </row>
    <row r="29" spans="1:13" x14ac:dyDescent="0.2">
      <c r="A29" s="6" t="s">
        <v>49</v>
      </c>
      <c r="B29" s="7">
        <v>862.12358348272755</v>
      </c>
      <c r="C29" s="8">
        <v>5.884259414563199</v>
      </c>
      <c r="D29" s="9">
        <v>127.49158752688788</v>
      </c>
      <c r="E29" s="9">
        <v>646759572.48010314</v>
      </c>
      <c r="F29" s="8">
        <v>8769741</v>
      </c>
      <c r="G29" s="10" t="s">
        <v>21</v>
      </c>
      <c r="H29" s="10" t="s">
        <v>14</v>
      </c>
      <c r="I29" s="10" t="s">
        <v>15</v>
      </c>
      <c r="J29" s="10" t="s">
        <v>19</v>
      </c>
      <c r="K29" s="10" t="s">
        <v>17</v>
      </c>
      <c r="L29" s="11">
        <v>9.8306618574337312E-2</v>
      </c>
      <c r="M29">
        <v>85136.130017978867</v>
      </c>
    </row>
    <row r="30" spans="1:13" x14ac:dyDescent="0.2">
      <c r="A30" s="6" t="s">
        <v>50</v>
      </c>
      <c r="B30" s="7">
        <v>186.71087181155434</v>
      </c>
      <c r="C30" s="8">
        <v>9.1215284337104325</v>
      </c>
      <c r="D30" s="9">
        <v>98.031672998461232</v>
      </c>
      <c r="E30" s="9">
        <v>166956617.47923863</v>
      </c>
      <c r="F30" s="8">
        <v>85341241</v>
      </c>
      <c r="G30" s="10" t="s">
        <v>21</v>
      </c>
      <c r="H30" s="10" t="s">
        <v>24</v>
      </c>
      <c r="I30" s="10" t="s">
        <v>15</v>
      </c>
      <c r="J30" s="10" t="s">
        <v>19</v>
      </c>
      <c r="K30" s="10" t="s">
        <v>10</v>
      </c>
      <c r="L30" s="11">
        <v>2.1878152886428536E-3</v>
      </c>
      <c r="M30">
        <v>24857.046313257033</v>
      </c>
    </row>
    <row r="31" spans="1:13" x14ac:dyDescent="0.2">
      <c r="A31" s="6" t="s">
        <v>51</v>
      </c>
      <c r="B31" s="7">
        <v>31.071509224629661</v>
      </c>
      <c r="C31" s="8">
        <v>12.556700811905777</v>
      </c>
      <c r="D31" s="9">
        <v>147.5923226942314</v>
      </c>
      <c r="E31" s="9">
        <v>57583977.873762622</v>
      </c>
      <c r="F31" s="8">
        <v>110990103</v>
      </c>
      <c r="G31" s="10" t="s">
        <v>39</v>
      </c>
      <c r="H31" s="10" t="s">
        <v>52</v>
      </c>
      <c r="I31" s="10" t="s">
        <v>15</v>
      </c>
      <c r="J31" s="10" t="s">
        <v>19</v>
      </c>
      <c r="K31" s="10" t="s">
        <v>10</v>
      </c>
      <c r="L31" s="11">
        <v>2.7994846733883709E-4</v>
      </c>
      <c r="M31">
        <v>41749.668436653308</v>
      </c>
    </row>
    <row r="32" spans="1:13" x14ac:dyDescent="0.2">
      <c r="A32" s="6" t="s">
        <v>53</v>
      </c>
      <c r="B32" s="7">
        <v>14.607416875213795</v>
      </c>
      <c r="C32" s="8">
        <v>22.578836357737131</v>
      </c>
      <c r="D32" s="9">
        <v>64.534095402363533</v>
      </c>
      <c r="E32" s="9">
        <v>21284536.946258217</v>
      </c>
      <c r="F32" s="8">
        <v>37457971</v>
      </c>
      <c r="G32" s="10" t="s">
        <v>39</v>
      </c>
      <c r="H32" s="10" t="s">
        <v>52</v>
      </c>
      <c r="I32" s="10" t="s">
        <v>15</v>
      </c>
      <c r="J32" s="10" t="s">
        <v>19</v>
      </c>
      <c r="K32" s="10" t="s">
        <v>17</v>
      </c>
      <c r="L32" s="11">
        <v>3.8996818261228822E-4</v>
      </c>
      <c r="M32">
        <v>31154.53515625</v>
      </c>
    </row>
    <row r="33" spans="1:13" x14ac:dyDescent="0.2">
      <c r="A33" s="6" t="s">
        <v>54</v>
      </c>
      <c r="B33" s="7">
        <v>9.4801901107118294</v>
      </c>
      <c r="C33" s="8">
        <v>62.019438815805458</v>
      </c>
      <c r="D33" s="9">
        <v>17.960348627886955</v>
      </c>
      <c r="E33" s="9">
        <v>10559896.004664086</v>
      </c>
      <c r="F33" s="8">
        <v>12356117</v>
      </c>
      <c r="G33" s="10" t="s">
        <v>39</v>
      </c>
      <c r="H33" s="10" t="s">
        <v>52</v>
      </c>
      <c r="I33" s="10" t="s">
        <v>15</v>
      </c>
      <c r="J33" s="10" t="s">
        <v>19</v>
      </c>
      <c r="K33" s="10" t="s">
        <v>17</v>
      </c>
      <c r="L33" s="11">
        <v>7.6724670952143224E-4</v>
      </c>
      <c r="M33">
        <v>7645.1500256917279</v>
      </c>
    </row>
    <row r="34" spans="1:13" x14ac:dyDescent="0.2">
      <c r="A34" s="6" t="s">
        <v>55</v>
      </c>
      <c r="B34" s="7">
        <v>206.83877522257413</v>
      </c>
      <c r="C34" s="8">
        <v>16.889403691054287</v>
      </c>
      <c r="D34" s="9">
        <v>78.62976801088044</v>
      </c>
      <c r="E34" s="9">
        <v>274683939.97283846</v>
      </c>
      <c r="F34" s="8">
        <v>59893885</v>
      </c>
      <c r="G34" s="10" t="s">
        <v>56</v>
      </c>
      <c r="H34" s="10" t="s">
        <v>24</v>
      </c>
      <c r="I34" s="10" t="s">
        <v>15</v>
      </c>
      <c r="J34" s="10" t="s">
        <v>19</v>
      </c>
      <c r="K34" s="10" t="s">
        <v>10</v>
      </c>
      <c r="L34" s="11">
        <v>3.4534205824613669E-3</v>
      </c>
      <c r="M34">
        <v>76740.445686649633</v>
      </c>
    </row>
    <row r="35" spans="1:13" x14ac:dyDescent="0.2">
      <c r="A35" s="6" t="s">
        <v>57</v>
      </c>
      <c r="B35" s="7">
        <v>206.54832449653941</v>
      </c>
      <c r="C35" s="8">
        <v>20.963842578042836</v>
      </c>
      <c r="D35" s="9">
        <v>77.708781889761497</v>
      </c>
      <c r="E35" s="9">
        <v>336482643.66500545</v>
      </c>
      <c r="F35" s="8">
        <v>218541212</v>
      </c>
      <c r="G35" s="10" t="s">
        <v>56</v>
      </c>
      <c r="H35" s="10" t="s">
        <v>52</v>
      </c>
      <c r="I35" s="10" t="s">
        <v>15</v>
      </c>
      <c r="J35" s="10" t="s">
        <v>19</v>
      </c>
      <c r="K35" s="10" t="s">
        <v>10</v>
      </c>
      <c r="L35" s="11">
        <v>9.451229935365207E-4</v>
      </c>
      <c r="M35">
        <v>346703.23563182214</v>
      </c>
    </row>
    <row r="36" spans="1:13" x14ac:dyDescent="0.2">
      <c r="A36" s="6" t="s">
        <v>58</v>
      </c>
      <c r="B36" s="7">
        <v>245.05276164713163</v>
      </c>
      <c r="C36" s="8">
        <v>6.593083637408613</v>
      </c>
      <c r="D36" s="9">
        <v>144.89251715305176</v>
      </c>
      <c r="E36" s="9">
        <v>234096081.17996246</v>
      </c>
      <c r="F36" s="8">
        <v>9550600</v>
      </c>
      <c r="G36" s="10" t="s">
        <v>39</v>
      </c>
      <c r="H36" s="10" t="s">
        <v>14</v>
      </c>
      <c r="I36" s="10" t="s">
        <v>15</v>
      </c>
      <c r="J36" s="10" t="s">
        <v>19</v>
      </c>
      <c r="K36" s="10" t="s">
        <v>17</v>
      </c>
      <c r="L36" s="11">
        <v>2.5658362997835912E-2</v>
      </c>
      <c r="M36">
        <v>165557.01840722049</v>
      </c>
    </row>
    <row r="37" spans="1:13" x14ac:dyDescent="0.2">
      <c r="A37" s="6" t="s">
        <v>59</v>
      </c>
      <c r="B37" s="7">
        <v>379.51737494899623</v>
      </c>
      <c r="C37" s="8">
        <v>13.802686935308362</v>
      </c>
      <c r="D37" s="9">
        <v>151.30279906766526</v>
      </c>
      <c r="E37" s="9">
        <v>792578456.82919729</v>
      </c>
      <c r="F37" s="8">
        <v>9441129</v>
      </c>
      <c r="G37" s="10" t="s">
        <v>39</v>
      </c>
      <c r="H37" s="10" t="s">
        <v>14</v>
      </c>
      <c r="I37" s="10" t="s">
        <v>15</v>
      </c>
      <c r="J37" s="10" t="s">
        <v>19</v>
      </c>
      <c r="K37" s="10" t="s">
        <v>17</v>
      </c>
      <c r="L37" s="11">
        <v>4.0198304138095796E-2</v>
      </c>
      <c r="M37" t="s">
        <v>62</v>
      </c>
    </row>
    <row r="38" spans="1:13" x14ac:dyDescent="0.2">
      <c r="A38" s="6" t="s">
        <v>60</v>
      </c>
      <c r="B38" s="7">
        <f>185</f>
        <v>185</v>
      </c>
      <c r="C38" s="8">
        <v>40</v>
      </c>
      <c r="D38" s="9">
        <v>72</v>
      </c>
      <c r="E38" s="9">
        <v>533403204.78303063</v>
      </c>
      <c r="F38" s="8">
        <v>1412175000</v>
      </c>
      <c r="G38" s="10" t="s">
        <v>61</v>
      </c>
      <c r="H38" s="10" t="s">
        <v>24</v>
      </c>
      <c r="I38" s="10" t="s">
        <v>15</v>
      </c>
      <c r="J38" s="10" t="s">
        <v>19</v>
      </c>
      <c r="K38" s="10" t="s">
        <v>10</v>
      </c>
      <c r="L38" s="11">
        <v>1.3115190830118007E-4</v>
      </c>
      <c r="M38">
        <v>71991.825374617169</v>
      </c>
    </row>
    <row r="39" spans="1:13" x14ac:dyDescent="0.2">
      <c r="A39" s="6" t="s">
        <v>63</v>
      </c>
      <c r="B39" s="7">
        <v>516.4836500534692</v>
      </c>
      <c r="C39" s="8">
        <v>26.672838194434345</v>
      </c>
      <c r="D39" s="9">
        <v>55.464640788676881</v>
      </c>
      <c r="E39" s="9">
        <v>764085596.45642388</v>
      </c>
      <c r="F39" s="8">
        <v>1417173173</v>
      </c>
      <c r="G39" s="10" t="s">
        <v>64</v>
      </c>
      <c r="H39" s="10" t="s">
        <v>52</v>
      </c>
      <c r="I39" s="10" t="s">
        <v>15</v>
      </c>
      <c r="J39" s="10" t="s">
        <v>19</v>
      </c>
      <c r="K39" s="10" t="s">
        <v>10</v>
      </c>
      <c r="L39" s="11">
        <v>3.6444639222186944E-4</v>
      </c>
      <c r="M39">
        <v>112696.81107487842</v>
      </c>
    </row>
    <row r="40" spans="1:13" x14ac:dyDescent="0.2">
      <c r="A40" s="6" t="s">
        <v>65</v>
      </c>
      <c r="B40" s="7">
        <v>115.28855305211992</v>
      </c>
      <c r="C40" s="8">
        <v>13.182711775530873</v>
      </c>
      <c r="D40" s="9">
        <v>107.65733355626898</v>
      </c>
      <c r="E40" s="9">
        <v>163619312.8540138</v>
      </c>
      <c r="F40" s="8">
        <v>125124989</v>
      </c>
      <c r="G40" s="10" t="s">
        <v>61</v>
      </c>
      <c r="H40" s="10" t="s">
        <v>14</v>
      </c>
      <c r="I40" s="10" t="s">
        <v>15</v>
      </c>
      <c r="J40" s="10" t="s">
        <v>19</v>
      </c>
      <c r="K40" s="10" t="s">
        <v>17</v>
      </c>
      <c r="L40" s="11">
        <v>9.213871183806452E-4</v>
      </c>
      <c r="M40">
        <v>4361506.0783102242</v>
      </c>
    </row>
    <row r="41" spans="1:13" x14ac:dyDescent="0.2">
      <c r="A41" s="6" t="s">
        <v>66</v>
      </c>
      <c r="B41" s="7">
        <v>84.992823915929606</v>
      </c>
      <c r="C41" s="8">
        <v>24.255419235809217</v>
      </c>
      <c r="D41" s="9">
        <v>73.822472809681287</v>
      </c>
      <c r="E41" s="9">
        <v>152187727.8365005</v>
      </c>
      <c r="F41" s="8">
        <v>235824862</v>
      </c>
      <c r="G41" s="10" t="s">
        <v>64</v>
      </c>
      <c r="H41" s="10" t="s">
        <v>52</v>
      </c>
      <c r="I41" s="10" t="s">
        <v>15</v>
      </c>
      <c r="J41" s="10" t="s">
        <v>19</v>
      </c>
      <c r="K41" s="10" t="s">
        <v>10</v>
      </c>
      <c r="L41" s="11">
        <v>3.6040654575228632E-4</v>
      </c>
      <c r="M41">
        <v>176024.01056424662</v>
      </c>
    </row>
    <row r="42" spans="1:13" x14ac:dyDescent="0.2">
      <c r="A42" s="6" t="s">
        <v>67</v>
      </c>
      <c r="B42" s="7">
        <v>12.986657721496609</v>
      </c>
      <c r="C42" s="8">
        <v>34.323438133742712</v>
      </c>
      <c r="D42" s="9">
        <v>59.553138571579112</v>
      </c>
      <c r="E42" s="9">
        <v>26545617.54584096</v>
      </c>
      <c r="F42" s="8">
        <v>22181000</v>
      </c>
      <c r="G42" s="10" t="s">
        <v>64</v>
      </c>
      <c r="H42" s="10" t="s">
        <v>52</v>
      </c>
      <c r="I42" s="10" t="s">
        <v>15</v>
      </c>
      <c r="J42" s="10" t="s">
        <v>19</v>
      </c>
      <c r="K42" s="10" t="s">
        <v>10</v>
      </c>
      <c r="L42" s="11">
        <v>5.8548567339148858E-4</v>
      </c>
      <c r="M42">
        <v>541808.25932104047</v>
      </c>
    </row>
    <row r="43" spans="1:13" x14ac:dyDescent="0.2">
      <c r="A43" s="6" t="s">
        <v>68</v>
      </c>
      <c r="B43" s="7">
        <v>81.564368345209658</v>
      </c>
      <c r="C43" s="8">
        <v>15.619734659930119</v>
      </c>
      <c r="D43" s="9">
        <v>83.183903457620559</v>
      </c>
      <c r="E43" s="9">
        <v>105977440.21559764</v>
      </c>
      <c r="F43" s="8">
        <v>71697030</v>
      </c>
      <c r="G43" s="10" t="s">
        <v>61</v>
      </c>
      <c r="H43" s="10" t="s">
        <v>24</v>
      </c>
      <c r="I43" s="10" t="s">
        <v>15</v>
      </c>
      <c r="J43" s="10" t="s">
        <v>19</v>
      </c>
      <c r="K43" s="10" t="s">
        <v>17</v>
      </c>
      <c r="L43" s="11">
        <v>1.1376254824671211E-3</v>
      </c>
      <c r="M43">
        <v>148960.18705377335</v>
      </c>
    </row>
    <row r="44" spans="1:13" x14ac:dyDescent="0.2">
      <c r="A44" s="6" t="s">
        <v>69</v>
      </c>
      <c r="B44" s="7">
        <v>722.67134820209549</v>
      </c>
      <c r="C44" s="8">
        <v>17.004204949926901</v>
      </c>
      <c r="D44" s="9">
        <v>90.878342478469108</v>
      </c>
      <c r="E44" s="9">
        <v>1116754123.6011729</v>
      </c>
      <c r="F44" s="8">
        <v>25978935</v>
      </c>
      <c r="G44" s="10" t="s">
        <v>61</v>
      </c>
      <c r="H44" s="10" t="s">
        <v>14</v>
      </c>
      <c r="I44" s="10" t="s">
        <v>15</v>
      </c>
      <c r="J44" s="10" t="s">
        <v>16</v>
      </c>
      <c r="K44" s="10" t="s">
        <v>17</v>
      </c>
      <c r="L44" s="11">
        <v>2.7817589450918428E-2</v>
      </c>
      <c r="M44" t="s">
        <v>62</v>
      </c>
    </row>
    <row r="45" spans="1:13" x14ac:dyDescent="0.2">
      <c r="A45" s="6" t="s">
        <v>70</v>
      </c>
      <c r="B45" s="7">
        <v>125.50184679018045</v>
      </c>
      <c r="C45" s="8">
        <v>18.255439432665277</v>
      </c>
      <c r="D45" s="9">
        <v>86.13994001135363</v>
      </c>
      <c r="E45" s="9">
        <v>197354472.54917443</v>
      </c>
      <c r="F45" s="8">
        <v>5124100</v>
      </c>
      <c r="G45" s="10" t="s">
        <v>61</v>
      </c>
      <c r="H45" s="10" t="s">
        <v>14</v>
      </c>
      <c r="I45" s="10" t="s">
        <v>15</v>
      </c>
      <c r="J45" s="10" t="s">
        <v>19</v>
      </c>
      <c r="K45" s="10" t="s">
        <v>17</v>
      </c>
      <c r="L45" s="11">
        <v>2.4492466343393075E-2</v>
      </c>
      <c r="M45">
        <v>60616.582120260537</v>
      </c>
    </row>
    <row r="46" spans="1:13" x14ac:dyDescent="0.2">
      <c r="A46" s="6" t="s">
        <v>71</v>
      </c>
      <c r="B46" s="7">
        <v>7.5930405238199716</v>
      </c>
      <c r="C46" s="8">
        <v>17.859039363441084</v>
      </c>
      <c r="D46" s="9">
        <v>62.625895214524135</v>
      </c>
      <c r="E46" s="9">
        <v>8492347.5464314148</v>
      </c>
      <c r="F46" s="8">
        <v>281635</v>
      </c>
      <c r="G46" s="10" t="s">
        <v>62</v>
      </c>
      <c r="H46" s="10" t="s">
        <v>62</v>
      </c>
      <c r="I46" s="10" t="s">
        <v>15</v>
      </c>
      <c r="J46" s="10" t="s">
        <v>16</v>
      </c>
      <c r="K46" s="10" t="s">
        <v>17</v>
      </c>
      <c r="L46" s="11">
        <v>2.6960571391410768E-2</v>
      </c>
      <c r="M46" t="s">
        <v>62</v>
      </c>
    </row>
    <row r="47" spans="1:13" x14ac:dyDescent="0.2">
      <c r="A47" s="6" t="s">
        <v>72</v>
      </c>
      <c r="B47" s="7">
        <v>6.4988899700054112</v>
      </c>
      <c r="C47" s="8">
        <v>33.038855322434991</v>
      </c>
      <c r="D47" s="9">
        <v>36.595692476370701</v>
      </c>
      <c r="E47" s="9">
        <v>7857676.5146505646</v>
      </c>
      <c r="F47" s="8">
        <v>2827377</v>
      </c>
      <c r="G47" s="10" t="s">
        <v>73</v>
      </c>
      <c r="H47" s="10" t="s">
        <v>24</v>
      </c>
      <c r="I47" s="10" t="s">
        <v>15</v>
      </c>
      <c r="J47" s="10" t="s">
        <v>19</v>
      </c>
      <c r="K47" s="10" t="s">
        <v>10</v>
      </c>
      <c r="L47" s="11">
        <v>2.2985579814808607E-3</v>
      </c>
      <c r="M47">
        <v>312611.3178726926</v>
      </c>
    </row>
    <row r="48" spans="1:13" x14ac:dyDescent="0.2">
      <c r="A48" s="6" t="s">
        <v>74</v>
      </c>
      <c r="B48" s="7">
        <v>266.66170664508712</v>
      </c>
      <c r="C48" s="8">
        <v>16.830136813044184</v>
      </c>
      <c r="D48" s="9">
        <v>68.990304455911641</v>
      </c>
      <c r="E48" s="9">
        <v>309625244.2426976</v>
      </c>
      <c r="F48" s="8">
        <v>215313498</v>
      </c>
      <c r="G48" s="10" t="s">
        <v>73</v>
      </c>
      <c r="H48" s="10" t="s">
        <v>24</v>
      </c>
      <c r="I48" s="10" t="s">
        <v>15</v>
      </c>
      <c r="J48" s="10" t="s">
        <v>19</v>
      </c>
      <c r="K48" s="10" t="s">
        <v>17</v>
      </c>
      <c r="L48" s="11">
        <v>1.2384811408576303E-3</v>
      </c>
      <c r="M48" t="s">
        <v>62</v>
      </c>
    </row>
    <row r="49" spans="1:13" x14ac:dyDescent="0.2">
      <c r="A49" s="6" t="s">
        <v>75</v>
      </c>
      <c r="B49" s="7">
        <v>163.1326269228542</v>
      </c>
      <c r="C49" s="8">
        <v>8.2779956236033101</v>
      </c>
      <c r="D49" s="9">
        <v>137.36442139085025</v>
      </c>
      <c r="E49" s="9">
        <v>185498449.24502203</v>
      </c>
      <c r="F49" s="8">
        <v>127504125</v>
      </c>
      <c r="G49" s="10" t="s">
        <v>73</v>
      </c>
      <c r="H49" s="10" t="s">
        <v>24</v>
      </c>
      <c r="I49" s="10" t="s">
        <v>15</v>
      </c>
      <c r="J49" s="10" t="s">
        <v>19</v>
      </c>
      <c r="K49" s="10" t="s">
        <v>17</v>
      </c>
      <c r="L49" s="11">
        <v>1.2794301903789715E-3</v>
      </c>
      <c r="M49">
        <v>143955.90841472775</v>
      </c>
    </row>
    <row r="50" spans="1:13" x14ac:dyDescent="0.2">
      <c r="M50"/>
    </row>
    <row r="51" spans="1:13" x14ac:dyDescent="0.2">
      <c r="M51"/>
    </row>
    <row r="52" spans="1:13" x14ac:dyDescent="0.2">
      <c r="M52"/>
    </row>
    <row r="53" spans="1:13" x14ac:dyDescent="0.2">
      <c r="M53"/>
    </row>
    <row r="54" spans="1:13" x14ac:dyDescent="0.2">
      <c r="M54"/>
    </row>
    <row r="55" spans="1:13" x14ac:dyDescent="0.2">
      <c r="M5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AC417-EF9D-8145-B9C6-4FBBFAC630DE}">
  <dimension ref="A1:M50"/>
  <sheetViews>
    <sheetView topLeftCell="A6" workbookViewId="0">
      <selection activeCell="B38" sqref="B38"/>
    </sheetView>
  </sheetViews>
  <sheetFormatPr baseColWidth="10" defaultRowHeight="16" x14ac:dyDescent="0.2"/>
  <cols>
    <col min="4" max="5" width="10.83203125" style="40"/>
    <col min="12" max="12" width="16.5" style="17" customWidth="1"/>
    <col min="13" max="13" width="13.5" customWidth="1"/>
  </cols>
  <sheetData>
    <row r="1" spans="1:13" x14ac:dyDescent="0.2">
      <c r="A1" s="12" t="s">
        <v>0</v>
      </c>
      <c r="B1" s="12" t="s">
        <v>76</v>
      </c>
      <c r="C1" s="12" t="s">
        <v>2</v>
      </c>
      <c r="D1" s="48" t="s">
        <v>77</v>
      </c>
      <c r="E1" s="48" t="s">
        <v>4</v>
      </c>
      <c r="F1" s="12" t="s">
        <v>5</v>
      </c>
      <c r="G1" s="12" t="s">
        <v>6</v>
      </c>
      <c r="H1" s="12" t="s">
        <v>7</v>
      </c>
      <c r="I1" s="12" t="s">
        <v>8</v>
      </c>
      <c r="J1" s="12" t="s">
        <v>9</v>
      </c>
      <c r="K1" s="12" t="s">
        <v>10</v>
      </c>
      <c r="L1" s="15" t="s">
        <v>11</v>
      </c>
      <c r="M1" s="12" t="s">
        <v>102</v>
      </c>
    </row>
    <row r="2" spans="1:13" x14ac:dyDescent="0.2">
      <c r="A2" s="6" t="s">
        <v>12</v>
      </c>
      <c r="B2" s="13">
        <v>852.24400649999995</v>
      </c>
      <c r="C2" s="13">
        <v>9.0690240889406386</v>
      </c>
      <c r="D2" s="49">
        <v>87.809919085564815</v>
      </c>
      <c r="E2" s="49">
        <v>678684.74590505497</v>
      </c>
      <c r="F2" s="13">
        <v>37065084</v>
      </c>
      <c r="G2" s="13" t="s">
        <v>13</v>
      </c>
      <c r="H2" s="13" t="s">
        <v>14</v>
      </c>
      <c r="I2" s="13" t="s">
        <v>15</v>
      </c>
      <c r="J2" s="13" t="s">
        <v>16</v>
      </c>
      <c r="K2" s="13" t="s">
        <v>17</v>
      </c>
      <c r="L2" s="16">
        <v>2.2993176178961308E-2</v>
      </c>
      <c r="M2" s="42">
        <v>57439.858493238542</v>
      </c>
    </row>
    <row r="3" spans="1:13" x14ac:dyDescent="0.2">
      <c r="A3" s="6" t="s">
        <v>18</v>
      </c>
      <c r="B3" s="14">
        <v>4571.4764522707783</v>
      </c>
      <c r="C3" s="14">
        <v>7.6773707335402159</v>
      </c>
      <c r="D3" s="49">
        <v>114.24831586433962</v>
      </c>
      <c r="E3" s="49">
        <v>4009763.9476126335</v>
      </c>
      <c r="F3" s="13">
        <v>326838199</v>
      </c>
      <c r="G3" s="13" t="s">
        <v>13</v>
      </c>
      <c r="H3" s="13" t="s">
        <v>14</v>
      </c>
      <c r="I3" s="14" t="s">
        <v>15</v>
      </c>
      <c r="J3" s="14" t="s">
        <v>19</v>
      </c>
      <c r="K3" s="14" t="s">
        <v>17</v>
      </c>
      <c r="L3" s="16">
        <v>1.398697112595085E-2</v>
      </c>
      <c r="M3" s="42">
        <v>59607.393660249611</v>
      </c>
    </row>
    <row r="4" spans="1:13" x14ac:dyDescent="0.2">
      <c r="A4" s="6" t="s">
        <v>20</v>
      </c>
      <c r="B4" s="14">
        <v>327.28946057182969</v>
      </c>
      <c r="C4" s="14">
        <v>4.7003044868316648</v>
      </c>
      <c r="D4" s="49">
        <v>96.820371584043926</v>
      </c>
      <c r="E4" s="49">
        <v>148944.59845026428</v>
      </c>
      <c r="F4" s="13">
        <v>8840521</v>
      </c>
      <c r="G4" s="13" t="s">
        <v>21</v>
      </c>
      <c r="H4" s="13" t="s">
        <v>14</v>
      </c>
      <c r="I4" s="14" t="s">
        <v>15</v>
      </c>
      <c r="J4" s="14" t="s">
        <v>19</v>
      </c>
      <c r="K4" s="14" t="s">
        <v>17</v>
      </c>
      <c r="L4" s="16">
        <v>3.7021512710826626E-2</v>
      </c>
      <c r="M4" s="42">
        <v>41598.998520562309</v>
      </c>
    </row>
    <row r="5" spans="1:13" x14ac:dyDescent="0.2">
      <c r="A5" s="6" t="s">
        <v>22</v>
      </c>
      <c r="B5" s="14">
        <v>1096.7788958562749</v>
      </c>
      <c r="C5" s="14">
        <v>3.6166106920544254</v>
      </c>
      <c r="D5" s="49">
        <v>97.993945047600818</v>
      </c>
      <c r="E5" s="49">
        <v>388704.96588509774</v>
      </c>
      <c r="F5" s="13">
        <v>11427054</v>
      </c>
      <c r="G5" s="13" t="s">
        <v>21</v>
      </c>
      <c r="H5" s="13" t="s">
        <v>14</v>
      </c>
      <c r="I5" s="14" t="s">
        <v>15</v>
      </c>
      <c r="J5" s="14" t="s">
        <v>19</v>
      </c>
      <c r="K5" s="14" t="s">
        <v>17</v>
      </c>
      <c r="L5" s="16">
        <v>9.5980897251056546E-2</v>
      </c>
      <c r="M5" s="42">
        <v>38199.031876457397</v>
      </c>
    </row>
    <row r="6" spans="1:13" x14ac:dyDescent="0.2">
      <c r="A6" s="6" t="s">
        <v>23</v>
      </c>
      <c r="B6" s="14">
        <v>232.80480001316306</v>
      </c>
      <c r="C6" s="14">
        <v>10.431823430622504</v>
      </c>
      <c r="D6" s="49">
        <v>42.097487533791117</v>
      </c>
      <c r="E6" s="49">
        <v>102237.05597179274</v>
      </c>
      <c r="F6" s="13">
        <v>7025037</v>
      </c>
      <c r="G6" s="13" t="s">
        <v>21</v>
      </c>
      <c r="H6" s="13" t="s">
        <v>24</v>
      </c>
      <c r="I6" s="14" t="s">
        <v>25</v>
      </c>
      <c r="J6" s="14" t="s">
        <v>19</v>
      </c>
      <c r="K6" s="14" t="s">
        <v>17</v>
      </c>
      <c r="L6" s="16">
        <v>3.3139298769979869E-2</v>
      </c>
      <c r="M6" s="42">
        <v>13867.640839471735</v>
      </c>
    </row>
    <row r="7" spans="1:13" x14ac:dyDescent="0.2">
      <c r="A7" s="6" t="s">
        <v>26</v>
      </c>
      <c r="B7" s="14">
        <v>360.29248996412707</v>
      </c>
      <c r="C7" s="14">
        <v>4.7418523976413596</v>
      </c>
      <c r="D7" s="49">
        <v>62.075222603073129</v>
      </c>
      <c r="E7" s="49">
        <v>106052.65040071339</v>
      </c>
      <c r="F7" s="13">
        <v>10629928</v>
      </c>
      <c r="G7" s="13" t="s">
        <v>21</v>
      </c>
      <c r="H7" s="13" t="s">
        <v>14</v>
      </c>
      <c r="I7" s="14" t="s">
        <v>25</v>
      </c>
      <c r="J7" s="14" t="s">
        <v>19</v>
      </c>
      <c r="K7" s="14" t="s">
        <v>17</v>
      </c>
      <c r="L7" s="16">
        <v>3.3894160897809195E-2</v>
      </c>
      <c r="M7" s="42">
        <v>484339.12252274901</v>
      </c>
    </row>
    <row r="8" spans="1:13" x14ac:dyDescent="0.2">
      <c r="A8" s="6" t="s">
        <v>27</v>
      </c>
      <c r="B8" s="14">
        <v>108.08465656475393</v>
      </c>
      <c r="C8" s="14">
        <v>10.332993498489319</v>
      </c>
      <c r="D8" s="49">
        <v>60.287765034258662</v>
      </c>
      <c r="E8" s="49">
        <v>67331.670154950159</v>
      </c>
      <c r="F8" s="13">
        <v>1218831</v>
      </c>
      <c r="G8" s="13" t="s">
        <v>21</v>
      </c>
      <c r="H8" s="13" t="s">
        <v>14</v>
      </c>
      <c r="I8" s="14" t="s">
        <v>25</v>
      </c>
      <c r="J8" s="14" t="s">
        <v>16</v>
      </c>
      <c r="K8" s="14" t="s">
        <v>10</v>
      </c>
      <c r="L8" s="16">
        <v>8.867895267248202E-2</v>
      </c>
      <c r="M8" s="42">
        <v>24497.966796875</v>
      </c>
    </row>
    <row r="9" spans="1:13" x14ac:dyDescent="0.2">
      <c r="A9" s="6" t="s">
        <v>28</v>
      </c>
      <c r="B9" s="14">
        <v>614.17652434437321</v>
      </c>
      <c r="C9" s="14">
        <v>4.2273156688206122</v>
      </c>
      <c r="D9" s="49">
        <v>122.94224748226702</v>
      </c>
      <c r="E9" s="49">
        <v>319197.17560435686</v>
      </c>
      <c r="F9" s="13">
        <v>5793636</v>
      </c>
      <c r="G9" s="13" t="s">
        <v>21</v>
      </c>
      <c r="H9" s="13" t="s">
        <v>14</v>
      </c>
      <c r="I9" s="14" t="s">
        <v>25</v>
      </c>
      <c r="J9" s="14" t="s">
        <v>19</v>
      </c>
      <c r="K9" s="14" t="s">
        <v>17</v>
      </c>
      <c r="L9" s="16">
        <v>0.10600882146278663</v>
      </c>
      <c r="M9" s="42">
        <v>380553.88049922365</v>
      </c>
    </row>
    <row r="10" spans="1:13" x14ac:dyDescent="0.2">
      <c r="A10" s="6" t="s">
        <v>29</v>
      </c>
      <c r="B10" s="14">
        <v>188.27955240550224</v>
      </c>
      <c r="C10" s="14">
        <v>4.6950412016801089</v>
      </c>
      <c r="D10" s="49">
        <v>115.85844337916511</v>
      </c>
      <c r="E10" s="49">
        <v>102416.57643549482</v>
      </c>
      <c r="F10" s="13">
        <v>5515525</v>
      </c>
      <c r="G10" s="13" t="s">
        <v>21</v>
      </c>
      <c r="H10" s="13" t="s">
        <v>14</v>
      </c>
      <c r="I10" s="14" t="s">
        <v>25</v>
      </c>
      <c r="J10" s="14" t="s">
        <v>19</v>
      </c>
      <c r="K10" s="14" t="s">
        <v>17</v>
      </c>
      <c r="L10" s="16">
        <v>3.4136288459485221E-2</v>
      </c>
      <c r="M10" s="42">
        <v>41124.281006794459</v>
      </c>
    </row>
    <row r="11" spans="1:13" x14ac:dyDescent="0.2">
      <c r="A11" s="6" t="s">
        <v>30</v>
      </c>
      <c r="B11" s="14">
        <v>3591.8852627514052</v>
      </c>
      <c r="C11" s="14">
        <v>5.1491999977713991</v>
      </c>
      <c r="D11" s="49">
        <v>72.722502226624613</v>
      </c>
      <c r="E11" s="49">
        <v>1345027.0834044795</v>
      </c>
      <c r="F11" s="13">
        <v>67158348</v>
      </c>
      <c r="G11" s="13" t="s">
        <v>21</v>
      </c>
      <c r="H11" s="13" t="s">
        <v>14</v>
      </c>
      <c r="I11" s="14" t="s">
        <v>25</v>
      </c>
      <c r="J11" s="14" t="s">
        <v>19</v>
      </c>
      <c r="K11" s="14" t="s">
        <v>17</v>
      </c>
      <c r="L11" s="16">
        <v>5.3483823973028713E-2</v>
      </c>
      <c r="M11" s="42">
        <v>34483.328759069533</v>
      </c>
    </row>
    <row r="12" spans="1:13" x14ac:dyDescent="0.2">
      <c r="A12" s="6" t="s">
        <v>31</v>
      </c>
      <c r="B12" s="14">
        <v>3170.2085947804999</v>
      </c>
      <c r="C12" s="14">
        <v>5.3713977185960102</v>
      </c>
      <c r="D12" s="49">
        <v>86.470890682694019</v>
      </c>
      <c r="E12" s="49">
        <v>1472465.3433761962</v>
      </c>
      <c r="F12" s="13">
        <v>82905782</v>
      </c>
      <c r="G12" s="13" t="s">
        <v>21</v>
      </c>
      <c r="H12" s="13" t="s">
        <v>14</v>
      </c>
      <c r="I12" s="14" t="s">
        <v>25</v>
      </c>
      <c r="J12" s="14" t="s">
        <v>19</v>
      </c>
      <c r="K12" s="14" t="s">
        <v>17</v>
      </c>
      <c r="L12" s="16">
        <v>3.8238691178143644E-2</v>
      </c>
      <c r="M12" s="42">
        <v>38691.520936380526</v>
      </c>
    </row>
    <row r="13" spans="1:13" x14ac:dyDescent="0.2">
      <c r="A13" s="6" t="s">
        <v>32</v>
      </c>
      <c r="B13" s="14">
        <v>223.12040429223623</v>
      </c>
      <c r="C13" s="14">
        <v>8.8670992079180895</v>
      </c>
      <c r="D13" s="49">
        <v>66.096260351141026</v>
      </c>
      <c r="E13" s="49">
        <v>130766.87461090559</v>
      </c>
      <c r="F13" s="13">
        <v>10732882</v>
      </c>
      <c r="G13" s="13" t="s">
        <v>21</v>
      </c>
      <c r="H13" s="13" t="s">
        <v>14</v>
      </c>
      <c r="I13" s="14" t="s">
        <v>25</v>
      </c>
      <c r="J13" s="14" t="s">
        <v>19</v>
      </c>
      <c r="K13" s="14" t="s">
        <v>17</v>
      </c>
      <c r="L13" s="16">
        <v>2.0788489456255665E-2</v>
      </c>
      <c r="M13" s="42">
        <v>16806.921197866519</v>
      </c>
    </row>
    <row r="14" spans="1:13" x14ac:dyDescent="0.2">
      <c r="A14" s="6" t="s">
        <v>33</v>
      </c>
      <c r="B14" s="14">
        <v>371.74155601141319</v>
      </c>
      <c r="C14" s="14">
        <v>7.1444152692012128</v>
      </c>
      <c r="D14" s="49">
        <v>44.465895463772</v>
      </c>
      <c r="E14" s="49">
        <v>118095.90675799386</v>
      </c>
      <c r="F14" s="13">
        <v>9775564</v>
      </c>
      <c r="G14" s="13" t="s">
        <v>21</v>
      </c>
      <c r="H14" s="13" t="s">
        <v>14</v>
      </c>
      <c r="I14" s="14" t="s">
        <v>25</v>
      </c>
      <c r="J14" s="14" t="s">
        <v>19</v>
      </c>
      <c r="K14" s="14" t="s">
        <v>17</v>
      </c>
      <c r="L14" s="16">
        <v>3.8027632575615401E-2</v>
      </c>
      <c r="M14" s="42">
        <v>4016081.8342552921</v>
      </c>
    </row>
    <row r="15" spans="1:13" x14ac:dyDescent="0.2">
      <c r="A15" s="6" t="s">
        <v>34</v>
      </c>
      <c r="B15" s="14">
        <v>2982.7107284769422</v>
      </c>
      <c r="C15" s="14">
        <v>3.0008920306920919</v>
      </c>
      <c r="D15" s="49">
        <v>107.42987634077033</v>
      </c>
      <c r="E15" s="49">
        <v>961582.56955872732</v>
      </c>
      <c r="F15" s="13">
        <v>4867316</v>
      </c>
      <c r="G15" s="13" t="s">
        <v>21</v>
      </c>
      <c r="H15" s="13" t="s">
        <v>14</v>
      </c>
      <c r="I15" s="14" t="s">
        <v>25</v>
      </c>
      <c r="J15" s="14" t="s">
        <v>19</v>
      </c>
      <c r="K15" s="14" t="s">
        <v>17</v>
      </c>
      <c r="L15" s="16">
        <v>0.61280400296116833</v>
      </c>
      <c r="M15" s="42">
        <v>65199.26218063508</v>
      </c>
    </row>
    <row r="16" spans="1:13" x14ac:dyDescent="0.2">
      <c r="A16" s="6" t="s">
        <v>35</v>
      </c>
      <c r="B16" s="14">
        <v>2080.4628733164013</v>
      </c>
      <c r="C16" s="14">
        <v>5.2331516792412911</v>
      </c>
      <c r="D16" s="49">
        <v>82.760402408893285</v>
      </c>
      <c r="E16" s="49">
        <v>901043.76617553574</v>
      </c>
      <c r="F16" s="13">
        <v>60421760</v>
      </c>
      <c r="G16" s="13" t="s">
        <v>21</v>
      </c>
      <c r="H16" s="13" t="s">
        <v>14</v>
      </c>
      <c r="I16" s="14" t="s">
        <v>25</v>
      </c>
      <c r="J16" s="14" t="s">
        <v>19</v>
      </c>
      <c r="K16" s="14" t="s">
        <v>17</v>
      </c>
      <c r="L16" s="16">
        <v>3.4432344792942167E-2</v>
      </c>
      <c r="M16" s="42">
        <v>28475.090762003623</v>
      </c>
    </row>
    <row r="17" spans="1:13" x14ac:dyDescent="0.2">
      <c r="A17" s="6" t="s">
        <v>36</v>
      </c>
      <c r="B17" s="14">
        <v>321.86633664180107</v>
      </c>
      <c r="C17" s="14">
        <v>5.8376493702005545</v>
      </c>
      <c r="D17" s="49">
        <v>53.603856880429483</v>
      </c>
      <c r="E17" s="49">
        <v>100718.58186965775</v>
      </c>
      <c r="F17" s="13">
        <v>2801543</v>
      </c>
      <c r="G17" s="13" t="s">
        <v>21</v>
      </c>
      <c r="H17" s="13" t="s">
        <v>14</v>
      </c>
      <c r="I17" s="14" t="s">
        <v>25</v>
      </c>
      <c r="J17" s="14" t="s">
        <v>19</v>
      </c>
      <c r="K17" s="14" t="s">
        <v>17</v>
      </c>
      <c r="L17" s="16">
        <v>0.11488895106796543</v>
      </c>
      <c r="M17" s="42">
        <v>14820.544607025486</v>
      </c>
    </row>
    <row r="18" spans="1:13" x14ac:dyDescent="0.2">
      <c r="A18" s="6" t="s">
        <v>37</v>
      </c>
      <c r="B18" s="14">
        <v>78.018107763755111</v>
      </c>
      <c r="C18" s="14">
        <v>6.0954840477160399</v>
      </c>
      <c r="D18" s="49">
        <v>97.58909142546041</v>
      </c>
      <c r="E18" s="49">
        <v>46409.285954236046</v>
      </c>
      <c r="F18" s="13">
        <v>607950</v>
      </c>
      <c r="G18" s="13" t="s">
        <v>21</v>
      </c>
      <c r="H18" s="13" t="s">
        <v>14</v>
      </c>
      <c r="I18" s="14" t="s">
        <v>25</v>
      </c>
      <c r="J18" s="14" t="s">
        <v>19</v>
      </c>
      <c r="K18" s="14" t="s">
        <v>17</v>
      </c>
      <c r="L18" s="16">
        <v>0.12832980962867852</v>
      </c>
      <c r="M18" s="42">
        <v>95877.014557118178</v>
      </c>
    </row>
    <row r="19" spans="1:13" x14ac:dyDescent="0.2">
      <c r="A19" s="6" t="s">
        <v>38</v>
      </c>
      <c r="B19" s="14">
        <v>111.27134501315297</v>
      </c>
      <c r="C19" s="14">
        <v>5.1859031796239954</v>
      </c>
      <c r="D19" s="49">
        <v>97.033778806014325</v>
      </c>
      <c r="E19" s="49">
        <v>55992.606728792169</v>
      </c>
      <c r="F19" s="13">
        <v>484630</v>
      </c>
      <c r="G19" s="13" t="s">
        <v>39</v>
      </c>
      <c r="H19" s="13" t="s">
        <v>14</v>
      </c>
      <c r="I19" s="14" t="s">
        <v>25</v>
      </c>
      <c r="J19" s="14" t="s">
        <v>19</v>
      </c>
      <c r="K19" s="14" t="s">
        <v>17</v>
      </c>
      <c r="L19" s="16">
        <v>0.22960061286580064</v>
      </c>
      <c r="M19" s="42">
        <v>25107.202149143472</v>
      </c>
    </row>
    <row r="20" spans="1:13" x14ac:dyDescent="0.2">
      <c r="A20" s="6" t="s">
        <v>40</v>
      </c>
      <c r="B20" s="14">
        <v>1978.2922009362474</v>
      </c>
      <c r="C20" s="14">
        <v>4.3298866392939308</v>
      </c>
      <c r="D20" s="49">
        <v>84.194915075827183</v>
      </c>
      <c r="E20" s="49">
        <v>721195.20128125243</v>
      </c>
      <c r="F20" s="13">
        <v>17231624</v>
      </c>
      <c r="G20" s="13" t="s">
        <v>21</v>
      </c>
      <c r="H20" s="13" t="s">
        <v>14</v>
      </c>
      <c r="I20" s="14" t="s">
        <v>25</v>
      </c>
      <c r="J20" s="14" t="s">
        <v>19</v>
      </c>
      <c r="K20" s="14" t="s">
        <v>17</v>
      </c>
      <c r="L20" s="16">
        <v>0.11480590575422533</v>
      </c>
      <c r="M20" s="42">
        <v>43106.141011433399</v>
      </c>
    </row>
    <row r="21" spans="1:13" x14ac:dyDescent="0.2">
      <c r="A21" s="6" t="s">
        <v>41</v>
      </c>
      <c r="B21" s="14">
        <v>647.81409179962202</v>
      </c>
      <c r="C21" s="14">
        <v>4.54794854046993</v>
      </c>
      <c r="D21" s="49">
        <v>127.13069957673792</v>
      </c>
      <c r="E21" s="49">
        <v>374555.66484909534</v>
      </c>
      <c r="F21" s="13">
        <v>5311916</v>
      </c>
      <c r="G21" s="13" t="s">
        <v>21</v>
      </c>
      <c r="H21" s="13" t="s">
        <v>14</v>
      </c>
      <c r="I21" s="14" t="s">
        <v>15</v>
      </c>
      <c r="J21" s="14" t="s">
        <v>19</v>
      </c>
      <c r="K21" s="14" t="s">
        <v>17</v>
      </c>
      <c r="L21" s="16">
        <v>0.12195488253195684</v>
      </c>
      <c r="M21" s="42">
        <v>615889.82205290894</v>
      </c>
    </row>
    <row r="22" spans="1:13" x14ac:dyDescent="0.2">
      <c r="A22" s="6" t="s">
        <v>42</v>
      </c>
      <c r="B22" s="14">
        <v>1555.3258836586519</v>
      </c>
      <c r="C22" s="14">
        <v>6.7858894970013868</v>
      </c>
      <c r="D22" s="49">
        <v>37.042414008470075</v>
      </c>
      <c r="E22" s="49">
        <v>390955.62327763584</v>
      </c>
      <c r="F22" s="13">
        <v>37974750</v>
      </c>
      <c r="G22" s="13" t="s">
        <v>21</v>
      </c>
      <c r="H22" s="13" t="s">
        <v>14</v>
      </c>
      <c r="I22" s="14" t="s">
        <v>25</v>
      </c>
      <c r="J22" s="14" t="s">
        <v>19</v>
      </c>
      <c r="K22" s="14" t="s">
        <v>17</v>
      </c>
      <c r="L22" s="16">
        <v>4.095684326186879E-2</v>
      </c>
      <c r="M22" s="42">
        <v>54312.404953291334</v>
      </c>
    </row>
    <row r="23" spans="1:13" x14ac:dyDescent="0.2">
      <c r="A23" s="6" t="s">
        <v>43</v>
      </c>
      <c r="B23" s="14">
        <v>452.92248286596521</v>
      </c>
      <c r="C23" s="14">
        <v>6.1938402054918136</v>
      </c>
      <c r="D23" s="49">
        <v>61.407254772730745</v>
      </c>
      <c r="E23" s="49">
        <v>172267.58236671227</v>
      </c>
      <c r="F23" s="13">
        <v>10283822</v>
      </c>
      <c r="G23" s="13" t="s">
        <v>21</v>
      </c>
      <c r="H23" s="13" t="s">
        <v>14</v>
      </c>
      <c r="I23" s="14" t="s">
        <v>25</v>
      </c>
      <c r="J23" s="14" t="s">
        <v>19</v>
      </c>
      <c r="K23" s="14" t="s">
        <v>17</v>
      </c>
      <c r="L23" s="16">
        <v>4.4042232826080149E-2</v>
      </c>
      <c r="M23" s="42">
        <v>18979.155317935296</v>
      </c>
    </row>
    <row r="24" spans="1:13" x14ac:dyDescent="0.2">
      <c r="A24" s="6" t="s">
        <v>44</v>
      </c>
      <c r="B24" s="14">
        <v>896.58083240784686</v>
      </c>
      <c r="C24" s="14">
        <v>12.593315690591037</v>
      </c>
      <c r="D24" s="49">
        <v>38.588947446413968</v>
      </c>
      <c r="E24" s="49">
        <v>435704.92937655974</v>
      </c>
      <c r="F24" s="13">
        <v>19473970</v>
      </c>
      <c r="G24" s="13" t="s">
        <v>21</v>
      </c>
      <c r="H24" s="13" t="s">
        <v>14</v>
      </c>
      <c r="I24" s="14" t="s">
        <v>25</v>
      </c>
      <c r="J24" s="14" t="s">
        <v>19</v>
      </c>
      <c r="K24" s="14" t="s">
        <v>17</v>
      </c>
      <c r="L24" s="16">
        <v>4.6039961672316783E-2</v>
      </c>
      <c r="M24" s="42">
        <v>22928.339727338596</v>
      </c>
    </row>
    <row r="25" spans="1:13" x14ac:dyDescent="0.2">
      <c r="A25" s="6" t="s">
        <v>45</v>
      </c>
      <c r="B25" s="14">
        <v>228.7721401075344</v>
      </c>
      <c r="C25" s="14">
        <v>6.9955088502741818</v>
      </c>
      <c r="D25" s="49">
        <v>122.99169758940828</v>
      </c>
      <c r="E25" s="49">
        <v>196833.14929930327</v>
      </c>
      <c r="F25" s="13">
        <v>144477859</v>
      </c>
      <c r="G25" s="13" t="s">
        <v>21</v>
      </c>
      <c r="H25" s="13" t="s">
        <v>24</v>
      </c>
      <c r="I25" s="14" t="s">
        <v>15</v>
      </c>
      <c r="J25" s="14" t="s">
        <v>19</v>
      </c>
      <c r="K25" s="14" t="s">
        <v>17</v>
      </c>
      <c r="L25" s="16">
        <v>1.5834408240195086E-3</v>
      </c>
      <c r="M25" s="42">
        <v>610408.3125</v>
      </c>
    </row>
    <row r="26" spans="1:13" x14ac:dyDescent="0.2">
      <c r="A26" s="6" t="s">
        <v>46</v>
      </c>
      <c r="B26" s="14">
        <v>119.70869722844796</v>
      </c>
      <c r="C26" s="14">
        <v>6.6547525910951393</v>
      </c>
      <c r="D26" s="49">
        <v>40.680051298524774</v>
      </c>
      <c r="E26" s="49">
        <v>32407.02098721893</v>
      </c>
      <c r="F26" s="13">
        <v>5446771</v>
      </c>
      <c r="G26" s="13" t="s">
        <v>21</v>
      </c>
      <c r="H26" s="13" t="s">
        <v>14</v>
      </c>
      <c r="I26" s="14" t="s">
        <v>25</v>
      </c>
      <c r="J26" s="14" t="s">
        <v>19</v>
      </c>
      <c r="K26" s="14" t="s">
        <v>17</v>
      </c>
      <c r="L26" s="16">
        <v>2.1977919987539032E-2</v>
      </c>
      <c r="M26" s="42">
        <v>16059.510671552007</v>
      </c>
    </row>
    <row r="27" spans="1:13" x14ac:dyDescent="0.2">
      <c r="A27" s="6" t="s">
        <v>47</v>
      </c>
      <c r="B27" s="14">
        <v>2450.8728354795858</v>
      </c>
      <c r="C27" s="14">
        <v>6.019399917668153</v>
      </c>
      <c r="D27" s="49">
        <v>72.817082864679065</v>
      </c>
      <c r="E27" s="49">
        <v>1074254.6763788878</v>
      </c>
      <c r="F27" s="13">
        <v>46797754</v>
      </c>
      <c r="G27" s="13" t="s">
        <v>21</v>
      </c>
      <c r="H27" s="13" t="s">
        <v>14</v>
      </c>
      <c r="I27" s="14" t="s">
        <v>25</v>
      </c>
      <c r="J27" s="14" t="s">
        <v>19</v>
      </c>
      <c r="K27" s="14" t="s">
        <v>17</v>
      </c>
      <c r="L27" s="16">
        <v>5.2371591069938654E-2</v>
      </c>
      <c r="M27" s="42">
        <v>25001.840900313291</v>
      </c>
    </row>
    <row r="28" spans="1:13" x14ac:dyDescent="0.2">
      <c r="A28" s="6" t="s">
        <v>48</v>
      </c>
      <c r="B28" s="14">
        <v>745.03039695412542</v>
      </c>
      <c r="C28" s="14">
        <v>4.5473226810769054</v>
      </c>
      <c r="D28" s="49">
        <v>117.76017629319985</v>
      </c>
      <c r="E28" s="49">
        <v>398958.95020831324</v>
      </c>
      <c r="F28" s="13">
        <v>10175214</v>
      </c>
      <c r="G28" s="13" t="s">
        <v>21</v>
      </c>
      <c r="H28" s="13" t="s">
        <v>14</v>
      </c>
      <c r="I28" s="14" t="s">
        <v>25</v>
      </c>
      <c r="J28" s="14" t="s">
        <v>19</v>
      </c>
      <c r="K28" s="14" t="s">
        <v>17</v>
      </c>
      <c r="L28" s="16">
        <v>7.3220120673051725E-2</v>
      </c>
      <c r="M28" s="42">
        <v>446903.2297502539</v>
      </c>
    </row>
    <row r="29" spans="1:13" x14ac:dyDescent="0.2">
      <c r="A29" s="6" t="s">
        <v>49</v>
      </c>
      <c r="B29" s="14">
        <v>825.25664526679873</v>
      </c>
      <c r="C29" s="14">
        <v>4.8979187588402038</v>
      </c>
      <c r="D29" s="49">
        <v>89.180824892556885</v>
      </c>
      <c r="E29" s="49">
        <v>360472.46177955269</v>
      </c>
      <c r="F29" s="13">
        <v>8514329</v>
      </c>
      <c r="G29" s="13" t="s">
        <v>21</v>
      </c>
      <c r="H29" s="13" t="s">
        <v>14</v>
      </c>
      <c r="I29" s="14" t="s">
        <v>15</v>
      </c>
      <c r="J29" s="14" t="s">
        <v>19</v>
      </c>
      <c r="K29" s="14" t="s">
        <v>17</v>
      </c>
      <c r="L29" s="16">
        <v>9.6925623295364638E-2</v>
      </c>
      <c r="M29" s="42">
        <v>83492.933970486687</v>
      </c>
    </row>
    <row r="30" spans="1:13" x14ac:dyDescent="0.2">
      <c r="A30" s="6" t="s">
        <v>50</v>
      </c>
      <c r="B30" s="14">
        <v>317.59959699639921</v>
      </c>
      <c r="C30" s="14">
        <v>8.2683127906014864</v>
      </c>
      <c r="D30" s="49">
        <v>102.7631305852279</v>
      </c>
      <c r="E30" s="49">
        <v>269857.29732640536</v>
      </c>
      <c r="F30" s="13">
        <v>82809304</v>
      </c>
      <c r="G30" s="13" t="s">
        <v>21</v>
      </c>
      <c r="H30" s="13" t="s">
        <v>24</v>
      </c>
      <c r="I30" s="14" t="s">
        <v>15</v>
      </c>
      <c r="J30" s="14" t="s">
        <v>19</v>
      </c>
      <c r="K30" s="14" t="s">
        <v>10</v>
      </c>
      <c r="L30" s="16">
        <v>3.8353129618913261E-3</v>
      </c>
      <c r="M30" s="42">
        <v>21211.301382269798</v>
      </c>
    </row>
    <row r="31" spans="1:13" x14ac:dyDescent="0.2">
      <c r="A31" s="6" t="s">
        <v>51</v>
      </c>
      <c r="B31" s="14">
        <v>56.186584759572632</v>
      </c>
      <c r="C31" s="14">
        <v>8.9688362865473987</v>
      </c>
      <c r="D31" s="49">
        <v>112.82594882693556</v>
      </c>
      <c r="E31" s="49">
        <v>56856.186355286656</v>
      </c>
      <c r="F31" s="13">
        <v>103740765</v>
      </c>
      <c r="G31" s="13" t="s">
        <v>39</v>
      </c>
      <c r="H31" s="13" t="s">
        <v>52</v>
      </c>
      <c r="I31" s="14" t="s">
        <v>15</v>
      </c>
      <c r="J31" s="14" t="s">
        <v>19</v>
      </c>
      <c r="K31" s="14" t="s">
        <v>17</v>
      </c>
      <c r="L31" s="16">
        <v>5.4160565289423717E-4</v>
      </c>
      <c r="M31" s="42">
        <v>37119.448656465953</v>
      </c>
    </row>
    <row r="32" spans="1:13" x14ac:dyDescent="0.2">
      <c r="A32" s="6" t="s">
        <v>53</v>
      </c>
      <c r="B32" s="14">
        <v>30.714891011109422</v>
      </c>
      <c r="C32" s="14">
        <v>4.682143856939164</v>
      </c>
      <c r="D32" s="49">
        <v>147.43036874847729</v>
      </c>
      <c r="E32" s="49">
        <v>21202.18811657999</v>
      </c>
      <c r="F32" s="13">
        <v>35927511</v>
      </c>
      <c r="G32" s="13" t="s">
        <v>39</v>
      </c>
      <c r="H32" s="13" t="s">
        <v>52</v>
      </c>
      <c r="I32" s="14" t="s">
        <v>15</v>
      </c>
      <c r="J32" s="14" t="s">
        <v>19</v>
      </c>
      <c r="K32" s="14" t="s">
        <v>17</v>
      </c>
      <c r="L32" s="16">
        <v>8.5491285525204973E-4</v>
      </c>
      <c r="M32" s="42">
        <v>31195.376953125</v>
      </c>
    </row>
    <row r="33" spans="1:13" x14ac:dyDescent="0.2">
      <c r="A33" s="6" t="s">
        <v>54</v>
      </c>
      <c r="B33" s="14">
        <v>4.470442260478384</v>
      </c>
      <c r="C33" s="14">
        <v>10.188106391293122</v>
      </c>
      <c r="D33" s="49">
        <v>117.02647830286678</v>
      </c>
      <c r="E33" s="49">
        <v>5330.0109031515995</v>
      </c>
      <c r="F33" s="13">
        <v>11933041</v>
      </c>
      <c r="G33" s="13" t="s">
        <v>39</v>
      </c>
      <c r="H33" s="13" t="s">
        <v>52</v>
      </c>
      <c r="I33" s="14" t="s">
        <v>15</v>
      </c>
      <c r="J33" s="14" t="s">
        <v>19</v>
      </c>
      <c r="K33" s="14" t="s">
        <v>17</v>
      </c>
      <c r="L33" s="16">
        <v>3.7462724384156428E-4</v>
      </c>
      <c r="M33" s="42">
        <v>7984.0982445296213</v>
      </c>
    </row>
    <row r="34" spans="1:13" x14ac:dyDescent="0.2">
      <c r="A34" s="6" t="s">
        <v>55</v>
      </c>
      <c r="B34" s="14">
        <v>264.98558619491763</v>
      </c>
      <c r="C34" s="14">
        <v>12.311273654580113</v>
      </c>
      <c r="D34" s="49">
        <v>94.826920490687286</v>
      </c>
      <c r="E34" s="49">
        <v>309354.81726019317</v>
      </c>
      <c r="F34" s="13">
        <v>57339635</v>
      </c>
      <c r="G34" s="13" t="s">
        <v>56</v>
      </c>
      <c r="H34" s="13" t="s">
        <v>24</v>
      </c>
      <c r="I34" s="14" t="s">
        <v>15</v>
      </c>
      <c r="J34" s="14" t="s">
        <v>19</v>
      </c>
      <c r="K34" s="14" t="s">
        <v>10</v>
      </c>
      <c r="L34" s="16">
        <v>4.6213336759977214E-3</v>
      </c>
      <c r="M34" s="42">
        <v>79704.594249684364</v>
      </c>
    </row>
    <row r="35" spans="1:13" x14ac:dyDescent="0.2">
      <c r="A35" s="6" t="s">
        <v>57</v>
      </c>
      <c r="B35" s="14">
        <v>203.2258209149671</v>
      </c>
      <c r="C35" s="14">
        <v>18.401892550774605</v>
      </c>
      <c r="D35" s="49">
        <v>78.747751198994052</v>
      </c>
      <c r="E35" s="49">
        <v>294496.09302114538</v>
      </c>
      <c r="F35" s="13">
        <v>198387623</v>
      </c>
      <c r="G35" s="13" t="s">
        <v>56</v>
      </c>
      <c r="H35" s="13" t="s">
        <v>52</v>
      </c>
      <c r="I35" s="14" t="s">
        <v>15</v>
      </c>
      <c r="J35" s="14" t="s">
        <v>19</v>
      </c>
      <c r="K35" s="14" t="s">
        <v>10</v>
      </c>
      <c r="L35" s="16">
        <v>1.0243875995982225E-3</v>
      </c>
      <c r="M35" s="42">
        <v>355548.13125463983</v>
      </c>
    </row>
    <row r="36" spans="1:13" x14ac:dyDescent="0.2">
      <c r="A36" s="6" t="s">
        <v>59</v>
      </c>
      <c r="B36" s="14">
        <v>511.46505445343428</v>
      </c>
      <c r="C36" s="14">
        <v>9.1069463629180678</v>
      </c>
      <c r="D36" s="49">
        <v>195.42985574858608</v>
      </c>
      <c r="E36" s="49">
        <v>910289.75796082441</v>
      </c>
      <c r="F36" s="13">
        <v>9140169</v>
      </c>
      <c r="G36" s="13" t="s">
        <v>61</v>
      </c>
      <c r="H36" s="13" t="s">
        <v>14</v>
      </c>
      <c r="I36" s="14" t="s">
        <v>15</v>
      </c>
      <c r="J36" s="14" t="s">
        <v>19</v>
      </c>
      <c r="K36" s="14" t="s">
        <v>17</v>
      </c>
      <c r="L36" s="16">
        <v>5.5957942840382309E-2</v>
      </c>
      <c r="M36" s="42" t="s">
        <v>62</v>
      </c>
    </row>
    <row r="37" spans="1:13" x14ac:dyDescent="0.2">
      <c r="A37" s="6" t="s">
        <v>60</v>
      </c>
      <c r="B37" s="14">
        <v>1404</v>
      </c>
      <c r="C37" s="14">
        <v>13</v>
      </c>
      <c r="D37" s="49">
        <v>112</v>
      </c>
      <c r="E37" s="49">
        <v>2044471.1719593841</v>
      </c>
      <c r="F37" s="13">
        <v>1402760000</v>
      </c>
      <c r="G37" s="13" t="s">
        <v>61</v>
      </c>
      <c r="H37" s="13" t="s">
        <v>24</v>
      </c>
      <c r="I37" s="14" t="s">
        <v>15</v>
      </c>
      <c r="J37" s="14" t="s">
        <v>19</v>
      </c>
      <c r="K37" s="14" t="s">
        <v>10</v>
      </c>
      <c r="L37" s="16">
        <v>1.0010049908474119E-3</v>
      </c>
      <c r="M37" s="42">
        <v>59903.521194929992</v>
      </c>
    </row>
    <row r="38" spans="1:13" x14ac:dyDescent="0.2">
      <c r="A38" s="6" t="s">
        <v>63</v>
      </c>
      <c r="B38" s="14">
        <v>679.58538570767132</v>
      </c>
      <c r="C38" s="14">
        <v>20.182842166869627</v>
      </c>
      <c r="D38" s="49">
        <v>46.967543017993862</v>
      </c>
      <c r="E38" s="49">
        <v>644205.15638098388</v>
      </c>
      <c r="F38" s="13">
        <v>1369003306</v>
      </c>
      <c r="G38" s="13" t="s">
        <v>64</v>
      </c>
      <c r="H38" s="13" t="s">
        <v>52</v>
      </c>
      <c r="I38" s="14" t="s">
        <v>15</v>
      </c>
      <c r="J38" s="14" t="s">
        <v>19</v>
      </c>
      <c r="K38" s="14" t="s">
        <v>17</v>
      </c>
      <c r="L38" s="16">
        <v>4.9640887113217187E-4</v>
      </c>
      <c r="M38" s="42">
        <v>102212.41888133176</v>
      </c>
    </row>
    <row r="39" spans="1:13" x14ac:dyDescent="0.2">
      <c r="A39" s="6" t="s">
        <v>65</v>
      </c>
      <c r="B39" s="14">
        <v>428.95213204668022</v>
      </c>
      <c r="C39" s="14">
        <v>7.9209556077473273</v>
      </c>
      <c r="D39" s="49">
        <v>146.24635573608037</v>
      </c>
      <c r="E39" s="49">
        <v>496902.82172947243</v>
      </c>
      <c r="F39" s="13">
        <v>126811000</v>
      </c>
      <c r="G39" s="13" t="s">
        <v>61</v>
      </c>
      <c r="H39" s="13" t="s">
        <v>14</v>
      </c>
      <c r="I39" s="14" t="s">
        <v>15</v>
      </c>
      <c r="J39" s="14" t="s">
        <v>19</v>
      </c>
      <c r="K39" s="14" t="s">
        <v>17</v>
      </c>
      <c r="L39" s="16">
        <v>3.3826098055111955E-3</v>
      </c>
      <c r="M39" s="42">
        <v>4374353.0424411129</v>
      </c>
    </row>
    <row r="40" spans="1:13" x14ac:dyDescent="0.2">
      <c r="A40" s="6" t="s">
        <v>66</v>
      </c>
      <c r="B40" s="14">
        <v>94.92839685766603</v>
      </c>
      <c r="C40" s="14">
        <v>20.383761904078995</v>
      </c>
      <c r="D40" s="49">
        <v>53.311445267831303</v>
      </c>
      <c r="E40" s="49">
        <v>103157.53141294766</v>
      </c>
      <c r="F40" s="13">
        <v>219731479</v>
      </c>
      <c r="G40" s="13" t="s">
        <v>64</v>
      </c>
      <c r="H40" s="13" t="s">
        <v>52</v>
      </c>
      <c r="I40" s="14" t="s">
        <v>15</v>
      </c>
      <c r="J40" s="14" t="s">
        <v>19</v>
      </c>
      <c r="K40" s="14" t="s">
        <v>17</v>
      </c>
      <c r="L40" s="16">
        <v>4.3202001501872213E-4</v>
      </c>
      <c r="M40" s="42">
        <v>165101.56471481267</v>
      </c>
    </row>
    <row r="41" spans="1:13" x14ac:dyDescent="0.2">
      <c r="A41" s="6" t="s">
        <v>67</v>
      </c>
      <c r="B41" s="14">
        <v>17.936837642322967</v>
      </c>
      <c r="C41" s="14">
        <v>18.089116576915181</v>
      </c>
      <c r="D41" s="49">
        <v>88.718439153701581</v>
      </c>
      <c r="E41" s="49">
        <v>28785.722027050961</v>
      </c>
      <c r="F41" s="13">
        <v>21670000</v>
      </c>
      <c r="G41" s="13" t="s">
        <v>64</v>
      </c>
      <c r="H41" s="13" t="s">
        <v>52</v>
      </c>
      <c r="I41" s="14" t="s">
        <v>15</v>
      </c>
      <c r="J41" s="14" t="s">
        <v>19</v>
      </c>
      <c r="K41" s="14" t="s">
        <v>10</v>
      </c>
      <c r="L41" s="16">
        <v>8.2772670246068151E-4</v>
      </c>
      <c r="M41" s="42">
        <v>610773.34523304109</v>
      </c>
    </row>
    <row r="42" spans="1:13" x14ac:dyDescent="0.2">
      <c r="A42" s="6" t="s">
        <v>68</v>
      </c>
      <c r="B42" s="14">
        <v>188.97782667449675</v>
      </c>
      <c r="C42" s="14">
        <v>18.71090145305633</v>
      </c>
      <c r="D42" s="49">
        <v>89.375138752497804</v>
      </c>
      <c r="E42" s="49">
        <v>316025.61894367868</v>
      </c>
      <c r="F42" s="13">
        <v>71127802</v>
      </c>
      <c r="G42" s="13" t="s">
        <v>61</v>
      </c>
      <c r="H42" s="13" t="s">
        <v>24</v>
      </c>
      <c r="I42" s="14" t="s">
        <v>15</v>
      </c>
      <c r="J42" s="14" t="s">
        <v>19</v>
      </c>
      <c r="K42" s="14" t="s">
        <v>17</v>
      </c>
      <c r="L42" s="16">
        <v>2.6568770770464237E-3</v>
      </c>
      <c r="M42" s="42">
        <v>150337.90865630854</v>
      </c>
    </row>
    <row r="43" spans="1:13" x14ac:dyDescent="0.2">
      <c r="A43" s="6" t="s">
        <v>69</v>
      </c>
      <c r="B43" s="14">
        <v>1039.0292630961944</v>
      </c>
      <c r="C43" s="14">
        <v>12.841780189733996</v>
      </c>
      <c r="D43" s="49">
        <v>81.668517063233836</v>
      </c>
      <c r="E43" s="49">
        <v>1089701.8314173077</v>
      </c>
      <c r="F43" s="13">
        <v>24966643</v>
      </c>
      <c r="G43" s="13" t="s">
        <v>61</v>
      </c>
      <c r="H43" s="13" t="s">
        <v>14</v>
      </c>
      <c r="I43" s="14" t="s">
        <v>15</v>
      </c>
      <c r="J43" s="14" t="s">
        <v>19</v>
      </c>
      <c r="K43" s="14" t="s">
        <v>17</v>
      </c>
      <c r="L43" s="16">
        <v>4.1616698852793087E-2</v>
      </c>
      <c r="M43" s="42" t="s">
        <v>62</v>
      </c>
    </row>
    <row r="44" spans="1:13" x14ac:dyDescent="0.2">
      <c r="A44" s="6" t="s">
        <v>70</v>
      </c>
      <c r="B44" s="14">
        <v>231.71767367230225</v>
      </c>
      <c r="C44" s="14">
        <v>13.234173455366188</v>
      </c>
      <c r="D44" s="49">
        <v>89.91473727985651</v>
      </c>
      <c r="E44" s="49">
        <v>275731.803779012</v>
      </c>
      <c r="F44" s="13">
        <v>4900600</v>
      </c>
      <c r="G44" s="13" t="s">
        <v>61</v>
      </c>
      <c r="H44" s="13" t="s">
        <v>14</v>
      </c>
      <c r="I44" s="14" t="s">
        <v>15</v>
      </c>
      <c r="J44" s="14" t="s">
        <v>16</v>
      </c>
      <c r="K44" s="14" t="s">
        <v>17</v>
      </c>
      <c r="L44" s="16">
        <v>4.7283531337448934E-2</v>
      </c>
      <c r="M44" s="42">
        <v>57964.633310206911</v>
      </c>
    </row>
    <row r="45" spans="1:13" x14ac:dyDescent="0.2">
      <c r="A45" s="6" t="s">
        <v>71</v>
      </c>
      <c r="B45" s="14">
        <v>23.328468418299941</v>
      </c>
      <c r="C45" s="14">
        <v>18.665331751639908</v>
      </c>
      <c r="D45" s="49">
        <v>25.560171716506822</v>
      </c>
      <c r="E45" s="49">
        <v>11129.75764554743</v>
      </c>
      <c r="F45" s="13">
        <v>279688</v>
      </c>
      <c r="G45" s="13" t="s">
        <v>62</v>
      </c>
      <c r="H45" s="13" t="s">
        <v>62</v>
      </c>
      <c r="I45" s="14" t="s">
        <v>15</v>
      </c>
      <c r="J45" s="14" t="s">
        <v>19</v>
      </c>
      <c r="K45" s="14" t="s">
        <v>17</v>
      </c>
      <c r="L45" s="16">
        <v>8.3408899982480272E-2</v>
      </c>
      <c r="M45" s="42" t="s">
        <v>62</v>
      </c>
    </row>
    <row r="46" spans="1:13" x14ac:dyDescent="0.2">
      <c r="A46" s="6" t="s">
        <v>72</v>
      </c>
      <c r="B46" s="14">
        <v>14.80973111362484</v>
      </c>
      <c r="C46" s="14">
        <v>17.907192501262649</v>
      </c>
      <c r="D46" s="49">
        <v>38.301572549823888</v>
      </c>
      <c r="E46" s="49">
        <v>10157.60407896403</v>
      </c>
      <c r="F46" s="13">
        <v>2811835</v>
      </c>
      <c r="G46" s="13" t="s">
        <v>73</v>
      </c>
      <c r="H46" s="13" t="s">
        <v>24</v>
      </c>
      <c r="I46" s="14" t="s">
        <v>15</v>
      </c>
      <c r="J46" s="14" t="s">
        <v>16</v>
      </c>
      <c r="K46" s="14" t="s">
        <v>17</v>
      </c>
      <c r="L46" s="16">
        <v>5.2669275094821858E-3</v>
      </c>
      <c r="M46" s="42">
        <v>317260.79232956417</v>
      </c>
    </row>
    <row r="47" spans="1:13" x14ac:dyDescent="0.2">
      <c r="A47" s="6" t="s">
        <v>74</v>
      </c>
      <c r="B47" s="14">
        <v>287.70149971148055</v>
      </c>
      <c r="C47" s="14">
        <v>8.1795803354735561</v>
      </c>
      <c r="D47" s="49">
        <v>106.70955256969647</v>
      </c>
      <c r="E47" s="49">
        <v>251117.19224806971</v>
      </c>
      <c r="F47" s="13">
        <v>210166592</v>
      </c>
      <c r="G47" s="13" t="s">
        <v>73</v>
      </c>
      <c r="H47" s="13" t="s">
        <v>24</v>
      </c>
      <c r="I47" s="14" t="s">
        <v>15</v>
      </c>
      <c r="J47" s="14" t="s">
        <v>19</v>
      </c>
      <c r="K47" s="14" t="s">
        <v>17</v>
      </c>
      <c r="L47" s="16">
        <v>1.3689211828275759E-3</v>
      </c>
      <c r="M47" s="42" t="s">
        <v>62</v>
      </c>
    </row>
    <row r="48" spans="1:13" x14ac:dyDescent="0.2">
      <c r="A48" s="6" t="s">
        <v>75</v>
      </c>
      <c r="B48" s="14">
        <v>163.87960797843806</v>
      </c>
      <c r="C48" s="14">
        <v>6.7138515057176766</v>
      </c>
      <c r="D48" s="49">
        <v>79.999594740079047</v>
      </c>
      <c r="E48" s="49">
        <v>88020.622329957332</v>
      </c>
      <c r="F48" s="13">
        <v>124013861</v>
      </c>
      <c r="G48" s="13" t="s">
        <v>73</v>
      </c>
      <c r="H48" s="13" t="s">
        <v>24</v>
      </c>
      <c r="I48" s="14" t="s">
        <v>15</v>
      </c>
      <c r="J48" s="14" t="s">
        <v>19</v>
      </c>
      <c r="K48" s="14" t="s">
        <v>17</v>
      </c>
      <c r="L48" s="16">
        <v>1.3214620257524122E-3</v>
      </c>
      <c r="M48" s="42">
        <v>149338.50012943312</v>
      </c>
    </row>
    <row r="49" spans="13:13" x14ac:dyDescent="0.2">
      <c r="M49" s="42"/>
    </row>
    <row r="50" spans="13:13" x14ac:dyDescent="0.2">
      <c r="M50" s="4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BD526-5A20-324C-8691-857307FCB68E}">
  <dimension ref="A1"/>
  <sheetViews>
    <sheetView showGridLines="0" zoomScale="80" zoomScaleNormal="80" workbookViewId="0"/>
  </sheetViews>
  <sheetFormatPr baseColWidth="10" defaultRowHeight="16" x14ac:dyDescent="0.2"/>
  <cols>
    <col min="1" max="16384" width="10.83203125" style="8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CE2F8-93E8-814C-8996-9CB7D458346B}">
  <dimension ref="Z24"/>
  <sheetViews>
    <sheetView showGridLines="0" tabSelected="1" zoomScale="80" zoomScaleNormal="80" workbookViewId="0">
      <selection activeCell="Z25" sqref="Z25"/>
    </sheetView>
  </sheetViews>
  <sheetFormatPr baseColWidth="10" defaultRowHeight="16" x14ac:dyDescent="0.2"/>
  <cols>
    <col min="1" max="16384" width="10.83203125" style="80"/>
  </cols>
  <sheetData>
    <row r="24" spans="26:26" x14ac:dyDescent="0.2">
      <c r="Z24" s="80" t="s">
        <v>133</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F5B07-1747-EE4B-B53B-99297E60ED39}">
  <dimension ref="A1:D7"/>
  <sheetViews>
    <sheetView workbookViewId="0">
      <selection activeCell="G2" sqref="G2:G7"/>
    </sheetView>
  </sheetViews>
  <sheetFormatPr baseColWidth="10" defaultRowHeight="16" x14ac:dyDescent="0.2"/>
  <cols>
    <col min="1" max="1" width="6.6640625" bestFit="1" customWidth="1"/>
    <col min="2" max="2" width="23.33203125" bestFit="1" customWidth="1"/>
    <col min="3" max="3" width="23.5" bestFit="1" customWidth="1"/>
    <col min="4" max="4" width="13.1640625" bestFit="1" customWidth="1"/>
    <col min="5" max="5" width="23.33203125" bestFit="1" customWidth="1"/>
    <col min="6" max="6" width="23.5" bestFit="1" customWidth="1"/>
    <col min="7" max="7" width="13.1640625" bestFit="1" customWidth="1"/>
    <col min="8" max="8" width="12.1640625" bestFit="1" customWidth="1"/>
    <col min="9" max="9" width="17" bestFit="1" customWidth="1"/>
    <col min="10" max="11" width="12.1640625" bestFit="1" customWidth="1"/>
    <col min="12" max="45" width="23.5" bestFit="1" customWidth="1"/>
    <col min="46" max="50" width="16.33203125" bestFit="1" customWidth="1"/>
  </cols>
  <sheetData>
    <row r="1" spans="1:4" x14ac:dyDescent="0.2">
      <c r="B1" s="38" t="s">
        <v>116</v>
      </c>
    </row>
    <row r="2" spans="1:4" x14ac:dyDescent="0.2">
      <c r="A2" s="38" t="s">
        <v>117</v>
      </c>
      <c r="B2" t="s">
        <v>73</v>
      </c>
      <c r="C2" t="s">
        <v>39</v>
      </c>
      <c r="D2" t="s">
        <v>13</v>
      </c>
    </row>
    <row r="3" spans="1:4" x14ac:dyDescent="0.2">
      <c r="A3" t="s">
        <v>108</v>
      </c>
      <c r="B3" s="89">
        <v>886958.11821825453</v>
      </c>
      <c r="C3" s="89">
        <v>1651485.7174325604</v>
      </c>
      <c r="D3" s="89">
        <v>5423720.458770778</v>
      </c>
    </row>
    <row r="4" spans="1:4" x14ac:dyDescent="0.2">
      <c r="A4" t="s">
        <v>109</v>
      </c>
      <c r="B4" s="89">
        <v>911386.40536173177</v>
      </c>
      <c r="C4" s="89">
        <v>1846113.9949658751</v>
      </c>
      <c r="D4" s="89">
        <v>5372815.1304604663</v>
      </c>
    </row>
    <row r="5" spans="1:4" x14ac:dyDescent="0.2">
      <c r="A5" t="s">
        <v>110</v>
      </c>
      <c r="B5" s="89">
        <v>157185.14994615741</v>
      </c>
      <c r="C5" s="89">
        <v>704667.86545173603</v>
      </c>
      <c r="D5" s="89">
        <v>1170790.4770334803</v>
      </c>
    </row>
    <row r="6" spans="1:4" x14ac:dyDescent="0.2">
      <c r="A6" t="s">
        <v>111</v>
      </c>
      <c r="B6" s="89">
        <v>70442.951255452295</v>
      </c>
      <c r="C6" s="89">
        <v>360139.55881736049</v>
      </c>
      <c r="D6" s="89">
        <v>791651.22816950711</v>
      </c>
    </row>
    <row r="7" spans="1:4" x14ac:dyDescent="0.2">
      <c r="A7" t="s">
        <v>107</v>
      </c>
      <c r="B7" s="89">
        <v>744983.24998905009</v>
      </c>
      <c r="C7" s="89">
        <v>1232963.6043107947</v>
      </c>
      <c r="D7" s="89">
        <v>5483433.2116873637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4CBF2-2D9B-CB4C-BFC7-35D4B6249662}">
  <dimension ref="A3:I50"/>
  <sheetViews>
    <sheetView workbookViewId="0">
      <selection activeCell="G10" sqref="G10"/>
    </sheetView>
  </sheetViews>
  <sheetFormatPr baseColWidth="10" defaultRowHeight="16" x14ac:dyDescent="0.2"/>
  <cols>
    <col min="1" max="1" width="19" bestFit="1" customWidth="1"/>
    <col min="2" max="2" width="17.5" bestFit="1" customWidth="1"/>
    <col min="3" max="3" width="14.1640625" bestFit="1" customWidth="1"/>
    <col min="4" max="4" width="14" bestFit="1" customWidth="1"/>
    <col min="5" max="48" width="16.6640625" bestFit="1" customWidth="1"/>
  </cols>
  <sheetData>
    <row r="3" spans="1:9" x14ac:dyDescent="0.2">
      <c r="A3" s="38" t="s">
        <v>106</v>
      </c>
      <c r="B3" t="s">
        <v>108</v>
      </c>
    </row>
    <row r="5" spans="1:9" x14ac:dyDescent="0.2">
      <c r="A5" t="s">
        <v>96</v>
      </c>
      <c r="B5" t="s">
        <v>98</v>
      </c>
      <c r="C5" t="s">
        <v>100</v>
      </c>
      <c r="D5" s="44" t="s">
        <v>132</v>
      </c>
      <c r="F5" s="37" t="s">
        <v>96</v>
      </c>
      <c r="G5" s="37" t="s">
        <v>98</v>
      </c>
      <c r="H5" s="37" t="s">
        <v>100</v>
      </c>
      <c r="I5" s="81" t="s">
        <v>113</v>
      </c>
    </row>
    <row r="6" spans="1:9" x14ac:dyDescent="0.2">
      <c r="A6" s="40">
        <v>5132875833.8302956</v>
      </c>
      <c r="B6" s="40">
        <v>119.10576743004242</v>
      </c>
      <c r="C6" s="10">
        <v>12.469126178136984</v>
      </c>
      <c r="D6" s="10">
        <v>1404</v>
      </c>
      <c r="F6" s="40">
        <f>A6</f>
        <v>5132875833.8302956</v>
      </c>
      <c r="G6" s="40">
        <f>B6</f>
        <v>119.10576743004242</v>
      </c>
      <c r="H6" s="10">
        <f>C6</f>
        <v>12.469126178136984</v>
      </c>
      <c r="I6" s="44">
        <f>D6</f>
        <v>1404</v>
      </c>
    </row>
    <row r="13" spans="1:9" x14ac:dyDescent="0.2">
      <c r="A13" s="38" t="s">
        <v>106</v>
      </c>
      <c r="B13" t="s">
        <v>108</v>
      </c>
    </row>
    <row r="15" spans="1:9" x14ac:dyDescent="0.2">
      <c r="A15" s="38" t="s">
        <v>94</v>
      </c>
      <c r="B15" t="s">
        <v>101</v>
      </c>
    </row>
    <row r="16" spans="1:9" x14ac:dyDescent="0.2">
      <c r="A16" s="39" t="s">
        <v>70</v>
      </c>
      <c r="B16" s="44">
        <v>231.71767367230225</v>
      </c>
    </row>
    <row r="17" spans="1:5" x14ac:dyDescent="0.2">
      <c r="A17" s="39" t="s">
        <v>65</v>
      </c>
      <c r="B17" s="44">
        <v>428.95213204668022</v>
      </c>
    </row>
    <row r="18" spans="1:5" x14ac:dyDescent="0.2">
      <c r="A18" s="39" t="s">
        <v>59</v>
      </c>
      <c r="B18" s="44">
        <v>511.46505445343428</v>
      </c>
    </row>
    <row r="19" spans="1:5" x14ac:dyDescent="0.2">
      <c r="A19" s="39" t="s">
        <v>69</v>
      </c>
      <c r="B19" s="44">
        <v>1039.0292630961944</v>
      </c>
    </row>
    <row r="20" spans="1:5" x14ac:dyDescent="0.2">
      <c r="A20" s="39" t="s">
        <v>60</v>
      </c>
      <c r="B20" s="44">
        <v>1404</v>
      </c>
    </row>
    <row r="21" spans="1:5" x14ac:dyDescent="0.2">
      <c r="A21" s="39" t="s">
        <v>95</v>
      </c>
      <c r="B21" s="44">
        <v>3615.1641232686111</v>
      </c>
    </row>
    <row r="27" spans="1:5" x14ac:dyDescent="0.2">
      <c r="A27" s="38" t="s">
        <v>106</v>
      </c>
      <c r="B27" t="s">
        <v>108</v>
      </c>
    </row>
    <row r="29" spans="1:5" x14ac:dyDescent="0.2">
      <c r="A29" s="38" t="s">
        <v>94</v>
      </c>
      <c r="B29" t="s">
        <v>99</v>
      </c>
      <c r="D29" s="79" t="s">
        <v>115</v>
      </c>
    </row>
    <row r="30" spans="1:5" x14ac:dyDescent="0.2">
      <c r="A30" s="39" t="s">
        <v>68</v>
      </c>
      <c r="B30" s="10">
        <v>18.71090145305633</v>
      </c>
      <c r="D30" t="str">
        <f xml:space="preserve"> A30</f>
        <v>Thailand</v>
      </c>
      <c r="E30" s="82">
        <f>B30</f>
        <v>18.71090145305633</v>
      </c>
    </row>
    <row r="31" spans="1:5" x14ac:dyDescent="0.2">
      <c r="A31" s="39" t="s">
        <v>95</v>
      </c>
      <c r="B31" s="40">
        <v>18.71090145305633</v>
      </c>
    </row>
    <row r="34" spans="1:5" x14ac:dyDescent="0.2">
      <c r="A34" s="38" t="s">
        <v>106</v>
      </c>
      <c r="B34" t="s">
        <v>108</v>
      </c>
    </row>
    <row r="36" spans="1:5" x14ac:dyDescent="0.2">
      <c r="A36" s="38" t="s">
        <v>94</v>
      </c>
      <c r="B36" t="s">
        <v>97</v>
      </c>
      <c r="D36" s="37" t="s">
        <v>94</v>
      </c>
      <c r="E36" s="37" t="s">
        <v>97</v>
      </c>
    </row>
    <row r="37" spans="1:5" x14ac:dyDescent="0.2">
      <c r="A37" s="39" t="s">
        <v>59</v>
      </c>
      <c r="B37" s="40">
        <v>195.42985574858608</v>
      </c>
      <c r="D37" t="str">
        <f>A37</f>
        <v>United Arab Emirates</v>
      </c>
      <c r="E37" s="40">
        <f>B37</f>
        <v>195.42985574858608</v>
      </c>
    </row>
    <row r="38" spans="1:5" x14ac:dyDescent="0.2">
      <c r="A38" s="39" t="s">
        <v>95</v>
      </c>
      <c r="B38" s="40">
        <v>195.42985574858608</v>
      </c>
    </row>
    <row r="41" spans="1:5" x14ac:dyDescent="0.2">
      <c r="A41" s="38" t="s">
        <v>106</v>
      </c>
      <c r="B41" t="s">
        <v>108</v>
      </c>
    </row>
    <row r="43" spans="1:5" x14ac:dyDescent="0.2">
      <c r="A43" s="38" t="s">
        <v>94</v>
      </c>
      <c r="B43" t="s">
        <v>96</v>
      </c>
    </row>
    <row r="44" spans="1:5" x14ac:dyDescent="0.2">
      <c r="A44" s="39" t="s">
        <v>60</v>
      </c>
      <c r="B44" s="40">
        <v>2044224000</v>
      </c>
    </row>
    <row r="45" spans="1:5" x14ac:dyDescent="0.2">
      <c r="A45" s="39" t="s">
        <v>69</v>
      </c>
      <c r="B45" s="90">
        <v>1089701831.4173079</v>
      </c>
    </row>
    <row r="46" spans="1:5" x14ac:dyDescent="0.2">
      <c r="A46" s="39" t="s">
        <v>59</v>
      </c>
      <c r="B46" s="90">
        <v>910289757.96082449</v>
      </c>
    </row>
    <row r="47" spans="1:5" x14ac:dyDescent="0.2">
      <c r="A47" s="39" t="s">
        <v>65</v>
      </c>
      <c r="B47" s="40">
        <v>496902821.7294724</v>
      </c>
    </row>
    <row r="48" spans="1:5" x14ac:dyDescent="0.2">
      <c r="A48" s="39" t="s">
        <v>68</v>
      </c>
      <c r="B48" s="40">
        <v>316025618.94367874</v>
      </c>
    </row>
    <row r="49" spans="1:2" x14ac:dyDescent="0.2">
      <c r="A49" s="39" t="s">
        <v>70</v>
      </c>
      <c r="B49" s="40">
        <v>275731803.77901196</v>
      </c>
    </row>
    <row r="50" spans="1:2" x14ac:dyDescent="0.2">
      <c r="A50" s="39" t="s">
        <v>95</v>
      </c>
      <c r="B50" s="40">
        <v>5132875833.8302956</v>
      </c>
    </row>
  </sheetData>
  <sortState xmlns:xlrd2="http://schemas.microsoft.com/office/spreadsheetml/2017/richdata2" ref="A15:B26">
    <sortCondition descending="1" ref="A25"/>
  </sortState>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2F52C-312C-3A4D-9AF0-C605664363CD}">
  <dimension ref="A1:D73"/>
  <sheetViews>
    <sheetView zoomScale="150" workbookViewId="0">
      <selection activeCell="C66" sqref="C66"/>
    </sheetView>
  </sheetViews>
  <sheetFormatPr baseColWidth="10" defaultRowHeight="16" x14ac:dyDescent="0.2"/>
  <cols>
    <col min="1" max="1" width="23.5" bestFit="1" customWidth="1"/>
    <col min="2" max="2" width="18" bestFit="1" customWidth="1"/>
    <col min="3" max="3" width="13.5" bestFit="1" customWidth="1"/>
    <col min="4" max="12" width="10.33203125" bestFit="1" customWidth="1"/>
    <col min="13" max="42" width="11.33203125" bestFit="1" customWidth="1"/>
    <col min="43" max="50" width="12.83203125" bestFit="1" customWidth="1"/>
    <col min="51" max="60" width="13.83203125" bestFit="1" customWidth="1"/>
    <col min="61" max="90" width="14.83203125" bestFit="1" customWidth="1"/>
    <col min="91" max="96" width="16.6640625" bestFit="1" customWidth="1"/>
  </cols>
  <sheetData>
    <row r="1" spans="1:2" x14ac:dyDescent="0.2">
      <c r="A1" s="38" t="s">
        <v>106</v>
      </c>
      <c r="B1" t="s">
        <v>108</v>
      </c>
    </row>
    <row r="3" spans="1:2" x14ac:dyDescent="0.2">
      <c r="A3" s="38" t="s">
        <v>94</v>
      </c>
      <c r="B3" t="s">
        <v>96</v>
      </c>
    </row>
    <row r="4" spans="1:2" x14ac:dyDescent="0.2">
      <c r="A4" s="39" t="s">
        <v>61</v>
      </c>
      <c r="B4" s="40">
        <v>5132875833.8302956</v>
      </c>
    </row>
    <row r="5" spans="1:2" x14ac:dyDescent="0.2">
      <c r="A5" s="39" t="s">
        <v>21</v>
      </c>
      <c r="B5" s="40">
        <v>10738456661.741339</v>
      </c>
    </row>
    <row r="6" spans="1:2" x14ac:dyDescent="0.2">
      <c r="A6" s="39" t="s">
        <v>73</v>
      </c>
      <c r="B6" s="40">
        <v>360425176.30253857</v>
      </c>
    </row>
    <row r="7" spans="1:2" x14ac:dyDescent="0.2">
      <c r="A7" s="39" t="s">
        <v>39</v>
      </c>
      <c r="B7" s="40">
        <v>139380992.1038104</v>
      </c>
    </row>
    <row r="8" spans="1:2" x14ac:dyDescent="0.2">
      <c r="A8" s="39" t="s">
        <v>13</v>
      </c>
      <c r="B8" s="40">
        <v>4688448693.5176878</v>
      </c>
    </row>
    <row r="9" spans="1:2" x14ac:dyDescent="0.2">
      <c r="A9" s="39" t="s">
        <v>64</v>
      </c>
      <c r="B9" s="40">
        <v>776148409.82098246</v>
      </c>
    </row>
    <row r="10" spans="1:2" x14ac:dyDescent="0.2">
      <c r="A10" s="39" t="s">
        <v>56</v>
      </c>
      <c r="B10" s="40">
        <v>603850910.28133845</v>
      </c>
    </row>
    <row r="11" spans="1:2" x14ac:dyDescent="0.2">
      <c r="A11" s="39" t="s">
        <v>95</v>
      </c>
      <c r="B11" s="40">
        <v>22439586677.597992</v>
      </c>
    </row>
    <row r="23" spans="1:4" x14ac:dyDescent="0.2">
      <c r="B23" s="40">
        <v>10738456.6617413</v>
      </c>
    </row>
    <row r="24" spans="1:4" x14ac:dyDescent="0.2">
      <c r="D24" s="40">
        <v>10738456.661741339</v>
      </c>
    </row>
    <row r="27" spans="1:4" x14ac:dyDescent="0.2">
      <c r="A27" s="38" t="s">
        <v>106</v>
      </c>
      <c r="B27" t="s">
        <v>108</v>
      </c>
    </row>
    <row r="29" spans="1:4" x14ac:dyDescent="0.2">
      <c r="A29" s="38" t="s">
        <v>94</v>
      </c>
      <c r="B29" t="s">
        <v>101</v>
      </c>
    </row>
    <row r="30" spans="1:4" x14ac:dyDescent="0.2">
      <c r="A30" s="39" t="s">
        <v>14</v>
      </c>
      <c r="B30" s="44">
        <v>32932.875437391143</v>
      </c>
    </row>
    <row r="31" spans="1:4" x14ac:dyDescent="0.2">
      <c r="A31" s="39" t="s">
        <v>52</v>
      </c>
      <c r="B31" s="44">
        <v>1087.0483591537879</v>
      </c>
    </row>
    <row r="32" spans="1:4" x14ac:dyDescent="0.2">
      <c r="A32" s="39" t="s">
        <v>24</v>
      </c>
      <c r="B32" s="44">
        <v>3103.5307887900544</v>
      </c>
    </row>
    <row r="33" spans="1:2" x14ac:dyDescent="0.2">
      <c r="A33" s="39" t="s">
        <v>95</v>
      </c>
      <c r="B33" s="40">
        <v>37123.454585334985</v>
      </c>
    </row>
    <row r="42" spans="1:2" x14ac:dyDescent="0.2">
      <c r="A42" s="38" t="s">
        <v>10</v>
      </c>
      <c r="B42" t="s">
        <v>10</v>
      </c>
    </row>
    <row r="43" spans="1:2" x14ac:dyDescent="0.2">
      <c r="A43" s="38" t="s">
        <v>106</v>
      </c>
      <c r="B43" t="s">
        <v>108</v>
      </c>
    </row>
    <row r="45" spans="1:2" x14ac:dyDescent="0.2">
      <c r="A45" s="38" t="s">
        <v>94</v>
      </c>
      <c r="B45" t="s">
        <v>101</v>
      </c>
    </row>
    <row r="46" spans="1:2" x14ac:dyDescent="0.2">
      <c r="A46" s="39" t="s">
        <v>60</v>
      </c>
      <c r="B46" s="44">
        <v>1404</v>
      </c>
    </row>
    <row r="47" spans="1:2" x14ac:dyDescent="0.2">
      <c r="A47" s="39" t="s">
        <v>27</v>
      </c>
      <c r="B47" s="44">
        <v>108.08465656475393</v>
      </c>
    </row>
    <row r="48" spans="1:2" x14ac:dyDescent="0.2">
      <c r="A48" s="39" t="s">
        <v>51</v>
      </c>
      <c r="B48" s="44">
        <v>56.186584759572632</v>
      </c>
    </row>
    <row r="49" spans="1:2" x14ac:dyDescent="0.2">
      <c r="A49" s="39" t="s">
        <v>63</v>
      </c>
      <c r="B49" s="44">
        <v>679.58538570767132</v>
      </c>
    </row>
    <row r="50" spans="1:2" x14ac:dyDescent="0.2">
      <c r="A50" s="39" t="s">
        <v>72</v>
      </c>
      <c r="B50" s="44">
        <v>14.80973111362484</v>
      </c>
    </row>
    <row r="51" spans="1:2" x14ac:dyDescent="0.2">
      <c r="A51" s="39" t="s">
        <v>57</v>
      </c>
      <c r="B51" s="44">
        <v>203.2258209149671</v>
      </c>
    </row>
    <row r="52" spans="1:2" x14ac:dyDescent="0.2">
      <c r="A52" s="39" t="s">
        <v>66</v>
      </c>
      <c r="B52" s="44">
        <v>94.92839685766603</v>
      </c>
    </row>
    <row r="53" spans="1:2" x14ac:dyDescent="0.2">
      <c r="A53" s="39" t="s">
        <v>55</v>
      </c>
      <c r="B53" s="44">
        <v>264.98558619491763</v>
      </c>
    </row>
    <row r="54" spans="1:2" x14ac:dyDescent="0.2">
      <c r="A54" s="39" t="s">
        <v>67</v>
      </c>
      <c r="B54" s="44">
        <v>17.936837642322967</v>
      </c>
    </row>
    <row r="55" spans="1:2" x14ac:dyDescent="0.2">
      <c r="A55" s="39" t="s">
        <v>50</v>
      </c>
      <c r="B55" s="44">
        <v>317.59959699639921</v>
      </c>
    </row>
    <row r="56" spans="1:2" x14ac:dyDescent="0.2">
      <c r="A56" s="39" t="s">
        <v>95</v>
      </c>
      <c r="B56" s="40">
        <v>3161.3425967518961</v>
      </c>
    </row>
    <row r="59" spans="1:2" x14ac:dyDescent="0.2">
      <c r="A59" s="38" t="s">
        <v>106</v>
      </c>
      <c r="B59" t="s">
        <v>108</v>
      </c>
    </row>
    <row r="60" spans="1:2" x14ac:dyDescent="0.2">
      <c r="A60" s="38" t="s">
        <v>8</v>
      </c>
      <c r="B60" t="s">
        <v>25</v>
      </c>
    </row>
    <row r="62" spans="1:2" x14ac:dyDescent="0.2">
      <c r="A62" s="38" t="s">
        <v>94</v>
      </c>
      <c r="B62" t="s">
        <v>96</v>
      </c>
    </row>
    <row r="63" spans="1:2" x14ac:dyDescent="0.2">
      <c r="A63" s="39" t="s">
        <v>31</v>
      </c>
      <c r="B63" s="40">
        <v>1472465343.3761961</v>
      </c>
    </row>
    <row r="64" spans="1:2" x14ac:dyDescent="0.2">
      <c r="A64" s="39" t="s">
        <v>30</v>
      </c>
      <c r="B64" s="40">
        <v>1345027083.4044795</v>
      </c>
    </row>
    <row r="65" spans="1:2" x14ac:dyDescent="0.2">
      <c r="A65" s="39" t="s">
        <v>47</v>
      </c>
      <c r="B65" s="40">
        <v>1074254676.3788879</v>
      </c>
    </row>
    <row r="66" spans="1:2" x14ac:dyDescent="0.2">
      <c r="A66" s="39" t="s">
        <v>34</v>
      </c>
      <c r="B66" s="40">
        <v>961582569.55872726</v>
      </c>
    </row>
    <row r="67" spans="1:2" x14ac:dyDescent="0.2">
      <c r="A67" s="39" t="s">
        <v>35</v>
      </c>
      <c r="B67" s="40">
        <v>901043766.1755358</v>
      </c>
    </row>
    <row r="68" spans="1:2" x14ac:dyDescent="0.2">
      <c r="A68" s="39" t="s">
        <v>40</v>
      </c>
      <c r="B68" s="40">
        <v>721195201.28125226</v>
      </c>
    </row>
    <row r="69" spans="1:2" x14ac:dyDescent="0.2">
      <c r="A69" s="39" t="s">
        <v>44</v>
      </c>
      <c r="B69" s="40">
        <v>435704929.37655967</v>
      </c>
    </row>
    <row r="70" spans="1:2" x14ac:dyDescent="0.2">
      <c r="A70" s="39" t="s">
        <v>48</v>
      </c>
      <c r="B70" s="40">
        <v>398958950.20831317</v>
      </c>
    </row>
    <row r="71" spans="1:2" x14ac:dyDescent="0.2">
      <c r="A71" s="39" t="s">
        <v>42</v>
      </c>
      <c r="B71" s="40">
        <v>390955623.27763587</v>
      </c>
    </row>
    <row r="72" spans="1:2" x14ac:dyDescent="0.2">
      <c r="A72" s="39" t="s">
        <v>28</v>
      </c>
      <c r="B72" s="40">
        <v>319197175.60435688</v>
      </c>
    </row>
    <row r="73" spans="1:2" x14ac:dyDescent="0.2">
      <c r="A73" s="39" t="s">
        <v>95</v>
      </c>
      <c r="B73" s="40">
        <v>8020385318.6419439</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5615E-286E-6640-87AB-9E777964DA3F}">
  <dimension ref="A1:M66"/>
  <sheetViews>
    <sheetView zoomScale="120" zoomScaleNormal="120" workbookViewId="0">
      <selection activeCell="O7" sqref="O7"/>
    </sheetView>
  </sheetViews>
  <sheetFormatPr baseColWidth="10" defaultRowHeight="16" x14ac:dyDescent="0.2"/>
  <cols>
    <col min="1" max="1" width="10.83203125" style="85"/>
    <col min="2" max="2" width="26.83203125" style="85" customWidth="1"/>
    <col min="3" max="3" width="11.6640625" style="86" bestFit="1" customWidth="1"/>
    <col min="4" max="4" width="12.6640625" style="86" customWidth="1"/>
    <col min="5" max="5" width="18.83203125" style="86" customWidth="1"/>
    <col min="6" max="6" width="11" style="86" bestFit="1" customWidth="1"/>
    <col min="7" max="7" width="11.6640625" style="86" bestFit="1" customWidth="1"/>
    <col min="9" max="13" width="0" hidden="1" customWidth="1"/>
  </cols>
  <sheetData>
    <row r="1" spans="1:13" x14ac:dyDescent="0.2">
      <c r="A1" s="83" t="s">
        <v>114</v>
      </c>
      <c r="B1" s="83" t="s">
        <v>116</v>
      </c>
      <c r="C1" s="84" t="s">
        <v>118</v>
      </c>
      <c r="D1" s="84" t="s">
        <v>119</v>
      </c>
      <c r="E1" s="84" t="s">
        <v>120</v>
      </c>
      <c r="F1" s="84" t="s">
        <v>121</v>
      </c>
      <c r="G1" s="84" t="s">
        <v>122</v>
      </c>
    </row>
    <row r="2" spans="1:13" x14ac:dyDescent="0.2">
      <c r="A2" s="83"/>
      <c r="B2" s="85" t="s">
        <v>21</v>
      </c>
      <c r="C2" s="10">
        <v>0</v>
      </c>
      <c r="D2" s="10">
        <v>0</v>
      </c>
      <c r="E2" s="10">
        <v>7987792.3517419603</v>
      </c>
      <c r="F2" s="10">
        <v>0</v>
      </c>
      <c r="G2" s="10">
        <v>0</v>
      </c>
    </row>
    <row r="3" spans="1:13" x14ac:dyDescent="0.2">
      <c r="A3" s="83"/>
      <c r="B3" s="85" t="s">
        <v>13</v>
      </c>
      <c r="C3" s="10">
        <v>0</v>
      </c>
      <c r="D3" s="10">
        <v>0</v>
      </c>
      <c r="E3" s="10">
        <v>1170790.4770334803</v>
      </c>
      <c r="F3" s="10">
        <v>0</v>
      </c>
      <c r="G3" s="10">
        <v>0</v>
      </c>
      <c r="I3">
        <v>0</v>
      </c>
      <c r="J3">
        <v>0</v>
      </c>
      <c r="K3">
        <v>7987792.3517419603</v>
      </c>
      <c r="L3">
        <v>0</v>
      </c>
      <c r="M3">
        <v>0</v>
      </c>
    </row>
    <row r="4" spans="1:13" x14ac:dyDescent="0.2">
      <c r="A4" s="83"/>
      <c r="B4" s="85" t="s">
        <v>61</v>
      </c>
      <c r="C4" s="10">
        <v>0</v>
      </c>
      <c r="D4" s="10">
        <v>0</v>
      </c>
      <c r="E4" s="10">
        <v>1037267.7490156736</v>
      </c>
      <c r="F4" s="10">
        <v>0</v>
      </c>
      <c r="G4" s="10">
        <v>0</v>
      </c>
      <c r="I4">
        <v>0</v>
      </c>
      <c r="J4">
        <v>0</v>
      </c>
      <c r="K4">
        <v>1170790.4770334803</v>
      </c>
      <c r="L4">
        <v>0</v>
      </c>
      <c r="M4">
        <v>0</v>
      </c>
    </row>
    <row r="5" spans="1:13" x14ac:dyDescent="0.2">
      <c r="A5" s="83"/>
      <c r="B5" s="85" t="s">
        <v>73</v>
      </c>
      <c r="C5" s="10">
        <v>0</v>
      </c>
      <c r="D5" s="10">
        <v>0</v>
      </c>
      <c r="E5" s="10">
        <v>157185.14994615741</v>
      </c>
      <c r="F5" s="10">
        <v>0</v>
      </c>
      <c r="G5" s="10">
        <v>0</v>
      </c>
      <c r="I5">
        <v>0</v>
      </c>
      <c r="J5">
        <v>0</v>
      </c>
      <c r="K5">
        <v>1037267.7490156736</v>
      </c>
      <c r="L5">
        <v>0</v>
      </c>
      <c r="M5">
        <v>0</v>
      </c>
    </row>
    <row r="6" spans="1:13" x14ac:dyDescent="0.2">
      <c r="A6" s="83"/>
      <c r="B6" s="85" t="s">
        <v>39</v>
      </c>
      <c r="C6" s="10">
        <v>0</v>
      </c>
      <c r="D6" s="10">
        <v>0</v>
      </c>
      <c r="E6" s="10">
        <v>352333.93272586801</v>
      </c>
      <c r="F6" s="10">
        <v>0</v>
      </c>
      <c r="G6" s="10">
        <v>0</v>
      </c>
      <c r="I6">
        <v>0</v>
      </c>
      <c r="J6">
        <v>0</v>
      </c>
      <c r="K6">
        <v>157185.14994615741</v>
      </c>
      <c r="L6">
        <v>0</v>
      </c>
      <c r="M6">
        <v>0</v>
      </c>
    </row>
    <row r="7" spans="1:13" x14ac:dyDescent="0.2">
      <c r="A7" s="83"/>
      <c r="B7" s="85" t="s">
        <v>39</v>
      </c>
      <c r="C7" s="10">
        <v>0</v>
      </c>
      <c r="D7" s="10">
        <v>0</v>
      </c>
      <c r="E7" s="10">
        <v>352333.93272586801</v>
      </c>
      <c r="F7" s="10">
        <v>0</v>
      </c>
      <c r="G7" s="10">
        <v>0</v>
      </c>
      <c r="I7">
        <v>0</v>
      </c>
      <c r="J7">
        <v>0</v>
      </c>
      <c r="K7">
        <v>352333.93272586801</v>
      </c>
      <c r="L7">
        <v>0</v>
      </c>
      <c r="M7">
        <v>0</v>
      </c>
    </row>
    <row r="8" spans="1:13" x14ac:dyDescent="0.2">
      <c r="A8" s="83"/>
      <c r="B8" s="85" t="s">
        <v>64</v>
      </c>
      <c r="C8" s="10">
        <v>0</v>
      </c>
      <c r="D8" s="10">
        <v>0</v>
      </c>
      <c r="E8" s="10">
        <v>259138.13605736487</v>
      </c>
      <c r="F8" s="10">
        <v>0</v>
      </c>
      <c r="G8" s="10">
        <v>0</v>
      </c>
      <c r="I8">
        <v>0</v>
      </c>
      <c r="J8">
        <v>0</v>
      </c>
      <c r="K8">
        <v>352333.93272586801</v>
      </c>
      <c r="L8">
        <v>0</v>
      </c>
      <c r="M8">
        <v>0</v>
      </c>
    </row>
    <row r="9" spans="1:13" x14ac:dyDescent="0.2">
      <c r="A9" s="83"/>
      <c r="B9" s="85" t="s">
        <v>56</v>
      </c>
      <c r="C9" s="10">
        <v>0</v>
      </c>
      <c r="D9" s="10">
        <v>0</v>
      </c>
      <c r="E9" s="10">
        <v>136075.03225493745</v>
      </c>
      <c r="F9" s="10">
        <v>0</v>
      </c>
      <c r="G9" s="10">
        <v>0</v>
      </c>
      <c r="I9">
        <v>0</v>
      </c>
      <c r="J9">
        <v>0</v>
      </c>
      <c r="K9">
        <v>259138.13605736487</v>
      </c>
      <c r="L9">
        <v>0</v>
      </c>
      <c r="M9">
        <v>0</v>
      </c>
    </row>
    <row r="10" spans="1:13" x14ac:dyDescent="0.2">
      <c r="A10" s="87" t="s">
        <v>12</v>
      </c>
      <c r="B10" s="87" t="str">
        <f>_xlfn.XLOOKUP(A10,[1]raw_data_ragion_and_income!A:A,[1]raw_data_ragion_and_income!B:B, "-")</f>
        <v>North America</v>
      </c>
      <c r="C10" s="10">
        <v>852244.0064999999</v>
      </c>
      <c r="D10" s="10">
        <v>874060.63960810949</v>
      </c>
      <c r="E10" s="10">
        <v>0</v>
      </c>
      <c r="F10" s="10">
        <v>128184.61241359495</v>
      </c>
      <c r="G10" s="10">
        <v>896646.94342326757</v>
      </c>
      <c r="I10">
        <v>0</v>
      </c>
      <c r="J10">
        <v>0</v>
      </c>
      <c r="K10">
        <v>136075.03225493745</v>
      </c>
      <c r="L10">
        <v>0</v>
      </c>
      <c r="M10">
        <v>0</v>
      </c>
    </row>
    <row r="11" spans="1:13" x14ac:dyDescent="0.2">
      <c r="A11" s="87" t="s">
        <v>18</v>
      </c>
      <c r="B11" s="87" t="str">
        <f>_xlfn.XLOOKUP(A11,[1]raw_data_ragion_and_income!A:A,[1]raw_data_ragion_and_income!B:B, "-")</f>
        <v>North America</v>
      </c>
      <c r="C11" s="10">
        <v>4571476.4522707779</v>
      </c>
      <c r="D11" s="10">
        <v>4498754.4908523569</v>
      </c>
      <c r="E11" s="10">
        <v>0</v>
      </c>
      <c r="F11" s="10">
        <v>663466.61575591215</v>
      </c>
      <c r="G11" s="10">
        <v>4586786.2682640962</v>
      </c>
      <c r="I11">
        <v>852244.0064999999</v>
      </c>
      <c r="J11">
        <v>874060.63960810949</v>
      </c>
      <c r="K11">
        <v>0</v>
      </c>
      <c r="L11">
        <v>128184.61241359495</v>
      </c>
      <c r="M11">
        <v>896646.94342326757</v>
      </c>
    </row>
    <row r="12" spans="1:13" x14ac:dyDescent="0.2">
      <c r="A12" s="87" t="s">
        <v>20</v>
      </c>
      <c r="B12" s="87" t="str">
        <f>_xlfn.XLOOKUP(A12,[1]raw_data_ragion_and_income!A:A,[1]raw_data_ragion_and_income!B:B, "-")</f>
        <v>Europe &amp; Central Asia</v>
      </c>
      <c r="C12" s="10">
        <v>327289.4605718297</v>
      </c>
      <c r="D12" s="10">
        <v>342130.13858717808</v>
      </c>
      <c r="E12" s="10">
        <v>0</v>
      </c>
      <c r="F12" s="10">
        <v>55705.090672423255</v>
      </c>
      <c r="G12" s="10">
        <v>288058.99885618541</v>
      </c>
      <c r="I12">
        <v>4571476.4522707779</v>
      </c>
      <c r="J12">
        <v>4498754.4908523569</v>
      </c>
      <c r="K12">
        <v>0</v>
      </c>
      <c r="L12">
        <v>663466.61575591215</v>
      </c>
      <c r="M12">
        <v>4586786.2682640962</v>
      </c>
    </row>
    <row r="13" spans="1:13" x14ac:dyDescent="0.2">
      <c r="A13" s="87" t="s">
        <v>22</v>
      </c>
      <c r="B13" s="87" t="str">
        <f>_xlfn.XLOOKUP(A13,[1]raw_data_ragion_and_income!A:A,[1]raw_data_ragion_and_income!B:B, "-")</f>
        <v>Europe &amp; Central Asia</v>
      </c>
      <c r="C13" s="10">
        <v>1096778.8958562748</v>
      </c>
      <c r="D13" s="10">
        <v>1134973.1114836587</v>
      </c>
      <c r="E13" s="10">
        <v>0</v>
      </c>
      <c r="F13" s="10">
        <v>159356.97381016825</v>
      </c>
      <c r="G13" s="10">
        <v>679136.41254937986</v>
      </c>
      <c r="I13">
        <v>327289.4605718297</v>
      </c>
      <c r="J13">
        <v>342130.13858717808</v>
      </c>
      <c r="K13">
        <v>0</v>
      </c>
      <c r="L13">
        <v>55705.090672423255</v>
      </c>
      <c r="M13">
        <v>288058.99885618541</v>
      </c>
    </row>
    <row r="14" spans="1:13" x14ac:dyDescent="0.2">
      <c r="A14" s="87" t="s">
        <v>23</v>
      </c>
      <c r="B14" s="87" t="str">
        <f>_xlfn.XLOOKUP(A14,[1]raw_data_ragion_and_income!A:A,[1]raw_data_ragion_and_income!B:B, "-")</f>
        <v>Europe &amp; Central Asia</v>
      </c>
      <c r="C14" s="10">
        <v>232804.80001316307</v>
      </c>
      <c r="D14" s="10">
        <v>235485.15284909488</v>
      </c>
      <c r="E14" s="10">
        <v>0</v>
      </c>
      <c r="F14" s="10">
        <v>56326.014542579156</v>
      </c>
      <c r="G14" s="10">
        <v>183009.40161078115</v>
      </c>
      <c r="I14">
        <v>1096778.8958562748</v>
      </c>
      <c r="J14">
        <v>1134973.1114836587</v>
      </c>
      <c r="K14">
        <v>0</v>
      </c>
      <c r="L14">
        <v>159356.97381016825</v>
      </c>
      <c r="M14">
        <v>679136.41254937986</v>
      </c>
    </row>
    <row r="15" spans="1:13" x14ac:dyDescent="0.2">
      <c r="A15" s="87" t="s">
        <v>26</v>
      </c>
      <c r="B15" s="87" t="str">
        <f>_xlfn.XLOOKUP(A15,[1]raw_data_ragion_and_income!A:A,[1]raw_data_ragion_and_income!B:B, "-")</f>
        <v>Europe &amp; Central Asia</v>
      </c>
      <c r="C15" s="10">
        <v>360292.48996412707</v>
      </c>
      <c r="D15" s="10">
        <v>413526.19453201274</v>
      </c>
      <c r="E15" s="10">
        <v>0</v>
      </c>
      <c r="F15" s="10">
        <v>54967.40097233199</v>
      </c>
      <c r="G15" s="10">
        <v>276499.72340210155</v>
      </c>
      <c r="I15">
        <v>232804.80001316307</v>
      </c>
      <c r="J15">
        <v>235485.15284909488</v>
      </c>
      <c r="K15">
        <v>0</v>
      </c>
      <c r="L15">
        <v>56326.014542579156</v>
      </c>
      <c r="M15">
        <v>183009.40161078115</v>
      </c>
    </row>
    <row r="16" spans="1:13" x14ac:dyDescent="0.2">
      <c r="A16" s="87" t="s">
        <v>27</v>
      </c>
      <c r="B16" s="87" t="str">
        <f>_xlfn.XLOOKUP(A16,[1]raw_data_ragion_and_income!A:A,[1]raw_data_ragion_and_income!B:B, "-")</f>
        <v>Europe &amp; Central Asia</v>
      </c>
      <c r="C16" s="10">
        <v>108084.65656475392</v>
      </c>
      <c r="D16" s="10">
        <v>128453.57950510527</v>
      </c>
      <c r="E16" s="10">
        <v>0</v>
      </c>
      <c r="F16" s="10">
        <v>41788.59725748028</v>
      </c>
      <c r="G16" s="10">
        <v>122659.47457236215</v>
      </c>
      <c r="I16">
        <v>360292.48996412707</v>
      </c>
      <c r="J16">
        <v>413526.19453201274</v>
      </c>
      <c r="K16">
        <v>0</v>
      </c>
      <c r="L16">
        <v>54967.40097233199</v>
      </c>
      <c r="M16">
        <v>276499.72340210155</v>
      </c>
    </row>
    <row r="17" spans="1:13" x14ac:dyDescent="0.2">
      <c r="A17" s="87" t="s">
        <v>28</v>
      </c>
      <c r="B17" s="87" t="str">
        <f>_xlfn.XLOOKUP(A17,[1]raw_data_ragion_and_income!A:A,[1]raw_data_ragion_and_income!B:B, "-")</f>
        <v>Europe &amp; Central Asia</v>
      </c>
      <c r="C17" s="10">
        <v>614176.52434437326</v>
      </c>
      <c r="D17" s="10">
        <v>691394.21015887766</v>
      </c>
      <c r="E17" s="10">
        <v>0</v>
      </c>
      <c r="F17" s="10">
        <v>102160.54266687945</v>
      </c>
      <c r="G17" s="10">
        <v>566006.40164596401</v>
      </c>
      <c r="I17">
        <v>108084.65656475392</v>
      </c>
      <c r="J17">
        <v>128453.57950510527</v>
      </c>
      <c r="K17">
        <v>0</v>
      </c>
      <c r="L17">
        <v>41788.59725748028</v>
      </c>
      <c r="M17">
        <v>122659.47457236215</v>
      </c>
    </row>
    <row r="18" spans="1:13" x14ac:dyDescent="0.2">
      <c r="A18" s="87" t="s">
        <v>29</v>
      </c>
      <c r="B18" s="87" t="str">
        <f>_xlfn.XLOOKUP(A18,[1]raw_data_ragion_and_income!A:A,[1]raw_data_ragion_and_income!B:B, "-")</f>
        <v>Europe &amp; Central Asia</v>
      </c>
      <c r="C18" s="10">
        <v>188279.55240550224</v>
      </c>
      <c r="D18" s="10">
        <v>214525.74173528227</v>
      </c>
      <c r="E18" s="10">
        <v>0</v>
      </c>
      <c r="F18" s="10">
        <v>16902.915286586129</v>
      </c>
      <c r="G18" s="10">
        <v>169384.28662032131</v>
      </c>
      <c r="I18">
        <v>614176.52434437326</v>
      </c>
      <c r="J18">
        <v>691394.21015887766</v>
      </c>
      <c r="K18">
        <v>0</v>
      </c>
      <c r="L18">
        <v>102160.54266687945</v>
      </c>
      <c r="M18">
        <v>566006.40164596401</v>
      </c>
    </row>
    <row r="19" spans="1:13" x14ac:dyDescent="0.2">
      <c r="A19" s="87" t="s">
        <v>30</v>
      </c>
      <c r="B19" s="87" t="str">
        <f>_xlfn.XLOOKUP(A19,[1]raw_data_ragion_and_income!A:A,[1]raw_data_ragion_and_income!B:B, "-")</f>
        <v>Europe &amp; Central Asia</v>
      </c>
      <c r="C19" s="10">
        <v>3591885.2627514051</v>
      </c>
      <c r="D19" s="10">
        <v>3560516.7735614548</v>
      </c>
      <c r="E19" s="10">
        <v>0</v>
      </c>
      <c r="F19" s="10">
        <v>676897.79999140918</v>
      </c>
      <c r="G19" s="10">
        <v>2829844.2463755556</v>
      </c>
      <c r="I19">
        <v>188279.55240550224</v>
      </c>
      <c r="J19">
        <v>214525.74173528227</v>
      </c>
      <c r="K19">
        <v>0</v>
      </c>
      <c r="L19">
        <v>16902.915286586129</v>
      </c>
      <c r="M19">
        <v>169384.28662032131</v>
      </c>
    </row>
    <row r="20" spans="1:13" x14ac:dyDescent="0.2">
      <c r="A20" s="87" t="s">
        <v>31</v>
      </c>
      <c r="B20" s="87" t="str">
        <f>_xlfn.XLOOKUP(A20,[1]raw_data_ragion_and_income!A:A,[1]raw_data_ragion_and_income!B:B, "-")</f>
        <v>Europe &amp; Central Asia</v>
      </c>
      <c r="C20" s="10">
        <v>3170208.5947805</v>
      </c>
      <c r="D20" s="10">
        <v>3232912.2681530975</v>
      </c>
      <c r="E20" s="10">
        <v>0</v>
      </c>
      <c r="F20" s="10">
        <v>389760.26192807005</v>
      </c>
      <c r="G20" s="10">
        <v>2232750.7874043994</v>
      </c>
      <c r="I20">
        <v>3591885.2627514051</v>
      </c>
      <c r="J20">
        <v>3560516.7735614548</v>
      </c>
      <c r="K20">
        <v>0</v>
      </c>
      <c r="L20">
        <v>676897.79999140918</v>
      </c>
      <c r="M20">
        <v>2829844.2463755556</v>
      </c>
    </row>
    <row r="21" spans="1:13" x14ac:dyDescent="0.2">
      <c r="A21" s="87" t="s">
        <v>32</v>
      </c>
      <c r="B21" s="87" t="str">
        <f>_xlfn.XLOOKUP(A21,[1]raw_data_ragion_and_income!A:A,[1]raw_data_ragion_and_income!B:B, "-")</f>
        <v>Europe &amp; Central Asia</v>
      </c>
      <c r="C21" s="10">
        <v>223120.40429223623</v>
      </c>
      <c r="D21" s="10">
        <v>250185.03881917062</v>
      </c>
      <c r="E21" s="10">
        <v>0</v>
      </c>
      <c r="F21" s="10">
        <v>72187.783332925275</v>
      </c>
      <c r="G21" s="10">
        <v>184784.1777283987</v>
      </c>
      <c r="I21">
        <v>3170208.5947805</v>
      </c>
      <c r="J21">
        <v>3232912.2681530975</v>
      </c>
      <c r="K21">
        <v>0</v>
      </c>
      <c r="L21">
        <v>389760.26192807005</v>
      </c>
      <c r="M21">
        <v>2232750.7874043994</v>
      </c>
    </row>
    <row r="22" spans="1:13" x14ac:dyDescent="0.2">
      <c r="A22" s="87" t="s">
        <v>33</v>
      </c>
      <c r="B22" s="87" t="str">
        <f>_xlfn.XLOOKUP(A22,[1]raw_data_ragion_and_income!A:A,[1]raw_data_ragion_and_income!B:B, "-")</f>
        <v>Europe &amp; Central Asia</v>
      </c>
      <c r="C22" s="10">
        <v>371741.55601141322</v>
      </c>
      <c r="D22" s="10">
        <v>333702.58911291498</v>
      </c>
      <c r="E22" s="10">
        <v>0</v>
      </c>
      <c r="F22" s="10">
        <v>58207.610849085584</v>
      </c>
      <c r="G22" s="10">
        <v>255295.93370911287</v>
      </c>
      <c r="I22">
        <v>223120.40429223623</v>
      </c>
      <c r="J22">
        <v>250185.03881917062</v>
      </c>
      <c r="K22">
        <v>0</v>
      </c>
      <c r="L22">
        <v>72187.783332925275</v>
      </c>
      <c r="M22">
        <v>184784.1777283987</v>
      </c>
    </row>
    <row r="23" spans="1:13" x14ac:dyDescent="0.2">
      <c r="A23" s="87" t="s">
        <v>34</v>
      </c>
      <c r="B23" s="87" t="str">
        <f>_xlfn.XLOOKUP(A23,[1]raw_data_ragion_and_income!A:A,[1]raw_data_ragion_and_income!B:B, "-")</f>
        <v>Europe &amp; Central Asia</v>
      </c>
      <c r="C23" s="10">
        <v>2982710.7284769421</v>
      </c>
      <c r="D23" s="10">
        <v>2851180.1671438315</v>
      </c>
      <c r="E23" s="10">
        <v>0</v>
      </c>
      <c r="F23" s="10">
        <v>708198.09614063904</v>
      </c>
      <c r="G23" s="10">
        <v>2508672.2066683928</v>
      </c>
      <c r="I23">
        <v>371741.55601141322</v>
      </c>
      <c r="J23">
        <v>333702.58911291498</v>
      </c>
      <c r="K23">
        <v>0</v>
      </c>
      <c r="L23">
        <v>58207.610849085584</v>
      </c>
      <c r="M23">
        <v>255295.93370911287</v>
      </c>
    </row>
    <row r="24" spans="1:13" x14ac:dyDescent="0.2">
      <c r="A24" s="87" t="s">
        <v>35</v>
      </c>
      <c r="B24" s="87" t="str">
        <f>_xlfn.XLOOKUP(A24,[1]raw_data_ragion_and_income!A:A,[1]raw_data_ragion_and_income!B:B, "-")</f>
        <v>Europe &amp; Central Asia</v>
      </c>
      <c r="C24" s="10">
        <v>2080462.8733164014</v>
      </c>
      <c r="D24" s="10">
        <v>2196629.4093947406</v>
      </c>
      <c r="E24" s="10">
        <v>0</v>
      </c>
      <c r="F24" s="10">
        <v>255589.45270725538</v>
      </c>
      <c r="G24" s="10">
        <v>1313364.3740591465</v>
      </c>
      <c r="I24">
        <v>2982710.7284769421</v>
      </c>
      <c r="J24">
        <v>2851180.1671438315</v>
      </c>
      <c r="K24">
        <v>0</v>
      </c>
      <c r="L24">
        <v>708198.09614063904</v>
      </c>
      <c r="M24">
        <v>2508672.2066683928</v>
      </c>
    </row>
    <row r="25" spans="1:13" x14ac:dyDescent="0.2">
      <c r="A25" s="87" t="s">
        <v>36</v>
      </c>
      <c r="B25" s="87" t="str">
        <f>_xlfn.XLOOKUP(A25,[1]raw_data_ragion_and_income!A:A,[1]raw_data_ragion_and_income!B:B, "-")</f>
        <v>Europe &amp; Central Asia</v>
      </c>
      <c r="C25" s="10">
        <v>321866.33664180106</v>
      </c>
      <c r="D25" s="10">
        <v>235956.28712455701</v>
      </c>
      <c r="E25" s="10">
        <v>0</v>
      </c>
      <c r="F25" s="10">
        <v>46929.917327809148</v>
      </c>
      <c r="G25" s="10">
        <v>164386.96713930741</v>
      </c>
      <c r="I25">
        <v>2080462.8733164014</v>
      </c>
      <c r="J25">
        <v>2196629.4093947406</v>
      </c>
      <c r="K25">
        <v>0</v>
      </c>
      <c r="L25">
        <v>255589.45270725538</v>
      </c>
      <c r="M25">
        <v>1313364.3740591465</v>
      </c>
    </row>
    <row r="26" spans="1:13" x14ac:dyDescent="0.2">
      <c r="A26" s="87" t="s">
        <v>37</v>
      </c>
      <c r="B26" s="87" t="str">
        <f>_xlfn.XLOOKUP(A26,[1]raw_data_ragion_and_income!A:A,[1]raw_data_ragion_and_income!B:B, "-")</f>
        <v>Europe &amp; Central Asia</v>
      </c>
      <c r="C26" s="10">
        <v>78018.107763755106</v>
      </c>
      <c r="D26" s="10">
        <v>145859.11707862324</v>
      </c>
      <c r="E26" s="10">
        <v>0</v>
      </c>
      <c r="F26" s="10">
        <v>16568.349553874479</v>
      </c>
      <c r="G26" s="10">
        <v>81626.88618462978</v>
      </c>
      <c r="I26">
        <v>321866.33664180106</v>
      </c>
      <c r="J26">
        <v>235956.28712455701</v>
      </c>
      <c r="K26">
        <v>0</v>
      </c>
      <c r="L26">
        <v>46929.917327809148</v>
      </c>
      <c r="M26">
        <v>164386.96713930741</v>
      </c>
    </row>
    <row r="27" spans="1:13" x14ac:dyDescent="0.2">
      <c r="A27" s="87" t="s">
        <v>38</v>
      </c>
      <c r="B27" s="87" t="str">
        <f>_xlfn.XLOOKUP(A27,[1]raw_data_ragion_and_income!A:A,[1]raw_data_ragion_and_income!B:B, "-")</f>
        <v>Middle East &amp; North Africa</v>
      </c>
      <c r="C27" s="10">
        <v>111271.34501315297</v>
      </c>
      <c r="D27" s="10">
        <v>189763.56613598391</v>
      </c>
      <c r="E27" s="10">
        <v>0</v>
      </c>
      <c r="F27" s="10">
        <v>27819.56017369208</v>
      </c>
      <c r="G27" s="10">
        <v>70010.848934341338</v>
      </c>
      <c r="I27">
        <v>78018.107763755106</v>
      </c>
      <c r="J27">
        <v>145859.11707862324</v>
      </c>
      <c r="K27">
        <v>0</v>
      </c>
      <c r="L27">
        <v>16568.349553874479</v>
      </c>
      <c r="M27">
        <v>81626.88618462978</v>
      </c>
    </row>
    <row r="28" spans="1:13" x14ac:dyDescent="0.2">
      <c r="A28" s="87" t="s">
        <v>40</v>
      </c>
      <c r="B28" s="87" t="str">
        <f>_xlfn.XLOOKUP(A28,[1]raw_data_ragion_and_income!A:A,[1]raw_data_ragion_and_income!B:B, "-")</f>
        <v>Europe &amp; Central Asia</v>
      </c>
      <c r="C28" s="10">
        <v>1978292.2009362474</v>
      </c>
      <c r="D28" s="10">
        <v>1986770.5280368831</v>
      </c>
      <c r="E28" s="10">
        <v>0</v>
      </c>
      <c r="F28" s="10">
        <v>273027.99706585595</v>
      </c>
      <c r="G28" s="10">
        <v>1631593.3477799508</v>
      </c>
      <c r="I28">
        <v>111271.34501315297</v>
      </c>
      <c r="J28">
        <v>189763.56613598391</v>
      </c>
      <c r="K28">
        <v>0</v>
      </c>
      <c r="L28">
        <v>27819.56017369208</v>
      </c>
      <c r="M28">
        <v>70010.848934341338</v>
      </c>
    </row>
    <row r="29" spans="1:13" x14ac:dyDescent="0.2">
      <c r="A29" s="87" t="s">
        <v>41</v>
      </c>
      <c r="B29" s="87" t="str">
        <f>_xlfn.XLOOKUP(A29,[1]raw_data_ragion_and_income!A:A,[1]raw_data_ragion_and_income!B:B, "-")</f>
        <v>Europe &amp; Central Asia</v>
      </c>
      <c r="C29" s="10">
        <v>647814.09179962205</v>
      </c>
      <c r="D29" s="10">
        <v>647460.91379671975</v>
      </c>
      <c r="E29" s="10">
        <v>0</v>
      </c>
      <c r="F29" s="10">
        <v>74807.439375840331</v>
      </c>
      <c r="G29" s="10">
        <v>546968.28867401497</v>
      </c>
      <c r="I29">
        <v>1978292.2009362474</v>
      </c>
      <c r="J29">
        <v>1986770.5280368831</v>
      </c>
      <c r="K29">
        <v>0</v>
      </c>
      <c r="L29">
        <v>273027.99706585595</v>
      </c>
      <c r="M29">
        <v>1631593.3477799508</v>
      </c>
    </row>
    <row r="30" spans="1:13" x14ac:dyDescent="0.2">
      <c r="A30" s="87" t="s">
        <v>42</v>
      </c>
      <c r="B30" s="87" t="str">
        <f>_xlfn.XLOOKUP(A30,[1]raw_data_ragion_and_income!A:A,[1]raw_data_ragion_and_income!B:B, "-")</f>
        <v>Europe &amp; Central Asia</v>
      </c>
      <c r="C30" s="10">
        <v>1555325.883658652</v>
      </c>
      <c r="D30" s="10">
        <v>1651433.6201070377</v>
      </c>
      <c r="E30" s="10">
        <v>0</v>
      </c>
      <c r="F30" s="10">
        <v>336576.9922453597</v>
      </c>
      <c r="G30" s="10">
        <v>1344570.901063065</v>
      </c>
      <c r="I30">
        <v>647814.09179962205</v>
      </c>
      <c r="J30">
        <v>647460.91379671975</v>
      </c>
      <c r="K30">
        <v>0</v>
      </c>
      <c r="L30">
        <v>74807.439375840331</v>
      </c>
      <c r="M30">
        <v>546968.28867401497</v>
      </c>
    </row>
    <row r="31" spans="1:13" x14ac:dyDescent="0.2">
      <c r="A31" s="87" t="s">
        <v>43</v>
      </c>
      <c r="B31" s="87" t="str">
        <f>_xlfn.XLOOKUP(A31,[1]raw_data_ragion_and_income!A:A,[1]raw_data_ragion_and_income!B:B, "-")</f>
        <v>Europe &amp; Central Asia</v>
      </c>
      <c r="C31" s="10">
        <v>452922.48286596523</v>
      </c>
      <c r="D31" s="10">
        <v>612689.27780053962</v>
      </c>
      <c r="E31" s="10">
        <v>0</v>
      </c>
      <c r="F31" s="10">
        <v>147161.29371569707</v>
      </c>
      <c r="G31" s="10">
        <v>494043.18147003074</v>
      </c>
      <c r="I31">
        <v>1555325.883658652</v>
      </c>
      <c r="J31">
        <v>1651433.6201070377</v>
      </c>
      <c r="K31">
        <v>0</v>
      </c>
      <c r="L31">
        <v>336576.9922453597</v>
      </c>
      <c r="M31">
        <v>1344570.901063065</v>
      </c>
    </row>
    <row r="32" spans="1:13" x14ac:dyDescent="0.2">
      <c r="A32" s="87" t="s">
        <v>44</v>
      </c>
      <c r="B32" s="87" t="str">
        <f>_xlfn.XLOOKUP(A32,[1]raw_data_ragion_and_income!A:A,[1]raw_data_ragion_and_income!B:B, "-")</f>
        <v>Europe &amp; Central Asia</v>
      </c>
      <c r="C32" s="10">
        <v>896580.83240784681</v>
      </c>
      <c r="D32" s="10">
        <v>902296.77780311636</v>
      </c>
      <c r="E32" s="10">
        <v>0</v>
      </c>
      <c r="F32" s="10">
        <v>191358.55367522995</v>
      </c>
      <c r="G32" s="10">
        <v>633594.84591997776</v>
      </c>
      <c r="I32">
        <v>452922.48286596523</v>
      </c>
      <c r="J32">
        <v>612689.27780053962</v>
      </c>
      <c r="K32">
        <v>0</v>
      </c>
      <c r="L32">
        <v>147161.29371569707</v>
      </c>
      <c r="M32">
        <v>494043.18147003074</v>
      </c>
    </row>
    <row r="33" spans="1:13" x14ac:dyDescent="0.2">
      <c r="A33" s="87" t="s">
        <v>45</v>
      </c>
      <c r="B33" s="87" t="str">
        <f>_xlfn.XLOOKUP(A33,[1]raw_data_ragion_and_income!A:A,[1]raw_data_ragion_and_income!B:B, "-")</f>
        <v>Europe &amp; Central Asia</v>
      </c>
      <c r="C33" s="10">
        <v>228772.14010753439</v>
      </c>
      <c r="D33" s="10">
        <v>198991.74849761161</v>
      </c>
      <c r="E33" s="10">
        <v>0</v>
      </c>
      <c r="F33" s="10">
        <v>22987.644809538506</v>
      </c>
      <c r="G33" s="10">
        <v>43500.104316233548</v>
      </c>
      <c r="I33">
        <v>896580.83240784681</v>
      </c>
      <c r="J33">
        <v>902296.77780311636</v>
      </c>
      <c r="K33">
        <v>0</v>
      </c>
      <c r="L33">
        <v>191358.55367522995</v>
      </c>
      <c r="M33">
        <v>633594.84591997776</v>
      </c>
    </row>
    <row r="34" spans="1:13" x14ac:dyDescent="0.2">
      <c r="A34" s="87" t="s">
        <v>46</v>
      </c>
      <c r="B34" s="87" t="str">
        <f>_xlfn.XLOOKUP(A34,[1]raw_data_ragion_and_income!A:A,[1]raw_data_ragion_and_income!B:B, "-")</f>
        <v>Europe &amp; Central Asia</v>
      </c>
      <c r="C34" s="10">
        <v>119708.69722844796</v>
      </c>
      <c r="D34" s="10">
        <v>112570.38488692135</v>
      </c>
      <c r="E34" s="10">
        <v>0</v>
      </c>
      <c r="F34" s="10">
        <v>11775.015695829612</v>
      </c>
      <c r="G34" s="10">
        <v>77360.612236106797</v>
      </c>
      <c r="I34">
        <v>228772.14010753439</v>
      </c>
      <c r="J34">
        <v>198991.74849761161</v>
      </c>
      <c r="K34">
        <v>0</v>
      </c>
      <c r="L34">
        <v>22987.644809538506</v>
      </c>
      <c r="M34">
        <v>43500.104316233548</v>
      </c>
    </row>
    <row r="35" spans="1:13" x14ac:dyDescent="0.2">
      <c r="A35" s="87" t="s">
        <v>47</v>
      </c>
      <c r="B35" s="87" t="str">
        <f>_xlfn.XLOOKUP(A35,[1]raw_data_ragion_and_income!A:A,[1]raw_data_ragion_and_income!B:B, "-")</f>
        <v>Europe &amp; Central Asia</v>
      </c>
      <c r="C35" s="10">
        <v>2450872.8354795859</v>
      </c>
      <c r="D35" s="10">
        <v>2318721.9009038559</v>
      </c>
      <c r="E35" s="10">
        <v>0</v>
      </c>
      <c r="F35" s="10">
        <v>525278.97242586059</v>
      </c>
      <c r="G35" s="10">
        <v>2012082.8556948868</v>
      </c>
      <c r="I35">
        <v>119708.69722844796</v>
      </c>
      <c r="J35">
        <v>112570.38488692135</v>
      </c>
      <c r="K35">
        <v>0</v>
      </c>
      <c r="L35">
        <v>11775.015695829612</v>
      </c>
      <c r="M35">
        <v>77360.612236106797</v>
      </c>
    </row>
    <row r="36" spans="1:13" x14ac:dyDescent="0.2">
      <c r="A36" s="87" t="s">
        <v>48</v>
      </c>
      <c r="B36" s="87" t="str">
        <f>_xlfn.XLOOKUP(A36,[1]raw_data_ragion_and_income!A:A,[1]raw_data_ragion_and_income!B:B, "-")</f>
        <v>Europe &amp; Central Asia</v>
      </c>
      <c r="C36" s="10">
        <v>745030.39695412538</v>
      </c>
      <c r="D36" s="10">
        <v>789407.60534248513</v>
      </c>
      <c r="E36" s="10">
        <v>0</v>
      </c>
      <c r="F36" s="10">
        <v>116757.09239976034</v>
      </c>
      <c r="G36" s="10">
        <v>629925.65618771757</v>
      </c>
      <c r="I36">
        <v>2450872.8354795859</v>
      </c>
      <c r="J36">
        <v>2318721.9009038559</v>
      </c>
      <c r="K36">
        <v>0</v>
      </c>
      <c r="L36">
        <v>525278.97242586059</v>
      </c>
      <c r="M36">
        <v>2012082.8556948868</v>
      </c>
    </row>
    <row r="37" spans="1:13" x14ac:dyDescent="0.2">
      <c r="A37" s="87" t="s">
        <v>49</v>
      </c>
      <c r="B37" s="87" t="str">
        <f>_xlfn.XLOOKUP(A37,[1]raw_data_ragion_and_income!A:A,[1]raw_data_ragion_and_income!B:B, "-")</f>
        <v>Europe &amp; Central Asia</v>
      </c>
      <c r="C37" s="10">
        <v>825256.64526679867</v>
      </c>
      <c r="D37" s="10">
        <v>925727.17696730059</v>
      </c>
      <c r="E37" s="10">
        <v>0</v>
      </c>
      <c r="F37" s="10">
        <v>163586.55892200139</v>
      </c>
      <c r="G37" s="10">
        <v>862123.58348272752</v>
      </c>
      <c r="I37">
        <v>745030.39695412538</v>
      </c>
      <c r="J37">
        <v>789407.60534248513</v>
      </c>
      <c r="K37">
        <v>0</v>
      </c>
      <c r="L37">
        <v>116757.09239976034</v>
      </c>
      <c r="M37">
        <v>629925.65618771757</v>
      </c>
    </row>
    <row r="38" spans="1:13" x14ac:dyDescent="0.2">
      <c r="A38" s="87" t="s">
        <v>50</v>
      </c>
      <c r="B38" s="87" t="str">
        <f>_xlfn.XLOOKUP(A38,[1]raw_data_ragion_and_income!A:A,[1]raw_data_ragion_and_income!B:B, "-")</f>
        <v>Europe &amp; Central Asia</v>
      </c>
      <c r="C38" s="10">
        <v>317599.59699639922</v>
      </c>
      <c r="D38" s="10">
        <v>334448.23954580171</v>
      </c>
      <c r="E38" s="10">
        <v>0</v>
      </c>
      <c r="F38" s="10">
        <v>30277.85126444243</v>
      </c>
      <c r="G38" s="10">
        <v>186710.87181155433</v>
      </c>
      <c r="I38">
        <v>825256.64526679867</v>
      </c>
      <c r="J38">
        <v>925727.17696730059</v>
      </c>
      <c r="K38">
        <v>0</v>
      </c>
      <c r="L38">
        <v>163586.55892200139</v>
      </c>
      <c r="M38">
        <v>862123.58348272752</v>
      </c>
    </row>
    <row r="39" spans="1:13" x14ac:dyDescent="0.2">
      <c r="A39" s="87" t="s">
        <v>124</v>
      </c>
      <c r="B39" s="85" t="str">
        <f>EUROPE</f>
        <v>Europe &amp; Central Asia</v>
      </c>
      <c r="C39" s="10">
        <v>615458.31374077627</v>
      </c>
      <c r="D39" s="10">
        <v>655421.86026966514</v>
      </c>
      <c r="E39" s="10">
        <v>0</v>
      </c>
      <c r="F39" s="10">
        <v>200642.72866536441</v>
      </c>
      <c r="G39" s="10">
        <v>592174.88101540972</v>
      </c>
      <c r="I39">
        <v>317599.59699639922</v>
      </c>
      <c r="J39">
        <v>334448.23954580171</v>
      </c>
      <c r="K39">
        <v>0</v>
      </c>
      <c r="L39">
        <v>30277.85126444243</v>
      </c>
      <c r="M39">
        <v>186710.87181155433</v>
      </c>
    </row>
    <row r="40" spans="1:13" x14ac:dyDescent="0.2">
      <c r="A40" s="87" t="s">
        <v>51</v>
      </c>
      <c r="B40" s="87" t="str">
        <f>_xlfn.XLOOKUP(A40,[1]raw_data_ragion_and_income!A:A,[1]raw_data_ragion_and_income!B:B, "-")</f>
        <v>Middle East &amp; North Africa</v>
      </c>
      <c r="C40" s="10">
        <v>56186.58475957263</v>
      </c>
      <c r="D40" s="10">
        <v>52027.322465574398</v>
      </c>
      <c r="E40" s="10">
        <v>0</v>
      </c>
      <c r="F40" s="10">
        <v>8400.7420308169512</v>
      </c>
      <c r="G40" s="10">
        <v>31071.509224629663</v>
      </c>
      <c r="I40">
        <v>615458.31374077627</v>
      </c>
      <c r="J40">
        <v>655421.86026966514</v>
      </c>
      <c r="K40">
        <v>0</v>
      </c>
      <c r="L40">
        <v>200642.72866536441</v>
      </c>
      <c r="M40">
        <v>592174.88101540972</v>
      </c>
    </row>
    <row r="41" spans="1:13" x14ac:dyDescent="0.2">
      <c r="A41" s="87" t="s">
        <v>53</v>
      </c>
      <c r="B41" s="87" t="str">
        <f>_xlfn.XLOOKUP(A41,[1]raw_data_ragion_and_income!A:A,[1]raw_data_ragion_and_income!B:B, "-")</f>
        <v>Middle East &amp; North Africa</v>
      </c>
      <c r="C41" s="10">
        <v>30714.891011109423</v>
      </c>
      <c r="D41" s="10">
        <v>33358.548268437808</v>
      </c>
      <c r="E41" s="10">
        <v>0</v>
      </c>
      <c r="F41" s="10">
        <v>2293.705236096559</v>
      </c>
      <c r="G41" s="10">
        <v>14607.416875213796</v>
      </c>
      <c r="I41">
        <v>56186.58475957263</v>
      </c>
      <c r="J41">
        <v>52027.322465574398</v>
      </c>
      <c r="K41">
        <v>0</v>
      </c>
      <c r="L41">
        <v>8400.7420308169512</v>
      </c>
      <c r="M41">
        <v>31071.509224629663</v>
      </c>
    </row>
    <row r="42" spans="1:13" x14ac:dyDescent="0.2">
      <c r="A42" s="87" t="s">
        <v>54</v>
      </c>
      <c r="B42" s="87" t="str">
        <f>_xlfn.XLOOKUP(A42,[1]raw_data_ragion_and_income!A:A,[1]raw_data_ragion_and_income!B:B, "-")</f>
        <v>Middle East &amp; North Africa</v>
      </c>
      <c r="C42" s="10">
        <v>4470.442260478384</v>
      </c>
      <c r="D42" s="10">
        <v>8978.0160540638644</v>
      </c>
      <c r="E42" s="10">
        <v>0</v>
      </c>
      <c r="F42" s="10">
        <v>1141.8954993164962</v>
      </c>
      <c r="G42" s="10">
        <v>9480.1901107118301</v>
      </c>
      <c r="I42">
        <v>30714.891011109423</v>
      </c>
      <c r="J42">
        <v>33358.548268437808</v>
      </c>
      <c r="K42">
        <v>0</v>
      </c>
      <c r="L42">
        <v>2293.705236096559</v>
      </c>
      <c r="M42">
        <v>14607.416875213796</v>
      </c>
    </row>
    <row r="43" spans="1:13" x14ac:dyDescent="0.2">
      <c r="A43" s="87" t="s">
        <v>125</v>
      </c>
      <c r="B43" s="87" t="str">
        <f>NAF</f>
        <v>Middle East &amp; North Africa</v>
      </c>
      <c r="C43" s="10">
        <v>22240.064163771938</v>
      </c>
      <c r="D43" s="10">
        <v>20991.021521391544</v>
      </c>
      <c r="E43" s="10">
        <v>0</v>
      </c>
      <c r="F43" s="10">
        <v>984.22444006416549</v>
      </c>
      <c r="G43" s="10">
        <v>13479.994198257542</v>
      </c>
      <c r="I43">
        <v>4470.442260478384</v>
      </c>
      <c r="J43">
        <v>8978.0160540638644</v>
      </c>
      <c r="K43">
        <v>0</v>
      </c>
      <c r="L43">
        <v>1141.8954993164962</v>
      </c>
      <c r="M43">
        <v>9480.1901107118301</v>
      </c>
    </row>
    <row r="44" spans="1:13" x14ac:dyDescent="0.2">
      <c r="A44" s="87" t="s">
        <v>55</v>
      </c>
      <c r="B44" s="87" t="str">
        <f>_xlfn.XLOOKUP(A44,[1]raw_data_ragion_and_income!A:A,[1]raw_data_ragion_and_income!B:B, "-")</f>
        <v>Sub-Saharan Africa</v>
      </c>
      <c r="C44" s="10">
        <v>264985.58619491762</v>
      </c>
      <c r="D44" s="10">
        <v>217116.99359314909</v>
      </c>
      <c r="E44" s="10">
        <v>0</v>
      </c>
      <c r="F44" s="10">
        <v>16966.461482781728</v>
      </c>
      <c r="G44" s="10">
        <v>206838.77522257413</v>
      </c>
      <c r="I44">
        <v>22240.064163771938</v>
      </c>
      <c r="J44">
        <v>20991.021521391544</v>
      </c>
      <c r="K44">
        <v>0</v>
      </c>
      <c r="L44">
        <v>984.22444006416549</v>
      </c>
      <c r="M44">
        <v>13479.994198257542</v>
      </c>
    </row>
    <row r="45" spans="1:13" x14ac:dyDescent="0.2">
      <c r="A45" s="87" t="s">
        <v>57</v>
      </c>
      <c r="B45" s="87" t="str">
        <f>_xlfn.XLOOKUP(A45,[1]raw_data_ragion_and_income!A:A,[1]raw_data_ragion_and_income!B:B, "-")</f>
        <v>Sub-Saharan Africa</v>
      </c>
      <c r="C45" s="10">
        <v>203225.8209149671</v>
      </c>
      <c r="D45" s="10">
        <v>208367.27848321607</v>
      </c>
      <c r="E45" s="10">
        <v>0</v>
      </c>
      <c r="F45" s="10">
        <v>80271.54085506234</v>
      </c>
      <c r="G45" s="10">
        <v>206548.3244965394</v>
      </c>
      <c r="I45">
        <v>264985.58619491762</v>
      </c>
      <c r="J45">
        <v>217116.99359314909</v>
      </c>
      <c r="K45">
        <v>0</v>
      </c>
      <c r="L45">
        <v>16966.461482781728</v>
      </c>
      <c r="M45">
        <v>206838.77522257413</v>
      </c>
    </row>
    <row r="46" spans="1:13" x14ac:dyDescent="0.2">
      <c r="A46" s="87" t="s">
        <v>126</v>
      </c>
      <c r="B46" s="87" t="str">
        <f>SSA</f>
        <v>Sub-Saharan Africa</v>
      </c>
      <c r="C46" s="10">
        <v>203969.1915863106</v>
      </c>
      <c r="D46" s="10">
        <v>187937.13808493817</v>
      </c>
      <c r="E46" s="10">
        <v>0</v>
      </c>
      <c r="F46" s="10">
        <v>26563.399331646397</v>
      </c>
      <c r="G46" s="10">
        <v>126799.3507968762</v>
      </c>
      <c r="I46">
        <v>203225.8209149671</v>
      </c>
      <c r="J46">
        <v>208367.27848321607</v>
      </c>
      <c r="K46">
        <v>0</v>
      </c>
      <c r="L46">
        <v>80271.54085506234</v>
      </c>
      <c r="M46">
        <v>206548.3244965394</v>
      </c>
    </row>
    <row r="47" spans="1:13" x14ac:dyDescent="0.2">
      <c r="A47" s="87" t="s">
        <v>58</v>
      </c>
      <c r="B47" s="87" t="str">
        <f>_xlfn.XLOOKUP(A47,[1]raw_data_ragion_and_income!A:A,[1]raw_data_ragion_and_income!B:B, "-")</f>
        <v>Middle East &amp; North Africa</v>
      </c>
      <c r="C47" s="10">
        <v>263752.45180610265</v>
      </c>
      <c r="D47" s="10">
        <v>264664.37481563032</v>
      </c>
      <c r="E47" s="10">
        <v>0</v>
      </c>
      <c r="F47" s="10">
        <v>70553.750164838071</v>
      </c>
      <c r="G47" s="10">
        <v>245052.76164713164</v>
      </c>
      <c r="I47">
        <v>203969.1915863106</v>
      </c>
      <c r="J47">
        <v>187937.13808493817</v>
      </c>
      <c r="K47">
        <v>0</v>
      </c>
      <c r="L47">
        <v>26563.399331646397</v>
      </c>
      <c r="M47">
        <v>126799.3507968762</v>
      </c>
    </row>
    <row r="48" spans="1:13" x14ac:dyDescent="0.2">
      <c r="A48" s="87" t="s">
        <v>59</v>
      </c>
      <c r="B48" s="87" t="str">
        <f>_xlfn.XLOOKUP(A48,[1]raw_data_ragion_and_income!A:A,[1]raw_data_ragion_and_income!B:B, "-")</f>
        <v>Middle East &amp; North Africa</v>
      </c>
      <c r="C48" s="10">
        <v>511465.05445343431</v>
      </c>
      <c r="D48" s="10">
        <v>552898.50008479145</v>
      </c>
      <c r="E48" s="10">
        <v>0</v>
      </c>
      <c r="F48" s="10">
        <v>91188.87122490535</v>
      </c>
      <c r="G48" s="10">
        <v>379517.37494899624</v>
      </c>
      <c r="I48">
        <v>263752.45180610265</v>
      </c>
      <c r="J48">
        <v>264664.37481563032</v>
      </c>
      <c r="K48">
        <v>0</v>
      </c>
      <c r="L48">
        <v>70553.750164838071</v>
      </c>
      <c r="M48">
        <v>245052.76164713164</v>
      </c>
    </row>
    <row r="49" spans="1:13" x14ac:dyDescent="0.2">
      <c r="A49" s="87" t="s">
        <v>127</v>
      </c>
      <c r="B49" s="87" t="str">
        <f>NAF</f>
        <v>Middle East &amp; North Africa</v>
      </c>
      <c r="C49" s="10">
        <v>651384.88396493834</v>
      </c>
      <c r="D49" s="10">
        <v>723432.64562000171</v>
      </c>
      <c r="E49" s="10">
        <v>0</v>
      </c>
      <c r="F49" s="10">
        <v>157756.81004763077</v>
      </c>
      <c r="G49" s="10">
        <v>469743.50837151252</v>
      </c>
      <c r="I49">
        <v>511465.05445343431</v>
      </c>
      <c r="J49">
        <v>552898.50008479145</v>
      </c>
      <c r="K49">
        <v>0</v>
      </c>
      <c r="L49">
        <v>91188.87122490535</v>
      </c>
      <c r="M49">
        <v>379517.37494899624</v>
      </c>
    </row>
    <row r="50" spans="1:13" x14ac:dyDescent="0.2">
      <c r="A50" s="87" t="s">
        <v>60</v>
      </c>
      <c r="B50" s="87" t="str">
        <f>ASIA</f>
        <v>East Asia &amp; Pacific</v>
      </c>
      <c r="C50" s="10">
        <v>1404169.7609611156</v>
      </c>
      <c r="D50" s="10">
        <v>1419023.6162672865</v>
      </c>
      <c r="E50" s="10">
        <v>0</v>
      </c>
      <c r="F50" s="10">
        <v>28788.431888010749</v>
      </c>
      <c r="G50" s="10">
        <v>185209.44610521896</v>
      </c>
      <c r="I50">
        <v>651384.88396493834</v>
      </c>
      <c r="J50">
        <v>723432.64562000171</v>
      </c>
      <c r="K50">
        <v>0</v>
      </c>
      <c r="L50">
        <v>157756.81004763077</v>
      </c>
      <c r="M50">
        <v>469743.50837151252</v>
      </c>
    </row>
    <row r="51" spans="1:13" x14ac:dyDescent="0.2">
      <c r="A51" s="87" t="s">
        <v>63</v>
      </c>
      <c r="B51" s="87" t="str">
        <f>_xlfn.XLOOKUP(A51,[1]raw_data_ragion_and_income!A:A,[1]raw_data_ragion_and_income!B:B, "-")</f>
        <v>South Asia</v>
      </c>
      <c r="C51" s="10">
        <v>679585.38570767129</v>
      </c>
      <c r="D51" s="10">
        <v>692082.85653382097</v>
      </c>
      <c r="E51" s="10">
        <v>0</v>
      </c>
      <c r="F51" s="10">
        <v>58052.53914339676</v>
      </c>
      <c r="G51" s="10">
        <v>516483.65005346923</v>
      </c>
      <c r="I51">
        <v>1404169.7609611156</v>
      </c>
      <c r="J51">
        <v>1419023.6162672865</v>
      </c>
      <c r="K51">
        <v>0</v>
      </c>
      <c r="L51">
        <v>28788.431888010749</v>
      </c>
      <c r="M51">
        <v>185209.44610521896</v>
      </c>
    </row>
    <row r="52" spans="1:13" x14ac:dyDescent="0.2">
      <c r="A52" s="87" t="s">
        <v>65</v>
      </c>
      <c r="B52" s="87" t="str">
        <f>_xlfn.XLOOKUP(A52,[1]raw_data_ragion_and_income!A:A,[1]raw_data_ragion_and_income!B:B, "-")</f>
        <v>East Asia &amp; Pacific</v>
      </c>
      <c r="C52" s="10">
        <v>428952.1320466802</v>
      </c>
      <c r="D52" s="10">
        <v>388839.26600596524</v>
      </c>
      <c r="E52" s="10">
        <v>0</v>
      </c>
      <c r="F52" s="10">
        <v>10154.478000991599</v>
      </c>
      <c r="G52" s="10">
        <v>115288.55305211993</v>
      </c>
      <c r="I52">
        <v>679585.38570767129</v>
      </c>
      <c r="J52">
        <v>692082.85653382097</v>
      </c>
      <c r="K52">
        <v>0</v>
      </c>
      <c r="L52">
        <v>58052.53914339676</v>
      </c>
      <c r="M52">
        <v>516483.65005346923</v>
      </c>
    </row>
    <row r="53" spans="1:13" x14ac:dyDescent="0.2">
      <c r="A53" s="87" t="s">
        <v>66</v>
      </c>
      <c r="B53" s="87" t="str">
        <f>_xlfn.XLOOKUP(A53,[1]raw_data_ragion_and_income!A:A,[1]raw_data_ragion_and_income!B:B, "-")</f>
        <v>South Asia</v>
      </c>
      <c r="C53" s="10">
        <v>94928.396857666026</v>
      </c>
      <c r="D53" s="10">
        <v>89674.391426161092</v>
      </c>
      <c r="E53" s="10">
        <v>0</v>
      </c>
      <c r="F53" s="10">
        <v>19850.660031523254</v>
      </c>
      <c r="G53" s="10">
        <v>84992.823915929606</v>
      </c>
      <c r="I53">
        <v>428952.1320466802</v>
      </c>
      <c r="J53">
        <v>388839.26600596524</v>
      </c>
      <c r="K53">
        <v>0</v>
      </c>
      <c r="L53">
        <v>10154.478000991599</v>
      </c>
      <c r="M53">
        <v>115288.55305211993</v>
      </c>
    </row>
    <row r="54" spans="1:13" x14ac:dyDescent="0.2">
      <c r="A54" s="87" t="s">
        <v>67</v>
      </c>
      <c r="B54" s="87" t="str">
        <f>_xlfn.XLOOKUP(A54,[1]raw_data_ragion_and_income!A:A,[1]raw_data_ragion_and_income!B:B, "-")</f>
        <v>South Asia</v>
      </c>
      <c r="C54" s="10">
        <v>17936.837642322967</v>
      </c>
      <c r="D54" s="10">
        <v>28525.133461928264</v>
      </c>
      <c r="E54" s="10">
        <v>0</v>
      </c>
      <c r="F54" s="10">
        <v>1333.9745909486041</v>
      </c>
      <c r="G54" s="10">
        <v>12986.657721496609</v>
      </c>
      <c r="I54">
        <v>94928.396857666026</v>
      </c>
      <c r="J54">
        <v>89674.391426161092</v>
      </c>
      <c r="K54">
        <v>0</v>
      </c>
      <c r="L54">
        <v>19850.660031523254</v>
      </c>
      <c r="M54">
        <v>84992.823915929606</v>
      </c>
    </row>
    <row r="55" spans="1:13" x14ac:dyDescent="0.2">
      <c r="A55" s="87" t="s">
        <v>68</v>
      </c>
      <c r="B55" s="87" t="str">
        <f>_xlfn.XLOOKUP(A55,[1]raw_data_ragion_and_income!A:A,[1]raw_data_ragion_and_income!B:B, "-")</f>
        <v>East Asia &amp; Pacific</v>
      </c>
      <c r="C55" s="10">
        <v>188977.82667449676</v>
      </c>
      <c r="D55" s="10">
        <v>184416.42464988673</v>
      </c>
      <c r="E55" s="10">
        <v>0</v>
      </c>
      <c r="F55" s="10">
        <v>5181.0813473718035</v>
      </c>
      <c r="G55" s="10">
        <v>81564.368345209659</v>
      </c>
      <c r="I55">
        <v>17936.837642322967</v>
      </c>
      <c r="J55">
        <v>28525.133461928264</v>
      </c>
      <c r="K55">
        <v>0</v>
      </c>
      <c r="L55">
        <v>1333.9745909486041</v>
      </c>
      <c r="M55">
        <v>12986.657721496609</v>
      </c>
    </row>
    <row r="56" spans="1:13" x14ac:dyDescent="0.2">
      <c r="A56" s="87" t="s">
        <v>128</v>
      </c>
      <c r="B56" s="87" t="str">
        <f>ASIA</f>
        <v>East Asia &amp; Pacific</v>
      </c>
      <c r="C56" s="10">
        <v>976096.69588509481</v>
      </c>
      <c r="D56" s="10">
        <v>954729.93751216435</v>
      </c>
      <c r="E56" s="10">
        <v>0</v>
      </c>
      <c r="F56" s="10">
        <v>75030.741967391426</v>
      </c>
      <c r="G56" s="10">
        <v>483612.80764038453</v>
      </c>
      <c r="I56">
        <v>188977.82667449676</v>
      </c>
      <c r="J56">
        <v>184416.42464988673</v>
      </c>
      <c r="K56">
        <v>0</v>
      </c>
      <c r="L56">
        <v>5181.0813473718035</v>
      </c>
      <c r="M56">
        <v>81564.368345209659</v>
      </c>
    </row>
    <row r="57" spans="1:13" x14ac:dyDescent="0.2">
      <c r="A57" s="87" t="s">
        <v>69</v>
      </c>
      <c r="B57" s="87" t="str">
        <f>_xlfn.XLOOKUP(A57,[1]raw_data_ragion_and_income!A:A,[1]raw_data_ragion_and_income!B:B, "-")</f>
        <v>East Asia &amp; Pacific</v>
      </c>
      <c r="C57" s="10">
        <v>1039029.2630961945</v>
      </c>
      <c r="D57" s="10">
        <v>1063404.0816646684</v>
      </c>
      <c r="E57" s="10">
        <v>0</v>
      </c>
      <c r="F57" s="10">
        <v>23816.051956719515</v>
      </c>
      <c r="G57" s="10">
        <v>722671.34820209548</v>
      </c>
      <c r="I57">
        <v>976096.69588509481</v>
      </c>
      <c r="J57">
        <v>954729.93751216435</v>
      </c>
      <c r="K57">
        <v>0</v>
      </c>
      <c r="L57">
        <v>75030.741967391426</v>
      </c>
      <c r="M57">
        <v>483612.80764038453</v>
      </c>
    </row>
    <row r="58" spans="1:13" x14ac:dyDescent="0.2">
      <c r="A58" s="87" t="s">
        <v>70</v>
      </c>
      <c r="B58" s="87" t="str">
        <f>_xlfn.XLOOKUP(A58,[1]raw_data_ragion_and_income!A:A,[1]raw_data_ragion_and_income!B:B, "-")</f>
        <v>East Asia &amp; Pacific</v>
      </c>
      <c r="C58" s="10">
        <v>231717.67367230225</v>
      </c>
      <c r="D58" s="10">
        <v>187682.46497574981</v>
      </c>
      <c r="E58" s="10">
        <v>0</v>
      </c>
      <c r="F58" s="10">
        <v>9256.7888883472406</v>
      </c>
      <c r="G58" s="10">
        <v>125501.84679018045</v>
      </c>
      <c r="I58">
        <v>1039029.2630961945</v>
      </c>
      <c r="J58">
        <v>1063404.0816646684</v>
      </c>
      <c r="K58">
        <v>0</v>
      </c>
      <c r="L58">
        <v>23816.051956719515</v>
      </c>
      <c r="M58">
        <v>722671.34820209548</v>
      </c>
    </row>
    <row r="59" spans="1:13" x14ac:dyDescent="0.2">
      <c r="A59" s="87" t="s">
        <v>71</v>
      </c>
      <c r="B59" s="87" t="str">
        <f>_xlfn.XLOOKUP(A59,[1]raw_data_ragion_and_income!A:A,[1]raw_data_ragion_and_income!B:B, "-")</f>
        <v>Latin America &amp; Caribbean</v>
      </c>
      <c r="C59" s="10">
        <v>23328.468418299941</v>
      </c>
      <c r="D59" s="10">
        <v>27215.103462843173</v>
      </c>
      <c r="E59" s="10">
        <v>0</v>
      </c>
      <c r="F59" s="10">
        <v>1878.4466723789678</v>
      </c>
      <c r="G59" s="10">
        <v>7593.0405238199719</v>
      </c>
      <c r="I59">
        <v>231717.67367230225</v>
      </c>
      <c r="J59">
        <v>187682.46497574981</v>
      </c>
      <c r="K59">
        <v>0</v>
      </c>
      <c r="L59">
        <v>9256.7888883472406</v>
      </c>
      <c r="M59">
        <v>125501.84679018045</v>
      </c>
    </row>
    <row r="60" spans="1:13" x14ac:dyDescent="0.2">
      <c r="A60" s="87" t="s">
        <v>72</v>
      </c>
      <c r="B60" s="87" t="str">
        <f>_xlfn.XLOOKUP(A60,[1]raw_data_ragion_and_income!A:A,[1]raw_data_ragion_and_income!B:B, "-")</f>
        <v>Latin America &amp; Caribbean</v>
      </c>
      <c r="C60" s="10">
        <v>14809.731113624841</v>
      </c>
      <c r="D60" s="10">
        <v>7516.8011830647183</v>
      </c>
      <c r="E60" s="10">
        <v>0</v>
      </c>
      <c r="F60" s="10">
        <v>1680.433124316703</v>
      </c>
      <c r="G60" s="10">
        <v>6498.8899700054117</v>
      </c>
      <c r="I60">
        <v>23328.468418299941</v>
      </c>
      <c r="J60">
        <v>27215.103462843173</v>
      </c>
      <c r="K60">
        <v>0</v>
      </c>
      <c r="L60">
        <v>1878.4466723789678</v>
      </c>
      <c r="M60">
        <v>7593.0405238199719</v>
      </c>
    </row>
    <row r="61" spans="1:13" x14ac:dyDescent="0.2">
      <c r="A61" s="87" t="s">
        <v>129</v>
      </c>
      <c r="B61" s="87" t="str">
        <f>LAC</f>
        <v>Latin America &amp; Caribbean</v>
      </c>
      <c r="C61" s="10">
        <v>94951.210303916829</v>
      </c>
      <c r="D61" s="10">
        <v>109337.18208155915</v>
      </c>
      <c r="E61" s="10">
        <v>0</v>
      </c>
      <c r="F61" s="10">
        <v>18358.53676141725</v>
      </c>
      <c r="G61" s="10">
        <v>73741.705922768291</v>
      </c>
      <c r="I61">
        <v>14809.731113624841</v>
      </c>
      <c r="J61">
        <v>7516.8011830647183</v>
      </c>
      <c r="K61">
        <v>0</v>
      </c>
      <c r="L61">
        <v>1680.433124316703</v>
      </c>
      <c r="M61">
        <v>6498.8899700054117</v>
      </c>
    </row>
    <row r="62" spans="1:13" x14ac:dyDescent="0.2">
      <c r="A62" s="87" t="s">
        <v>74</v>
      </c>
      <c r="B62" s="87" t="str">
        <f>_xlfn.XLOOKUP(A62,[1]raw_data_ragion_and_income!A:A,[1]raw_data_ragion_and_income!B:B, "-")</f>
        <v>Latin America &amp; Caribbean</v>
      </c>
      <c r="C62" s="10">
        <v>287701.49971148057</v>
      </c>
      <c r="D62" s="10">
        <v>290562.41839341837</v>
      </c>
      <c r="E62" s="10">
        <v>0</v>
      </c>
      <c r="F62" s="10">
        <v>19237.35681668796</v>
      </c>
      <c r="G62" s="10">
        <v>266661.70664508711</v>
      </c>
      <c r="I62">
        <v>94951.210303916829</v>
      </c>
      <c r="J62">
        <v>109337.18208155915</v>
      </c>
      <c r="K62">
        <v>0</v>
      </c>
      <c r="L62">
        <v>18358.53676141725</v>
      </c>
      <c r="M62">
        <v>73741.705922768291</v>
      </c>
    </row>
    <row r="63" spans="1:13" x14ac:dyDescent="0.2">
      <c r="A63" s="87" t="s">
        <v>75</v>
      </c>
      <c r="B63" s="87" t="str">
        <f>_xlfn.XLOOKUP(A63,[1]raw_data_ragion_and_income!A:A,[1]raw_data_ragion_and_income!B:B, "-")</f>
        <v>Latin America &amp; Caribbean</v>
      </c>
      <c r="C63" s="10">
        <v>163879.60797843806</v>
      </c>
      <c r="D63" s="10">
        <v>166197.81918376251</v>
      </c>
      <c r="E63" s="10">
        <v>0</v>
      </c>
      <c r="F63" s="10">
        <v>9030.7700055853529</v>
      </c>
      <c r="G63" s="10">
        <v>163132.62692285419</v>
      </c>
      <c r="I63">
        <v>287701.49971148057</v>
      </c>
      <c r="J63">
        <v>290562.41839341837</v>
      </c>
      <c r="K63">
        <v>0</v>
      </c>
      <c r="L63">
        <v>19237.35681668796</v>
      </c>
      <c r="M63">
        <v>266661.70664508711</v>
      </c>
    </row>
    <row r="64" spans="1:13" x14ac:dyDescent="0.2">
      <c r="A64" s="87" t="s">
        <v>130</v>
      </c>
      <c r="B64" s="87" t="str">
        <f>LAC</f>
        <v>Latin America &amp; Caribbean</v>
      </c>
      <c r="C64" s="10">
        <v>302287.60069249425</v>
      </c>
      <c r="D64" s="10">
        <v>310557.08105708379</v>
      </c>
      <c r="E64" s="10">
        <v>0</v>
      </c>
      <c r="F64" s="10">
        <v>20257.40787506607</v>
      </c>
      <c r="G64" s="10">
        <v>227355.28000451514</v>
      </c>
      <c r="I64">
        <v>163879.60797843806</v>
      </c>
      <c r="J64">
        <v>166197.81918376251</v>
      </c>
      <c r="K64">
        <v>0</v>
      </c>
      <c r="L64">
        <v>9030.7700055853529</v>
      </c>
      <c r="M64">
        <v>163132.62692285419</v>
      </c>
    </row>
    <row r="65" spans="1:13" x14ac:dyDescent="0.2">
      <c r="A65" s="87" t="s">
        <v>123</v>
      </c>
      <c r="B65" s="87" t="s">
        <v>131</v>
      </c>
      <c r="C65" s="10">
        <v>40277093.226857796</v>
      </c>
      <c r="D65" s="10">
        <v>40855484.926644534</v>
      </c>
      <c r="E65" s="10">
        <v>11452916.761501309</v>
      </c>
      <c r="F65" s="10">
        <v>6383284.8350268081</v>
      </c>
      <c r="G65" s="10">
        <v>31240007.426507019</v>
      </c>
      <c r="I65">
        <v>302287.60069249425</v>
      </c>
      <c r="J65">
        <v>310557.08105708379</v>
      </c>
      <c r="K65">
        <v>0</v>
      </c>
      <c r="L65">
        <v>20257.40787506607</v>
      </c>
      <c r="M65">
        <v>227355.28000451514</v>
      </c>
    </row>
    <row r="66" spans="1:13" x14ac:dyDescent="0.2">
      <c r="I66">
        <v>40277093.226857796</v>
      </c>
      <c r="J66">
        <v>40855484.926644534</v>
      </c>
      <c r="K66">
        <v>11452916.761501309</v>
      </c>
      <c r="L66">
        <v>6383284.8350268081</v>
      </c>
      <c r="M66">
        <v>31240007.426507019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7899D-DD9F-EE43-BB8F-16476040C113}">
  <dimension ref="A1:T96"/>
  <sheetViews>
    <sheetView workbookViewId="0">
      <selection activeCell="E56" sqref="E56"/>
    </sheetView>
  </sheetViews>
  <sheetFormatPr baseColWidth="10" defaultRowHeight="16" x14ac:dyDescent="0.2"/>
  <cols>
    <col min="1" max="1" width="17.6640625" style="72" customWidth="1"/>
    <col min="2" max="2" width="17.6640625" style="71" customWidth="1"/>
    <col min="3" max="4" width="10.83203125" style="73" customWidth="1"/>
    <col min="5" max="5" width="10.83203125" style="74" customWidth="1"/>
    <col min="6" max="6" width="20" style="74" customWidth="1"/>
    <col min="7" max="7" width="13.6640625" style="73" customWidth="1"/>
    <col min="8" max="9" width="20.83203125" style="63" customWidth="1"/>
    <col min="10" max="10" width="10.83203125" style="63" customWidth="1"/>
    <col min="11" max="11" width="21.5" style="63" customWidth="1"/>
    <col min="12" max="12" width="10.83203125" style="63" customWidth="1"/>
    <col min="13" max="13" width="11.5" style="64" customWidth="1"/>
    <col min="14" max="14" width="17.5" style="65" customWidth="1"/>
    <col min="16" max="16" width="18" customWidth="1"/>
    <col min="17" max="17" width="17.6640625" customWidth="1"/>
    <col min="18" max="18" width="19.5" customWidth="1"/>
    <col min="19" max="19" width="19.6640625" customWidth="1"/>
    <col min="20" max="20" width="20.5" customWidth="1"/>
  </cols>
  <sheetData>
    <row r="1" spans="1:20" x14ac:dyDescent="0.2">
      <c r="A1" s="51" t="s">
        <v>106</v>
      </c>
      <c r="B1" s="50" t="s">
        <v>0</v>
      </c>
      <c r="C1" s="52" t="s">
        <v>1</v>
      </c>
      <c r="D1" s="53" t="s">
        <v>2</v>
      </c>
      <c r="E1" s="54" t="s">
        <v>3</v>
      </c>
      <c r="F1" s="54" t="s">
        <v>4</v>
      </c>
      <c r="G1" s="53" t="s">
        <v>5</v>
      </c>
      <c r="H1" s="55" t="s">
        <v>6</v>
      </c>
      <c r="I1" s="55" t="s">
        <v>7</v>
      </c>
      <c r="J1" s="55" t="s">
        <v>8</v>
      </c>
      <c r="K1" s="55" t="s">
        <v>9</v>
      </c>
      <c r="L1" s="55" t="s">
        <v>10</v>
      </c>
      <c r="M1" s="56" t="s">
        <v>11</v>
      </c>
      <c r="N1" s="57" t="s">
        <v>102</v>
      </c>
    </row>
    <row r="2" spans="1:20" x14ac:dyDescent="0.2">
      <c r="A2" s="59" t="s">
        <v>107</v>
      </c>
      <c r="B2" s="58" t="s">
        <v>34</v>
      </c>
      <c r="C2" s="60">
        <v>2508.6722066683928</v>
      </c>
      <c r="D2" s="61">
        <v>3.7017268981213984</v>
      </c>
      <c r="E2" s="62">
        <v>109.90062741098561</v>
      </c>
      <c r="F2" s="62">
        <v>1020583316.9222752</v>
      </c>
      <c r="G2" s="61">
        <v>5086988</v>
      </c>
      <c r="H2" s="63" t="s">
        <v>21</v>
      </c>
      <c r="I2" s="63" t="s">
        <v>14</v>
      </c>
      <c r="J2" s="63" t="s">
        <v>25</v>
      </c>
      <c r="K2" s="63" t="s">
        <v>19</v>
      </c>
      <c r="L2" s="63" t="s">
        <v>17</v>
      </c>
      <c r="M2" s="64">
        <v>0.49315473255851849</v>
      </c>
      <c r="N2" s="65">
        <v>88833.239237049507</v>
      </c>
      <c r="P2" s="21"/>
      <c r="Q2" s="18">
        <v>2018</v>
      </c>
      <c r="R2" s="18">
        <v>2022</v>
      </c>
    </row>
    <row r="3" spans="1:20" x14ac:dyDescent="0.2">
      <c r="A3" s="59" t="s">
        <v>107</v>
      </c>
      <c r="B3" s="58" t="s">
        <v>38</v>
      </c>
      <c r="C3" s="60">
        <v>70.01084893434134</v>
      </c>
      <c r="D3" s="61">
        <v>7.2424058243718612</v>
      </c>
      <c r="E3" s="62">
        <v>70.036576536044421</v>
      </c>
      <c r="F3" s="62">
        <v>35511834.628533982</v>
      </c>
      <c r="G3" s="61">
        <v>523417</v>
      </c>
      <c r="H3" s="63" t="s">
        <v>39</v>
      </c>
      <c r="I3" s="63" t="s">
        <v>14</v>
      </c>
      <c r="J3" s="63" t="s">
        <v>25</v>
      </c>
      <c r="K3" s="63" t="s">
        <v>19</v>
      </c>
      <c r="L3" s="63" t="s">
        <v>17</v>
      </c>
      <c r="M3" s="64">
        <v>0.13375730810107683</v>
      </c>
      <c r="N3" s="65">
        <v>27158.801420757445</v>
      </c>
      <c r="P3" s="18" t="s">
        <v>78</v>
      </c>
      <c r="Q3" s="19">
        <v>40283.202628753003</v>
      </c>
      <c r="R3" s="19">
        <v>31244.4389961372</v>
      </c>
    </row>
    <row r="4" spans="1:20" x14ac:dyDescent="0.2">
      <c r="A4" s="59" t="s">
        <v>107</v>
      </c>
      <c r="B4" s="58" t="s">
        <v>37</v>
      </c>
      <c r="C4" s="60">
        <v>81.626886184629782</v>
      </c>
      <c r="D4" s="61">
        <v>4.4195448016304457</v>
      </c>
      <c r="E4" s="62">
        <v>183.56357418294351</v>
      </c>
      <c r="F4" s="62">
        <v>66221234.994170189</v>
      </c>
      <c r="G4" s="61">
        <v>650774</v>
      </c>
      <c r="H4" s="63" t="s">
        <v>21</v>
      </c>
      <c r="I4" s="63" t="s">
        <v>14</v>
      </c>
      <c r="J4" s="63" t="s">
        <v>25</v>
      </c>
      <c r="K4" s="63" t="s">
        <v>19</v>
      </c>
      <c r="L4" s="63" t="s">
        <v>17</v>
      </c>
      <c r="M4" s="64">
        <v>0.12543046615972639</v>
      </c>
      <c r="N4" s="65">
        <v>97033.696797966724</v>
      </c>
      <c r="P4" s="18" t="s">
        <v>79</v>
      </c>
      <c r="Q4" s="20">
        <v>100</v>
      </c>
      <c r="R4" s="20">
        <v>100</v>
      </c>
    </row>
    <row r="5" spans="1:20" x14ac:dyDescent="0.2">
      <c r="A5" s="59" t="s">
        <v>107</v>
      </c>
      <c r="B5" s="58" t="s">
        <v>41</v>
      </c>
      <c r="C5" s="60">
        <v>546.96828867401496</v>
      </c>
      <c r="D5" s="61">
        <v>5.1014893992696253</v>
      </c>
      <c r="E5" s="62">
        <v>149.63031706534181</v>
      </c>
      <c r="F5" s="62">
        <v>417521393.10250407</v>
      </c>
      <c r="G5" s="61">
        <v>5457127</v>
      </c>
      <c r="H5" s="63" t="s">
        <v>21</v>
      </c>
      <c r="I5" s="63" t="s">
        <v>14</v>
      </c>
      <c r="J5" s="63" t="s">
        <v>15</v>
      </c>
      <c r="K5" s="63" t="s">
        <v>19</v>
      </c>
      <c r="L5" s="63" t="s">
        <v>17</v>
      </c>
      <c r="M5" s="64">
        <v>0.10023008236275516</v>
      </c>
      <c r="N5" s="65">
        <v>642220.16456644679</v>
      </c>
      <c r="P5" s="18" t="s">
        <v>80</v>
      </c>
      <c r="Q5" s="21">
        <v>7</v>
      </c>
      <c r="R5" s="21">
        <v>8</v>
      </c>
    </row>
    <row r="6" spans="1:20" x14ac:dyDescent="0.2">
      <c r="A6" s="59" t="s">
        <v>107</v>
      </c>
      <c r="B6" s="58" t="s">
        <v>49</v>
      </c>
      <c r="C6" s="60">
        <v>862.12358348272755</v>
      </c>
      <c r="D6" s="61">
        <v>5.884259414563199</v>
      </c>
      <c r="E6" s="62">
        <v>127.49158752688788</v>
      </c>
      <c r="F6" s="62">
        <v>646759572.48010314</v>
      </c>
      <c r="G6" s="61">
        <v>8769741</v>
      </c>
      <c r="H6" s="63" t="s">
        <v>21</v>
      </c>
      <c r="I6" s="63" t="s">
        <v>14</v>
      </c>
      <c r="J6" s="63" t="s">
        <v>15</v>
      </c>
      <c r="K6" s="63" t="s">
        <v>19</v>
      </c>
      <c r="L6" s="63" t="s">
        <v>17</v>
      </c>
      <c r="M6" s="64">
        <v>9.8306618574337312E-2</v>
      </c>
      <c r="N6" s="65">
        <v>85136.130017978867</v>
      </c>
      <c r="P6" s="18" t="s">
        <v>81</v>
      </c>
      <c r="Q6" s="20">
        <f>Q3*1000*Q4*Q5</f>
        <v>28198241840.127098</v>
      </c>
      <c r="R6" s="20">
        <f>R3*1000*R4*R5</f>
        <v>24995551196.90976</v>
      </c>
    </row>
    <row r="7" spans="1:20" x14ac:dyDescent="0.2">
      <c r="A7" s="59" t="s">
        <v>107</v>
      </c>
      <c r="B7" s="58" t="s">
        <v>27</v>
      </c>
      <c r="C7" s="60">
        <v>122.65947457236214</v>
      </c>
      <c r="D7" s="61">
        <v>10.617990031329818</v>
      </c>
      <c r="E7" s="62">
        <v>80.535429254695202</v>
      </c>
      <c r="F7" s="62">
        <v>104889107.75752819</v>
      </c>
      <c r="G7" s="61">
        <v>1251488</v>
      </c>
      <c r="H7" s="63" t="s">
        <v>21</v>
      </c>
      <c r="I7" s="63" t="s">
        <v>14</v>
      </c>
      <c r="J7" s="63" t="s">
        <v>25</v>
      </c>
      <c r="K7" s="63" t="s">
        <v>16</v>
      </c>
      <c r="L7" s="63" t="s">
        <v>10</v>
      </c>
      <c r="M7" s="64">
        <v>9.8010907473633099E-2</v>
      </c>
      <c r="N7" s="65">
        <v>26653.35546875</v>
      </c>
      <c r="P7" s="22" t="s">
        <v>81</v>
      </c>
      <c r="Q7" s="23" t="s">
        <v>89</v>
      </c>
      <c r="R7" s="23" t="s">
        <v>82</v>
      </c>
    </row>
    <row r="8" spans="1:20" x14ac:dyDescent="0.2">
      <c r="A8" s="59" t="s">
        <v>107</v>
      </c>
      <c r="B8" s="58" t="s">
        <v>28</v>
      </c>
      <c r="C8" s="60">
        <v>566.00640164596405</v>
      </c>
      <c r="D8" s="61">
        <v>4.7308243962758354</v>
      </c>
      <c r="E8" s="62">
        <v>115.16588053920087</v>
      </c>
      <c r="F8" s="62">
        <v>308377017.2227034</v>
      </c>
      <c r="G8" s="61">
        <v>5903037</v>
      </c>
      <c r="H8" s="63" t="s">
        <v>21</v>
      </c>
      <c r="I8" s="63" t="s">
        <v>14</v>
      </c>
      <c r="J8" s="63" t="s">
        <v>25</v>
      </c>
      <c r="K8" s="63" t="s">
        <v>19</v>
      </c>
      <c r="L8" s="63" t="s">
        <v>17</v>
      </c>
      <c r="M8" s="64">
        <v>9.588393256656938E-2</v>
      </c>
      <c r="N8" s="65">
        <v>404435.2415544744</v>
      </c>
    </row>
    <row r="9" spans="1:20" x14ac:dyDescent="0.2">
      <c r="A9" s="59" t="s">
        <v>107</v>
      </c>
      <c r="B9" s="58" t="s">
        <v>40</v>
      </c>
      <c r="C9" s="60">
        <v>1631.5933477799508</v>
      </c>
      <c r="D9" s="61">
        <v>5.1270261641356214</v>
      </c>
      <c r="E9" s="62">
        <v>106.76423684575862</v>
      </c>
      <c r="F9" s="62">
        <v>893106519.73926699</v>
      </c>
      <c r="G9" s="61">
        <v>17703090</v>
      </c>
      <c r="H9" s="63" t="s">
        <v>21</v>
      </c>
      <c r="I9" s="63" t="s">
        <v>14</v>
      </c>
      <c r="J9" s="63" t="s">
        <v>25</v>
      </c>
      <c r="K9" s="63" t="s">
        <v>19</v>
      </c>
      <c r="L9" s="63" t="s">
        <v>17</v>
      </c>
      <c r="M9" s="64">
        <v>9.2164325424541754E-2</v>
      </c>
      <c r="N9" s="65">
        <v>45046.662475307981</v>
      </c>
    </row>
    <row r="10" spans="1:20" x14ac:dyDescent="0.2">
      <c r="A10" s="59" t="s">
        <v>107</v>
      </c>
      <c r="B10" s="58" t="s">
        <v>48</v>
      </c>
      <c r="C10" s="60">
        <v>629.92565618771755</v>
      </c>
      <c r="D10" s="61">
        <v>5.6484543073800051</v>
      </c>
      <c r="E10" s="62">
        <v>110.22648872847752</v>
      </c>
      <c r="F10" s="62">
        <v>392197562.431005</v>
      </c>
      <c r="G10" s="61">
        <v>10486941</v>
      </c>
      <c r="H10" s="63" t="s">
        <v>21</v>
      </c>
      <c r="I10" s="63" t="s">
        <v>14</v>
      </c>
      <c r="J10" s="63" t="s">
        <v>25</v>
      </c>
      <c r="K10" s="63" t="s">
        <v>19</v>
      </c>
      <c r="L10" s="63" t="s">
        <v>17</v>
      </c>
      <c r="M10" s="64">
        <v>6.0067626602239639E-2</v>
      </c>
      <c r="N10" s="65">
        <v>467981.84523017722</v>
      </c>
      <c r="P10" s="88">
        <v>2018</v>
      </c>
      <c r="Q10" s="88"/>
      <c r="S10" s="88">
        <v>2022</v>
      </c>
      <c r="T10" s="88"/>
    </row>
    <row r="11" spans="1:20" x14ac:dyDescent="0.2">
      <c r="A11" s="59" t="s">
        <v>107</v>
      </c>
      <c r="B11" s="58" t="s">
        <v>22</v>
      </c>
      <c r="C11" s="60">
        <v>679.13641254937988</v>
      </c>
      <c r="D11" s="61">
        <v>4.7044302794802286</v>
      </c>
      <c r="E11" s="62">
        <v>125.90000412610949</v>
      </c>
      <c r="F11" s="62">
        <v>402244205.9823584</v>
      </c>
      <c r="G11" s="61">
        <v>11669446</v>
      </c>
      <c r="H11" s="63" t="s">
        <v>21</v>
      </c>
      <c r="I11" s="63" t="s">
        <v>14</v>
      </c>
      <c r="J11" s="63" t="s">
        <v>15</v>
      </c>
      <c r="K11" s="63" t="s">
        <v>19</v>
      </c>
      <c r="L11" s="63" t="s">
        <v>17</v>
      </c>
      <c r="M11" s="64">
        <v>5.8197828118779577E-2</v>
      </c>
      <c r="N11" s="65">
        <v>39725.416270832393</v>
      </c>
      <c r="P11" s="18" t="s">
        <v>83</v>
      </c>
      <c r="Q11" s="24" t="s">
        <v>84</v>
      </c>
      <c r="S11" s="18" t="s">
        <v>83</v>
      </c>
      <c r="T11" s="24" t="s">
        <v>84</v>
      </c>
    </row>
    <row r="12" spans="1:20" x14ac:dyDescent="0.2">
      <c r="A12" s="59" t="s">
        <v>107</v>
      </c>
      <c r="B12" s="58" t="s">
        <v>36</v>
      </c>
      <c r="C12" s="60">
        <v>164.38696713930742</v>
      </c>
      <c r="D12" s="61">
        <v>6.3325416374992178</v>
      </c>
      <c r="E12" s="62">
        <v>64.98667648014974</v>
      </c>
      <c r="F12" s="62">
        <v>67650305.799529284</v>
      </c>
      <c r="G12" s="61">
        <v>2833000</v>
      </c>
      <c r="H12" s="63" t="s">
        <v>21</v>
      </c>
      <c r="I12" s="63" t="s">
        <v>14</v>
      </c>
      <c r="J12" s="63" t="s">
        <v>25</v>
      </c>
      <c r="K12" s="63" t="s">
        <v>19</v>
      </c>
      <c r="L12" s="63" t="s">
        <v>17</v>
      </c>
      <c r="M12" s="64">
        <v>5.8025756138124746E-2</v>
      </c>
      <c r="N12" s="65">
        <v>16554.057536180728</v>
      </c>
      <c r="P12" s="27" t="s">
        <v>18</v>
      </c>
      <c r="Q12" s="32">
        <v>4571.4764522707783</v>
      </c>
      <c r="S12" s="25" t="s">
        <v>18</v>
      </c>
      <c r="T12" s="78">
        <v>4586.7862682640998</v>
      </c>
    </row>
    <row r="13" spans="1:20" x14ac:dyDescent="0.2">
      <c r="A13" s="59" t="s">
        <v>107</v>
      </c>
      <c r="B13" s="58" t="s">
        <v>43</v>
      </c>
      <c r="C13" s="60">
        <v>494.04318147003073</v>
      </c>
      <c r="D13" s="61">
        <v>6.9520443282502633</v>
      </c>
      <c r="E13" s="62">
        <v>64.802105136746874</v>
      </c>
      <c r="F13" s="62">
        <v>222569964.65161166</v>
      </c>
      <c r="G13" s="61">
        <v>10379007</v>
      </c>
      <c r="H13" s="63" t="s">
        <v>21</v>
      </c>
      <c r="I13" s="63" t="s">
        <v>14</v>
      </c>
      <c r="J13" s="63" t="s">
        <v>25</v>
      </c>
      <c r="K13" s="63" t="s">
        <v>19</v>
      </c>
      <c r="L13" s="63" t="s">
        <v>17</v>
      </c>
      <c r="M13" s="64">
        <v>4.7600235886730853E-2</v>
      </c>
      <c r="N13" s="65">
        <v>19930.136861840445</v>
      </c>
      <c r="P13" s="27" t="s">
        <v>30</v>
      </c>
      <c r="Q13" s="32">
        <v>3591.8852627514052</v>
      </c>
      <c r="S13" s="27" t="s">
        <v>30</v>
      </c>
      <c r="T13" s="78">
        <v>2829.8442463755555</v>
      </c>
    </row>
    <row r="14" spans="1:20" x14ac:dyDescent="0.2">
      <c r="A14" s="59" t="s">
        <v>107</v>
      </c>
      <c r="B14" s="58" t="s">
        <v>47</v>
      </c>
      <c r="C14" s="60">
        <v>2012.0828556948868</v>
      </c>
      <c r="D14" s="61">
        <v>6.885802264507304</v>
      </c>
      <c r="E14" s="62">
        <v>76.029372063998423</v>
      </c>
      <c r="F14" s="62">
        <v>1053372100.2030009</v>
      </c>
      <c r="G14" s="61">
        <v>47615034</v>
      </c>
      <c r="H14" s="63" t="s">
        <v>21</v>
      </c>
      <c r="I14" s="63" t="s">
        <v>14</v>
      </c>
      <c r="J14" s="63" t="s">
        <v>25</v>
      </c>
      <c r="K14" s="63" t="s">
        <v>19</v>
      </c>
      <c r="L14" s="63" t="s">
        <v>17</v>
      </c>
      <c r="M14" s="64">
        <v>4.2257301668521055E-2</v>
      </c>
      <c r="N14" s="65">
        <v>24726.959136477777</v>
      </c>
      <c r="P14" s="27" t="s">
        <v>31</v>
      </c>
      <c r="Q14" s="32">
        <v>3170.2085947804999</v>
      </c>
      <c r="S14" s="27" t="s">
        <v>34</v>
      </c>
      <c r="T14" s="78">
        <v>2508.6722066683928</v>
      </c>
    </row>
    <row r="15" spans="1:20" x14ac:dyDescent="0.2">
      <c r="A15" s="59" t="s">
        <v>107</v>
      </c>
      <c r="B15" s="58" t="s">
        <v>30</v>
      </c>
      <c r="C15" s="60">
        <v>2829.8442463755555</v>
      </c>
      <c r="D15" s="61">
        <v>5.911134691078332</v>
      </c>
      <c r="E15" s="62">
        <v>94.09037937733514</v>
      </c>
      <c r="F15" s="62">
        <v>1573905335.7525671</v>
      </c>
      <c r="G15" s="61">
        <v>67935660</v>
      </c>
      <c r="H15" s="63" t="s">
        <v>21</v>
      </c>
      <c r="I15" s="63" t="s">
        <v>14</v>
      </c>
      <c r="J15" s="63" t="s">
        <v>25</v>
      </c>
      <c r="K15" s="63" t="s">
        <v>19</v>
      </c>
      <c r="L15" s="63" t="s">
        <v>17</v>
      </c>
      <c r="M15" s="64">
        <v>4.1654769326971368E-2</v>
      </c>
      <c r="N15" s="65">
        <v>35072.992608005872</v>
      </c>
      <c r="P15" s="33" t="s">
        <v>34</v>
      </c>
      <c r="Q15" s="32">
        <v>2982.7107284769422</v>
      </c>
      <c r="S15" s="25" t="s">
        <v>31</v>
      </c>
      <c r="T15" s="78">
        <v>2232.7507874043995</v>
      </c>
    </row>
    <row r="16" spans="1:20" x14ac:dyDescent="0.2">
      <c r="A16" s="59" t="s">
        <v>107</v>
      </c>
      <c r="B16" s="58" t="s">
        <v>59</v>
      </c>
      <c r="C16" s="60">
        <v>379.51737494899623</v>
      </c>
      <c r="D16" s="61">
        <v>13.802686935308362</v>
      </c>
      <c r="E16" s="62">
        <v>151.30279906766526</v>
      </c>
      <c r="F16" s="62">
        <v>792578456.82919729</v>
      </c>
      <c r="G16" s="61">
        <v>9441129</v>
      </c>
      <c r="H16" s="63" t="s">
        <v>39</v>
      </c>
      <c r="I16" s="63" t="s">
        <v>14</v>
      </c>
      <c r="J16" s="63" t="s">
        <v>15</v>
      </c>
      <c r="K16" s="63" t="s">
        <v>19</v>
      </c>
      <c r="L16" s="63" t="s">
        <v>17</v>
      </c>
      <c r="M16" s="64">
        <v>4.0198304138095796E-2</v>
      </c>
      <c r="N16" s="65" t="s">
        <v>62</v>
      </c>
      <c r="P16" s="27" t="s">
        <v>47</v>
      </c>
      <c r="Q16" s="32">
        <v>2450.8728354795858</v>
      </c>
      <c r="S16" s="27" t="s">
        <v>47</v>
      </c>
      <c r="T16" s="78">
        <v>2012.0828556948868</v>
      </c>
    </row>
    <row r="17" spans="1:20" x14ac:dyDescent="0.2">
      <c r="A17" s="59" t="s">
        <v>107</v>
      </c>
      <c r="B17" s="58" t="s">
        <v>42</v>
      </c>
      <c r="C17" s="60">
        <v>1344.5709010630651</v>
      </c>
      <c r="D17" s="61">
        <v>5.7414465548731348</v>
      </c>
      <c r="E17" s="62">
        <v>53.61861214658515</v>
      </c>
      <c r="F17" s="62">
        <v>413923995.18183649</v>
      </c>
      <c r="G17" s="61">
        <v>37561599</v>
      </c>
      <c r="H17" s="63" t="s">
        <v>21</v>
      </c>
      <c r="I17" s="63" t="s">
        <v>14</v>
      </c>
      <c r="J17" s="63" t="s">
        <v>25</v>
      </c>
      <c r="K17" s="63" t="s">
        <v>19</v>
      </c>
      <c r="L17" s="63" t="s">
        <v>17</v>
      </c>
      <c r="M17" s="64">
        <v>3.5796423391428703E-2</v>
      </c>
      <c r="N17" s="65">
        <v>62969.284135108304</v>
      </c>
      <c r="P17" s="33" t="s">
        <v>35</v>
      </c>
      <c r="Q17" s="32">
        <v>2080.4628733164013</v>
      </c>
      <c r="S17" s="25" t="s">
        <v>40</v>
      </c>
      <c r="T17" s="78">
        <v>1631.5933477799508</v>
      </c>
    </row>
    <row r="18" spans="1:20" x14ac:dyDescent="0.2">
      <c r="A18" s="59" t="s">
        <v>107</v>
      </c>
      <c r="B18" s="58" t="s">
        <v>44</v>
      </c>
      <c r="C18" s="60">
        <v>633.59484591997773</v>
      </c>
      <c r="D18" s="61">
        <v>9.0171643485233126</v>
      </c>
      <c r="E18" s="62">
        <v>48.523577411670871</v>
      </c>
      <c r="F18" s="62">
        <v>277226302.66653937</v>
      </c>
      <c r="G18" s="61">
        <v>18956666</v>
      </c>
      <c r="H18" s="63" t="s">
        <v>21</v>
      </c>
      <c r="I18" s="63" t="s">
        <v>14</v>
      </c>
      <c r="J18" s="63" t="s">
        <v>25</v>
      </c>
      <c r="K18" s="63" t="s">
        <v>19</v>
      </c>
      <c r="L18" s="63" t="s">
        <v>17</v>
      </c>
      <c r="M18" s="64">
        <v>3.342332696688214E-2</v>
      </c>
      <c r="N18" s="65">
        <v>26121.581716953813</v>
      </c>
      <c r="P18" s="33" t="s">
        <v>40</v>
      </c>
      <c r="Q18" s="32">
        <v>1978.2922009362474</v>
      </c>
      <c r="S18" s="25" t="s">
        <v>42</v>
      </c>
      <c r="T18" s="78">
        <v>1344.5709010630651</v>
      </c>
    </row>
    <row r="19" spans="1:20" x14ac:dyDescent="0.2">
      <c r="A19" s="59" t="s">
        <v>107</v>
      </c>
      <c r="B19" s="58" t="s">
        <v>20</v>
      </c>
      <c r="C19" s="60">
        <v>288.05899885618538</v>
      </c>
      <c r="D19" s="61">
        <v>6.1521022141211548</v>
      </c>
      <c r="E19" s="62">
        <v>103.81730869889587</v>
      </c>
      <c r="F19" s="62">
        <v>183981754.33308572</v>
      </c>
      <c r="G19" s="61">
        <v>9042528</v>
      </c>
      <c r="H19" s="63" t="s">
        <v>21</v>
      </c>
      <c r="I19" s="63" t="s">
        <v>14</v>
      </c>
      <c r="J19" s="63" t="s">
        <v>15</v>
      </c>
      <c r="K19" s="63" t="s">
        <v>19</v>
      </c>
      <c r="L19" s="63" t="s">
        <v>17</v>
      </c>
      <c r="M19" s="64">
        <v>3.1856025091233933E-2</v>
      </c>
      <c r="N19" s="65">
        <v>42399.996991991618</v>
      </c>
      <c r="P19" s="33" t="s">
        <v>42</v>
      </c>
      <c r="Q19" s="32">
        <v>1555.3258836586519</v>
      </c>
      <c r="S19" s="25" t="s">
        <v>35</v>
      </c>
      <c r="T19" s="78">
        <v>1313.3643740591465</v>
      </c>
    </row>
    <row r="20" spans="1:20" x14ac:dyDescent="0.2">
      <c r="A20" s="59" t="s">
        <v>107</v>
      </c>
      <c r="B20" s="58" t="s">
        <v>29</v>
      </c>
      <c r="C20" s="60">
        <v>169.38428662032132</v>
      </c>
      <c r="D20" s="61">
        <v>5.7888759103705567</v>
      </c>
      <c r="E20" s="62">
        <v>115.2362667072189</v>
      </c>
      <c r="F20" s="62">
        <v>112994300.93514398</v>
      </c>
      <c r="G20" s="61">
        <v>5556880</v>
      </c>
      <c r="H20" s="63" t="s">
        <v>21</v>
      </c>
      <c r="I20" s="63" t="s">
        <v>14</v>
      </c>
      <c r="J20" s="63" t="s">
        <v>25</v>
      </c>
      <c r="K20" s="63" t="s">
        <v>19</v>
      </c>
      <c r="L20" s="63" t="s">
        <v>17</v>
      </c>
      <c r="M20" s="64">
        <v>3.0481904705576025E-2</v>
      </c>
      <c r="N20" s="65">
        <v>42440.54217474554</v>
      </c>
      <c r="P20" s="27" t="s">
        <v>60</v>
      </c>
      <c r="Q20" s="32">
        <v>1570.2870422209241</v>
      </c>
      <c r="S20" s="27" t="s">
        <v>12</v>
      </c>
      <c r="T20" s="78">
        <v>896.646943423268</v>
      </c>
    </row>
    <row r="21" spans="1:20" x14ac:dyDescent="0.2">
      <c r="A21" s="59" t="s">
        <v>107</v>
      </c>
      <c r="B21" s="58" t="s">
        <v>23</v>
      </c>
      <c r="C21" s="60">
        <v>183.00940161078114</v>
      </c>
      <c r="D21" s="61">
        <v>9.1402300183729022</v>
      </c>
      <c r="E21" s="62">
        <v>67.463013492706551</v>
      </c>
      <c r="F21" s="62">
        <v>112848622.66462147</v>
      </c>
      <c r="G21" s="61">
        <v>6465097</v>
      </c>
      <c r="H21" s="63" t="s">
        <v>21</v>
      </c>
      <c r="I21" s="63" t="s">
        <v>24</v>
      </c>
      <c r="J21" s="63" t="s">
        <v>25</v>
      </c>
      <c r="K21" s="63" t="s">
        <v>19</v>
      </c>
      <c r="L21" s="63" t="s">
        <v>17</v>
      </c>
      <c r="M21" s="64">
        <v>2.8307294014425638E-2</v>
      </c>
      <c r="N21" s="65">
        <v>16750.850605953787</v>
      </c>
      <c r="P21" s="27" t="s">
        <v>22</v>
      </c>
      <c r="Q21" s="32">
        <v>1096.7788958562749</v>
      </c>
      <c r="S21" s="27" t="s">
        <v>49</v>
      </c>
      <c r="T21" s="78">
        <v>862.12358348272755</v>
      </c>
    </row>
    <row r="22" spans="1:20" x14ac:dyDescent="0.2">
      <c r="A22" s="59" t="s">
        <v>107</v>
      </c>
      <c r="B22" s="58" t="s">
        <v>69</v>
      </c>
      <c r="C22" s="60">
        <v>722.67134820209549</v>
      </c>
      <c r="D22" s="61">
        <v>17.004204949926901</v>
      </c>
      <c r="E22" s="62">
        <v>90.878342478469108</v>
      </c>
      <c r="F22" s="62">
        <v>1116754123.6011729</v>
      </c>
      <c r="G22" s="61">
        <v>25978935</v>
      </c>
      <c r="H22" s="63" t="s">
        <v>61</v>
      </c>
      <c r="I22" s="63" t="s">
        <v>14</v>
      </c>
      <c r="J22" s="63" t="s">
        <v>15</v>
      </c>
      <c r="K22" s="63" t="s">
        <v>16</v>
      </c>
      <c r="L22" s="63" t="s">
        <v>17</v>
      </c>
      <c r="M22" s="64">
        <v>2.7817589450918428E-2</v>
      </c>
      <c r="N22" s="65" t="s">
        <v>62</v>
      </c>
    </row>
    <row r="23" spans="1:20" x14ac:dyDescent="0.2">
      <c r="A23" s="59" t="s">
        <v>107</v>
      </c>
      <c r="B23" s="58" t="s">
        <v>71</v>
      </c>
      <c r="C23" s="60">
        <v>7.5930405238199716</v>
      </c>
      <c r="D23" s="61">
        <v>17.859039363441084</v>
      </c>
      <c r="E23" s="62">
        <v>62.625895214524135</v>
      </c>
      <c r="F23" s="62">
        <v>8492347.5464314148</v>
      </c>
      <c r="G23" s="61">
        <v>281635</v>
      </c>
      <c r="H23" s="63" t="s">
        <v>73</v>
      </c>
      <c r="I23" s="63" t="s">
        <v>62</v>
      </c>
      <c r="J23" s="63" t="s">
        <v>15</v>
      </c>
      <c r="K23" s="63" t="s">
        <v>16</v>
      </c>
      <c r="L23" s="63" t="s">
        <v>17</v>
      </c>
      <c r="M23" s="64">
        <v>2.6960571391410768E-2</v>
      </c>
      <c r="N23" s="65" t="s">
        <v>62</v>
      </c>
    </row>
    <row r="24" spans="1:20" x14ac:dyDescent="0.2">
      <c r="A24" s="59" t="s">
        <v>107</v>
      </c>
      <c r="B24" s="58" t="s">
        <v>31</v>
      </c>
      <c r="C24" s="60">
        <v>2232.7507874043995</v>
      </c>
      <c r="D24" s="61">
        <v>6.3193706734193684</v>
      </c>
      <c r="E24" s="62">
        <v>98.551559345614393</v>
      </c>
      <c r="F24" s="62">
        <v>1390521095.6310747</v>
      </c>
      <c r="G24" s="61">
        <v>84079811</v>
      </c>
      <c r="H24" s="63" t="s">
        <v>21</v>
      </c>
      <c r="I24" s="63" t="s">
        <v>14</v>
      </c>
      <c r="J24" s="63" t="s">
        <v>25</v>
      </c>
      <c r="K24" s="63" t="s">
        <v>19</v>
      </c>
      <c r="L24" s="63" t="s">
        <v>17</v>
      </c>
      <c r="M24" s="64">
        <v>2.6555135660383436E-2</v>
      </c>
      <c r="N24" s="65">
        <v>38784.715750609859</v>
      </c>
    </row>
    <row r="25" spans="1:20" x14ac:dyDescent="0.2">
      <c r="A25" s="59" t="s">
        <v>107</v>
      </c>
      <c r="B25" s="58" t="s">
        <v>33</v>
      </c>
      <c r="C25" s="60">
        <v>255.29593370911286</v>
      </c>
      <c r="D25" s="61">
        <v>5.8556507753452349</v>
      </c>
      <c r="E25" s="62">
        <v>59.134562475714034</v>
      </c>
      <c r="F25" s="62">
        <v>88401666.74966909</v>
      </c>
      <c r="G25" s="61">
        <v>9683505</v>
      </c>
      <c r="H25" s="63" t="s">
        <v>21</v>
      </c>
      <c r="I25" s="63" t="s">
        <v>14</v>
      </c>
      <c r="J25" s="63" t="s">
        <v>25</v>
      </c>
      <c r="K25" s="63" t="s">
        <v>19</v>
      </c>
      <c r="L25" s="63" t="s">
        <v>17</v>
      </c>
      <c r="M25" s="64">
        <v>2.6364000814696007E-2</v>
      </c>
      <c r="N25" s="65">
        <v>4550043.5018105535</v>
      </c>
      <c r="P25" s="18" t="s">
        <v>85</v>
      </c>
      <c r="Q25" s="24" t="s">
        <v>86</v>
      </c>
      <c r="S25" s="18" t="s">
        <v>85</v>
      </c>
      <c r="T25" s="24" t="s">
        <v>86</v>
      </c>
    </row>
    <row r="26" spans="1:20" x14ac:dyDescent="0.2">
      <c r="A26" s="59" t="s">
        <v>107</v>
      </c>
      <c r="B26" s="58" t="s">
        <v>26</v>
      </c>
      <c r="C26" s="60">
        <v>276.49972340210155</v>
      </c>
      <c r="D26" s="61">
        <v>5.341705051866918</v>
      </c>
      <c r="E26" s="62">
        <v>100.48874973183842</v>
      </c>
      <c r="F26" s="62">
        <v>148419870.4976252</v>
      </c>
      <c r="G26" s="61">
        <v>10526073</v>
      </c>
      <c r="H26" s="63" t="s">
        <v>21</v>
      </c>
      <c r="I26" s="63" t="s">
        <v>14</v>
      </c>
      <c r="J26" s="63" t="s">
        <v>25</v>
      </c>
      <c r="K26" s="63" t="s">
        <v>19</v>
      </c>
      <c r="L26" s="63" t="s">
        <v>17</v>
      </c>
      <c r="M26" s="64">
        <v>2.6268079596455537E-2</v>
      </c>
      <c r="N26" s="65">
        <v>505259.65381391521</v>
      </c>
      <c r="P26" s="27" t="s">
        <v>66</v>
      </c>
      <c r="Q26" s="32">
        <v>20.383761904078995</v>
      </c>
      <c r="S26" s="27" t="s">
        <v>54</v>
      </c>
      <c r="T26" s="28">
        <v>62.019438815805458</v>
      </c>
    </row>
    <row r="27" spans="1:20" x14ac:dyDescent="0.2">
      <c r="A27" s="59" t="s">
        <v>107</v>
      </c>
      <c r="B27" s="58" t="s">
        <v>58</v>
      </c>
      <c r="C27" s="60">
        <v>245.05276164713163</v>
      </c>
      <c r="D27" s="61">
        <v>6.593083637408613</v>
      </c>
      <c r="E27" s="62">
        <v>144.89251715305176</v>
      </c>
      <c r="F27" s="62">
        <v>234096081.17996246</v>
      </c>
      <c r="G27" s="61">
        <v>9550600</v>
      </c>
      <c r="H27" s="63" t="s">
        <v>39</v>
      </c>
      <c r="I27" s="63" t="s">
        <v>14</v>
      </c>
      <c r="J27" s="63" t="s">
        <v>15</v>
      </c>
      <c r="K27" s="63" t="s">
        <v>19</v>
      </c>
      <c r="L27" s="63" t="s">
        <v>17</v>
      </c>
      <c r="M27" s="64">
        <v>2.5658362997835912E-2</v>
      </c>
      <c r="N27" s="65">
        <v>165557.01840722049</v>
      </c>
      <c r="P27" s="27" t="s">
        <v>63</v>
      </c>
      <c r="Q27" s="32">
        <v>20.182842166869627</v>
      </c>
      <c r="S27" s="27" t="s">
        <v>60</v>
      </c>
      <c r="T27" s="28">
        <v>40</v>
      </c>
    </row>
    <row r="28" spans="1:20" x14ac:dyDescent="0.2">
      <c r="A28" s="59" t="s">
        <v>107</v>
      </c>
      <c r="B28" s="58" t="s">
        <v>70</v>
      </c>
      <c r="C28" s="60">
        <v>125.50184679018045</v>
      </c>
      <c r="D28" s="61">
        <v>18.255439432665277</v>
      </c>
      <c r="E28" s="62">
        <v>86.13994001135363</v>
      </c>
      <c r="F28" s="62">
        <v>197354472.54917443</v>
      </c>
      <c r="G28" s="61">
        <v>5124100</v>
      </c>
      <c r="H28" s="63" t="s">
        <v>61</v>
      </c>
      <c r="I28" s="63" t="s">
        <v>14</v>
      </c>
      <c r="J28" s="63" t="s">
        <v>15</v>
      </c>
      <c r="K28" s="63" t="s">
        <v>19</v>
      </c>
      <c r="L28" s="63" t="s">
        <v>17</v>
      </c>
      <c r="M28" s="64">
        <v>2.4492466343393075E-2</v>
      </c>
      <c r="N28" s="65">
        <v>60616.582120260537</v>
      </c>
      <c r="P28" s="27" t="s">
        <v>68</v>
      </c>
      <c r="Q28" s="32">
        <v>18.71090145305633</v>
      </c>
      <c r="S28" s="25" t="s">
        <v>67</v>
      </c>
      <c r="T28" s="29">
        <v>34.323438133742712</v>
      </c>
    </row>
    <row r="29" spans="1:20" x14ac:dyDescent="0.2">
      <c r="A29" s="59" t="s">
        <v>107</v>
      </c>
      <c r="B29" s="58" t="s">
        <v>12</v>
      </c>
      <c r="C29" s="60">
        <v>896.646943423268</v>
      </c>
      <c r="D29" s="61">
        <v>10.735267922968767</v>
      </c>
      <c r="E29" s="62">
        <v>96.772534499101383</v>
      </c>
      <c r="F29" s="62">
        <v>931507756.53949332</v>
      </c>
      <c r="G29" s="61">
        <v>38929902</v>
      </c>
      <c r="H29" s="63" t="s">
        <v>13</v>
      </c>
      <c r="I29" s="63" t="s">
        <v>14</v>
      </c>
      <c r="J29" s="63" t="s">
        <v>15</v>
      </c>
      <c r="K29" s="63" t="s">
        <v>16</v>
      </c>
      <c r="L29" s="63" t="s">
        <v>17</v>
      </c>
      <c r="M29" s="64">
        <v>2.3032345250272351E-2</v>
      </c>
      <c r="N29" s="65">
        <v>57430.853280853364</v>
      </c>
      <c r="P29" s="33" t="s">
        <v>71</v>
      </c>
      <c r="Q29" s="32">
        <v>18.665331751639908</v>
      </c>
      <c r="S29" s="27" t="s">
        <v>72</v>
      </c>
      <c r="T29" s="28">
        <v>33.038855322434991</v>
      </c>
    </row>
    <row r="30" spans="1:20" x14ac:dyDescent="0.2">
      <c r="A30" s="59" t="s">
        <v>107</v>
      </c>
      <c r="B30" s="58" t="s">
        <v>35</v>
      </c>
      <c r="C30" s="60">
        <v>1313.3643740591465</v>
      </c>
      <c r="D30" s="61">
        <v>6.7411479616354706</v>
      </c>
      <c r="E30" s="62">
        <v>90.043335577776418</v>
      </c>
      <c r="F30" s="62">
        <v>797206196.73614252</v>
      </c>
      <c r="G30" s="61">
        <v>58856847</v>
      </c>
      <c r="H30" s="63" t="s">
        <v>21</v>
      </c>
      <c r="I30" s="63" t="s">
        <v>14</v>
      </c>
      <c r="J30" s="63" t="s">
        <v>25</v>
      </c>
      <c r="K30" s="63" t="s">
        <v>19</v>
      </c>
      <c r="L30" s="63" t="s">
        <v>17</v>
      </c>
      <c r="M30" s="64">
        <v>2.2314555417131784E-2</v>
      </c>
      <c r="N30" s="65">
        <v>29655.054406839019</v>
      </c>
      <c r="P30" s="33" t="s">
        <v>57</v>
      </c>
      <c r="Q30" s="32">
        <v>18.401892550774605</v>
      </c>
      <c r="S30" s="25" t="s">
        <v>63</v>
      </c>
      <c r="T30" s="29">
        <v>26.672838194434345</v>
      </c>
    </row>
    <row r="31" spans="1:20" x14ac:dyDescent="0.2">
      <c r="A31" s="59" t="s">
        <v>107</v>
      </c>
      <c r="B31" s="58" t="s">
        <v>32</v>
      </c>
      <c r="C31" s="60">
        <v>184.7841777283987</v>
      </c>
      <c r="D31" s="61">
        <v>9.2551341323189753</v>
      </c>
      <c r="E31" s="62">
        <v>83.309119332153557</v>
      </c>
      <c r="F31" s="62">
        <v>142475451.69215283</v>
      </c>
      <c r="G31" s="61">
        <v>10566531</v>
      </c>
      <c r="H31" s="63" t="s">
        <v>21</v>
      </c>
      <c r="I31" s="63" t="s">
        <v>14</v>
      </c>
      <c r="J31" s="63" t="s">
        <v>25</v>
      </c>
      <c r="K31" s="63" t="s">
        <v>19</v>
      </c>
      <c r="L31" s="63" t="s">
        <v>17</v>
      </c>
      <c r="M31" s="64">
        <v>1.748768614111847E-2</v>
      </c>
      <c r="N31" s="65">
        <v>18176.948707196334</v>
      </c>
    </row>
    <row r="32" spans="1:20" x14ac:dyDescent="0.2">
      <c r="A32" s="59" t="s">
        <v>107</v>
      </c>
      <c r="B32" s="58" t="s">
        <v>46</v>
      </c>
      <c r="C32" s="60">
        <v>77.360612236106803</v>
      </c>
      <c r="D32" s="61">
        <v>8.5002097069638349</v>
      </c>
      <c r="E32" s="62">
        <v>58.963254783375547</v>
      </c>
      <c r="F32" s="62">
        <v>38773141.224909432</v>
      </c>
      <c r="G32" s="61">
        <v>5431752</v>
      </c>
      <c r="H32" s="63" t="s">
        <v>21</v>
      </c>
      <c r="I32" s="63" t="s">
        <v>14</v>
      </c>
      <c r="J32" s="63" t="s">
        <v>25</v>
      </c>
      <c r="K32" s="63" t="s">
        <v>19</v>
      </c>
      <c r="L32" s="63" t="s">
        <v>17</v>
      </c>
      <c r="M32" s="64">
        <v>1.4242294610671989E-2</v>
      </c>
      <c r="N32" s="65">
        <v>17012.606982056619</v>
      </c>
    </row>
    <row r="33" spans="1:20" x14ac:dyDescent="0.2">
      <c r="A33" s="59" t="s">
        <v>107</v>
      </c>
      <c r="B33" s="58" t="s">
        <v>18</v>
      </c>
      <c r="C33" s="60">
        <v>4586.7862682640998</v>
      </c>
      <c r="D33" s="61">
        <v>8.5340457895893547</v>
      </c>
      <c r="E33" s="62">
        <v>152.04623283558499</v>
      </c>
      <c r="F33" s="62">
        <v>5951674025.0503626</v>
      </c>
      <c r="G33" s="61">
        <v>333287557</v>
      </c>
      <c r="H33" s="63" t="s">
        <v>13</v>
      </c>
      <c r="I33" s="63" t="s">
        <v>14</v>
      </c>
      <c r="J33" s="63" t="s">
        <v>15</v>
      </c>
      <c r="K33" s="63" t="s">
        <v>19</v>
      </c>
      <c r="L33" s="63" t="s">
        <v>17</v>
      </c>
      <c r="M33" s="64">
        <v>1.3762248760652351E-2</v>
      </c>
      <c r="N33" s="65">
        <v>62866.714391020607</v>
      </c>
      <c r="P33" s="18" t="s">
        <v>87</v>
      </c>
      <c r="Q33" s="24" t="s">
        <v>88</v>
      </c>
      <c r="S33" s="18" t="s">
        <v>87</v>
      </c>
      <c r="T33" s="24" t="s">
        <v>88</v>
      </c>
    </row>
    <row r="34" spans="1:20" x14ac:dyDescent="0.2">
      <c r="A34" s="59" t="s">
        <v>107</v>
      </c>
      <c r="B34" s="58" t="s">
        <v>55</v>
      </c>
      <c r="C34" s="60">
        <v>206.83877522257413</v>
      </c>
      <c r="D34" s="61">
        <v>16.889403691054287</v>
      </c>
      <c r="E34" s="62">
        <v>78.62976801088044</v>
      </c>
      <c r="F34" s="62">
        <v>274683939.97283846</v>
      </c>
      <c r="G34" s="61">
        <v>59893885</v>
      </c>
      <c r="H34" s="63" t="s">
        <v>56</v>
      </c>
      <c r="I34" s="63" t="s">
        <v>24</v>
      </c>
      <c r="J34" s="63" t="s">
        <v>15</v>
      </c>
      <c r="K34" s="63" t="s">
        <v>19</v>
      </c>
      <c r="L34" s="63" t="s">
        <v>10</v>
      </c>
      <c r="M34" s="64">
        <v>3.4534205824613669E-3</v>
      </c>
      <c r="N34" s="65">
        <v>76740.445686649633</v>
      </c>
      <c r="P34" s="34" t="s">
        <v>59</v>
      </c>
      <c r="Q34" s="35">
        <v>195.42985574858608</v>
      </c>
      <c r="S34" s="25" t="s">
        <v>37</v>
      </c>
      <c r="T34" s="23">
        <v>183.56357418294351</v>
      </c>
    </row>
    <row r="35" spans="1:20" x14ac:dyDescent="0.2">
      <c r="A35" s="59" t="s">
        <v>107</v>
      </c>
      <c r="B35" s="58" t="s">
        <v>72</v>
      </c>
      <c r="C35" s="60">
        <v>6.4988899700054112</v>
      </c>
      <c r="D35" s="61">
        <v>33.038855322434991</v>
      </c>
      <c r="E35" s="62">
        <v>36.595692476370701</v>
      </c>
      <c r="F35" s="62">
        <v>7857676.5146505646</v>
      </c>
      <c r="G35" s="61">
        <v>2827377</v>
      </c>
      <c r="H35" s="63" t="s">
        <v>73</v>
      </c>
      <c r="I35" s="63" t="s">
        <v>24</v>
      </c>
      <c r="J35" s="63" t="s">
        <v>15</v>
      </c>
      <c r="K35" s="63" t="s">
        <v>19</v>
      </c>
      <c r="L35" s="63" t="s">
        <v>10</v>
      </c>
      <c r="M35" s="64">
        <v>2.2985579814808607E-3</v>
      </c>
      <c r="N35" s="65">
        <v>312611.3178726926</v>
      </c>
      <c r="P35" s="36" t="s">
        <v>53</v>
      </c>
      <c r="Q35" s="35">
        <v>147.43036874847729</v>
      </c>
      <c r="S35" s="27" t="s">
        <v>18</v>
      </c>
      <c r="T35" s="23">
        <v>152.04623283558499</v>
      </c>
    </row>
    <row r="36" spans="1:20" x14ac:dyDescent="0.2">
      <c r="A36" s="59" t="s">
        <v>107</v>
      </c>
      <c r="B36" s="58" t="s">
        <v>50</v>
      </c>
      <c r="C36" s="60">
        <v>186.71087181155434</v>
      </c>
      <c r="D36" s="61">
        <v>9.1215284337104325</v>
      </c>
      <c r="E36" s="62">
        <v>98.031672998461232</v>
      </c>
      <c r="F36" s="62">
        <v>166956617.47923863</v>
      </c>
      <c r="G36" s="61">
        <v>85341241</v>
      </c>
      <c r="H36" s="63" t="s">
        <v>21</v>
      </c>
      <c r="I36" s="63" t="s">
        <v>24</v>
      </c>
      <c r="J36" s="63" t="s">
        <v>15</v>
      </c>
      <c r="K36" s="63" t="s">
        <v>19</v>
      </c>
      <c r="L36" s="63" t="s">
        <v>10</v>
      </c>
      <c r="M36" s="64">
        <v>2.1878152886428536E-3</v>
      </c>
      <c r="N36" s="65">
        <v>24857.046313257033</v>
      </c>
      <c r="P36" s="34" t="s">
        <v>65</v>
      </c>
      <c r="Q36" s="35">
        <v>146.24635573608037</v>
      </c>
      <c r="S36" s="25" t="s">
        <v>59</v>
      </c>
      <c r="T36" s="23">
        <v>151.30279906766526</v>
      </c>
    </row>
    <row r="37" spans="1:20" x14ac:dyDescent="0.2">
      <c r="A37" s="59" t="s">
        <v>107</v>
      </c>
      <c r="B37" s="58" t="s">
        <v>75</v>
      </c>
      <c r="C37" s="60">
        <v>163.1326269228542</v>
      </c>
      <c r="D37" s="61">
        <v>8.2779956236033101</v>
      </c>
      <c r="E37" s="62">
        <v>137.36442139085025</v>
      </c>
      <c r="F37" s="62">
        <v>185498449.24502203</v>
      </c>
      <c r="G37" s="61">
        <v>127504125</v>
      </c>
      <c r="H37" s="63" t="s">
        <v>73</v>
      </c>
      <c r="I37" s="63" t="s">
        <v>24</v>
      </c>
      <c r="J37" s="63" t="s">
        <v>15</v>
      </c>
      <c r="K37" s="63" t="s">
        <v>19</v>
      </c>
      <c r="L37" s="63" t="s">
        <v>17</v>
      </c>
      <c r="M37" s="64">
        <v>1.2794301903789715E-3</v>
      </c>
      <c r="N37" s="65">
        <v>143955.90841472775</v>
      </c>
      <c r="P37" s="36" t="s">
        <v>41</v>
      </c>
      <c r="Q37" s="35">
        <v>127.13069957673792</v>
      </c>
      <c r="S37" s="25" t="s">
        <v>41</v>
      </c>
      <c r="T37" s="23">
        <v>149.63031706534181</v>
      </c>
    </row>
    <row r="38" spans="1:20" x14ac:dyDescent="0.2">
      <c r="A38" s="59" t="s">
        <v>107</v>
      </c>
      <c r="B38" s="58" t="s">
        <v>74</v>
      </c>
      <c r="C38" s="60">
        <v>266.66170664508712</v>
      </c>
      <c r="D38" s="61">
        <v>16.830136813044184</v>
      </c>
      <c r="E38" s="62">
        <v>68.990304455911641</v>
      </c>
      <c r="F38" s="62">
        <v>309625244.2426976</v>
      </c>
      <c r="G38" s="61">
        <v>215313498</v>
      </c>
      <c r="H38" s="63" t="s">
        <v>73</v>
      </c>
      <c r="I38" s="63" t="s">
        <v>24</v>
      </c>
      <c r="J38" s="63" t="s">
        <v>15</v>
      </c>
      <c r="K38" s="63" t="s">
        <v>19</v>
      </c>
      <c r="L38" s="63" t="s">
        <v>17</v>
      </c>
      <c r="M38" s="64">
        <v>1.2384811408576303E-3</v>
      </c>
      <c r="N38" s="65" t="s">
        <v>62</v>
      </c>
      <c r="P38" s="34" t="s">
        <v>45</v>
      </c>
      <c r="Q38" s="35">
        <v>122.99169758940828</v>
      </c>
      <c r="S38" s="27" t="s">
        <v>51</v>
      </c>
      <c r="T38" s="23">
        <v>147.5923226942314</v>
      </c>
    </row>
    <row r="39" spans="1:20" x14ac:dyDescent="0.2">
      <c r="A39" s="59" t="s">
        <v>107</v>
      </c>
      <c r="B39" s="58" t="s">
        <v>68</v>
      </c>
      <c r="C39" s="60">
        <v>81.564368345209658</v>
      </c>
      <c r="D39" s="61">
        <v>15.619734659930119</v>
      </c>
      <c r="E39" s="62">
        <v>83.183903457620559</v>
      </c>
      <c r="F39" s="62">
        <v>105977440.21559764</v>
      </c>
      <c r="G39" s="61">
        <v>71697030</v>
      </c>
      <c r="H39" s="63" t="s">
        <v>61</v>
      </c>
      <c r="I39" s="63" t="s">
        <v>24</v>
      </c>
      <c r="J39" s="63" t="s">
        <v>15</v>
      </c>
      <c r="K39" s="63" t="s">
        <v>19</v>
      </c>
      <c r="L39" s="63" t="s">
        <v>17</v>
      </c>
      <c r="M39" s="64">
        <v>1.1376254824671211E-3</v>
      </c>
      <c r="N39" s="65">
        <v>148960.18705377335</v>
      </c>
    </row>
    <row r="40" spans="1:20" x14ac:dyDescent="0.2">
      <c r="A40" s="59" t="s">
        <v>107</v>
      </c>
      <c r="B40" s="58" t="s">
        <v>57</v>
      </c>
      <c r="C40" s="60">
        <v>206.54832449653941</v>
      </c>
      <c r="D40" s="61">
        <v>20.963842578042836</v>
      </c>
      <c r="E40" s="62">
        <v>77.708781889761497</v>
      </c>
      <c r="F40" s="62">
        <v>336482643.66500545</v>
      </c>
      <c r="G40" s="61">
        <v>218541212</v>
      </c>
      <c r="H40" s="63" t="s">
        <v>56</v>
      </c>
      <c r="I40" s="63" t="s">
        <v>52</v>
      </c>
      <c r="J40" s="63" t="s">
        <v>15</v>
      </c>
      <c r="K40" s="63" t="s">
        <v>19</v>
      </c>
      <c r="L40" s="63" t="s">
        <v>10</v>
      </c>
      <c r="M40" s="64">
        <v>9.451229935365207E-4</v>
      </c>
      <c r="N40" s="65">
        <v>346703.23563182214</v>
      </c>
    </row>
    <row r="41" spans="1:20" x14ac:dyDescent="0.2">
      <c r="A41" s="59" t="s">
        <v>107</v>
      </c>
      <c r="B41" s="58" t="s">
        <v>65</v>
      </c>
      <c r="C41" s="60">
        <v>115.28855305211992</v>
      </c>
      <c r="D41" s="61">
        <v>13.182711775530873</v>
      </c>
      <c r="E41" s="62">
        <v>107.65733355626898</v>
      </c>
      <c r="F41" s="62">
        <v>163619312.8540138</v>
      </c>
      <c r="G41" s="61">
        <v>125124989</v>
      </c>
      <c r="H41" s="63" t="s">
        <v>61</v>
      </c>
      <c r="I41" s="63" t="s">
        <v>14</v>
      </c>
      <c r="J41" s="63" t="s">
        <v>15</v>
      </c>
      <c r="K41" s="63" t="s">
        <v>19</v>
      </c>
      <c r="L41" s="63" t="s">
        <v>17</v>
      </c>
      <c r="M41" s="64">
        <v>9.213871183806452E-4</v>
      </c>
      <c r="N41" s="65">
        <v>4361506.0783102242</v>
      </c>
      <c r="P41" s="18" t="s">
        <v>112</v>
      </c>
      <c r="Q41" s="18"/>
      <c r="S41" s="18" t="s">
        <v>112</v>
      </c>
      <c r="T41" s="18"/>
    </row>
    <row r="42" spans="1:20" x14ac:dyDescent="0.2">
      <c r="A42" s="59" t="s">
        <v>107</v>
      </c>
      <c r="B42" s="58" t="s">
        <v>54</v>
      </c>
      <c r="C42" s="60">
        <v>9.4801901107118294</v>
      </c>
      <c r="D42" s="61">
        <v>62.019438815805458</v>
      </c>
      <c r="E42" s="62">
        <v>17.960348627886955</v>
      </c>
      <c r="F42" s="62">
        <v>10559896.004664086</v>
      </c>
      <c r="G42" s="61">
        <v>12356117</v>
      </c>
      <c r="H42" s="63" t="s">
        <v>39</v>
      </c>
      <c r="I42" s="63" t="s">
        <v>52</v>
      </c>
      <c r="J42" s="63" t="s">
        <v>15</v>
      </c>
      <c r="K42" s="63" t="s">
        <v>19</v>
      </c>
      <c r="L42" s="63" t="s">
        <v>17</v>
      </c>
      <c r="M42" s="64">
        <v>7.6724670952143224E-4</v>
      </c>
      <c r="N42" s="65">
        <v>7645.1500256917279</v>
      </c>
      <c r="P42" s="75" t="s">
        <v>34</v>
      </c>
      <c r="Q42" s="77">
        <v>0.61280400296116833</v>
      </c>
      <c r="S42" s="27" t="s">
        <v>34</v>
      </c>
      <c r="T42" s="47">
        <v>0.49315473255851849</v>
      </c>
    </row>
    <row r="43" spans="1:20" x14ac:dyDescent="0.2">
      <c r="A43" s="59" t="s">
        <v>107</v>
      </c>
      <c r="B43" s="58" t="s">
        <v>67</v>
      </c>
      <c r="C43" s="60">
        <v>12.986657721496609</v>
      </c>
      <c r="D43" s="61">
        <v>34.323438133742712</v>
      </c>
      <c r="E43" s="62">
        <v>59.553138571579112</v>
      </c>
      <c r="F43" s="62">
        <v>26545617.54584096</v>
      </c>
      <c r="G43" s="61">
        <v>22181000</v>
      </c>
      <c r="H43" s="63" t="s">
        <v>64</v>
      </c>
      <c r="I43" s="63" t="s">
        <v>52</v>
      </c>
      <c r="J43" s="63" t="s">
        <v>15</v>
      </c>
      <c r="K43" s="63" t="s">
        <v>19</v>
      </c>
      <c r="L43" s="63" t="s">
        <v>10</v>
      </c>
      <c r="M43" s="64">
        <v>5.8548567339148858E-4</v>
      </c>
      <c r="N43" s="65">
        <v>541808.25932104047</v>
      </c>
      <c r="P43" s="75" t="s">
        <v>38</v>
      </c>
      <c r="Q43" s="77">
        <v>0.22960061286580064</v>
      </c>
      <c r="S43" s="33" t="s">
        <v>38</v>
      </c>
      <c r="T43" s="47">
        <v>0.13375730810107683</v>
      </c>
    </row>
    <row r="44" spans="1:20" x14ac:dyDescent="0.2">
      <c r="A44" s="59" t="s">
        <v>107</v>
      </c>
      <c r="B44" s="58" t="s">
        <v>53</v>
      </c>
      <c r="C44" s="60">
        <v>14.607416875213795</v>
      </c>
      <c r="D44" s="61">
        <v>22.578836357737131</v>
      </c>
      <c r="E44" s="62">
        <v>64.534095402363533</v>
      </c>
      <c r="F44" s="62">
        <v>21284536.946258217</v>
      </c>
      <c r="G44" s="61">
        <v>37457971</v>
      </c>
      <c r="H44" s="63" t="s">
        <v>39</v>
      </c>
      <c r="I44" s="63" t="s">
        <v>52</v>
      </c>
      <c r="J44" s="63" t="s">
        <v>15</v>
      </c>
      <c r="K44" s="63" t="s">
        <v>19</v>
      </c>
      <c r="L44" s="63" t="s">
        <v>17</v>
      </c>
      <c r="M44" s="64">
        <v>3.8996818261228822E-4</v>
      </c>
      <c r="N44" s="65">
        <v>31154.53515625</v>
      </c>
      <c r="P44" s="75" t="s">
        <v>37</v>
      </c>
      <c r="Q44" s="77">
        <v>0.12832980962867852</v>
      </c>
      <c r="S44" s="27" t="s">
        <v>37</v>
      </c>
      <c r="T44" s="47">
        <v>0.12543046615972639</v>
      </c>
    </row>
    <row r="45" spans="1:20" x14ac:dyDescent="0.2">
      <c r="A45" s="59" t="s">
        <v>107</v>
      </c>
      <c r="B45" s="58" t="s">
        <v>63</v>
      </c>
      <c r="C45" s="60">
        <v>516.4836500534692</v>
      </c>
      <c r="D45" s="61">
        <v>26.672838194434345</v>
      </c>
      <c r="E45" s="62">
        <v>55.464640788676881</v>
      </c>
      <c r="F45" s="62">
        <v>764085596.45642388</v>
      </c>
      <c r="G45" s="61">
        <v>1417173173</v>
      </c>
      <c r="H45" s="63" t="s">
        <v>64</v>
      </c>
      <c r="I45" s="63" t="s">
        <v>52</v>
      </c>
      <c r="J45" s="63" t="s">
        <v>15</v>
      </c>
      <c r="K45" s="63" t="s">
        <v>19</v>
      </c>
      <c r="L45" s="63" t="s">
        <v>10</v>
      </c>
      <c r="M45" s="64">
        <v>3.6444639222186944E-4</v>
      </c>
      <c r="N45" s="65">
        <v>112696.81107487842</v>
      </c>
      <c r="P45" s="75" t="s">
        <v>41</v>
      </c>
      <c r="Q45" s="77">
        <v>0.12195488253195684</v>
      </c>
      <c r="S45" s="27" t="s">
        <v>41</v>
      </c>
      <c r="T45" s="47">
        <v>0.10023008236275516</v>
      </c>
    </row>
    <row r="46" spans="1:20" x14ac:dyDescent="0.2">
      <c r="A46" s="59" t="s">
        <v>107</v>
      </c>
      <c r="B46" s="58" t="s">
        <v>66</v>
      </c>
      <c r="C46" s="60">
        <v>84.992823915929606</v>
      </c>
      <c r="D46" s="61">
        <v>24.255419235809217</v>
      </c>
      <c r="E46" s="62">
        <v>73.822472809681287</v>
      </c>
      <c r="F46" s="62">
        <v>152187727.8365005</v>
      </c>
      <c r="G46" s="61">
        <v>235824862</v>
      </c>
      <c r="H46" s="63" t="s">
        <v>64</v>
      </c>
      <c r="I46" s="63" t="s">
        <v>52</v>
      </c>
      <c r="J46" s="63" t="s">
        <v>15</v>
      </c>
      <c r="K46" s="63" t="s">
        <v>19</v>
      </c>
      <c r="L46" s="63" t="s">
        <v>10</v>
      </c>
      <c r="M46" s="64">
        <v>3.6040654575228632E-4</v>
      </c>
      <c r="N46" s="65">
        <v>176024.01056424662</v>
      </c>
      <c r="P46" s="76" t="s">
        <v>36</v>
      </c>
      <c r="Q46" s="77">
        <v>0.11488895106796543</v>
      </c>
      <c r="S46" s="33" t="s">
        <v>49</v>
      </c>
      <c r="T46" s="47">
        <v>9.8306618574337312E-2</v>
      </c>
    </row>
    <row r="47" spans="1:20" x14ac:dyDescent="0.2">
      <c r="A47" s="59" t="s">
        <v>107</v>
      </c>
      <c r="B47" s="58" t="s">
        <v>45</v>
      </c>
      <c r="C47" s="60">
        <v>43.500104316233546</v>
      </c>
      <c r="D47" s="61">
        <v>13.277567615506658</v>
      </c>
      <c r="E47" s="62">
        <v>80.533546963846831</v>
      </c>
      <c r="F47" s="62">
        <v>46514209.802379213</v>
      </c>
      <c r="G47" s="61">
        <v>143555736</v>
      </c>
      <c r="H47" s="63" t="s">
        <v>21</v>
      </c>
      <c r="I47" s="63" t="s">
        <v>24</v>
      </c>
      <c r="J47" s="63" t="s">
        <v>15</v>
      </c>
      <c r="K47" s="63" t="s">
        <v>19</v>
      </c>
      <c r="L47" s="63" t="s">
        <v>17</v>
      </c>
      <c r="M47" s="64">
        <v>3.0301892162799783E-4</v>
      </c>
      <c r="N47" s="65">
        <v>631653.25</v>
      </c>
      <c r="S47" s="27" t="s">
        <v>27</v>
      </c>
      <c r="T47" s="47">
        <v>9.8010907473633099E-2</v>
      </c>
    </row>
    <row r="48" spans="1:20" x14ac:dyDescent="0.2">
      <c r="A48" s="59" t="s">
        <v>107</v>
      </c>
      <c r="B48" s="58" t="s">
        <v>51</v>
      </c>
      <c r="C48" s="60">
        <v>31.071509224629661</v>
      </c>
      <c r="D48" s="61">
        <v>12.556700811905777</v>
      </c>
      <c r="E48" s="62">
        <v>147.5923226942314</v>
      </c>
      <c r="F48" s="62">
        <v>57583977.873762622</v>
      </c>
      <c r="G48" s="61">
        <v>110990103</v>
      </c>
      <c r="H48" s="63" t="s">
        <v>39</v>
      </c>
      <c r="I48" s="63" t="s">
        <v>52</v>
      </c>
      <c r="J48" s="63" t="s">
        <v>15</v>
      </c>
      <c r="K48" s="63" t="s">
        <v>19</v>
      </c>
      <c r="L48" s="63" t="s">
        <v>10</v>
      </c>
      <c r="M48" s="64">
        <v>2.7994846733883709E-4</v>
      </c>
      <c r="N48" s="65">
        <v>41749.668436653308</v>
      </c>
    </row>
    <row r="49" spans="1:14" x14ac:dyDescent="0.2">
      <c r="A49" s="59" t="s">
        <v>107</v>
      </c>
      <c r="B49" s="58" t="s">
        <v>60</v>
      </c>
      <c r="C49" s="60">
        <v>185</v>
      </c>
      <c r="D49" s="61">
        <v>40</v>
      </c>
      <c r="E49" s="62">
        <v>72</v>
      </c>
      <c r="F49" s="62">
        <v>533403204.78303063</v>
      </c>
      <c r="G49" s="61">
        <v>1412175000</v>
      </c>
      <c r="H49" s="63" t="s">
        <v>61</v>
      </c>
      <c r="I49" s="63" t="s">
        <v>24</v>
      </c>
      <c r="J49" s="63" t="s">
        <v>15</v>
      </c>
      <c r="K49" s="63" t="s">
        <v>19</v>
      </c>
      <c r="L49" s="63" t="s">
        <v>10</v>
      </c>
      <c r="M49" s="64">
        <v>1.3115190830118007E-4</v>
      </c>
      <c r="N49" s="65">
        <v>71991.825374617169</v>
      </c>
    </row>
    <row r="50" spans="1:14" x14ac:dyDescent="0.2">
      <c r="A50" s="59" t="s">
        <v>108</v>
      </c>
      <c r="B50" s="58" t="s">
        <v>34</v>
      </c>
      <c r="C50" s="66">
        <v>2982.7107284769422</v>
      </c>
      <c r="D50" s="66">
        <v>3.0008920306920919</v>
      </c>
      <c r="E50" s="67">
        <v>107.42987634077033</v>
      </c>
      <c r="F50" s="67">
        <v>961582569.55872726</v>
      </c>
      <c r="G50" s="66">
        <v>4867316</v>
      </c>
      <c r="H50" s="68" t="s">
        <v>21</v>
      </c>
      <c r="I50" s="68" t="s">
        <v>14</v>
      </c>
      <c r="J50" s="68" t="s">
        <v>25</v>
      </c>
      <c r="K50" s="68" t="s">
        <v>19</v>
      </c>
      <c r="L50" s="68" t="s">
        <v>17</v>
      </c>
      <c r="M50" s="69">
        <v>0.61280400296116833</v>
      </c>
      <c r="N50" s="70">
        <v>65199.26218063508</v>
      </c>
    </row>
    <row r="51" spans="1:14" x14ac:dyDescent="0.2">
      <c r="A51" s="59" t="s">
        <v>108</v>
      </c>
      <c r="B51" s="58" t="s">
        <v>38</v>
      </c>
      <c r="C51" s="66">
        <v>111.27134501315297</v>
      </c>
      <c r="D51" s="66">
        <v>5.1859031796239954</v>
      </c>
      <c r="E51" s="67">
        <v>97.033778806014325</v>
      </c>
      <c r="F51" s="67">
        <v>55992606.728792168</v>
      </c>
      <c r="G51" s="66">
        <v>484630</v>
      </c>
      <c r="H51" s="68" t="s">
        <v>39</v>
      </c>
      <c r="I51" s="68" t="s">
        <v>14</v>
      </c>
      <c r="J51" s="68" t="s">
        <v>25</v>
      </c>
      <c r="K51" s="68" t="s">
        <v>19</v>
      </c>
      <c r="L51" s="68" t="s">
        <v>17</v>
      </c>
      <c r="M51" s="69">
        <v>0.22960061286580064</v>
      </c>
      <c r="N51" s="70">
        <v>25107.202149143472</v>
      </c>
    </row>
    <row r="52" spans="1:14" x14ac:dyDescent="0.2">
      <c r="A52" s="59" t="s">
        <v>108</v>
      </c>
      <c r="B52" s="58" t="s">
        <v>37</v>
      </c>
      <c r="C52" s="66">
        <v>78.018107763755111</v>
      </c>
      <c r="D52" s="66">
        <v>6.0954840477160399</v>
      </c>
      <c r="E52" s="67">
        <v>97.58909142546041</v>
      </c>
      <c r="F52" s="67">
        <v>46409285.954236045</v>
      </c>
      <c r="G52" s="66">
        <v>607950</v>
      </c>
      <c r="H52" s="68" t="s">
        <v>21</v>
      </c>
      <c r="I52" s="68" t="s">
        <v>14</v>
      </c>
      <c r="J52" s="68" t="s">
        <v>25</v>
      </c>
      <c r="K52" s="68" t="s">
        <v>19</v>
      </c>
      <c r="L52" s="68" t="s">
        <v>17</v>
      </c>
      <c r="M52" s="69">
        <v>0.12832980962867852</v>
      </c>
      <c r="N52" s="70">
        <v>95877.014557118178</v>
      </c>
    </row>
    <row r="53" spans="1:14" x14ac:dyDescent="0.2">
      <c r="A53" s="59" t="s">
        <v>108</v>
      </c>
      <c r="B53" s="58" t="s">
        <v>41</v>
      </c>
      <c r="C53" s="66">
        <v>647.81409179962202</v>
      </c>
      <c r="D53" s="66">
        <v>4.54794854046993</v>
      </c>
      <c r="E53" s="67">
        <v>127.13069957673792</v>
      </c>
      <c r="F53" s="67">
        <v>374555664.84909534</v>
      </c>
      <c r="G53" s="66">
        <v>5311916</v>
      </c>
      <c r="H53" s="68" t="s">
        <v>21</v>
      </c>
      <c r="I53" s="68" t="s">
        <v>14</v>
      </c>
      <c r="J53" s="68" t="s">
        <v>15</v>
      </c>
      <c r="K53" s="68" t="s">
        <v>19</v>
      </c>
      <c r="L53" s="68" t="s">
        <v>17</v>
      </c>
      <c r="M53" s="69">
        <v>0.12195488253195684</v>
      </c>
      <c r="N53" s="70">
        <v>615889.82205290894</v>
      </c>
    </row>
    <row r="54" spans="1:14" x14ac:dyDescent="0.2">
      <c r="A54" s="59" t="s">
        <v>108</v>
      </c>
      <c r="B54" s="58" t="s">
        <v>36</v>
      </c>
      <c r="C54" s="66">
        <v>321.86633664180107</v>
      </c>
      <c r="D54" s="66">
        <v>5.8376493702005545</v>
      </c>
      <c r="E54" s="67">
        <v>53.603856880429483</v>
      </c>
      <c r="F54" s="67">
        <v>100718581.86965774</v>
      </c>
      <c r="G54" s="66">
        <v>2801543</v>
      </c>
      <c r="H54" s="68" t="s">
        <v>21</v>
      </c>
      <c r="I54" s="68" t="s">
        <v>14</v>
      </c>
      <c r="J54" s="68" t="s">
        <v>25</v>
      </c>
      <c r="K54" s="68" t="s">
        <v>19</v>
      </c>
      <c r="L54" s="68" t="s">
        <v>17</v>
      </c>
      <c r="M54" s="69">
        <v>0.11488895106796543</v>
      </c>
      <c r="N54" s="70">
        <v>14820.544607025486</v>
      </c>
    </row>
    <row r="55" spans="1:14" x14ac:dyDescent="0.2">
      <c r="A55" s="59" t="s">
        <v>108</v>
      </c>
      <c r="B55" s="58" t="s">
        <v>40</v>
      </c>
      <c r="C55" s="66">
        <v>1978.2922009362474</v>
      </c>
      <c r="D55" s="66">
        <v>4.3298866392939308</v>
      </c>
      <c r="E55" s="67">
        <v>84.194915075827183</v>
      </c>
      <c r="F55" s="67">
        <v>721195201.28125226</v>
      </c>
      <c r="G55" s="66">
        <v>17231624</v>
      </c>
      <c r="H55" s="68" t="s">
        <v>21</v>
      </c>
      <c r="I55" s="68" t="s">
        <v>14</v>
      </c>
      <c r="J55" s="68" t="s">
        <v>25</v>
      </c>
      <c r="K55" s="68" t="s">
        <v>19</v>
      </c>
      <c r="L55" s="68" t="s">
        <v>17</v>
      </c>
      <c r="M55" s="69">
        <v>0.11480590575422533</v>
      </c>
      <c r="N55" s="70">
        <v>43106.141011433399</v>
      </c>
    </row>
    <row r="56" spans="1:14" x14ac:dyDescent="0.2">
      <c r="A56" s="59" t="s">
        <v>108</v>
      </c>
      <c r="B56" s="58" t="s">
        <v>28</v>
      </c>
      <c r="C56" s="66">
        <v>614.17652434437321</v>
      </c>
      <c r="D56" s="66">
        <v>4.2273156688206122</v>
      </c>
      <c r="E56" s="67">
        <v>122.94224748226702</v>
      </c>
      <c r="F56" s="67">
        <v>319197175.60435688</v>
      </c>
      <c r="G56" s="66">
        <v>5793636</v>
      </c>
      <c r="H56" s="68" t="s">
        <v>21</v>
      </c>
      <c r="I56" s="68" t="s">
        <v>14</v>
      </c>
      <c r="J56" s="68" t="s">
        <v>25</v>
      </c>
      <c r="K56" s="68" t="s">
        <v>19</v>
      </c>
      <c r="L56" s="68" t="s">
        <v>17</v>
      </c>
      <c r="M56" s="69">
        <v>0.10600882146278663</v>
      </c>
      <c r="N56" s="70">
        <v>380553.88049922365</v>
      </c>
    </row>
    <row r="57" spans="1:14" x14ac:dyDescent="0.2">
      <c r="A57" s="59" t="s">
        <v>108</v>
      </c>
      <c r="B57" s="58" t="s">
        <v>49</v>
      </c>
      <c r="C57" s="66">
        <v>825.25664526679873</v>
      </c>
      <c r="D57" s="66">
        <v>4.8979187588402038</v>
      </c>
      <c r="E57" s="67">
        <v>89.180824892556885</v>
      </c>
      <c r="F57" s="67">
        <v>360472461.77955264</v>
      </c>
      <c r="G57" s="66">
        <v>8514329</v>
      </c>
      <c r="H57" s="68" t="s">
        <v>21</v>
      </c>
      <c r="I57" s="68" t="s">
        <v>14</v>
      </c>
      <c r="J57" s="68" t="s">
        <v>15</v>
      </c>
      <c r="K57" s="68" t="s">
        <v>19</v>
      </c>
      <c r="L57" s="68" t="s">
        <v>17</v>
      </c>
      <c r="M57" s="69">
        <v>9.6925623295364638E-2</v>
      </c>
      <c r="N57" s="70">
        <v>83492.933970486687</v>
      </c>
    </row>
    <row r="58" spans="1:14" x14ac:dyDescent="0.2">
      <c r="A58" s="59" t="s">
        <v>108</v>
      </c>
      <c r="B58" s="58" t="s">
        <v>22</v>
      </c>
      <c r="C58" s="66">
        <v>1096.7788958562749</v>
      </c>
      <c r="D58" s="66">
        <v>3.6166106920544254</v>
      </c>
      <c r="E58" s="67">
        <v>97.993945047600818</v>
      </c>
      <c r="F58" s="67">
        <v>388704965.88509768</v>
      </c>
      <c r="G58" s="66">
        <v>11427054</v>
      </c>
      <c r="H58" s="68" t="s">
        <v>21</v>
      </c>
      <c r="I58" s="68" t="s">
        <v>14</v>
      </c>
      <c r="J58" s="68" t="s">
        <v>15</v>
      </c>
      <c r="K58" s="68" t="s">
        <v>19</v>
      </c>
      <c r="L58" s="68" t="s">
        <v>17</v>
      </c>
      <c r="M58" s="69">
        <v>9.5980897251056546E-2</v>
      </c>
      <c r="N58" s="70">
        <v>38199.031876457397</v>
      </c>
    </row>
    <row r="59" spans="1:14" x14ac:dyDescent="0.2">
      <c r="A59" s="59" t="s">
        <v>108</v>
      </c>
      <c r="B59" s="58" t="s">
        <v>27</v>
      </c>
      <c r="C59" s="66">
        <v>108.08465656475393</v>
      </c>
      <c r="D59" s="66">
        <v>10.332993498489319</v>
      </c>
      <c r="E59" s="67">
        <v>60.287765034258662</v>
      </c>
      <c r="F59" s="67">
        <v>67331670.154950157</v>
      </c>
      <c r="G59" s="66">
        <v>1218831</v>
      </c>
      <c r="H59" s="68" t="s">
        <v>21</v>
      </c>
      <c r="I59" s="68" t="s">
        <v>14</v>
      </c>
      <c r="J59" s="68" t="s">
        <v>25</v>
      </c>
      <c r="K59" s="68" t="s">
        <v>16</v>
      </c>
      <c r="L59" s="68" t="s">
        <v>10</v>
      </c>
      <c r="M59" s="69">
        <v>8.867895267248202E-2</v>
      </c>
      <c r="N59" s="70">
        <v>24497.966796875</v>
      </c>
    </row>
    <row r="60" spans="1:14" x14ac:dyDescent="0.2">
      <c r="A60" s="59" t="s">
        <v>108</v>
      </c>
      <c r="B60" s="58" t="s">
        <v>71</v>
      </c>
      <c r="C60" s="66">
        <v>23.328468418299941</v>
      </c>
      <c r="D60" s="66">
        <v>18.665331751639908</v>
      </c>
      <c r="E60" s="67">
        <v>25.560171716506822</v>
      </c>
      <c r="F60" s="67">
        <v>11129757.645547429</v>
      </c>
      <c r="G60" s="66">
        <v>279688</v>
      </c>
      <c r="H60" s="68" t="s">
        <v>73</v>
      </c>
      <c r="I60" s="68" t="s">
        <v>62</v>
      </c>
      <c r="J60" s="68" t="s">
        <v>15</v>
      </c>
      <c r="K60" s="68" t="s">
        <v>19</v>
      </c>
      <c r="L60" s="68" t="s">
        <v>17</v>
      </c>
      <c r="M60" s="69">
        <v>8.3408899982480272E-2</v>
      </c>
      <c r="N60" s="70" t="s">
        <v>62</v>
      </c>
    </row>
    <row r="61" spans="1:14" x14ac:dyDescent="0.2">
      <c r="A61" s="59" t="s">
        <v>108</v>
      </c>
      <c r="B61" s="58" t="s">
        <v>48</v>
      </c>
      <c r="C61" s="66">
        <v>745.03039695412542</v>
      </c>
      <c r="D61" s="66">
        <v>4.5473226810769054</v>
      </c>
      <c r="E61" s="67">
        <v>117.76017629319985</v>
      </c>
      <c r="F61" s="67">
        <v>398958950.20831317</v>
      </c>
      <c r="G61" s="66">
        <v>10175214</v>
      </c>
      <c r="H61" s="68" t="s">
        <v>21</v>
      </c>
      <c r="I61" s="68" t="s">
        <v>14</v>
      </c>
      <c r="J61" s="68" t="s">
        <v>25</v>
      </c>
      <c r="K61" s="68" t="s">
        <v>19</v>
      </c>
      <c r="L61" s="68" t="s">
        <v>17</v>
      </c>
      <c r="M61" s="69">
        <v>7.3220120673051725E-2</v>
      </c>
      <c r="N61" s="70">
        <v>446903.2297502539</v>
      </c>
    </row>
    <row r="62" spans="1:14" x14ac:dyDescent="0.2">
      <c r="A62" s="59" t="s">
        <v>108</v>
      </c>
      <c r="B62" s="58" t="s">
        <v>59</v>
      </c>
      <c r="C62" s="66">
        <v>511.46505445343428</v>
      </c>
      <c r="D62" s="66">
        <v>9.1069463629180678</v>
      </c>
      <c r="E62" s="67">
        <v>195.42985574858608</v>
      </c>
      <c r="F62" s="67">
        <v>910289757.96082449</v>
      </c>
      <c r="G62" s="66">
        <v>9140169</v>
      </c>
      <c r="H62" s="68" t="s">
        <v>61</v>
      </c>
      <c r="I62" s="68" t="s">
        <v>14</v>
      </c>
      <c r="J62" s="68" t="s">
        <v>15</v>
      </c>
      <c r="K62" s="68" t="s">
        <v>19</v>
      </c>
      <c r="L62" s="68" t="s">
        <v>17</v>
      </c>
      <c r="M62" s="69">
        <v>5.5957942840382309E-2</v>
      </c>
      <c r="N62" s="70" t="s">
        <v>62</v>
      </c>
    </row>
    <row r="63" spans="1:14" x14ac:dyDescent="0.2">
      <c r="A63" s="59" t="s">
        <v>108</v>
      </c>
      <c r="B63" s="58" t="s">
        <v>30</v>
      </c>
      <c r="C63" s="66">
        <v>3591.8852627514052</v>
      </c>
      <c r="D63" s="66">
        <v>5.1491999977713991</v>
      </c>
      <c r="E63" s="67">
        <v>72.722502226624613</v>
      </c>
      <c r="F63" s="67">
        <v>1345027083.4044795</v>
      </c>
      <c r="G63" s="66">
        <v>67158348</v>
      </c>
      <c r="H63" s="68" t="s">
        <v>21</v>
      </c>
      <c r="I63" s="68" t="s">
        <v>14</v>
      </c>
      <c r="J63" s="68" t="s">
        <v>25</v>
      </c>
      <c r="K63" s="68" t="s">
        <v>19</v>
      </c>
      <c r="L63" s="68" t="s">
        <v>17</v>
      </c>
      <c r="M63" s="69">
        <v>5.3483823973028713E-2</v>
      </c>
      <c r="N63" s="70">
        <v>34483.328759069533</v>
      </c>
    </row>
    <row r="64" spans="1:14" x14ac:dyDescent="0.2">
      <c r="A64" s="59" t="s">
        <v>108</v>
      </c>
      <c r="B64" s="58" t="s">
        <v>47</v>
      </c>
      <c r="C64" s="66">
        <v>2450.8728354795858</v>
      </c>
      <c r="D64" s="66">
        <v>6.019399917668153</v>
      </c>
      <c r="E64" s="67">
        <v>72.817082864679065</v>
      </c>
      <c r="F64" s="67">
        <v>1074254676.3788879</v>
      </c>
      <c r="G64" s="66">
        <v>46797754</v>
      </c>
      <c r="H64" s="68" t="s">
        <v>21</v>
      </c>
      <c r="I64" s="68" t="s">
        <v>14</v>
      </c>
      <c r="J64" s="68" t="s">
        <v>25</v>
      </c>
      <c r="K64" s="68" t="s">
        <v>19</v>
      </c>
      <c r="L64" s="68" t="s">
        <v>17</v>
      </c>
      <c r="M64" s="69">
        <v>5.2371591069938654E-2</v>
      </c>
      <c r="N64" s="70">
        <v>25001.840900313291</v>
      </c>
    </row>
    <row r="65" spans="1:14" x14ac:dyDescent="0.2">
      <c r="A65" s="59" t="s">
        <v>108</v>
      </c>
      <c r="B65" s="58" t="s">
        <v>70</v>
      </c>
      <c r="C65" s="66">
        <v>231.71767367230225</v>
      </c>
      <c r="D65" s="66">
        <v>13.234173455366188</v>
      </c>
      <c r="E65" s="67">
        <v>89.91473727985651</v>
      </c>
      <c r="F65" s="67">
        <v>275731803.77901196</v>
      </c>
      <c r="G65" s="66">
        <v>4900600</v>
      </c>
      <c r="H65" s="68" t="s">
        <v>61</v>
      </c>
      <c r="I65" s="68" t="s">
        <v>14</v>
      </c>
      <c r="J65" s="68" t="s">
        <v>15</v>
      </c>
      <c r="K65" s="68" t="s">
        <v>16</v>
      </c>
      <c r="L65" s="68" t="s">
        <v>17</v>
      </c>
      <c r="M65" s="69">
        <v>4.7283531337448934E-2</v>
      </c>
      <c r="N65" s="70">
        <v>57964.633310206911</v>
      </c>
    </row>
    <row r="66" spans="1:14" x14ac:dyDescent="0.2">
      <c r="A66" s="59" t="s">
        <v>108</v>
      </c>
      <c r="B66" s="58" t="s">
        <v>44</v>
      </c>
      <c r="C66" s="66">
        <v>896.58083240784686</v>
      </c>
      <c r="D66" s="66">
        <v>12.593315690591037</v>
      </c>
      <c r="E66" s="67">
        <v>38.588947446413968</v>
      </c>
      <c r="F66" s="67">
        <v>435704929.37655967</v>
      </c>
      <c r="G66" s="66">
        <v>19473970</v>
      </c>
      <c r="H66" s="68" t="s">
        <v>21</v>
      </c>
      <c r="I66" s="68" t="s">
        <v>14</v>
      </c>
      <c r="J66" s="68" t="s">
        <v>25</v>
      </c>
      <c r="K66" s="68" t="s">
        <v>19</v>
      </c>
      <c r="L66" s="68" t="s">
        <v>17</v>
      </c>
      <c r="M66" s="69">
        <v>4.6039961672316783E-2</v>
      </c>
      <c r="N66" s="70">
        <v>22928.339727338596</v>
      </c>
    </row>
    <row r="67" spans="1:14" x14ac:dyDescent="0.2">
      <c r="A67" s="59" t="s">
        <v>108</v>
      </c>
      <c r="B67" s="58" t="s">
        <v>43</v>
      </c>
      <c r="C67" s="66">
        <v>452.92248286596521</v>
      </c>
      <c r="D67" s="66">
        <v>6.1938402054918136</v>
      </c>
      <c r="E67" s="67">
        <v>61.407254772730745</v>
      </c>
      <c r="F67" s="67">
        <v>172267582.3667123</v>
      </c>
      <c r="G67" s="66">
        <v>10283822</v>
      </c>
      <c r="H67" s="68" t="s">
        <v>21</v>
      </c>
      <c r="I67" s="68" t="s">
        <v>14</v>
      </c>
      <c r="J67" s="68" t="s">
        <v>25</v>
      </c>
      <c r="K67" s="68" t="s">
        <v>19</v>
      </c>
      <c r="L67" s="68" t="s">
        <v>17</v>
      </c>
      <c r="M67" s="69">
        <v>4.4042232826080149E-2</v>
      </c>
      <c r="N67" s="70">
        <v>18979.155317935296</v>
      </c>
    </row>
    <row r="68" spans="1:14" x14ac:dyDescent="0.2">
      <c r="A68" s="59" t="s">
        <v>108</v>
      </c>
      <c r="B68" s="58" t="s">
        <v>69</v>
      </c>
      <c r="C68" s="66">
        <v>1039.0292630961944</v>
      </c>
      <c r="D68" s="66">
        <v>12.841780189733996</v>
      </c>
      <c r="E68" s="67">
        <v>81.668517063233836</v>
      </c>
      <c r="F68" s="67">
        <v>1089701831.4173079</v>
      </c>
      <c r="G68" s="66">
        <v>24966643</v>
      </c>
      <c r="H68" s="68" t="s">
        <v>61</v>
      </c>
      <c r="I68" s="68" t="s">
        <v>14</v>
      </c>
      <c r="J68" s="68" t="s">
        <v>15</v>
      </c>
      <c r="K68" s="68" t="s">
        <v>19</v>
      </c>
      <c r="L68" s="68" t="s">
        <v>17</v>
      </c>
      <c r="M68" s="69">
        <v>4.1616698852793087E-2</v>
      </c>
      <c r="N68" s="70" t="s">
        <v>62</v>
      </c>
    </row>
    <row r="69" spans="1:14" x14ac:dyDescent="0.2">
      <c r="A69" s="59" t="s">
        <v>108</v>
      </c>
      <c r="B69" s="58" t="s">
        <v>42</v>
      </c>
      <c r="C69" s="66">
        <v>1555.3258836586519</v>
      </c>
      <c r="D69" s="66">
        <v>6.7858894970013868</v>
      </c>
      <c r="E69" s="67">
        <v>37.042414008470075</v>
      </c>
      <c r="F69" s="67">
        <v>390955623.27763587</v>
      </c>
      <c r="G69" s="66">
        <v>37974750</v>
      </c>
      <c r="H69" s="68" t="s">
        <v>21</v>
      </c>
      <c r="I69" s="68" t="s">
        <v>14</v>
      </c>
      <c r="J69" s="68" t="s">
        <v>25</v>
      </c>
      <c r="K69" s="68" t="s">
        <v>19</v>
      </c>
      <c r="L69" s="68" t="s">
        <v>17</v>
      </c>
      <c r="M69" s="69">
        <v>4.095684326186879E-2</v>
      </c>
      <c r="N69" s="70">
        <v>54312.404953291334</v>
      </c>
    </row>
    <row r="70" spans="1:14" x14ac:dyDescent="0.2">
      <c r="A70" s="59" t="s">
        <v>108</v>
      </c>
      <c r="B70" s="58" t="s">
        <v>31</v>
      </c>
      <c r="C70" s="66">
        <v>3170.2085947804999</v>
      </c>
      <c r="D70" s="66">
        <v>5.3713977185960102</v>
      </c>
      <c r="E70" s="67">
        <v>86.470890682694019</v>
      </c>
      <c r="F70" s="67">
        <v>1472465343.3761961</v>
      </c>
      <c r="G70" s="66">
        <v>82905782</v>
      </c>
      <c r="H70" s="68" t="s">
        <v>21</v>
      </c>
      <c r="I70" s="68" t="s">
        <v>14</v>
      </c>
      <c r="J70" s="68" t="s">
        <v>25</v>
      </c>
      <c r="K70" s="68" t="s">
        <v>19</v>
      </c>
      <c r="L70" s="68" t="s">
        <v>17</v>
      </c>
      <c r="M70" s="69">
        <v>3.8238691178143644E-2</v>
      </c>
      <c r="N70" s="70">
        <v>38691.520936380526</v>
      </c>
    </row>
    <row r="71" spans="1:14" x14ac:dyDescent="0.2">
      <c r="A71" s="59" t="s">
        <v>108</v>
      </c>
      <c r="B71" s="58" t="s">
        <v>33</v>
      </c>
      <c r="C71" s="66">
        <v>371.74155601141319</v>
      </c>
      <c r="D71" s="66">
        <v>7.1444152692012128</v>
      </c>
      <c r="E71" s="67">
        <v>44.465895463772</v>
      </c>
      <c r="F71" s="67">
        <v>118095906.75799388</v>
      </c>
      <c r="G71" s="66">
        <v>9775564</v>
      </c>
      <c r="H71" s="68" t="s">
        <v>21</v>
      </c>
      <c r="I71" s="68" t="s">
        <v>14</v>
      </c>
      <c r="J71" s="68" t="s">
        <v>25</v>
      </c>
      <c r="K71" s="68" t="s">
        <v>19</v>
      </c>
      <c r="L71" s="68" t="s">
        <v>17</v>
      </c>
      <c r="M71" s="69">
        <v>3.8027632575615401E-2</v>
      </c>
      <c r="N71" s="70">
        <v>4016081.8342552921</v>
      </c>
    </row>
    <row r="72" spans="1:14" x14ac:dyDescent="0.2">
      <c r="A72" s="59" t="s">
        <v>108</v>
      </c>
      <c r="B72" s="58" t="s">
        <v>20</v>
      </c>
      <c r="C72" s="66">
        <v>327.28946057182969</v>
      </c>
      <c r="D72" s="66">
        <v>4.7003044868316648</v>
      </c>
      <c r="E72" s="67">
        <v>96.820371584043926</v>
      </c>
      <c r="F72" s="67">
        <v>148944598.45026428</v>
      </c>
      <c r="G72" s="66">
        <v>8840521</v>
      </c>
      <c r="H72" s="68" t="s">
        <v>21</v>
      </c>
      <c r="I72" s="68" t="s">
        <v>14</v>
      </c>
      <c r="J72" s="68" t="s">
        <v>15</v>
      </c>
      <c r="K72" s="68" t="s">
        <v>19</v>
      </c>
      <c r="L72" s="68" t="s">
        <v>17</v>
      </c>
      <c r="M72" s="69">
        <v>3.7021512710826626E-2</v>
      </c>
      <c r="N72" s="70">
        <v>41598.998520562309</v>
      </c>
    </row>
    <row r="73" spans="1:14" x14ac:dyDescent="0.2">
      <c r="A73" s="59" t="s">
        <v>108</v>
      </c>
      <c r="B73" s="58" t="s">
        <v>35</v>
      </c>
      <c r="C73" s="66">
        <v>2080.4628733164013</v>
      </c>
      <c r="D73" s="66">
        <v>5.2331516792412911</v>
      </c>
      <c r="E73" s="67">
        <v>82.760402408893285</v>
      </c>
      <c r="F73" s="67">
        <v>901043766.1755358</v>
      </c>
      <c r="G73" s="66">
        <v>60421760</v>
      </c>
      <c r="H73" s="68" t="s">
        <v>21</v>
      </c>
      <c r="I73" s="68" t="s">
        <v>14</v>
      </c>
      <c r="J73" s="68" t="s">
        <v>25</v>
      </c>
      <c r="K73" s="68" t="s">
        <v>19</v>
      </c>
      <c r="L73" s="68" t="s">
        <v>17</v>
      </c>
      <c r="M73" s="69">
        <v>3.4432344792942167E-2</v>
      </c>
      <c r="N73" s="70">
        <v>28475.090762003623</v>
      </c>
    </row>
    <row r="74" spans="1:14" x14ac:dyDescent="0.2">
      <c r="A74" s="59" t="s">
        <v>108</v>
      </c>
      <c r="B74" s="58" t="s">
        <v>29</v>
      </c>
      <c r="C74" s="66">
        <v>188.27955240550224</v>
      </c>
      <c r="D74" s="66">
        <v>4.6950412016801089</v>
      </c>
      <c r="E74" s="67">
        <v>115.85844337916511</v>
      </c>
      <c r="F74" s="67">
        <v>102416576.43549481</v>
      </c>
      <c r="G74" s="66">
        <v>5515525</v>
      </c>
      <c r="H74" s="68" t="s">
        <v>21</v>
      </c>
      <c r="I74" s="68" t="s">
        <v>14</v>
      </c>
      <c r="J74" s="68" t="s">
        <v>25</v>
      </c>
      <c r="K74" s="68" t="s">
        <v>19</v>
      </c>
      <c r="L74" s="68" t="s">
        <v>17</v>
      </c>
      <c r="M74" s="69">
        <v>3.4136288459485221E-2</v>
      </c>
      <c r="N74" s="70">
        <v>41124.281006794459</v>
      </c>
    </row>
    <row r="75" spans="1:14" x14ac:dyDescent="0.2">
      <c r="A75" s="59" t="s">
        <v>108</v>
      </c>
      <c r="B75" s="58" t="s">
        <v>26</v>
      </c>
      <c r="C75" s="66">
        <v>360.29248996412707</v>
      </c>
      <c r="D75" s="66">
        <v>4.7418523976413596</v>
      </c>
      <c r="E75" s="67">
        <v>62.075222603073129</v>
      </c>
      <c r="F75" s="67">
        <v>106052650.4007134</v>
      </c>
      <c r="G75" s="66">
        <v>10629928</v>
      </c>
      <c r="H75" s="68" t="s">
        <v>21</v>
      </c>
      <c r="I75" s="68" t="s">
        <v>14</v>
      </c>
      <c r="J75" s="68" t="s">
        <v>25</v>
      </c>
      <c r="K75" s="68" t="s">
        <v>19</v>
      </c>
      <c r="L75" s="68" t="s">
        <v>17</v>
      </c>
      <c r="M75" s="69">
        <v>3.3894160897809195E-2</v>
      </c>
      <c r="N75" s="70">
        <v>484339.12252274901</v>
      </c>
    </row>
    <row r="76" spans="1:14" x14ac:dyDescent="0.2">
      <c r="A76" s="59" t="s">
        <v>108</v>
      </c>
      <c r="B76" s="58" t="s">
        <v>23</v>
      </c>
      <c r="C76" s="66">
        <v>232.80480001316306</v>
      </c>
      <c r="D76" s="66">
        <v>10.431823430622504</v>
      </c>
      <c r="E76" s="67">
        <v>42.097487533791117</v>
      </c>
      <c r="F76" s="67">
        <v>102237055.97179276</v>
      </c>
      <c r="G76" s="66">
        <v>7025037</v>
      </c>
      <c r="H76" s="68" t="s">
        <v>21</v>
      </c>
      <c r="I76" s="68" t="s">
        <v>24</v>
      </c>
      <c r="J76" s="68" t="s">
        <v>25</v>
      </c>
      <c r="K76" s="68" t="s">
        <v>19</v>
      </c>
      <c r="L76" s="68" t="s">
        <v>17</v>
      </c>
      <c r="M76" s="69">
        <v>3.3139298769979869E-2</v>
      </c>
      <c r="N76" s="70">
        <v>13867.640839471735</v>
      </c>
    </row>
    <row r="77" spans="1:14" x14ac:dyDescent="0.2">
      <c r="A77" s="59" t="s">
        <v>108</v>
      </c>
      <c r="B77" s="58" t="s">
        <v>12</v>
      </c>
      <c r="C77" s="66">
        <v>852.24400649999995</v>
      </c>
      <c r="D77" s="66">
        <v>9.0690240889406386</v>
      </c>
      <c r="E77" s="67">
        <v>87.809919085564815</v>
      </c>
      <c r="F77" s="67">
        <v>678684745.90505493</v>
      </c>
      <c r="G77" s="66">
        <v>37065084</v>
      </c>
      <c r="H77" s="68" t="s">
        <v>13</v>
      </c>
      <c r="I77" s="68" t="s">
        <v>14</v>
      </c>
      <c r="J77" s="68" t="s">
        <v>15</v>
      </c>
      <c r="K77" s="68" t="s">
        <v>16</v>
      </c>
      <c r="L77" s="68" t="s">
        <v>17</v>
      </c>
      <c r="M77" s="69">
        <v>2.2993176178961308E-2</v>
      </c>
      <c r="N77" s="70">
        <v>57439.858493238542</v>
      </c>
    </row>
    <row r="78" spans="1:14" x14ac:dyDescent="0.2">
      <c r="A78" s="59" t="s">
        <v>108</v>
      </c>
      <c r="B78" s="58" t="s">
        <v>46</v>
      </c>
      <c r="C78" s="66">
        <v>119.70869722844796</v>
      </c>
      <c r="D78" s="66">
        <v>6.6547525910951393</v>
      </c>
      <c r="E78" s="67">
        <v>40.680051298524774</v>
      </c>
      <c r="F78" s="67">
        <v>32407020.987218931</v>
      </c>
      <c r="G78" s="66">
        <v>5446771</v>
      </c>
      <c r="H78" s="68" t="s">
        <v>21</v>
      </c>
      <c r="I78" s="68" t="s">
        <v>14</v>
      </c>
      <c r="J78" s="68" t="s">
        <v>25</v>
      </c>
      <c r="K78" s="68" t="s">
        <v>19</v>
      </c>
      <c r="L78" s="68" t="s">
        <v>17</v>
      </c>
      <c r="M78" s="69">
        <v>2.1977919987539032E-2</v>
      </c>
      <c r="N78" s="70">
        <v>16059.510671552007</v>
      </c>
    </row>
    <row r="79" spans="1:14" x14ac:dyDescent="0.2">
      <c r="A79" s="59" t="s">
        <v>108</v>
      </c>
      <c r="B79" s="58" t="s">
        <v>32</v>
      </c>
      <c r="C79" s="66">
        <v>223.12040429223623</v>
      </c>
      <c r="D79" s="66">
        <v>8.8670992079180895</v>
      </c>
      <c r="E79" s="67">
        <v>66.096260351141026</v>
      </c>
      <c r="F79" s="67">
        <v>130766874.6109056</v>
      </c>
      <c r="G79" s="66">
        <v>10732882</v>
      </c>
      <c r="H79" s="68" t="s">
        <v>21</v>
      </c>
      <c r="I79" s="68" t="s">
        <v>14</v>
      </c>
      <c r="J79" s="68" t="s">
        <v>25</v>
      </c>
      <c r="K79" s="68" t="s">
        <v>19</v>
      </c>
      <c r="L79" s="68" t="s">
        <v>17</v>
      </c>
      <c r="M79" s="69">
        <v>2.0788489456255665E-2</v>
      </c>
      <c r="N79" s="70">
        <v>16806.921197866519</v>
      </c>
    </row>
    <row r="80" spans="1:14" x14ac:dyDescent="0.2">
      <c r="A80" s="59" t="s">
        <v>108</v>
      </c>
      <c r="B80" s="58" t="s">
        <v>18</v>
      </c>
      <c r="C80" s="66">
        <v>4571.4764522707783</v>
      </c>
      <c r="D80" s="66">
        <v>7.6773707335402159</v>
      </c>
      <c r="E80" s="67">
        <v>114.24831586433962</v>
      </c>
      <c r="F80" s="67">
        <v>4009763947.6126328</v>
      </c>
      <c r="G80" s="66">
        <v>326838199</v>
      </c>
      <c r="H80" s="68" t="s">
        <v>13</v>
      </c>
      <c r="I80" s="68" t="s">
        <v>14</v>
      </c>
      <c r="J80" s="68" t="s">
        <v>15</v>
      </c>
      <c r="K80" s="68" t="s">
        <v>19</v>
      </c>
      <c r="L80" s="68" t="s">
        <v>17</v>
      </c>
      <c r="M80" s="69">
        <v>1.398697112595085E-2</v>
      </c>
      <c r="N80" s="70">
        <v>59607.393660249611</v>
      </c>
    </row>
    <row r="81" spans="1:14" x14ac:dyDescent="0.2">
      <c r="A81" s="59" t="s">
        <v>108</v>
      </c>
      <c r="B81" s="58" t="s">
        <v>72</v>
      </c>
      <c r="C81" s="66">
        <v>14.80973111362484</v>
      </c>
      <c r="D81" s="66">
        <v>17.907192501262649</v>
      </c>
      <c r="E81" s="67">
        <v>38.301572549823888</v>
      </c>
      <c r="F81" s="67">
        <v>10157604.07896403</v>
      </c>
      <c r="G81" s="66">
        <v>2811835</v>
      </c>
      <c r="H81" s="68" t="s">
        <v>73</v>
      </c>
      <c r="I81" s="68" t="s">
        <v>24</v>
      </c>
      <c r="J81" s="68" t="s">
        <v>15</v>
      </c>
      <c r="K81" s="68" t="s">
        <v>16</v>
      </c>
      <c r="L81" s="68" t="s">
        <v>10</v>
      </c>
      <c r="M81" s="69">
        <v>5.2669275094821858E-3</v>
      </c>
      <c r="N81" s="70">
        <v>317260.79232956417</v>
      </c>
    </row>
    <row r="82" spans="1:14" x14ac:dyDescent="0.2">
      <c r="A82" s="59" t="s">
        <v>108</v>
      </c>
      <c r="B82" s="58" t="s">
        <v>55</v>
      </c>
      <c r="C82" s="66">
        <v>264.98558619491763</v>
      </c>
      <c r="D82" s="66">
        <v>12.311273654580113</v>
      </c>
      <c r="E82" s="67">
        <v>94.826920490687286</v>
      </c>
      <c r="F82" s="67">
        <v>309354817.26019317</v>
      </c>
      <c r="G82" s="66">
        <v>57339635</v>
      </c>
      <c r="H82" s="68" t="s">
        <v>56</v>
      </c>
      <c r="I82" s="68" t="s">
        <v>24</v>
      </c>
      <c r="J82" s="68" t="s">
        <v>15</v>
      </c>
      <c r="K82" s="68" t="s">
        <v>19</v>
      </c>
      <c r="L82" s="68" t="s">
        <v>10</v>
      </c>
      <c r="M82" s="69">
        <v>4.6213336759977214E-3</v>
      </c>
      <c r="N82" s="70">
        <v>79704.594249684364</v>
      </c>
    </row>
    <row r="83" spans="1:14" x14ac:dyDescent="0.2">
      <c r="A83" s="59" t="s">
        <v>108</v>
      </c>
      <c r="B83" s="58" t="s">
        <v>50</v>
      </c>
      <c r="C83" s="66">
        <v>317.59959699639921</v>
      </c>
      <c r="D83" s="66">
        <v>8.2683127906014864</v>
      </c>
      <c r="E83" s="67">
        <v>102.7631305852279</v>
      </c>
      <c r="F83" s="67">
        <v>269857297.32640535</v>
      </c>
      <c r="G83" s="66">
        <v>82809304</v>
      </c>
      <c r="H83" s="68" t="s">
        <v>21</v>
      </c>
      <c r="I83" s="68" t="s">
        <v>24</v>
      </c>
      <c r="J83" s="68" t="s">
        <v>15</v>
      </c>
      <c r="K83" s="68" t="s">
        <v>19</v>
      </c>
      <c r="L83" s="68" t="s">
        <v>10</v>
      </c>
      <c r="M83" s="69">
        <v>3.8353129618913261E-3</v>
      </c>
      <c r="N83" s="70">
        <v>21211.301382269798</v>
      </c>
    </row>
    <row r="84" spans="1:14" x14ac:dyDescent="0.2">
      <c r="A84" s="59" t="s">
        <v>108</v>
      </c>
      <c r="B84" s="58" t="s">
        <v>65</v>
      </c>
      <c r="C84" s="66">
        <v>428.95213204668022</v>
      </c>
      <c r="D84" s="66">
        <v>7.9209556077473273</v>
      </c>
      <c r="E84" s="67">
        <v>146.24635573608037</v>
      </c>
      <c r="F84" s="67">
        <v>496902821.7294724</v>
      </c>
      <c r="G84" s="66">
        <v>126811000</v>
      </c>
      <c r="H84" s="68" t="s">
        <v>61</v>
      </c>
      <c r="I84" s="68" t="s">
        <v>14</v>
      </c>
      <c r="J84" s="68" t="s">
        <v>15</v>
      </c>
      <c r="K84" s="68" t="s">
        <v>19</v>
      </c>
      <c r="L84" s="68" t="s">
        <v>17</v>
      </c>
      <c r="M84" s="69">
        <v>3.3826098055111955E-3</v>
      </c>
      <c r="N84" s="70">
        <v>4374353.0424411129</v>
      </c>
    </row>
    <row r="85" spans="1:14" x14ac:dyDescent="0.2">
      <c r="A85" s="59" t="s">
        <v>108</v>
      </c>
      <c r="B85" s="58" t="s">
        <v>68</v>
      </c>
      <c r="C85" s="66">
        <v>188.97782667449675</v>
      </c>
      <c r="D85" s="66">
        <v>18.71090145305633</v>
      </c>
      <c r="E85" s="67">
        <v>89.375138752497804</v>
      </c>
      <c r="F85" s="67">
        <v>316025618.94367874</v>
      </c>
      <c r="G85" s="66">
        <v>71127802</v>
      </c>
      <c r="H85" s="68" t="s">
        <v>61</v>
      </c>
      <c r="I85" s="68" t="s">
        <v>24</v>
      </c>
      <c r="J85" s="68" t="s">
        <v>15</v>
      </c>
      <c r="K85" s="68" t="s">
        <v>19</v>
      </c>
      <c r="L85" s="68" t="s">
        <v>17</v>
      </c>
      <c r="M85" s="69">
        <v>2.6568770770464237E-3</v>
      </c>
      <c r="N85" s="70">
        <v>150337.90865630854</v>
      </c>
    </row>
    <row r="86" spans="1:14" x14ac:dyDescent="0.2">
      <c r="A86" s="59" t="s">
        <v>108</v>
      </c>
      <c r="B86" s="58" t="s">
        <v>45</v>
      </c>
      <c r="C86" s="66">
        <v>228.7721401075344</v>
      </c>
      <c r="D86" s="66">
        <v>6.9955088502741818</v>
      </c>
      <c r="E86" s="67">
        <v>122.99169758940828</v>
      </c>
      <c r="F86" s="67">
        <v>196833149.29930326</v>
      </c>
      <c r="G86" s="66">
        <v>144477859</v>
      </c>
      <c r="H86" s="68" t="s">
        <v>21</v>
      </c>
      <c r="I86" s="68" t="s">
        <v>24</v>
      </c>
      <c r="J86" s="68" t="s">
        <v>15</v>
      </c>
      <c r="K86" s="68" t="s">
        <v>19</v>
      </c>
      <c r="L86" s="68" t="s">
        <v>17</v>
      </c>
      <c r="M86" s="69">
        <v>1.5834408240195086E-3</v>
      </c>
      <c r="N86" s="70">
        <v>610408.3125</v>
      </c>
    </row>
    <row r="87" spans="1:14" x14ac:dyDescent="0.2">
      <c r="A87" s="59" t="s">
        <v>108</v>
      </c>
      <c r="B87" s="58" t="s">
        <v>74</v>
      </c>
      <c r="C87" s="66">
        <v>287.70149971148055</v>
      </c>
      <c r="D87" s="66">
        <v>8.1795803354735561</v>
      </c>
      <c r="E87" s="67">
        <v>106.70955256969647</v>
      </c>
      <c r="F87" s="67">
        <v>251117192.24806973</v>
      </c>
      <c r="G87" s="66">
        <v>210166592</v>
      </c>
      <c r="H87" s="68" t="s">
        <v>73</v>
      </c>
      <c r="I87" s="68" t="s">
        <v>24</v>
      </c>
      <c r="J87" s="68" t="s">
        <v>15</v>
      </c>
      <c r="K87" s="68" t="s">
        <v>19</v>
      </c>
      <c r="L87" s="68" t="s">
        <v>17</v>
      </c>
      <c r="M87" s="69">
        <v>1.3689211828275759E-3</v>
      </c>
      <c r="N87" s="70" t="s">
        <v>62</v>
      </c>
    </row>
    <row r="88" spans="1:14" x14ac:dyDescent="0.2">
      <c r="A88" s="59" t="s">
        <v>108</v>
      </c>
      <c r="B88" s="58" t="s">
        <v>75</v>
      </c>
      <c r="C88" s="66">
        <v>163.87960797843806</v>
      </c>
      <c r="D88" s="66">
        <v>6.7138515057176766</v>
      </c>
      <c r="E88" s="67">
        <v>79.999594740079047</v>
      </c>
      <c r="F88" s="67">
        <v>88020622.329957351</v>
      </c>
      <c r="G88" s="66">
        <v>124013861</v>
      </c>
      <c r="H88" s="68" t="s">
        <v>73</v>
      </c>
      <c r="I88" s="68" t="s">
        <v>24</v>
      </c>
      <c r="J88" s="68" t="s">
        <v>15</v>
      </c>
      <c r="K88" s="68" t="s">
        <v>19</v>
      </c>
      <c r="L88" s="68" t="s">
        <v>17</v>
      </c>
      <c r="M88" s="69">
        <v>1.3214620257524122E-3</v>
      </c>
      <c r="N88" s="70">
        <v>149338.50012943312</v>
      </c>
    </row>
    <row r="89" spans="1:14" x14ac:dyDescent="0.2">
      <c r="A89" s="59" t="s">
        <v>108</v>
      </c>
      <c r="B89" s="58" t="s">
        <v>57</v>
      </c>
      <c r="C89" s="66">
        <v>203.2258209149671</v>
      </c>
      <c r="D89" s="66">
        <v>18.401892550774605</v>
      </c>
      <c r="E89" s="67">
        <v>78.747751198994052</v>
      </c>
      <c r="F89" s="67">
        <v>294496093.02114534</v>
      </c>
      <c r="G89" s="66">
        <v>198387623</v>
      </c>
      <c r="H89" s="68" t="s">
        <v>56</v>
      </c>
      <c r="I89" s="68" t="s">
        <v>52</v>
      </c>
      <c r="J89" s="68" t="s">
        <v>15</v>
      </c>
      <c r="K89" s="68" t="s">
        <v>19</v>
      </c>
      <c r="L89" s="68" t="s">
        <v>10</v>
      </c>
      <c r="M89" s="69">
        <v>1.0243875995982225E-3</v>
      </c>
      <c r="N89" s="70">
        <v>355548.13125463983</v>
      </c>
    </row>
    <row r="90" spans="1:14" x14ac:dyDescent="0.2">
      <c r="A90" s="59" t="s">
        <v>108</v>
      </c>
      <c r="B90" s="58" t="s">
        <v>60</v>
      </c>
      <c r="C90" s="66">
        <v>1404</v>
      </c>
      <c r="D90" s="66">
        <v>13</v>
      </c>
      <c r="E90" s="67">
        <v>112</v>
      </c>
      <c r="F90" s="67">
        <v>2044224000</v>
      </c>
      <c r="G90" s="66">
        <v>1402760000</v>
      </c>
      <c r="H90" s="68" t="s">
        <v>61</v>
      </c>
      <c r="I90" s="68" t="s">
        <v>24</v>
      </c>
      <c r="J90" s="68" t="s">
        <v>15</v>
      </c>
      <c r="K90" s="68" t="s">
        <v>19</v>
      </c>
      <c r="L90" s="68" t="s">
        <v>10</v>
      </c>
      <c r="M90" s="69">
        <v>1.0010049908474119E-3</v>
      </c>
      <c r="N90" s="70">
        <v>59903.521194929992</v>
      </c>
    </row>
    <row r="91" spans="1:14" x14ac:dyDescent="0.2">
      <c r="A91" s="59" t="s">
        <v>108</v>
      </c>
      <c r="B91" s="58" t="s">
        <v>53</v>
      </c>
      <c r="C91" s="66">
        <v>30.714891011109422</v>
      </c>
      <c r="D91" s="66">
        <v>4.682143856939164</v>
      </c>
      <c r="E91" s="67">
        <v>147.43036874847729</v>
      </c>
      <c r="F91" s="67">
        <v>21202188.116579991</v>
      </c>
      <c r="G91" s="66">
        <v>35927511</v>
      </c>
      <c r="H91" s="68" t="s">
        <v>39</v>
      </c>
      <c r="I91" s="68" t="s">
        <v>52</v>
      </c>
      <c r="J91" s="68" t="s">
        <v>15</v>
      </c>
      <c r="K91" s="68" t="s">
        <v>19</v>
      </c>
      <c r="L91" s="68" t="s">
        <v>17</v>
      </c>
      <c r="M91" s="69">
        <v>8.5491285525204973E-4</v>
      </c>
      <c r="N91" s="70">
        <v>31195.376953125</v>
      </c>
    </row>
    <row r="92" spans="1:14" x14ac:dyDescent="0.2">
      <c r="A92" s="59" t="s">
        <v>108</v>
      </c>
      <c r="B92" s="58" t="s">
        <v>67</v>
      </c>
      <c r="C92" s="66">
        <v>17.936837642322967</v>
      </c>
      <c r="D92" s="66">
        <v>18.089116576915181</v>
      </c>
      <c r="E92" s="67">
        <v>88.718439153701581</v>
      </c>
      <c r="F92" s="67">
        <v>28785722.027050961</v>
      </c>
      <c r="G92" s="66">
        <v>21670000</v>
      </c>
      <c r="H92" s="68" t="s">
        <v>64</v>
      </c>
      <c r="I92" s="68" t="s">
        <v>52</v>
      </c>
      <c r="J92" s="68" t="s">
        <v>15</v>
      </c>
      <c r="K92" s="68" t="s">
        <v>19</v>
      </c>
      <c r="L92" s="68" t="s">
        <v>10</v>
      </c>
      <c r="M92" s="69">
        <v>8.2772670246068151E-4</v>
      </c>
      <c r="N92" s="70">
        <v>610773.34523304109</v>
      </c>
    </row>
    <row r="93" spans="1:14" x14ac:dyDescent="0.2">
      <c r="A93" s="59" t="s">
        <v>108</v>
      </c>
      <c r="B93" s="58" t="s">
        <v>51</v>
      </c>
      <c r="C93" s="66">
        <v>56.186584759572632</v>
      </c>
      <c r="D93" s="66">
        <v>8.9688362865473987</v>
      </c>
      <c r="E93" s="67">
        <v>112.82594882693556</v>
      </c>
      <c r="F93" s="67">
        <v>56856186.35528665</v>
      </c>
      <c r="G93" s="66">
        <v>103740765</v>
      </c>
      <c r="H93" s="68" t="s">
        <v>39</v>
      </c>
      <c r="I93" s="68" t="s">
        <v>52</v>
      </c>
      <c r="J93" s="68" t="s">
        <v>15</v>
      </c>
      <c r="K93" s="68" t="s">
        <v>19</v>
      </c>
      <c r="L93" s="68" t="s">
        <v>10</v>
      </c>
      <c r="M93" s="69">
        <v>5.4160565289423717E-4</v>
      </c>
      <c r="N93" s="70">
        <v>37119.448656465953</v>
      </c>
    </row>
    <row r="94" spans="1:14" x14ac:dyDescent="0.2">
      <c r="A94" s="59" t="s">
        <v>108</v>
      </c>
      <c r="B94" s="58" t="s">
        <v>63</v>
      </c>
      <c r="C94" s="66">
        <v>679.58538570767132</v>
      </c>
      <c r="D94" s="66">
        <v>20.182842166869627</v>
      </c>
      <c r="E94" s="67">
        <v>46.967543017993862</v>
      </c>
      <c r="F94" s="67">
        <v>644205156.38098383</v>
      </c>
      <c r="G94" s="66">
        <v>1369003306</v>
      </c>
      <c r="H94" s="68" t="s">
        <v>64</v>
      </c>
      <c r="I94" s="68" t="s">
        <v>52</v>
      </c>
      <c r="J94" s="68" t="s">
        <v>15</v>
      </c>
      <c r="K94" s="68" t="s">
        <v>19</v>
      </c>
      <c r="L94" s="68" t="s">
        <v>10</v>
      </c>
      <c r="M94" s="69">
        <v>4.9640887113217187E-4</v>
      </c>
      <c r="N94" s="70">
        <v>102212.41888133176</v>
      </c>
    </row>
    <row r="95" spans="1:14" x14ac:dyDescent="0.2">
      <c r="A95" s="59" t="s">
        <v>108</v>
      </c>
      <c r="B95" s="58" t="s">
        <v>66</v>
      </c>
      <c r="C95" s="66">
        <v>94.92839685766603</v>
      </c>
      <c r="D95" s="66">
        <v>20.383761904078995</v>
      </c>
      <c r="E95" s="67">
        <v>53.311445267831303</v>
      </c>
      <c r="F95" s="67">
        <v>103157531.41294765</v>
      </c>
      <c r="G95" s="66">
        <v>219731479</v>
      </c>
      <c r="H95" s="68" t="s">
        <v>64</v>
      </c>
      <c r="I95" s="68" t="s">
        <v>52</v>
      </c>
      <c r="J95" s="68" t="s">
        <v>15</v>
      </c>
      <c r="K95" s="68" t="s">
        <v>19</v>
      </c>
      <c r="L95" s="68" t="s">
        <v>10</v>
      </c>
      <c r="M95" s="69">
        <v>4.3202001501872213E-4</v>
      </c>
      <c r="N95" s="70">
        <v>165101.56471481267</v>
      </c>
    </row>
    <row r="96" spans="1:14" x14ac:dyDescent="0.2">
      <c r="A96" s="59" t="s">
        <v>108</v>
      </c>
      <c r="B96" s="58" t="s">
        <v>54</v>
      </c>
      <c r="C96" s="66">
        <v>4.470442260478384</v>
      </c>
      <c r="D96" s="66">
        <v>10.188106391293122</v>
      </c>
      <c r="E96" s="67">
        <v>117.02647830286678</v>
      </c>
      <c r="F96" s="67">
        <v>5330010.9031515997</v>
      </c>
      <c r="G96" s="66">
        <v>11933041</v>
      </c>
      <c r="H96" s="68" t="s">
        <v>39</v>
      </c>
      <c r="I96" s="68" t="s">
        <v>52</v>
      </c>
      <c r="J96" s="68" t="s">
        <v>15</v>
      </c>
      <c r="K96" s="68" t="s">
        <v>19</v>
      </c>
      <c r="L96" s="68" t="s">
        <v>17</v>
      </c>
      <c r="M96" s="69">
        <v>3.7462724384156428E-4</v>
      </c>
      <c r="N96" s="70">
        <v>7984.0982445296213</v>
      </c>
    </row>
  </sheetData>
  <mergeCells count="2">
    <mergeCell ref="P10:Q10"/>
    <mergeCell ref="S10:T10"/>
  </mergeCells>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BA300-BD47-9B47-90D2-372778A78926}">
  <dimension ref="A1:Y55"/>
  <sheetViews>
    <sheetView topLeftCell="A10" workbookViewId="0">
      <selection activeCell="D38" sqref="D38"/>
    </sheetView>
  </sheetViews>
  <sheetFormatPr baseColWidth="10" defaultRowHeight="16" x14ac:dyDescent="0.2"/>
  <cols>
    <col min="1" max="1" width="15.83203125" customWidth="1"/>
    <col min="2" max="2" width="9.83203125" customWidth="1"/>
    <col min="3" max="3" width="10.1640625" customWidth="1"/>
    <col min="4" max="6" width="15.83203125" customWidth="1"/>
    <col min="7" max="7" width="24.33203125" customWidth="1"/>
    <col min="8" max="8" width="23.5" customWidth="1"/>
    <col min="9" max="9" width="13.33203125" customWidth="1"/>
    <col min="10" max="10" width="15.83203125" customWidth="1"/>
    <col min="11" max="11" width="11" customWidth="1"/>
    <col min="12" max="12" width="10.33203125" customWidth="1"/>
    <col min="13" max="13" width="15.33203125" style="10" customWidth="1"/>
    <col min="15" max="15" width="17.1640625" customWidth="1"/>
    <col min="16" max="16" width="20.83203125" customWidth="1"/>
    <col min="18" max="18" width="25.6640625" customWidth="1"/>
    <col min="19" max="19" width="18.33203125" customWidth="1"/>
    <col min="20" max="20" width="10.83203125" customWidth="1"/>
    <col min="21" max="21" width="8.33203125" bestFit="1" customWidth="1"/>
    <col min="22" max="22" width="17.5" bestFit="1" customWidth="1"/>
    <col min="23" max="23" width="13.5" bestFit="1" customWidth="1"/>
    <col min="24" max="24" width="18.1640625" bestFit="1" customWidth="1"/>
    <col min="25" max="25" width="14.1640625" bestFit="1" customWidth="1"/>
    <col min="26" max="33" width="13.83203125" bestFit="1" customWidth="1"/>
    <col min="34" max="63" width="14.83203125" bestFit="1" customWidth="1"/>
    <col min="64" max="69" width="16.6640625" bestFit="1" customWidth="1"/>
  </cols>
  <sheetData>
    <row r="1" spans="1:25" x14ac:dyDescent="0.2">
      <c r="A1" s="1" t="s">
        <v>0</v>
      </c>
      <c r="B1" s="2" t="s">
        <v>1</v>
      </c>
      <c r="C1" s="3" t="s">
        <v>2</v>
      </c>
      <c r="D1" s="4" t="s">
        <v>3</v>
      </c>
      <c r="E1" s="4" t="s">
        <v>4</v>
      </c>
      <c r="F1" s="3" t="s">
        <v>5</v>
      </c>
      <c r="G1" s="5" t="s">
        <v>6</v>
      </c>
      <c r="H1" s="5" t="s">
        <v>7</v>
      </c>
      <c r="I1" s="5" t="s">
        <v>8</v>
      </c>
      <c r="J1" s="5" t="s">
        <v>9</v>
      </c>
      <c r="K1" s="5" t="s">
        <v>10</v>
      </c>
      <c r="L1" s="5" t="s">
        <v>11</v>
      </c>
      <c r="M1" s="41" t="s">
        <v>102</v>
      </c>
    </row>
    <row r="2" spans="1:25" x14ac:dyDescent="0.2">
      <c r="A2" s="6" t="s">
        <v>12</v>
      </c>
      <c r="B2" s="7">
        <v>896.646943423268</v>
      </c>
      <c r="C2" s="8">
        <v>10.735267922968767</v>
      </c>
      <c r="D2" s="9">
        <v>96.772534499101383</v>
      </c>
      <c r="E2" s="9">
        <v>931507756.53949332</v>
      </c>
      <c r="F2" s="8">
        <v>38929902</v>
      </c>
      <c r="G2" s="10" t="s">
        <v>13</v>
      </c>
      <c r="H2" s="10" t="s">
        <v>14</v>
      </c>
      <c r="I2" s="10" t="s">
        <v>15</v>
      </c>
      <c r="J2" s="10" t="s">
        <v>16</v>
      </c>
      <c r="K2" s="10" t="s">
        <v>17</v>
      </c>
      <c r="L2" s="11">
        <v>2.3032345250272351E-2</v>
      </c>
      <c r="M2">
        <v>57430.853280853364</v>
      </c>
      <c r="O2" s="18" t="s">
        <v>78</v>
      </c>
      <c r="P2" s="19">
        <v>31244.4389961372</v>
      </c>
      <c r="R2" s="45" t="s">
        <v>92</v>
      </c>
      <c r="S2" s="20">
        <v>9261174944.0819073</v>
      </c>
      <c r="T2" s="40"/>
      <c r="U2" s="38" t="s">
        <v>8</v>
      </c>
      <c r="V2" t="s">
        <v>96</v>
      </c>
      <c r="W2" t="s">
        <v>101</v>
      </c>
      <c r="X2" t="s">
        <v>98</v>
      </c>
      <c r="Y2" t="s">
        <v>100</v>
      </c>
    </row>
    <row r="3" spans="1:25" x14ac:dyDescent="0.2">
      <c r="A3" s="6" t="s">
        <v>18</v>
      </c>
      <c r="B3" s="7">
        <v>4586.7862682640998</v>
      </c>
      <c r="C3" s="8">
        <v>8.5340457895893547</v>
      </c>
      <c r="D3" s="9">
        <v>152.04623283558499</v>
      </c>
      <c r="E3" s="9">
        <v>5951674025.0503626</v>
      </c>
      <c r="F3" s="8">
        <v>333287557</v>
      </c>
      <c r="G3" s="10" t="s">
        <v>13</v>
      </c>
      <c r="H3" s="10" t="s">
        <v>14</v>
      </c>
      <c r="I3" s="10" t="s">
        <v>15</v>
      </c>
      <c r="J3" s="10" t="s">
        <v>19</v>
      </c>
      <c r="K3" s="10" t="s">
        <v>17</v>
      </c>
      <c r="L3" s="11">
        <v>1.3762248760652351E-2</v>
      </c>
      <c r="M3">
        <v>62866.714391020607</v>
      </c>
      <c r="O3" s="18" t="s">
        <v>79</v>
      </c>
      <c r="P3" s="20">
        <v>100</v>
      </c>
      <c r="R3" s="45" t="s">
        <v>91</v>
      </c>
      <c r="S3" s="20">
        <v>2161643335.4446259</v>
      </c>
      <c r="T3" s="40"/>
      <c r="U3" t="s">
        <v>25</v>
      </c>
      <c r="V3" s="40">
        <v>9261174944.0819073</v>
      </c>
      <c r="W3">
        <v>17781.467116406548</v>
      </c>
      <c r="X3" s="40">
        <v>88.163495121951883</v>
      </c>
      <c r="Y3" s="10">
        <v>6.6319252608699912</v>
      </c>
    </row>
    <row r="4" spans="1:25" x14ac:dyDescent="0.2">
      <c r="A4" s="6" t="s">
        <v>20</v>
      </c>
      <c r="B4" s="7">
        <v>288.05899885618538</v>
      </c>
      <c r="C4" s="8">
        <v>6.1521022141211548</v>
      </c>
      <c r="D4" s="9">
        <v>103.81730869889587</v>
      </c>
      <c r="E4" s="9">
        <v>183981754.33308572</v>
      </c>
      <c r="F4" s="8">
        <v>9042528</v>
      </c>
      <c r="G4" s="10" t="s">
        <v>21</v>
      </c>
      <c r="H4" s="10" t="s">
        <v>14</v>
      </c>
      <c r="I4" s="10" t="s">
        <v>15</v>
      </c>
      <c r="J4" s="10" t="s">
        <v>19</v>
      </c>
      <c r="K4" s="10" t="s">
        <v>17</v>
      </c>
      <c r="L4" s="11">
        <v>3.1856025091233933E-2</v>
      </c>
      <c r="M4">
        <v>42399.996991991618</v>
      </c>
      <c r="O4" s="18" t="s">
        <v>80</v>
      </c>
      <c r="P4" s="21">
        <v>8</v>
      </c>
    </row>
    <row r="5" spans="1:25" x14ac:dyDescent="0.2">
      <c r="A5" s="6" t="s">
        <v>34</v>
      </c>
      <c r="B5" s="7">
        <v>2508.6722066683928</v>
      </c>
      <c r="C5" s="8">
        <v>3.7017268981213984</v>
      </c>
      <c r="D5" s="9">
        <v>109.90062741098561</v>
      </c>
      <c r="E5" s="9">
        <v>1020583316.9222752</v>
      </c>
      <c r="F5" s="8">
        <v>5086988</v>
      </c>
      <c r="G5" s="10" t="s">
        <v>21</v>
      </c>
      <c r="H5" s="10" t="s">
        <v>14</v>
      </c>
      <c r="I5" s="10" t="s">
        <v>25</v>
      </c>
      <c r="J5" s="10" t="s">
        <v>19</v>
      </c>
      <c r="K5" s="10" t="s">
        <v>17</v>
      </c>
      <c r="L5" s="11">
        <v>0.49315473255851849</v>
      </c>
      <c r="M5">
        <v>88833.239237049507</v>
      </c>
      <c r="O5" s="18" t="s">
        <v>81</v>
      </c>
      <c r="P5" s="20">
        <f>P2*1000*P3*P4</f>
        <v>24995551196.90976</v>
      </c>
    </row>
    <row r="6" spans="1:25" x14ac:dyDescent="0.2">
      <c r="A6" s="6" t="s">
        <v>23</v>
      </c>
      <c r="B6" s="7">
        <v>183.00940161078114</v>
      </c>
      <c r="C6" s="8">
        <v>9.1402300183729022</v>
      </c>
      <c r="D6" s="9">
        <v>67.463013492706551</v>
      </c>
      <c r="E6" s="9">
        <v>112848622.66462147</v>
      </c>
      <c r="F6" s="8">
        <v>6465097</v>
      </c>
      <c r="G6" s="10" t="s">
        <v>21</v>
      </c>
      <c r="H6" s="10" t="s">
        <v>24</v>
      </c>
      <c r="I6" s="10" t="s">
        <v>25</v>
      </c>
      <c r="J6" s="10" t="s">
        <v>19</v>
      </c>
      <c r="K6" s="10" t="s">
        <v>17</v>
      </c>
      <c r="L6" s="11">
        <v>2.8307294014425638E-2</v>
      </c>
      <c r="M6">
        <v>16750.850605953787</v>
      </c>
      <c r="O6" s="22" t="s">
        <v>81</v>
      </c>
      <c r="P6" s="23" t="s">
        <v>82</v>
      </c>
    </row>
    <row r="7" spans="1:25" x14ac:dyDescent="0.2">
      <c r="A7" s="6" t="s">
        <v>26</v>
      </c>
      <c r="B7" s="7">
        <v>276.49972340210155</v>
      </c>
      <c r="C7" s="8">
        <v>5.341705051866918</v>
      </c>
      <c r="D7" s="9">
        <v>100.48874973183842</v>
      </c>
      <c r="E7" s="9">
        <v>148419870.4976252</v>
      </c>
      <c r="F7" s="8">
        <v>10526073</v>
      </c>
      <c r="G7" s="10" t="s">
        <v>21</v>
      </c>
      <c r="H7" s="10" t="s">
        <v>14</v>
      </c>
      <c r="I7" s="10" t="s">
        <v>25</v>
      </c>
      <c r="J7" s="10" t="s">
        <v>19</v>
      </c>
      <c r="K7" s="10" t="s">
        <v>17</v>
      </c>
      <c r="L7" s="11">
        <v>2.6268079596455537E-2</v>
      </c>
      <c r="M7">
        <v>505259.65381391521</v>
      </c>
      <c r="U7" s="38" t="s">
        <v>94</v>
      </c>
      <c r="V7" t="s">
        <v>96</v>
      </c>
      <c r="W7" t="s">
        <v>101</v>
      </c>
      <c r="X7" t="s">
        <v>98</v>
      </c>
      <c r="Y7" t="s">
        <v>100</v>
      </c>
    </row>
    <row r="8" spans="1:25" x14ac:dyDescent="0.2">
      <c r="A8" s="6" t="s">
        <v>38</v>
      </c>
      <c r="B8" s="7">
        <v>70.01084893434134</v>
      </c>
      <c r="C8" s="8">
        <v>7.2424058243718612</v>
      </c>
      <c r="D8" s="9">
        <v>70.036576536044421</v>
      </c>
      <c r="E8" s="9">
        <v>35511834.628533982</v>
      </c>
      <c r="F8" s="8">
        <v>523417</v>
      </c>
      <c r="G8" s="10" t="s">
        <v>39</v>
      </c>
      <c r="H8" s="10" t="s">
        <v>14</v>
      </c>
      <c r="I8" s="10" t="s">
        <v>25</v>
      </c>
      <c r="J8" s="10" t="s">
        <v>19</v>
      </c>
      <c r="K8" s="10" t="s">
        <v>17</v>
      </c>
      <c r="L8" s="11">
        <v>0.13375730810107683</v>
      </c>
      <c r="M8">
        <v>27158.801420757445</v>
      </c>
      <c r="U8" s="39" t="s">
        <v>16</v>
      </c>
      <c r="V8" s="40">
        <v>2161643335.4446259</v>
      </c>
      <c r="W8">
        <v>1749.5708067215455</v>
      </c>
      <c r="X8" s="40">
        <v>82.70305036169745</v>
      </c>
      <c r="Y8" s="10">
        <v>14.054125566916642</v>
      </c>
    </row>
    <row r="9" spans="1:25" x14ac:dyDescent="0.2">
      <c r="A9" s="6" t="s">
        <v>37</v>
      </c>
      <c r="B9" s="7">
        <v>81.626886184629782</v>
      </c>
      <c r="C9" s="8">
        <v>4.4195448016304457</v>
      </c>
      <c r="D9" s="9">
        <v>183.56357418294351</v>
      </c>
      <c r="E9" s="9">
        <v>66221234.994170189</v>
      </c>
      <c r="F9" s="8">
        <v>650774</v>
      </c>
      <c r="G9" s="10" t="s">
        <v>21</v>
      </c>
      <c r="H9" s="10" t="s">
        <v>14</v>
      </c>
      <c r="I9" s="10" t="s">
        <v>25</v>
      </c>
      <c r="J9" s="10" t="s">
        <v>19</v>
      </c>
      <c r="K9" s="10" t="s">
        <v>17</v>
      </c>
      <c r="L9" s="11">
        <v>0.12543046615972639</v>
      </c>
      <c r="M9">
        <v>97033.696797966724</v>
      </c>
      <c r="O9" s="18" t="s">
        <v>83</v>
      </c>
      <c r="P9" s="24" t="s">
        <v>84</v>
      </c>
      <c r="R9" s="18" t="s">
        <v>93</v>
      </c>
      <c r="S9" s="18"/>
    </row>
    <row r="10" spans="1:25" x14ac:dyDescent="0.2">
      <c r="A10" s="6" t="s">
        <v>29</v>
      </c>
      <c r="B10" s="7">
        <v>169.38428662032132</v>
      </c>
      <c r="C10" s="8">
        <v>5.7888759103705567</v>
      </c>
      <c r="D10" s="9">
        <v>115.2362667072189</v>
      </c>
      <c r="E10" s="9">
        <v>112994300.93514398</v>
      </c>
      <c r="F10" s="8">
        <v>5556880</v>
      </c>
      <c r="G10" s="10" t="s">
        <v>21</v>
      </c>
      <c r="H10" s="10" t="s">
        <v>14</v>
      </c>
      <c r="I10" s="10" t="s">
        <v>25</v>
      </c>
      <c r="J10" s="10" t="s">
        <v>19</v>
      </c>
      <c r="K10" s="10" t="s">
        <v>17</v>
      </c>
      <c r="L10" s="11">
        <v>3.0481904705576025E-2</v>
      </c>
      <c r="M10">
        <v>42440.54217474554</v>
      </c>
      <c r="O10" s="25" t="s">
        <v>18</v>
      </c>
      <c r="P10" s="26">
        <v>4586.7862682640998</v>
      </c>
      <c r="R10" s="27" t="s">
        <v>34</v>
      </c>
      <c r="S10" s="47">
        <v>0.49315473255851849</v>
      </c>
    </row>
    <row r="11" spans="1:25" x14ac:dyDescent="0.2">
      <c r="A11" s="6" t="s">
        <v>30</v>
      </c>
      <c r="B11" s="7">
        <v>2829.8442463755555</v>
      </c>
      <c r="C11" s="8">
        <v>5.911134691078332</v>
      </c>
      <c r="D11" s="9">
        <v>94.09037937733514</v>
      </c>
      <c r="E11" s="9">
        <v>1573905335.7525671</v>
      </c>
      <c r="F11" s="8">
        <v>67935660</v>
      </c>
      <c r="G11" s="10" t="s">
        <v>21</v>
      </c>
      <c r="H11" s="10" t="s">
        <v>14</v>
      </c>
      <c r="I11" s="10" t="s">
        <v>25</v>
      </c>
      <c r="J11" s="10" t="s">
        <v>19</v>
      </c>
      <c r="K11" s="10" t="s">
        <v>17</v>
      </c>
      <c r="L11" s="11">
        <v>4.1654769326971368E-2</v>
      </c>
      <c r="M11">
        <v>35072.992608005872</v>
      </c>
      <c r="O11" s="27" t="s">
        <v>30</v>
      </c>
      <c r="P11" s="26">
        <v>2829.8442463755555</v>
      </c>
      <c r="R11" s="33" t="s">
        <v>38</v>
      </c>
      <c r="S11" s="47">
        <v>0.13375730810107683</v>
      </c>
    </row>
    <row r="12" spans="1:25" x14ac:dyDescent="0.2">
      <c r="A12" s="6" t="s">
        <v>31</v>
      </c>
      <c r="B12" s="7">
        <v>2232.7507874043995</v>
      </c>
      <c r="C12" s="8">
        <v>6.3193706734193684</v>
      </c>
      <c r="D12" s="9">
        <v>98.551559345614393</v>
      </c>
      <c r="E12" s="9">
        <v>1390521095.6310747</v>
      </c>
      <c r="F12" s="8">
        <v>84079811</v>
      </c>
      <c r="G12" s="10" t="s">
        <v>21</v>
      </c>
      <c r="H12" s="10" t="s">
        <v>14</v>
      </c>
      <c r="I12" s="10" t="s">
        <v>25</v>
      </c>
      <c r="J12" s="10" t="s">
        <v>19</v>
      </c>
      <c r="K12" s="10" t="s">
        <v>17</v>
      </c>
      <c r="L12" s="11">
        <v>2.6555135660383436E-2</v>
      </c>
      <c r="M12">
        <v>38784.715750609859</v>
      </c>
      <c r="O12" s="27" t="s">
        <v>34</v>
      </c>
      <c r="P12" s="26">
        <v>2508.6722066683928</v>
      </c>
      <c r="R12" s="27" t="s">
        <v>37</v>
      </c>
      <c r="S12" s="47">
        <v>0.12543046615972639</v>
      </c>
    </row>
    <row r="13" spans="1:25" x14ac:dyDescent="0.2">
      <c r="A13" s="6" t="s">
        <v>32</v>
      </c>
      <c r="B13" s="7">
        <v>184.7841777283987</v>
      </c>
      <c r="C13" s="8">
        <v>9.2551341323189753</v>
      </c>
      <c r="D13" s="9">
        <v>83.309119332153557</v>
      </c>
      <c r="E13" s="9">
        <v>142475451.69215283</v>
      </c>
      <c r="F13" s="8">
        <v>10566531</v>
      </c>
      <c r="G13" s="10" t="s">
        <v>21</v>
      </c>
      <c r="H13" s="10" t="s">
        <v>14</v>
      </c>
      <c r="I13" s="10" t="s">
        <v>25</v>
      </c>
      <c r="J13" s="10" t="s">
        <v>19</v>
      </c>
      <c r="K13" s="10" t="s">
        <v>17</v>
      </c>
      <c r="L13" s="11">
        <v>1.748768614111847E-2</v>
      </c>
      <c r="M13">
        <v>18176.948707196334</v>
      </c>
      <c r="O13" s="25" t="s">
        <v>31</v>
      </c>
      <c r="P13" s="26">
        <v>2232.7507874043995</v>
      </c>
      <c r="R13" s="27" t="s">
        <v>41</v>
      </c>
      <c r="S13" s="47">
        <v>0.10023008236275516</v>
      </c>
    </row>
    <row r="14" spans="1:25" x14ac:dyDescent="0.2">
      <c r="A14" s="6" t="s">
        <v>33</v>
      </c>
      <c r="B14" s="7">
        <v>255.29593370911286</v>
      </c>
      <c r="C14" s="8">
        <v>5.8556507753452349</v>
      </c>
      <c r="D14" s="9">
        <v>59.134562475714034</v>
      </c>
      <c r="E14" s="9">
        <v>88401666.74966909</v>
      </c>
      <c r="F14" s="8">
        <v>9683505</v>
      </c>
      <c r="G14" s="10" t="s">
        <v>21</v>
      </c>
      <c r="H14" s="10" t="s">
        <v>14</v>
      </c>
      <c r="I14" s="10" t="s">
        <v>25</v>
      </c>
      <c r="J14" s="10" t="s">
        <v>19</v>
      </c>
      <c r="K14" s="10" t="s">
        <v>17</v>
      </c>
      <c r="L14" s="11">
        <v>2.6364000814696007E-2</v>
      </c>
      <c r="M14">
        <v>4550043.5018105535</v>
      </c>
      <c r="O14" s="27" t="s">
        <v>47</v>
      </c>
      <c r="P14" s="26">
        <v>2012.0828556948868</v>
      </c>
      <c r="R14" s="33" t="s">
        <v>49</v>
      </c>
      <c r="S14" s="47">
        <v>9.8306618574337312E-2</v>
      </c>
    </row>
    <row r="15" spans="1:25" x14ac:dyDescent="0.2">
      <c r="A15" s="6" t="s">
        <v>41</v>
      </c>
      <c r="B15" s="7">
        <v>546.96828867401496</v>
      </c>
      <c r="C15" s="8">
        <v>5.1014893992696253</v>
      </c>
      <c r="D15" s="9">
        <v>149.63031706534181</v>
      </c>
      <c r="E15" s="9">
        <v>417521393.10250407</v>
      </c>
      <c r="F15" s="8">
        <v>5457127</v>
      </c>
      <c r="G15" s="10" t="s">
        <v>21</v>
      </c>
      <c r="H15" s="10" t="s">
        <v>14</v>
      </c>
      <c r="I15" s="10" t="s">
        <v>15</v>
      </c>
      <c r="J15" s="10" t="s">
        <v>19</v>
      </c>
      <c r="K15" s="10" t="s">
        <v>17</v>
      </c>
      <c r="L15" s="11">
        <v>0.10023008236275516</v>
      </c>
      <c r="M15">
        <v>642220.16456644679</v>
      </c>
      <c r="O15" s="25" t="s">
        <v>40</v>
      </c>
      <c r="P15" s="26">
        <v>1631.5933477799508</v>
      </c>
      <c r="R15" s="27" t="s">
        <v>27</v>
      </c>
      <c r="S15" s="47">
        <v>9.8010907473633099E-2</v>
      </c>
    </row>
    <row r="16" spans="1:25" x14ac:dyDescent="0.2">
      <c r="A16" s="6" t="s">
        <v>35</v>
      </c>
      <c r="B16" s="7">
        <v>1313.3643740591465</v>
      </c>
      <c r="C16" s="8">
        <v>6.7411479616354706</v>
      </c>
      <c r="D16" s="9">
        <v>90.043335577776418</v>
      </c>
      <c r="E16" s="9">
        <v>797206196.73614252</v>
      </c>
      <c r="F16" s="8">
        <v>58856847</v>
      </c>
      <c r="G16" s="10" t="s">
        <v>21</v>
      </c>
      <c r="H16" s="10" t="s">
        <v>14</v>
      </c>
      <c r="I16" s="10" t="s">
        <v>25</v>
      </c>
      <c r="J16" s="10" t="s">
        <v>19</v>
      </c>
      <c r="K16" s="10" t="s">
        <v>17</v>
      </c>
      <c r="L16" s="11">
        <v>2.2314555417131784E-2</v>
      </c>
      <c r="M16">
        <v>29655.054406839019</v>
      </c>
      <c r="O16" s="25" t="s">
        <v>42</v>
      </c>
      <c r="P16" s="26">
        <v>1344.5709010630651</v>
      </c>
    </row>
    <row r="17" spans="1:16" x14ac:dyDescent="0.2">
      <c r="A17" s="6" t="s">
        <v>36</v>
      </c>
      <c r="B17" s="7">
        <v>164.38696713930742</v>
      </c>
      <c r="C17" s="8">
        <v>6.3325416374992178</v>
      </c>
      <c r="D17" s="9">
        <v>64.98667648014974</v>
      </c>
      <c r="E17" s="9">
        <v>67650305.799529284</v>
      </c>
      <c r="F17" s="8">
        <v>2833000</v>
      </c>
      <c r="G17" s="10" t="s">
        <v>21</v>
      </c>
      <c r="H17" s="10" t="s">
        <v>14</v>
      </c>
      <c r="I17" s="10" t="s">
        <v>25</v>
      </c>
      <c r="J17" s="10" t="s">
        <v>19</v>
      </c>
      <c r="K17" s="10" t="s">
        <v>17</v>
      </c>
      <c r="L17" s="11">
        <v>5.8025756138124746E-2</v>
      </c>
      <c r="M17">
        <v>16554.057536180728</v>
      </c>
      <c r="O17" s="25" t="s">
        <v>35</v>
      </c>
      <c r="P17" s="26">
        <v>1313.3643740591465</v>
      </c>
    </row>
    <row r="18" spans="1:16" x14ac:dyDescent="0.2">
      <c r="A18" s="6" t="s">
        <v>49</v>
      </c>
      <c r="B18" s="7">
        <v>862.12358348272755</v>
      </c>
      <c r="C18" s="8">
        <v>5.884259414563199</v>
      </c>
      <c r="D18" s="9">
        <v>127.49158752688788</v>
      </c>
      <c r="E18" s="9">
        <v>646759572.48010314</v>
      </c>
      <c r="F18" s="8">
        <v>8769741</v>
      </c>
      <c r="G18" s="10" t="s">
        <v>21</v>
      </c>
      <c r="H18" s="10" t="s">
        <v>14</v>
      </c>
      <c r="I18" s="10" t="s">
        <v>15</v>
      </c>
      <c r="J18" s="10" t="s">
        <v>19</v>
      </c>
      <c r="K18" s="10" t="s">
        <v>17</v>
      </c>
      <c r="L18" s="11">
        <v>9.8306618574337312E-2</v>
      </c>
      <c r="M18">
        <v>85136.130017978867</v>
      </c>
      <c r="O18" s="27" t="s">
        <v>12</v>
      </c>
      <c r="P18" s="26">
        <v>896.646943423268</v>
      </c>
    </row>
    <row r="19" spans="1:16" x14ac:dyDescent="0.2">
      <c r="A19" s="6" t="s">
        <v>27</v>
      </c>
      <c r="B19" s="7">
        <v>122.65947457236214</v>
      </c>
      <c r="C19" s="8">
        <v>10.617990031329818</v>
      </c>
      <c r="D19" s="9">
        <v>80.535429254695202</v>
      </c>
      <c r="E19" s="9">
        <v>104889107.75752819</v>
      </c>
      <c r="F19" s="8">
        <v>1251488</v>
      </c>
      <c r="G19" s="10" t="s">
        <v>21</v>
      </c>
      <c r="H19" s="10" t="s">
        <v>14</v>
      </c>
      <c r="I19" s="10" t="s">
        <v>25</v>
      </c>
      <c r="J19" s="10" t="s">
        <v>16</v>
      </c>
      <c r="K19" s="10" t="s">
        <v>10</v>
      </c>
      <c r="L19" s="11">
        <v>9.8010907473633099E-2</v>
      </c>
      <c r="M19">
        <v>26653.35546875</v>
      </c>
      <c r="O19" s="27" t="s">
        <v>49</v>
      </c>
      <c r="P19" s="26">
        <v>862.12358348272755</v>
      </c>
    </row>
    <row r="20" spans="1:16" x14ac:dyDescent="0.2">
      <c r="A20" s="6" t="s">
        <v>28</v>
      </c>
      <c r="B20" s="7">
        <v>566.00640164596405</v>
      </c>
      <c r="C20" s="8">
        <v>4.7308243962758354</v>
      </c>
      <c r="D20" s="9">
        <v>115.16588053920087</v>
      </c>
      <c r="E20" s="9">
        <v>308377017.2227034</v>
      </c>
      <c r="F20" s="8">
        <v>5903037</v>
      </c>
      <c r="G20" s="10" t="s">
        <v>21</v>
      </c>
      <c r="H20" s="10" t="s">
        <v>14</v>
      </c>
      <c r="I20" s="10" t="s">
        <v>25</v>
      </c>
      <c r="J20" s="10" t="s">
        <v>19</v>
      </c>
      <c r="K20" s="10" t="s">
        <v>17</v>
      </c>
      <c r="L20" s="11">
        <v>9.588393256656938E-2</v>
      </c>
      <c r="M20">
        <v>404435.2415544744</v>
      </c>
    </row>
    <row r="21" spans="1:16" x14ac:dyDescent="0.2">
      <c r="A21" s="6" t="s">
        <v>40</v>
      </c>
      <c r="B21" s="7">
        <v>1631.5933477799508</v>
      </c>
      <c r="C21" s="8">
        <v>5.1270261641356214</v>
      </c>
      <c r="D21" s="9">
        <v>106.76423684575862</v>
      </c>
      <c r="E21" s="9">
        <v>893106519.73926699</v>
      </c>
      <c r="F21" s="8">
        <v>17703090</v>
      </c>
      <c r="G21" s="10" t="s">
        <v>21</v>
      </c>
      <c r="H21" s="10" t="s">
        <v>14</v>
      </c>
      <c r="I21" s="10" t="s">
        <v>25</v>
      </c>
      <c r="J21" s="10" t="s">
        <v>19</v>
      </c>
      <c r="K21" s="10" t="s">
        <v>17</v>
      </c>
      <c r="L21" s="11">
        <v>9.2164325424541754E-2</v>
      </c>
      <c r="M21">
        <v>45046.662475307981</v>
      </c>
    </row>
    <row r="22" spans="1:16" x14ac:dyDescent="0.2">
      <c r="A22" s="6" t="s">
        <v>42</v>
      </c>
      <c r="B22" s="7">
        <v>1344.5709010630651</v>
      </c>
      <c r="C22" s="8">
        <v>5.7414465548731348</v>
      </c>
      <c r="D22" s="9">
        <v>53.61861214658515</v>
      </c>
      <c r="E22" s="9">
        <v>413923995.18183649</v>
      </c>
      <c r="F22" s="8">
        <v>37561599</v>
      </c>
      <c r="G22" s="10" t="s">
        <v>21</v>
      </c>
      <c r="H22" s="10" t="s">
        <v>14</v>
      </c>
      <c r="I22" s="10" t="s">
        <v>25</v>
      </c>
      <c r="J22" s="10" t="s">
        <v>19</v>
      </c>
      <c r="K22" s="10" t="s">
        <v>17</v>
      </c>
      <c r="L22" s="11">
        <v>3.5796423391428703E-2</v>
      </c>
      <c r="M22">
        <v>62969.284135108304</v>
      </c>
      <c r="O22" s="18" t="s">
        <v>85</v>
      </c>
      <c r="P22" s="24" t="s">
        <v>86</v>
      </c>
    </row>
    <row r="23" spans="1:16" x14ac:dyDescent="0.2">
      <c r="A23" s="6" t="s">
        <v>43</v>
      </c>
      <c r="B23" s="7">
        <v>494.04318147003073</v>
      </c>
      <c r="C23" s="8">
        <v>6.9520443282502633</v>
      </c>
      <c r="D23" s="9">
        <v>64.802105136746874</v>
      </c>
      <c r="E23" s="9">
        <v>222569964.65161166</v>
      </c>
      <c r="F23" s="8">
        <v>10379007</v>
      </c>
      <c r="G23" s="10" t="s">
        <v>21</v>
      </c>
      <c r="H23" s="10" t="s">
        <v>14</v>
      </c>
      <c r="I23" s="10" t="s">
        <v>25</v>
      </c>
      <c r="J23" s="10" t="s">
        <v>19</v>
      </c>
      <c r="K23" s="10" t="s">
        <v>17</v>
      </c>
      <c r="L23" s="11">
        <v>4.7600235886730853E-2</v>
      </c>
      <c r="M23">
        <v>19930.136861840445</v>
      </c>
      <c r="O23" s="27" t="s">
        <v>54</v>
      </c>
      <c r="P23" s="28">
        <v>62.019438815805458</v>
      </c>
    </row>
    <row r="24" spans="1:16" x14ac:dyDescent="0.2">
      <c r="A24" s="6" t="s">
        <v>44</v>
      </c>
      <c r="B24" s="7">
        <v>633.59484591997773</v>
      </c>
      <c r="C24" s="8">
        <v>9.0171643485233126</v>
      </c>
      <c r="D24" s="9">
        <v>48.523577411670871</v>
      </c>
      <c r="E24" s="9">
        <v>277226302.66653937</v>
      </c>
      <c r="F24" s="8">
        <v>18956666</v>
      </c>
      <c r="G24" s="10" t="s">
        <v>21</v>
      </c>
      <c r="H24" s="10" t="s">
        <v>14</v>
      </c>
      <c r="I24" s="10" t="s">
        <v>25</v>
      </c>
      <c r="J24" s="10" t="s">
        <v>19</v>
      </c>
      <c r="K24" s="10" t="s">
        <v>17</v>
      </c>
      <c r="L24" s="11">
        <v>3.342332696688214E-2</v>
      </c>
      <c r="M24">
        <v>26121.581716953813</v>
      </c>
      <c r="O24" s="27" t="s">
        <v>60</v>
      </c>
      <c r="P24" s="28">
        <v>40</v>
      </c>
    </row>
    <row r="25" spans="1:16" x14ac:dyDescent="0.2">
      <c r="A25" s="6" t="s">
        <v>45</v>
      </c>
      <c r="B25" s="7">
        <v>43.500104316233546</v>
      </c>
      <c r="C25" s="8">
        <v>13.277567615506658</v>
      </c>
      <c r="D25" s="9">
        <v>80.533546963846831</v>
      </c>
      <c r="E25" s="9">
        <v>46514209.802379213</v>
      </c>
      <c r="F25" s="8">
        <v>143555736</v>
      </c>
      <c r="G25" s="10" t="s">
        <v>21</v>
      </c>
      <c r="H25" s="10" t="s">
        <v>24</v>
      </c>
      <c r="I25" s="10" t="s">
        <v>15</v>
      </c>
      <c r="J25" s="10" t="s">
        <v>19</v>
      </c>
      <c r="K25" s="10" t="s">
        <v>17</v>
      </c>
      <c r="L25" s="11">
        <v>3.0301892162799783E-4</v>
      </c>
      <c r="M25">
        <v>631653.25</v>
      </c>
      <c r="O25" s="25" t="s">
        <v>67</v>
      </c>
      <c r="P25" s="29">
        <v>34.323438133742712</v>
      </c>
    </row>
    <row r="26" spans="1:16" x14ac:dyDescent="0.2">
      <c r="A26" s="6" t="s">
        <v>46</v>
      </c>
      <c r="B26" s="7">
        <v>77.360612236106803</v>
      </c>
      <c r="C26" s="8">
        <v>8.5002097069638349</v>
      </c>
      <c r="D26" s="9">
        <v>58.963254783375547</v>
      </c>
      <c r="E26" s="9">
        <v>38773141.224909432</v>
      </c>
      <c r="F26" s="8">
        <v>5431752</v>
      </c>
      <c r="G26" s="10" t="s">
        <v>21</v>
      </c>
      <c r="H26" s="10" t="s">
        <v>14</v>
      </c>
      <c r="I26" s="10" t="s">
        <v>25</v>
      </c>
      <c r="J26" s="10" t="s">
        <v>19</v>
      </c>
      <c r="K26" s="10" t="s">
        <v>17</v>
      </c>
      <c r="L26" s="11">
        <v>1.4242294610671989E-2</v>
      </c>
      <c r="M26">
        <v>17012.606982056619</v>
      </c>
      <c r="O26" s="27" t="s">
        <v>72</v>
      </c>
      <c r="P26" s="28">
        <v>33.038855322434991</v>
      </c>
    </row>
    <row r="27" spans="1:16" x14ac:dyDescent="0.2">
      <c r="A27" s="6" t="s">
        <v>47</v>
      </c>
      <c r="B27" s="7">
        <v>2012.0828556948868</v>
      </c>
      <c r="C27" s="8">
        <v>6.885802264507304</v>
      </c>
      <c r="D27" s="9">
        <v>76.029372063998423</v>
      </c>
      <c r="E27" s="9">
        <v>1053372100.2030009</v>
      </c>
      <c r="F27" s="8">
        <v>47615034</v>
      </c>
      <c r="G27" s="10" t="s">
        <v>21</v>
      </c>
      <c r="H27" s="10" t="s">
        <v>14</v>
      </c>
      <c r="I27" s="10" t="s">
        <v>25</v>
      </c>
      <c r="J27" s="10" t="s">
        <v>19</v>
      </c>
      <c r="K27" s="10" t="s">
        <v>17</v>
      </c>
      <c r="L27" s="11">
        <v>4.2257301668521055E-2</v>
      </c>
      <c r="M27">
        <v>24726.959136477777</v>
      </c>
      <c r="O27" s="25" t="s">
        <v>63</v>
      </c>
      <c r="P27" s="29">
        <v>26.672838194434345</v>
      </c>
    </row>
    <row r="28" spans="1:16" x14ac:dyDescent="0.2">
      <c r="A28" s="6" t="s">
        <v>48</v>
      </c>
      <c r="B28" s="7">
        <v>629.92565618771755</v>
      </c>
      <c r="C28" s="8">
        <v>5.6484543073800051</v>
      </c>
      <c r="D28" s="9">
        <v>110.22648872847752</v>
      </c>
      <c r="E28" s="9">
        <v>392197562.431005</v>
      </c>
      <c r="F28" s="8">
        <v>10486941</v>
      </c>
      <c r="G28" s="10" t="s">
        <v>21</v>
      </c>
      <c r="H28" s="10" t="s">
        <v>14</v>
      </c>
      <c r="I28" s="10" t="s">
        <v>25</v>
      </c>
      <c r="J28" s="10" t="s">
        <v>19</v>
      </c>
      <c r="K28" s="10" t="s">
        <v>17</v>
      </c>
      <c r="L28" s="11">
        <v>6.0067626602239639E-2</v>
      </c>
      <c r="M28">
        <v>467981.84523017722</v>
      </c>
    </row>
    <row r="29" spans="1:16" x14ac:dyDescent="0.2">
      <c r="A29" s="6" t="s">
        <v>22</v>
      </c>
      <c r="B29" s="7">
        <v>679.13641254937988</v>
      </c>
      <c r="C29" s="8">
        <v>4.7044302794802286</v>
      </c>
      <c r="D29" s="9">
        <v>125.90000412610949</v>
      </c>
      <c r="E29" s="9">
        <v>402244205.9823584</v>
      </c>
      <c r="F29" s="8">
        <v>11669446</v>
      </c>
      <c r="G29" s="10" t="s">
        <v>21</v>
      </c>
      <c r="H29" s="10" t="s">
        <v>14</v>
      </c>
      <c r="I29" s="10" t="s">
        <v>15</v>
      </c>
      <c r="J29" s="10" t="s">
        <v>19</v>
      </c>
      <c r="K29" s="10" t="s">
        <v>17</v>
      </c>
      <c r="L29" s="11">
        <v>5.8197828118779577E-2</v>
      </c>
      <c r="M29">
        <v>39725.416270832393</v>
      </c>
    </row>
    <row r="30" spans="1:16" x14ac:dyDescent="0.2">
      <c r="A30" s="6" t="s">
        <v>50</v>
      </c>
      <c r="B30" s="7">
        <v>186.71087181155434</v>
      </c>
      <c r="C30" s="8">
        <v>9.1215284337104325</v>
      </c>
      <c r="D30" s="9">
        <v>98.031672998461232</v>
      </c>
      <c r="E30" s="9">
        <v>166956617.47923863</v>
      </c>
      <c r="F30" s="8">
        <v>85341241</v>
      </c>
      <c r="G30" s="10" t="s">
        <v>21</v>
      </c>
      <c r="H30" s="10" t="s">
        <v>24</v>
      </c>
      <c r="I30" s="10" t="s">
        <v>15</v>
      </c>
      <c r="J30" s="10" t="s">
        <v>19</v>
      </c>
      <c r="K30" s="10" t="s">
        <v>10</v>
      </c>
      <c r="L30" s="11">
        <v>2.1878152886428536E-3</v>
      </c>
      <c r="M30">
        <v>24857.046313257033</v>
      </c>
      <c r="O30" s="18" t="s">
        <v>87</v>
      </c>
      <c r="P30" s="24" t="s">
        <v>88</v>
      </c>
    </row>
    <row r="31" spans="1:16" x14ac:dyDescent="0.2">
      <c r="A31" s="6" t="s">
        <v>51</v>
      </c>
      <c r="B31" s="7">
        <v>31.071509224629661</v>
      </c>
      <c r="C31" s="8">
        <v>12.556700811905777</v>
      </c>
      <c r="D31" s="9">
        <v>147.5923226942314</v>
      </c>
      <c r="E31" s="9">
        <v>57583977.873762622</v>
      </c>
      <c r="F31" s="8">
        <v>110990103</v>
      </c>
      <c r="G31" s="10" t="s">
        <v>39</v>
      </c>
      <c r="H31" s="10" t="s">
        <v>52</v>
      </c>
      <c r="I31" s="10" t="s">
        <v>15</v>
      </c>
      <c r="J31" s="10" t="s">
        <v>19</v>
      </c>
      <c r="K31" s="10" t="s">
        <v>10</v>
      </c>
      <c r="L31" s="11">
        <v>2.7994846733883709E-4</v>
      </c>
      <c r="M31">
        <v>41749.668436653308</v>
      </c>
      <c r="O31" s="25" t="s">
        <v>37</v>
      </c>
      <c r="P31" s="23">
        <v>183.56357418294351</v>
      </c>
    </row>
    <row r="32" spans="1:16" x14ac:dyDescent="0.2">
      <c r="A32" s="6" t="s">
        <v>53</v>
      </c>
      <c r="B32" s="7">
        <v>14.607416875213795</v>
      </c>
      <c r="C32" s="8">
        <v>22.578836357737131</v>
      </c>
      <c r="D32" s="9">
        <v>64.534095402363533</v>
      </c>
      <c r="E32" s="9">
        <v>21284536.946258217</v>
      </c>
      <c r="F32" s="8">
        <v>37457971</v>
      </c>
      <c r="G32" s="10" t="s">
        <v>39</v>
      </c>
      <c r="H32" s="10" t="s">
        <v>52</v>
      </c>
      <c r="I32" s="10" t="s">
        <v>15</v>
      </c>
      <c r="J32" s="10" t="s">
        <v>19</v>
      </c>
      <c r="K32" s="10" t="s">
        <v>17</v>
      </c>
      <c r="L32" s="11">
        <v>3.8996818261228822E-4</v>
      </c>
      <c r="M32">
        <v>31154.53515625</v>
      </c>
      <c r="O32" s="27" t="s">
        <v>18</v>
      </c>
      <c r="P32" s="23">
        <v>152.04623283558499</v>
      </c>
    </row>
    <row r="33" spans="1:16" x14ac:dyDescent="0.2">
      <c r="A33" s="6" t="s">
        <v>54</v>
      </c>
      <c r="B33" s="7">
        <v>9.4801901107118294</v>
      </c>
      <c r="C33" s="8">
        <v>62.019438815805458</v>
      </c>
      <c r="D33" s="9">
        <v>17.960348627886955</v>
      </c>
      <c r="E33" s="9">
        <v>10559896.004664086</v>
      </c>
      <c r="F33" s="8">
        <v>12356117</v>
      </c>
      <c r="G33" s="10" t="s">
        <v>39</v>
      </c>
      <c r="H33" s="10" t="s">
        <v>52</v>
      </c>
      <c r="I33" s="10" t="s">
        <v>15</v>
      </c>
      <c r="J33" s="10" t="s">
        <v>19</v>
      </c>
      <c r="K33" s="10" t="s">
        <v>17</v>
      </c>
      <c r="L33" s="11">
        <v>7.6724670952143224E-4</v>
      </c>
      <c r="M33">
        <v>7645.1500256917279</v>
      </c>
      <c r="O33" s="25" t="s">
        <v>59</v>
      </c>
      <c r="P33" s="23">
        <v>151.30279906766526</v>
      </c>
    </row>
    <row r="34" spans="1:16" x14ac:dyDescent="0.2">
      <c r="A34" s="6" t="s">
        <v>55</v>
      </c>
      <c r="B34" s="7">
        <v>206.83877522257413</v>
      </c>
      <c r="C34" s="8">
        <v>16.889403691054287</v>
      </c>
      <c r="D34" s="9">
        <v>78.62976801088044</v>
      </c>
      <c r="E34" s="9">
        <v>274683939.97283846</v>
      </c>
      <c r="F34" s="8">
        <v>59893885</v>
      </c>
      <c r="G34" s="10" t="s">
        <v>56</v>
      </c>
      <c r="H34" s="10" t="s">
        <v>24</v>
      </c>
      <c r="I34" s="10" t="s">
        <v>15</v>
      </c>
      <c r="J34" s="10" t="s">
        <v>19</v>
      </c>
      <c r="K34" s="10" t="s">
        <v>10</v>
      </c>
      <c r="L34" s="11">
        <v>3.4534205824613669E-3</v>
      </c>
      <c r="M34">
        <v>76740.445686649633</v>
      </c>
      <c r="O34" s="25" t="s">
        <v>41</v>
      </c>
      <c r="P34" s="23">
        <v>149.63031706534181</v>
      </c>
    </row>
    <row r="35" spans="1:16" x14ac:dyDescent="0.2">
      <c r="A35" s="6" t="s">
        <v>57</v>
      </c>
      <c r="B35" s="7">
        <v>206.54832449653941</v>
      </c>
      <c r="C35" s="8">
        <v>20.963842578042836</v>
      </c>
      <c r="D35" s="9">
        <v>77.708781889761497</v>
      </c>
      <c r="E35" s="9">
        <v>336482643.66500545</v>
      </c>
      <c r="F35" s="8">
        <v>218541212</v>
      </c>
      <c r="G35" s="10" t="s">
        <v>56</v>
      </c>
      <c r="H35" s="10" t="s">
        <v>52</v>
      </c>
      <c r="I35" s="10" t="s">
        <v>15</v>
      </c>
      <c r="J35" s="10" t="s">
        <v>19</v>
      </c>
      <c r="K35" s="10" t="s">
        <v>10</v>
      </c>
      <c r="L35" s="11">
        <v>9.451229935365207E-4</v>
      </c>
      <c r="M35">
        <v>346703.23563182214</v>
      </c>
      <c r="O35" s="27" t="s">
        <v>51</v>
      </c>
      <c r="P35" s="23">
        <v>147.5923226942314</v>
      </c>
    </row>
    <row r="36" spans="1:16" x14ac:dyDescent="0.2">
      <c r="A36" s="6" t="s">
        <v>58</v>
      </c>
      <c r="B36" s="7">
        <v>245.05276164713163</v>
      </c>
      <c r="C36" s="8">
        <v>6.593083637408613</v>
      </c>
      <c r="D36" s="9">
        <v>144.89251715305176</v>
      </c>
      <c r="E36" s="9">
        <v>234096081.17996246</v>
      </c>
      <c r="F36" s="8">
        <v>9550600</v>
      </c>
      <c r="G36" s="10" t="s">
        <v>39</v>
      </c>
      <c r="H36" s="10" t="s">
        <v>14</v>
      </c>
      <c r="I36" s="10" t="s">
        <v>15</v>
      </c>
      <c r="J36" s="10" t="s">
        <v>19</v>
      </c>
      <c r="K36" s="10" t="s">
        <v>17</v>
      </c>
      <c r="L36" s="11">
        <v>2.5658362997835912E-2</v>
      </c>
      <c r="M36">
        <v>165557.01840722049</v>
      </c>
    </row>
    <row r="37" spans="1:16" x14ac:dyDescent="0.2">
      <c r="A37" s="6" t="s">
        <v>59</v>
      </c>
      <c r="B37" s="7">
        <v>379.51737494899623</v>
      </c>
      <c r="C37" s="8">
        <v>13.802686935308362</v>
      </c>
      <c r="D37" s="9">
        <v>151.30279906766526</v>
      </c>
      <c r="E37" s="9">
        <v>792578456.82919729</v>
      </c>
      <c r="F37" s="8">
        <v>9441129</v>
      </c>
      <c r="G37" s="10" t="s">
        <v>39</v>
      </c>
      <c r="H37" s="10" t="s">
        <v>14</v>
      </c>
      <c r="I37" s="10" t="s">
        <v>15</v>
      </c>
      <c r="J37" s="10" t="s">
        <v>19</v>
      </c>
      <c r="K37" s="10" t="s">
        <v>17</v>
      </c>
      <c r="L37" s="11">
        <v>4.0198304138095796E-2</v>
      </c>
      <c r="M37" t="s">
        <v>62</v>
      </c>
    </row>
    <row r="38" spans="1:16" x14ac:dyDescent="0.2">
      <c r="A38" s="6" t="s">
        <v>60</v>
      </c>
      <c r="B38" s="7" t="e">
        <f>#REF!+#REF!</f>
        <v>#REF!</v>
      </c>
      <c r="C38" s="8">
        <v>40</v>
      </c>
      <c r="D38" s="9">
        <v>72</v>
      </c>
      <c r="E38" s="9">
        <v>533403204.78303063</v>
      </c>
      <c r="F38" s="8">
        <v>1412175000</v>
      </c>
      <c r="G38" s="10" t="s">
        <v>61</v>
      </c>
      <c r="H38" s="10" t="s">
        <v>24</v>
      </c>
      <c r="I38" s="10" t="s">
        <v>15</v>
      </c>
      <c r="J38" s="10" t="s">
        <v>19</v>
      </c>
      <c r="K38" s="10" t="s">
        <v>10</v>
      </c>
      <c r="L38" s="11">
        <v>1.3115190830118007E-4</v>
      </c>
      <c r="M38">
        <v>71991.825374617169</v>
      </c>
    </row>
    <row r="39" spans="1:16" x14ac:dyDescent="0.2">
      <c r="A39" s="6" t="s">
        <v>63</v>
      </c>
      <c r="B39" s="7">
        <v>516.4836500534692</v>
      </c>
      <c r="C39" s="8">
        <v>26.672838194434345</v>
      </c>
      <c r="D39" s="9">
        <v>55.464640788676881</v>
      </c>
      <c r="E39" s="9">
        <v>764085596.45642388</v>
      </c>
      <c r="F39" s="8">
        <v>1417173173</v>
      </c>
      <c r="G39" s="10" t="s">
        <v>64</v>
      </c>
      <c r="H39" s="10" t="s">
        <v>52</v>
      </c>
      <c r="I39" s="10" t="s">
        <v>15</v>
      </c>
      <c r="J39" s="10" t="s">
        <v>19</v>
      </c>
      <c r="K39" s="10" t="s">
        <v>10</v>
      </c>
      <c r="L39" s="11">
        <v>3.6444639222186944E-4</v>
      </c>
      <c r="M39">
        <v>112696.81107487842</v>
      </c>
    </row>
    <row r="40" spans="1:16" x14ac:dyDescent="0.2">
      <c r="A40" s="6" t="s">
        <v>65</v>
      </c>
      <c r="B40" s="7">
        <v>115.28855305211992</v>
      </c>
      <c r="C40" s="8">
        <v>13.182711775530873</v>
      </c>
      <c r="D40" s="9">
        <v>107.65733355626898</v>
      </c>
      <c r="E40" s="9">
        <v>163619312.8540138</v>
      </c>
      <c r="F40" s="8">
        <v>125124989</v>
      </c>
      <c r="G40" s="10" t="s">
        <v>61</v>
      </c>
      <c r="H40" s="10" t="s">
        <v>14</v>
      </c>
      <c r="I40" s="10" t="s">
        <v>15</v>
      </c>
      <c r="J40" s="10" t="s">
        <v>19</v>
      </c>
      <c r="K40" s="10" t="s">
        <v>17</v>
      </c>
      <c r="L40" s="11">
        <v>9.213871183806452E-4</v>
      </c>
      <c r="M40">
        <v>4361506.0783102242</v>
      </c>
    </row>
    <row r="41" spans="1:16" x14ac:dyDescent="0.2">
      <c r="A41" s="6" t="s">
        <v>66</v>
      </c>
      <c r="B41" s="7">
        <v>84.992823915929606</v>
      </c>
      <c r="C41" s="8">
        <v>24.255419235809217</v>
      </c>
      <c r="D41" s="9">
        <v>73.822472809681287</v>
      </c>
      <c r="E41" s="9">
        <v>152187727.8365005</v>
      </c>
      <c r="F41" s="8">
        <v>235824862</v>
      </c>
      <c r="G41" s="10" t="s">
        <v>64</v>
      </c>
      <c r="H41" s="10" t="s">
        <v>52</v>
      </c>
      <c r="I41" s="10" t="s">
        <v>15</v>
      </c>
      <c r="J41" s="10" t="s">
        <v>19</v>
      </c>
      <c r="K41" s="10" t="s">
        <v>10</v>
      </c>
      <c r="L41" s="11">
        <v>3.6040654575228632E-4</v>
      </c>
      <c r="M41">
        <v>176024.01056424662</v>
      </c>
    </row>
    <row r="42" spans="1:16" x14ac:dyDescent="0.2">
      <c r="A42" s="6" t="s">
        <v>67</v>
      </c>
      <c r="B42" s="7">
        <v>12.986657721496609</v>
      </c>
      <c r="C42" s="8">
        <v>34.323438133742712</v>
      </c>
      <c r="D42" s="9">
        <v>59.553138571579112</v>
      </c>
      <c r="E42" s="9">
        <v>26545617.54584096</v>
      </c>
      <c r="F42" s="8">
        <v>22181000</v>
      </c>
      <c r="G42" s="10" t="s">
        <v>64</v>
      </c>
      <c r="H42" s="10" t="s">
        <v>52</v>
      </c>
      <c r="I42" s="10" t="s">
        <v>15</v>
      </c>
      <c r="J42" s="10" t="s">
        <v>19</v>
      </c>
      <c r="K42" s="10" t="s">
        <v>10</v>
      </c>
      <c r="L42" s="11">
        <v>5.8548567339148858E-4</v>
      </c>
      <c r="M42">
        <v>541808.25932104047</v>
      </c>
    </row>
    <row r="43" spans="1:16" x14ac:dyDescent="0.2">
      <c r="A43" s="6" t="s">
        <v>68</v>
      </c>
      <c r="B43" s="7">
        <v>81.564368345209658</v>
      </c>
      <c r="C43" s="8">
        <v>15.619734659930119</v>
      </c>
      <c r="D43" s="9">
        <v>83.183903457620559</v>
      </c>
      <c r="E43" s="9">
        <v>105977440.21559764</v>
      </c>
      <c r="F43" s="8">
        <v>71697030</v>
      </c>
      <c r="G43" s="10" t="s">
        <v>61</v>
      </c>
      <c r="H43" s="10" t="s">
        <v>24</v>
      </c>
      <c r="I43" s="10" t="s">
        <v>15</v>
      </c>
      <c r="J43" s="10" t="s">
        <v>19</v>
      </c>
      <c r="K43" s="10" t="s">
        <v>17</v>
      </c>
      <c r="L43" s="11">
        <v>1.1376254824671211E-3</v>
      </c>
      <c r="M43">
        <v>148960.18705377335</v>
      </c>
    </row>
    <row r="44" spans="1:16" x14ac:dyDescent="0.2">
      <c r="A44" s="6" t="s">
        <v>69</v>
      </c>
      <c r="B44" s="7">
        <v>722.67134820209549</v>
      </c>
      <c r="C44" s="8">
        <v>17.004204949926901</v>
      </c>
      <c r="D44" s="9">
        <v>90.878342478469108</v>
      </c>
      <c r="E44" s="9">
        <v>1116754123.6011729</v>
      </c>
      <c r="F44" s="8">
        <v>25978935</v>
      </c>
      <c r="G44" s="10" t="s">
        <v>61</v>
      </c>
      <c r="H44" s="10" t="s">
        <v>14</v>
      </c>
      <c r="I44" s="10" t="s">
        <v>15</v>
      </c>
      <c r="J44" s="10" t="s">
        <v>16</v>
      </c>
      <c r="K44" s="10" t="s">
        <v>17</v>
      </c>
      <c r="L44" s="11">
        <v>2.7817589450918428E-2</v>
      </c>
      <c r="M44" t="s">
        <v>62</v>
      </c>
    </row>
    <row r="45" spans="1:16" x14ac:dyDescent="0.2">
      <c r="A45" s="6" t="s">
        <v>70</v>
      </c>
      <c r="B45" s="7">
        <v>125.50184679018045</v>
      </c>
      <c r="C45" s="8">
        <v>18.255439432665277</v>
      </c>
      <c r="D45" s="9">
        <v>86.13994001135363</v>
      </c>
      <c r="E45" s="9">
        <v>197354472.54917443</v>
      </c>
      <c r="F45" s="8">
        <v>5124100</v>
      </c>
      <c r="G45" s="10" t="s">
        <v>61</v>
      </c>
      <c r="H45" s="10" t="s">
        <v>14</v>
      </c>
      <c r="I45" s="10" t="s">
        <v>15</v>
      </c>
      <c r="J45" s="10" t="s">
        <v>19</v>
      </c>
      <c r="K45" s="10" t="s">
        <v>17</v>
      </c>
      <c r="L45" s="11">
        <v>2.4492466343393075E-2</v>
      </c>
      <c r="M45">
        <v>60616.582120260537</v>
      </c>
    </row>
    <row r="46" spans="1:16" x14ac:dyDescent="0.2">
      <c r="A46" s="6" t="s">
        <v>71</v>
      </c>
      <c r="B46" s="7">
        <v>7.5930405238199716</v>
      </c>
      <c r="C46" s="8">
        <v>17.859039363441084</v>
      </c>
      <c r="D46" s="9">
        <v>62.625895214524135</v>
      </c>
      <c r="E46" s="9">
        <v>8492347.5464314148</v>
      </c>
      <c r="F46" s="8">
        <v>281635</v>
      </c>
      <c r="G46" s="10" t="s">
        <v>62</v>
      </c>
      <c r="H46" s="10" t="s">
        <v>62</v>
      </c>
      <c r="I46" s="10" t="s">
        <v>15</v>
      </c>
      <c r="J46" s="10" t="s">
        <v>16</v>
      </c>
      <c r="K46" s="10" t="s">
        <v>17</v>
      </c>
      <c r="L46" s="11">
        <v>2.6960571391410768E-2</v>
      </c>
      <c r="M46" t="s">
        <v>62</v>
      </c>
    </row>
    <row r="47" spans="1:16" x14ac:dyDescent="0.2">
      <c r="A47" s="6" t="s">
        <v>72</v>
      </c>
      <c r="B47" s="7">
        <v>6.4988899700054112</v>
      </c>
      <c r="C47" s="8">
        <v>33.038855322434991</v>
      </c>
      <c r="D47" s="9">
        <v>36.595692476370701</v>
      </c>
      <c r="E47" s="9">
        <v>7857676.5146505646</v>
      </c>
      <c r="F47" s="8">
        <v>2827377</v>
      </c>
      <c r="G47" s="10" t="s">
        <v>73</v>
      </c>
      <c r="H47" s="10" t="s">
        <v>24</v>
      </c>
      <c r="I47" s="10" t="s">
        <v>15</v>
      </c>
      <c r="J47" s="10" t="s">
        <v>19</v>
      </c>
      <c r="K47" s="10" t="s">
        <v>10</v>
      </c>
      <c r="L47" s="11">
        <v>2.2985579814808607E-3</v>
      </c>
      <c r="M47">
        <v>312611.3178726926</v>
      </c>
    </row>
    <row r="48" spans="1:16" x14ac:dyDescent="0.2">
      <c r="A48" s="6" t="s">
        <v>74</v>
      </c>
      <c r="B48" s="7">
        <v>266.66170664508712</v>
      </c>
      <c r="C48" s="8">
        <v>16.830136813044184</v>
      </c>
      <c r="D48" s="9">
        <v>68.990304455911641</v>
      </c>
      <c r="E48" s="9">
        <v>309625244.2426976</v>
      </c>
      <c r="F48" s="8">
        <v>215313498</v>
      </c>
      <c r="G48" s="10" t="s">
        <v>73</v>
      </c>
      <c r="H48" s="10" t="s">
        <v>24</v>
      </c>
      <c r="I48" s="10" t="s">
        <v>15</v>
      </c>
      <c r="J48" s="10" t="s">
        <v>19</v>
      </c>
      <c r="K48" s="10" t="s">
        <v>17</v>
      </c>
      <c r="L48" s="11">
        <v>1.2384811408576303E-3</v>
      </c>
      <c r="M48" t="s">
        <v>62</v>
      </c>
    </row>
    <row r="49" spans="1:13" x14ac:dyDescent="0.2">
      <c r="A49" s="6" t="s">
        <v>75</v>
      </c>
      <c r="B49" s="7">
        <v>163.1326269228542</v>
      </c>
      <c r="C49" s="8">
        <v>8.2779956236033101</v>
      </c>
      <c r="D49" s="9">
        <v>137.36442139085025</v>
      </c>
      <c r="E49" s="9">
        <v>185498449.24502203</v>
      </c>
      <c r="F49" s="8">
        <v>127504125</v>
      </c>
      <c r="G49" s="10" t="s">
        <v>73</v>
      </c>
      <c r="H49" s="10" t="s">
        <v>24</v>
      </c>
      <c r="I49" s="10" t="s">
        <v>15</v>
      </c>
      <c r="J49" s="10" t="s">
        <v>19</v>
      </c>
      <c r="K49" s="10" t="s">
        <v>17</v>
      </c>
      <c r="L49" s="11">
        <v>1.2794301903789715E-3</v>
      </c>
      <c r="M49">
        <v>143955.90841472775</v>
      </c>
    </row>
    <row r="50" spans="1:13" x14ac:dyDescent="0.2">
      <c r="M50"/>
    </row>
    <row r="51" spans="1:13" x14ac:dyDescent="0.2">
      <c r="M51"/>
    </row>
    <row r="52" spans="1:13" x14ac:dyDescent="0.2">
      <c r="M52"/>
    </row>
    <row r="53" spans="1:13" x14ac:dyDescent="0.2">
      <c r="M53"/>
    </row>
    <row r="54" spans="1:13" x14ac:dyDescent="0.2">
      <c r="M54"/>
    </row>
    <row r="55" spans="1:13" x14ac:dyDescent="0.2">
      <c r="M55"/>
    </row>
  </sheetData>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5</vt:i4>
      </vt:variant>
    </vt:vector>
  </HeadingPairs>
  <TitlesOfParts>
    <vt:vector size="19" baseType="lpstr">
      <vt:lpstr>Dashboard P１＿１ </vt:lpstr>
      <vt:lpstr>Dashboard P2 </vt:lpstr>
      <vt:lpstr>Dashboard P3</vt:lpstr>
      <vt:lpstr>pivot_1</vt:lpstr>
      <vt:lpstr>pivot_2</vt:lpstr>
      <vt:lpstr>pivot_3</vt:lpstr>
      <vt:lpstr>5 years_VIsitors</vt:lpstr>
      <vt:lpstr>2022-2018 analysis</vt:lpstr>
      <vt:lpstr>2022 analysis</vt:lpstr>
      <vt:lpstr>2018 analysis</vt:lpstr>
      <vt:lpstr>2022-2018</vt:lpstr>
      <vt:lpstr>2022-2018 analysis (2)</vt:lpstr>
      <vt:lpstr>2022</vt:lpstr>
      <vt:lpstr>2018</vt:lpstr>
      <vt:lpstr>ASIA</vt:lpstr>
      <vt:lpstr>EUROPE</vt:lpstr>
      <vt:lpstr>LAC</vt:lpstr>
      <vt:lpstr>NAF</vt:lpstr>
      <vt:lpstr>SSA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Soichiro Tanabe</dc:creator>
  <cp:lastModifiedBy>Soichiro Tanabe</cp:lastModifiedBy>
  <dcterms:created xsi:type="dcterms:W3CDTF">2023-09-20T10:06:01Z</dcterms:created>
  <dcterms:modified xsi:type="dcterms:W3CDTF">2023-09-22T08:20:26Z</dcterms:modified>
</cp:coreProperties>
</file>