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andrespatrignani/Soil Water Lab Dropbox/Andres Patrignani/Soil_Water_Lab/Python CRNS/calibration_templates/"/>
    </mc:Choice>
  </mc:AlternateContent>
  <xr:revisionPtr revIDLastSave="0" documentId="8_{4235E77C-0625-CD4B-829E-2F7607E409AF}" xr6:coauthVersionLast="47" xr6:coauthVersionMax="47" xr10:uidLastSave="{00000000-0000-0000-0000-000000000000}"/>
  <bookViews>
    <workbookView xWindow="0" yWindow="460" windowWidth="25600" windowHeight="14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R5" i="1" s="1"/>
  <c r="S5" i="1" s="1"/>
  <c r="I6" i="1"/>
  <c r="R6" i="1" s="1"/>
  <c r="S6" i="1" s="1"/>
  <c r="I7" i="1"/>
  <c r="R7" i="1" s="1"/>
  <c r="S7" i="1" s="1"/>
  <c r="I8" i="1"/>
  <c r="R8" i="1" s="1"/>
  <c r="S8" i="1" s="1"/>
  <c r="I9" i="1"/>
  <c r="R9" i="1" s="1"/>
  <c r="S9" i="1" s="1"/>
  <c r="I10" i="1"/>
  <c r="R10" i="1" s="1"/>
  <c r="S10" i="1" s="1"/>
  <c r="I11" i="1"/>
  <c r="R11" i="1" s="1"/>
  <c r="S11" i="1" s="1"/>
  <c r="I12" i="1"/>
  <c r="R12" i="1" s="1"/>
  <c r="S12" i="1" s="1"/>
  <c r="I13" i="1"/>
  <c r="R13" i="1" s="1"/>
  <c r="S13" i="1" s="1"/>
  <c r="I14" i="1"/>
  <c r="R14" i="1" s="1"/>
  <c r="S14" i="1" s="1"/>
  <c r="I15" i="1"/>
  <c r="R15" i="1" s="1"/>
  <c r="S15" i="1" s="1"/>
  <c r="I16" i="1"/>
  <c r="R16" i="1" s="1"/>
  <c r="S16" i="1" s="1"/>
  <c r="I17" i="1"/>
  <c r="R17" i="1" s="1"/>
  <c r="S17" i="1" s="1"/>
  <c r="I18" i="1"/>
  <c r="R18" i="1" s="1"/>
  <c r="S18" i="1" s="1"/>
  <c r="I19" i="1"/>
  <c r="R19" i="1" s="1"/>
  <c r="S19" i="1" s="1"/>
  <c r="I20" i="1"/>
  <c r="R20" i="1" s="1"/>
  <c r="S20" i="1" s="1"/>
  <c r="I21" i="1"/>
  <c r="R21" i="1" s="1"/>
  <c r="S21" i="1" s="1"/>
  <c r="I22" i="1"/>
  <c r="R22" i="1" s="1"/>
  <c r="S22" i="1" s="1"/>
  <c r="I23" i="1"/>
  <c r="R23" i="1" s="1"/>
  <c r="S23" i="1" s="1"/>
  <c r="I24" i="1"/>
  <c r="R24" i="1" s="1"/>
  <c r="S24" i="1" s="1"/>
  <c r="I25" i="1"/>
  <c r="R25" i="1" s="1"/>
  <c r="S25" i="1" s="1"/>
  <c r="I26" i="1"/>
  <c r="R26" i="1" s="1"/>
  <c r="S26" i="1" s="1"/>
  <c r="I27" i="1"/>
  <c r="R27" i="1" s="1"/>
  <c r="S27" i="1" s="1"/>
  <c r="I28" i="1"/>
  <c r="R28" i="1" s="1"/>
  <c r="S28" i="1" s="1"/>
  <c r="I29" i="1"/>
  <c r="R29" i="1" s="1"/>
  <c r="S29" i="1" s="1"/>
  <c r="I30" i="1"/>
  <c r="R30" i="1" s="1"/>
  <c r="S30" i="1" s="1"/>
  <c r="I31" i="1"/>
  <c r="R31" i="1" s="1"/>
  <c r="S31" i="1" s="1"/>
  <c r="I32" i="1"/>
  <c r="R32" i="1" s="1"/>
  <c r="S32" i="1" s="1"/>
  <c r="I33" i="1"/>
  <c r="R33" i="1" s="1"/>
  <c r="S33" i="1" s="1"/>
  <c r="I34" i="1"/>
  <c r="R34" i="1" s="1"/>
  <c r="S34" i="1" s="1"/>
  <c r="I35" i="1"/>
  <c r="R35" i="1" s="1"/>
  <c r="S35" i="1" s="1"/>
  <c r="I36" i="1"/>
  <c r="R36" i="1" s="1"/>
  <c r="S36" i="1" s="1"/>
  <c r="I37" i="1"/>
  <c r="R37" i="1" s="1"/>
  <c r="S37" i="1" s="1"/>
  <c r="I38" i="1"/>
  <c r="R38" i="1" s="1"/>
  <c r="S38" i="1" s="1"/>
  <c r="I39" i="1"/>
  <c r="R39" i="1" s="1"/>
  <c r="S39" i="1" s="1"/>
  <c r="I40" i="1"/>
  <c r="R40" i="1" s="1"/>
  <c r="S40" i="1" s="1"/>
  <c r="I41" i="1"/>
  <c r="R41" i="1" s="1"/>
  <c r="S41" i="1" s="1"/>
  <c r="I42" i="1"/>
  <c r="R42" i="1" s="1"/>
  <c r="S42" i="1" s="1"/>
  <c r="I43" i="1"/>
  <c r="R43" i="1" s="1"/>
  <c r="S43" i="1" s="1"/>
  <c r="I44" i="1"/>
  <c r="R44" i="1" s="1"/>
  <c r="S44" i="1" s="1"/>
  <c r="I45" i="1"/>
  <c r="R45" i="1" s="1"/>
  <c r="S45" i="1" s="1"/>
  <c r="I46" i="1"/>
  <c r="R46" i="1" s="1"/>
  <c r="S46" i="1" s="1"/>
  <c r="I47" i="1"/>
  <c r="R47" i="1" s="1"/>
  <c r="S47" i="1" s="1"/>
  <c r="I48" i="1"/>
  <c r="R48" i="1" s="1"/>
  <c r="S48" i="1" s="1"/>
  <c r="I49" i="1"/>
  <c r="R49" i="1" s="1"/>
  <c r="S49" i="1" s="1"/>
  <c r="I50" i="1"/>
  <c r="R50" i="1" s="1"/>
  <c r="S50" i="1" s="1"/>
  <c r="I51" i="1"/>
  <c r="R51" i="1" s="1"/>
  <c r="S51" i="1" s="1"/>
  <c r="I52" i="1"/>
  <c r="R52" i="1" s="1"/>
  <c r="S52" i="1" s="1"/>
  <c r="I53" i="1"/>
  <c r="R53" i="1" s="1"/>
  <c r="S53" i="1" s="1"/>
  <c r="I54" i="1"/>
  <c r="R54" i="1" s="1"/>
  <c r="S54" i="1" s="1"/>
  <c r="I55" i="1"/>
  <c r="R55" i="1" s="1"/>
  <c r="S55" i="1" s="1"/>
  <c r="I56" i="1"/>
  <c r="R56" i="1" s="1"/>
  <c r="S56" i="1" s="1"/>
  <c r="I57" i="1"/>
  <c r="R57" i="1" s="1"/>
  <c r="S57" i="1" s="1"/>
  <c r="I4" i="1"/>
  <c r="R4" i="1" s="1"/>
  <c r="S4" i="1" s="1"/>
  <c r="I3" i="1"/>
  <c r="R3" i="1" s="1"/>
  <c r="S3" i="1" s="1"/>
  <c r="I2" i="1"/>
  <c r="R2" i="1" s="1"/>
  <c r="S2" i="1" s="1"/>
  <c r="J3" i="1" l="1"/>
  <c r="N3" i="1" s="1"/>
  <c r="P3" i="1" s="1"/>
  <c r="Q3" i="1" s="1"/>
  <c r="T3" i="1" s="1"/>
  <c r="J4" i="1"/>
  <c r="N4" i="1" s="1"/>
  <c r="P4" i="1" s="1"/>
  <c r="Q4" i="1" s="1"/>
  <c r="T4" i="1" s="1"/>
  <c r="J5" i="1"/>
  <c r="N5" i="1" s="1"/>
  <c r="P5" i="1" s="1"/>
  <c r="Q5" i="1" s="1"/>
  <c r="T5" i="1" s="1"/>
  <c r="J6" i="1"/>
  <c r="N6" i="1" s="1"/>
  <c r="P6" i="1" s="1"/>
  <c r="Q6" i="1" s="1"/>
  <c r="T6" i="1" s="1"/>
  <c r="J7" i="1"/>
  <c r="N7" i="1" s="1"/>
  <c r="P7" i="1" s="1"/>
  <c r="Q7" i="1" s="1"/>
  <c r="T7" i="1" s="1"/>
  <c r="J8" i="1"/>
  <c r="N8" i="1" s="1"/>
  <c r="P8" i="1" s="1"/>
  <c r="Q8" i="1" s="1"/>
  <c r="T8" i="1" s="1"/>
  <c r="J9" i="1"/>
  <c r="N9" i="1" s="1"/>
  <c r="P9" i="1" s="1"/>
  <c r="Q9" i="1" s="1"/>
  <c r="T9" i="1" s="1"/>
  <c r="J10" i="1"/>
  <c r="N10" i="1" s="1"/>
  <c r="P10" i="1" s="1"/>
  <c r="Q10" i="1" s="1"/>
  <c r="T10" i="1" s="1"/>
  <c r="J11" i="1"/>
  <c r="N11" i="1" s="1"/>
  <c r="P11" i="1" s="1"/>
  <c r="Q11" i="1" s="1"/>
  <c r="T11" i="1" s="1"/>
  <c r="J12" i="1"/>
  <c r="N12" i="1" s="1"/>
  <c r="P12" i="1" s="1"/>
  <c r="Q12" i="1" s="1"/>
  <c r="T12" i="1" s="1"/>
  <c r="J13" i="1"/>
  <c r="N13" i="1" s="1"/>
  <c r="P13" i="1" s="1"/>
  <c r="Q13" i="1" s="1"/>
  <c r="T13" i="1" s="1"/>
  <c r="J14" i="1"/>
  <c r="N14" i="1" s="1"/>
  <c r="P14" i="1" s="1"/>
  <c r="Q14" i="1" s="1"/>
  <c r="T14" i="1" s="1"/>
  <c r="J15" i="1"/>
  <c r="N15" i="1" s="1"/>
  <c r="P15" i="1" s="1"/>
  <c r="Q15" i="1" s="1"/>
  <c r="T15" i="1" s="1"/>
  <c r="J16" i="1"/>
  <c r="N16" i="1" s="1"/>
  <c r="P16" i="1" s="1"/>
  <c r="Q16" i="1" s="1"/>
  <c r="T16" i="1" s="1"/>
  <c r="J17" i="1"/>
  <c r="N17" i="1" s="1"/>
  <c r="P17" i="1" s="1"/>
  <c r="Q17" i="1" s="1"/>
  <c r="T17" i="1" s="1"/>
  <c r="J18" i="1"/>
  <c r="N18" i="1" s="1"/>
  <c r="P18" i="1" s="1"/>
  <c r="Q18" i="1" s="1"/>
  <c r="T18" i="1" s="1"/>
  <c r="J19" i="1"/>
  <c r="N19" i="1" s="1"/>
  <c r="P19" i="1" s="1"/>
  <c r="Q19" i="1" s="1"/>
  <c r="T19" i="1" s="1"/>
  <c r="J20" i="1"/>
  <c r="N20" i="1" s="1"/>
  <c r="P20" i="1" s="1"/>
  <c r="Q20" i="1" s="1"/>
  <c r="T20" i="1" s="1"/>
  <c r="J21" i="1"/>
  <c r="N21" i="1" s="1"/>
  <c r="P21" i="1" s="1"/>
  <c r="Q21" i="1" s="1"/>
  <c r="T21" i="1" s="1"/>
  <c r="J22" i="1"/>
  <c r="N22" i="1" s="1"/>
  <c r="P22" i="1" s="1"/>
  <c r="Q22" i="1" s="1"/>
  <c r="T22" i="1" s="1"/>
  <c r="J23" i="1"/>
  <c r="N23" i="1" s="1"/>
  <c r="P23" i="1" s="1"/>
  <c r="Q23" i="1" s="1"/>
  <c r="T23" i="1" s="1"/>
  <c r="J24" i="1"/>
  <c r="N24" i="1" s="1"/>
  <c r="P24" i="1" s="1"/>
  <c r="Q24" i="1" s="1"/>
  <c r="T24" i="1" s="1"/>
  <c r="J25" i="1"/>
  <c r="N25" i="1" s="1"/>
  <c r="P25" i="1" s="1"/>
  <c r="Q25" i="1" s="1"/>
  <c r="T25" i="1" s="1"/>
  <c r="J26" i="1"/>
  <c r="N26" i="1" s="1"/>
  <c r="P26" i="1" s="1"/>
  <c r="Q26" i="1" s="1"/>
  <c r="T26" i="1" s="1"/>
  <c r="J27" i="1"/>
  <c r="N27" i="1" s="1"/>
  <c r="P27" i="1" s="1"/>
  <c r="Q27" i="1" s="1"/>
  <c r="T27" i="1" s="1"/>
  <c r="J28" i="1"/>
  <c r="N28" i="1" s="1"/>
  <c r="P28" i="1" s="1"/>
  <c r="Q28" i="1" s="1"/>
  <c r="T28" i="1" s="1"/>
  <c r="J29" i="1"/>
  <c r="N29" i="1" s="1"/>
  <c r="P29" i="1" s="1"/>
  <c r="Q29" i="1" s="1"/>
  <c r="T29" i="1" s="1"/>
  <c r="J30" i="1"/>
  <c r="N30" i="1" s="1"/>
  <c r="P30" i="1" s="1"/>
  <c r="Q30" i="1" s="1"/>
  <c r="T30" i="1" s="1"/>
  <c r="J31" i="1"/>
  <c r="N31" i="1" s="1"/>
  <c r="P31" i="1" s="1"/>
  <c r="Q31" i="1" s="1"/>
  <c r="T31" i="1" s="1"/>
  <c r="J32" i="1"/>
  <c r="N32" i="1" s="1"/>
  <c r="P32" i="1" s="1"/>
  <c r="Q32" i="1" s="1"/>
  <c r="T32" i="1" s="1"/>
  <c r="J33" i="1"/>
  <c r="N33" i="1" s="1"/>
  <c r="P33" i="1" s="1"/>
  <c r="Q33" i="1" s="1"/>
  <c r="T33" i="1" s="1"/>
  <c r="J34" i="1"/>
  <c r="N34" i="1" s="1"/>
  <c r="P34" i="1" s="1"/>
  <c r="Q34" i="1" s="1"/>
  <c r="T34" i="1" s="1"/>
  <c r="J35" i="1"/>
  <c r="N35" i="1" s="1"/>
  <c r="P35" i="1" s="1"/>
  <c r="Q35" i="1" s="1"/>
  <c r="T35" i="1" s="1"/>
  <c r="J36" i="1"/>
  <c r="N36" i="1" s="1"/>
  <c r="P36" i="1" s="1"/>
  <c r="Q36" i="1" s="1"/>
  <c r="T36" i="1" s="1"/>
  <c r="J37" i="1"/>
  <c r="N37" i="1" s="1"/>
  <c r="P37" i="1" s="1"/>
  <c r="Q37" i="1" s="1"/>
  <c r="T37" i="1" s="1"/>
  <c r="J38" i="1"/>
  <c r="N38" i="1" s="1"/>
  <c r="P38" i="1" s="1"/>
  <c r="Q38" i="1" s="1"/>
  <c r="T38" i="1" s="1"/>
  <c r="J39" i="1"/>
  <c r="N39" i="1" s="1"/>
  <c r="P39" i="1" s="1"/>
  <c r="Q39" i="1" s="1"/>
  <c r="T39" i="1" s="1"/>
  <c r="J40" i="1"/>
  <c r="N40" i="1" s="1"/>
  <c r="P40" i="1" s="1"/>
  <c r="Q40" i="1" s="1"/>
  <c r="T40" i="1" s="1"/>
  <c r="J41" i="1"/>
  <c r="N41" i="1" s="1"/>
  <c r="P41" i="1" s="1"/>
  <c r="Q41" i="1" s="1"/>
  <c r="T41" i="1" s="1"/>
  <c r="J42" i="1"/>
  <c r="N42" i="1" s="1"/>
  <c r="P42" i="1" s="1"/>
  <c r="Q42" i="1" s="1"/>
  <c r="T42" i="1" s="1"/>
  <c r="J43" i="1"/>
  <c r="N43" i="1" s="1"/>
  <c r="P43" i="1" s="1"/>
  <c r="Q43" i="1" s="1"/>
  <c r="T43" i="1" s="1"/>
  <c r="J44" i="1"/>
  <c r="N44" i="1" s="1"/>
  <c r="P44" i="1" s="1"/>
  <c r="Q44" i="1" s="1"/>
  <c r="T44" i="1" s="1"/>
  <c r="J45" i="1"/>
  <c r="N45" i="1" s="1"/>
  <c r="P45" i="1" s="1"/>
  <c r="Q45" i="1" s="1"/>
  <c r="T45" i="1" s="1"/>
  <c r="J46" i="1"/>
  <c r="N46" i="1" s="1"/>
  <c r="P46" i="1" s="1"/>
  <c r="Q46" i="1" s="1"/>
  <c r="T46" i="1" s="1"/>
  <c r="J47" i="1"/>
  <c r="N47" i="1" s="1"/>
  <c r="P47" i="1" s="1"/>
  <c r="Q47" i="1" s="1"/>
  <c r="T47" i="1" s="1"/>
  <c r="J48" i="1"/>
  <c r="N48" i="1" s="1"/>
  <c r="P48" i="1" s="1"/>
  <c r="Q48" i="1" s="1"/>
  <c r="T48" i="1" s="1"/>
  <c r="J49" i="1"/>
  <c r="N49" i="1" s="1"/>
  <c r="P49" i="1" s="1"/>
  <c r="Q49" i="1" s="1"/>
  <c r="T49" i="1" s="1"/>
  <c r="J50" i="1"/>
  <c r="N50" i="1" s="1"/>
  <c r="P50" i="1" s="1"/>
  <c r="Q50" i="1" s="1"/>
  <c r="T50" i="1" s="1"/>
  <c r="J51" i="1"/>
  <c r="N51" i="1" s="1"/>
  <c r="P51" i="1" s="1"/>
  <c r="Q51" i="1" s="1"/>
  <c r="T51" i="1" s="1"/>
  <c r="J52" i="1"/>
  <c r="N52" i="1" s="1"/>
  <c r="P52" i="1" s="1"/>
  <c r="Q52" i="1" s="1"/>
  <c r="T52" i="1" s="1"/>
  <c r="J53" i="1"/>
  <c r="N53" i="1" s="1"/>
  <c r="P53" i="1" s="1"/>
  <c r="Q53" i="1" s="1"/>
  <c r="T53" i="1" s="1"/>
  <c r="J54" i="1"/>
  <c r="N54" i="1" s="1"/>
  <c r="P54" i="1" s="1"/>
  <c r="Q54" i="1" s="1"/>
  <c r="T54" i="1" s="1"/>
  <c r="J55" i="1"/>
  <c r="N55" i="1" s="1"/>
  <c r="P55" i="1" s="1"/>
  <c r="Q55" i="1" s="1"/>
  <c r="T55" i="1" s="1"/>
  <c r="J56" i="1"/>
  <c r="N56" i="1" s="1"/>
  <c r="P56" i="1" s="1"/>
  <c r="Q56" i="1" s="1"/>
  <c r="T56" i="1" s="1"/>
  <c r="J57" i="1"/>
  <c r="N57" i="1" s="1"/>
  <c r="P57" i="1" s="1"/>
  <c r="Q57" i="1" s="1"/>
  <c r="T57" i="1" s="1"/>
  <c r="J2" i="1"/>
  <c r="N2" i="1" s="1"/>
  <c r="P2" i="1" s="1"/>
  <c r="Q2" i="1" s="1"/>
  <c r="T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tc={91FC5B1E-5C00-7548-B6C8-FFFC6952C8C0}</author>
    <author>soilwaterlab2</author>
  </authors>
  <commentList>
    <comment ref="I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in mm</t>
      </text>
    </comment>
    <comment ref="N1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 xml:space="preserve">soilwaterlab2:
</t>
        </r>
        <r>
          <rPr>
            <b/>
            <sz val="9"/>
            <color rgb="FF000000"/>
            <rFont val="Tahoma"/>
            <family val="2"/>
          </rPr>
          <t xml:space="preserve">estimeted because I did not recorded it
</t>
        </r>
      </text>
    </comment>
    <comment ref="R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soilwaterlab2:</t>
        </r>
        <r>
          <rPr>
            <sz val="9"/>
            <color indexed="81"/>
            <rFont val="Tahoma"/>
            <family val="2"/>
          </rPr>
          <t xml:space="preserve">
value in cm^3</t>
        </r>
      </text>
    </comment>
  </commentList>
</comments>
</file>

<file path=xl/sharedStrings.xml><?xml version="1.0" encoding="utf-8"?>
<sst xmlns="http://schemas.openxmlformats.org/spreadsheetml/2006/main" count="79" uniqueCount="24">
  <si>
    <t>field</t>
  </si>
  <si>
    <t>date</t>
  </si>
  <si>
    <t>distance</t>
  </si>
  <si>
    <t>top_depth</t>
  </si>
  <si>
    <t>bottom_depth</t>
  </si>
  <si>
    <t>wet_mass_with_bag</t>
  </si>
  <si>
    <t>wet_mass_with_can</t>
  </si>
  <si>
    <t>dry_mass_with_can</t>
  </si>
  <si>
    <t>can_number</t>
  </si>
  <si>
    <t>core_number</t>
  </si>
  <si>
    <t>core_diameter</t>
  </si>
  <si>
    <t>latitude</t>
  </si>
  <si>
    <t>longitude</t>
  </si>
  <si>
    <t>mass_empty_bag</t>
  </si>
  <si>
    <t>mass_empty_can</t>
  </si>
  <si>
    <t>Neon</t>
  </si>
  <si>
    <t>mass_water</t>
  </si>
  <si>
    <t>theta_g</t>
  </si>
  <si>
    <t>volume</t>
  </si>
  <si>
    <t>bulk_density</t>
  </si>
  <si>
    <t>theta_v</t>
  </si>
  <si>
    <t>Observation</t>
  </si>
  <si>
    <t>Sampling start time: 03/10/2021</t>
  </si>
  <si>
    <t>hs: 12:53pm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</si>
</sst>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left" vertical="center" indent="7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onymous" id="{0CF9290E-BD21-D049-A783-D8CE3E947752}" userId="Anonymou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1-03-26T17:10:33.92" personId="{0CF9290E-BD21-D049-A783-D8CE3E947752}" id="{91FC5B1E-5C00-7548-B6C8-FFFC6952C8C0}">
    <text>Value in mm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9"/>
  <sheetViews>
    <sheetView tabSelected="1" zoomScale="111" zoomScaleNormal="90" workbookViewId="0">
      <selection activeCell="C3" sqref="C3"/>
    </sheetView>
  </sheetViews>
  <sheetFormatPr baseColWidth="10" defaultColWidth="9.1640625" defaultRowHeight="15" x14ac:dyDescent="0.2"/>
  <cols>
    <col min="1" max="1" width="9.1640625" style="1"/>
    <col min="2" max="2" width="10.5" style="1" bestFit="1" customWidth="1"/>
    <col min="3" max="3" width="12.83203125" style="2" bestFit="1" customWidth="1"/>
    <col min="4" max="4" width="9.1640625" style="1"/>
    <col min="5" max="5" width="10.5" style="1" bestFit="1" customWidth="1"/>
    <col min="6" max="6" width="11.83203125" style="1" bestFit="1" customWidth="1"/>
    <col min="7" max="7" width="10.33203125" style="1" bestFit="1" customWidth="1"/>
    <col min="8" max="8" width="14" style="1" bestFit="1" customWidth="1"/>
    <col min="9" max="9" width="14" style="1" customWidth="1"/>
    <col min="10" max="10" width="17.1640625" style="1" bestFit="1" customWidth="1"/>
    <col min="11" max="11" width="19.33203125" style="1" customWidth="1"/>
    <col min="12" max="12" width="13.33203125" style="1" customWidth="1"/>
    <col min="13" max="13" width="16.33203125" style="1" bestFit="1" customWidth="1"/>
    <col min="14" max="14" width="20" style="1" bestFit="1" customWidth="1"/>
    <col min="15" max="15" width="19.33203125" style="1" bestFit="1" customWidth="1"/>
    <col min="16" max="16" width="12.33203125" style="1" bestFit="1" customWidth="1"/>
    <col min="17" max="17" width="8" style="1" bestFit="1" customWidth="1"/>
    <col min="18" max="18" width="7.83203125" style="1" bestFit="1" customWidth="1"/>
    <col min="19" max="19" width="12.83203125" style="1" bestFit="1" customWidth="1"/>
    <col min="20" max="20" width="7.83203125" style="1" bestFit="1" customWidth="1"/>
    <col min="21" max="21" width="11.83203125" style="1" bestFit="1" customWidth="1"/>
    <col min="22" max="16384" width="9.1640625" style="1"/>
  </cols>
  <sheetData>
    <row r="1" spans="1:21" x14ac:dyDescent="0.2">
      <c r="A1" s="3" t="s">
        <v>0</v>
      </c>
      <c r="B1" s="3" t="s">
        <v>1</v>
      </c>
      <c r="C1" s="4" t="s">
        <v>9</v>
      </c>
      <c r="D1" s="3" t="s">
        <v>2</v>
      </c>
      <c r="E1" s="3" t="s">
        <v>11</v>
      </c>
      <c r="F1" s="3" t="s">
        <v>12</v>
      </c>
      <c r="G1" s="3" t="s">
        <v>3</v>
      </c>
      <c r="H1" s="3" t="s">
        <v>4</v>
      </c>
      <c r="I1" s="3" t="s">
        <v>10</v>
      </c>
      <c r="J1" s="3" t="s">
        <v>13</v>
      </c>
      <c r="K1" s="3" t="s">
        <v>5</v>
      </c>
      <c r="L1" s="3" t="s">
        <v>8</v>
      </c>
      <c r="M1" s="3" t="s">
        <v>14</v>
      </c>
      <c r="N1" s="3" t="s">
        <v>6</v>
      </c>
      <c r="O1" s="3" t="s">
        <v>7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</row>
    <row r="2" spans="1:21" x14ac:dyDescent="0.2">
      <c r="A2" s="3" t="s">
        <v>15</v>
      </c>
      <c r="B2" s="8">
        <v>44265</v>
      </c>
      <c r="C2" s="4">
        <v>1</v>
      </c>
      <c r="D2" s="3">
        <v>5</v>
      </c>
      <c r="E2" s="3">
        <v>39.11056</v>
      </c>
      <c r="F2" s="3">
        <v>-96.612719999999996</v>
      </c>
      <c r="G2" s="3">
        <v>0</v>
      </c>
      <c r="H2" s="3">
        <v>5</v>
      </c>
      <c r="I2" s="5">
        <f>(30.63+30.52+30.33)/3</f>
        <v>30.493333333333329</v>
      </c>
      <c r="J2" s="5">
        <f>26.53/5</f>
        <v>5.306</v>
      </c>
      <c r="K2" s="3">
        <v>65</v>
      </c>
      <c r="L2" s="3">
        <v>6</v>
      </c>
      <c r="M2" s="3">
        <v>39</v>
      </c>
      <c r="N2" s="7">
        <f>K2-J2+M2</f>
        <v>98.694000000000003</v>
      </c>
      <c r="O2" s="3">
        <v>89.15</v>
      </c>
      <c r="P2" s="3">
        <f>N2-O2</f>
        <v>9.5439999999999969</v>
      </c>
      <c r="Q2" s="9">
        <f>P2/(O2-M2)</f>
        <v>0.19030907278165496</v>
      </c>
      <c r="R2" s="5">
        <f>PI()*(I2/10/2)^2*(H2-G2)</f>
        <v>36.514864057697302</v>
      </c>
      <c r="S2" s="5">
        <f>(O2-M2)/R2</f>
        <v>1.3734133015190133</v>
      </c>
      <c r="T2" s="9">
        <f>Q2*S2/0.998</f>
        <v>0.26189680556921335</v>
      </c>
      <c r="U2" s="5" t="s">
        <v>22</v>
      </c>
    </row>
    <row r="3" spans="1:21" x14ac:dyDescent="0.2">
      <c r="A3" s="3" t="s">
        <v>15</v>
      </c>
      <c r="B3" s="8">
        <v>44265</v>
      </c>
      <c r="C3" s="4">
        <v>1</v>
      </c>
      <c r="D3" s="3">
        <v>5</v>
      </c>
      <c r="E3" s="3">
        <v>39.11056</v>
      </c>
      <c r="F3" s="3">
        <v>-96.612719999999996</v>
      </c>
      <c r="G3" s="3">
        <v>5</v>
      </c>
      <c r="H3" s="3">
        <v>10</v>
      </c>
      <c r="I3" s="5">
        <f t="shared" ref="I3:I57" si="0">(30.63+30.52+30.33)/3</f>
        <v>30.493333333333329</v>
      </c>
      <c r="J3" s="5">
        <f t="shared" ref="J3:J57" si="1">26.53/5</f>
        <v>5.306</v>
      </c>
      <c r="K3" s="3">
        <v>72</v>
      </c>
      <c r="L3" s="3">
        <v>7</v>
      </c>
      <c r="M3" s="3">
        <v>52</v>
      </c>
      <c r="N3" s="7">
        <f t="shared" ref="N3:N57" si="2">K3-J3+M3</f>
        <v>118.694</v>
      </c>
      <c r="O3" s="3">
        <v>106.76</v>
      </c>
      <c r="P3" s="3">
        <f t="shared" ref="P3:P57" si="3">N3-O3</f>
        <v>11.933999999999997</v>
      </c>
      <c r="Q3" s="9">
        <f t="shared" ref="Q3:Q57" si="4">P3/(O3-M3)</f>
        <v>0.21793279766252732</v>
      </c>
      <c r="R3" s="5">
        <f t="shared" ref="R3:R57" si="5">PI()*(I3/10/2)^2*(H3-G3)</f>
        <v>36.514864057697302</v>
      </c>
      <c r="S3" s="5">
        <f t="shared" ref="S3:S57" si="6">(O3-M3)/R3</f>
        <v>1.4996632580494749</v>
      </c>
      <c r="T3" s="9">
        <f t="shared" ref="T3:T57" si="7">Q3*S3/0.998</f>
        <v>0.32748077092026323</v>
      </c>
      <c r="U3" s="5" t="s">
        <v>23</v>
      </c>
    </row>
    <row r="4" spans="1:21" x14ac:dyDescent="0.2">
      <c r="A4" s="3" t="s">
        <v>15</v>
      </c>
      <c r="B4" s="8">
        <v>44265</v>
      </c>
      <c r="C4" s="4">
        <v>1</v>
      </c>
      <c r="D4" s="3">
        <v>5</v>
      </c>
      <c r="E4" s="3">
        <v>39.11056</v>
      </c>
      <c r="F4" s="3">
        <v>-96.612719999999996</v>
      </c>
      <c r="G4" s="3">
        <v>10</v>
      </c>
      <c r="H4" s="3">
        <v>25</v>
      </c>
      <c r="I4" s="5">
        <f t="shared" si="0"/>
        <v>30.493333333333329</v>
      </c>
      <c r="J4" s="5">
        <f t="shared" si="1"/>
        <v>5.306</v>
      </c>
      <c r="K4" s="3">
        <v>215</v>
      </c>
      <c r="L4" s="3">
        <v>8</v>
      </c>
      <c r="M4" s="3">
        <v>53</v>
      </c>
      <c r="N4" s="7">
        <f t="shared" si="2"/>
        <v>262.69399999999996</v>
      </c>
      <c r="O4" s="3">
        <v>216.65</v>
      </c>
      <c r="P4" s="3">
        <f t="shared" si="3"/>
        <v>46.043999999999954</v>
      </c>
      <c r="Q4" s="9">
        <f t="shared" si="4"/>
        <v>0.28135655362053136</v>
      </c>
      <c r="R4" s="5">
        <f t="shared" si="5"/>
        <v>109.5445921730919</v>
      </c>
      <c r="S4" s="5">
        <f t="shared" si="6"/>
        <v>1.4939121754309506</v>
      </c>
      <c r="T4" s="9">
        <f t="shared" si="7"/>
        <v>0.42116430971042373</v>
      </c>
      <c r="U4" s="5"/>
    </row>
    <row r="5" spans="1:21" x14ac:dyDescent="0.2">
      <c r="A5" s="3" t="s">
        <v>15</v>
      </c>
      <c r="B5" s="8">
        <v>44265</v>
      </c>
      <c r="C5" s="4">
        <v>1</v>
      </c>
      <c r="D5" s="3">
        <v>5</v>
      </c>
      <c r="E5" s="3">
        <v>39.11056</v>
      </c>
      <c r="F5" s="3">
        <v>-96.612719999999996</v>
      </c>
      <c r="G5" s="3">
        <v>25</v>
      </c>
      <c r="H5" s="3">
        <v>43</v>
      </c>
      <c r="I5" s="5">
        <f t="shared" si="0"/>
        <v>30.493333333333329</v>
      </c>
      <c r="J5" s="5">
        <f t="shared" si="1"/>
        <v>5.306</v>
      </c>
      <c r="K5" s="3">
        <v>279</v>
      </c>
      <c r="L5" s="3">
        <v>9</v>
      </c>
      <c r="M5" s="3">
        <v>53</v>
      </c>
      <c r="N5" s="7">
        <f t="shared" si="2"/>
        <v>326.69400000000002</v>
      </c>
      <c r="O5" s="3">
        <v>264.75</v>
      </c>
      <c r="P5" s="3">
        <f t="shared" si="3"/>
        <v>61.944000000000017</v>
      </c>
      <c r="Q5" s="9">
        <f t="shared" si="4"/>
        <v>0.29253364817001187</v>
      </c>
      <c r="R5" s="5">
        <f t="shared" si="5"/>
        <v>131.45351060771029</v>
      </c>
      <c r="S5" s="5">
        <f t="shared" si="6"/>
        <v>1.6108356408366624</v>
      </c>
      <c r="T5" s="9">
        <f t="shared" si="7"/>
        <v>0.47216796254131044</v>
      </c>
      <c r="U5" s="5"/>
    </row>
    <row r="6" spans="1:21" x14ac:dyDescent="0.2">
      <c r="A6" s="3" t="s">
        <v>15</v>
      </c>
      <c r="B6" s="8">
        <v>44265</v>
      </c>
      <c r="C6" s="4">
        <v>2</v>
      </c>
      <c r="D6" s="3">
        <v>5</v>
      </c>
      <c r="E6" s="3">
        <v>39.110610000000001</v>
      </c>
      <c r="F6" s="3">
        <v>-96.612729999999999</v>
      </c>
      <c r="G6" s="3">
        <v>0</v>
      </c>
      <c r="H6" s="3">
        <v>5</v>
      </c>
      <c r="I6" s="5">
        <f t="shared" si="0"/>
        <v>30.493333333333329</v>
      </c>
      <c r="J6" s="5">
        <f t="shared" si="1"/>
        <v>5.306</v>
      </c>
      <c r="K6" s="3">
        <v>64</v>
      </c>
      <c r="L6" s="3">
        <v>10</v>
      </c>
      <c r="M6" s="3">
        <v>52</v>
      </c>
      <c r="N6" s="7">
        <f t="shared" si="2"/>
        <v>110.694</v>
      </c>
      <c r="O6" s="3">
        <v>100.7</v>
      </c>
      <c r="P6" s="3">
        <f t="shared" si="3"/>
        <v>9.9939999999999998</v>
      </c>
      <c r="Q6" s="9">
        <f t="shared" si="4"/>
        <v>0.20521560574948663</v>
      </c>
      <c r="R6" s="5">
        <f t="shared" si="5"/>
        <v>36.514864057697302</v>
      </c>
      <c r="S6" s="5">
        <f t="shared" si="6"/>
        <v>1.3337034453434884</v>
      </c>
      <c r="T6" s="9">
        <f t="shared" si="7"/>
        <v>0.27424525092819774</v>
      </c>
      <c r="U6" s="5"/>
    </row>
    <row r="7" spans="1:21" x14ac:dyDescent="0.2">
      <c r="A7" s="3" t="s">
        <v>15</v>
      </c>
      <c r="B7" s="8">
        <v>44265</v>
      </c>
      <c r="C7" s="4">
        <v>2</v>
      </c>
      <c r="D7" s="3">
        <v>5</v>
      </c>
      <c r="E7" s="3">
        <v>39.110610000000001</v>
      </c>
      <c r="F7" s="3">
        <v>-96.612729999999999</v>
      </c>
      <c r="G7" s="3">
        <v>5</v>
      </c>
      <c r="H7" s="3">
        <v>10</v>
      </c>
      <c r="I7" s="5">
        <f t="shared" si="0"/>
        <v>30.493333333333329</v>
      </c>
      <c r="J7" s="5">
        <f t="shared" si="1"/>
        <v>5.306</v>
      </c>
      <c r="K7" s="3">
        <v>70</v>
      </c>
      <c r="L7" s="3">
        <v>11</v>
      </c>
      <c r="M7" s="3">
        <v>52</v>
      </c>
      <c r="N7" s="7">
        <f t="shared" si="2"/>
        <v>116.694</v>
      </c>
      <c r="O7" s="3">
        <v>105.41</v>
      </c>
      <c r="P7" s="3">
        <f t="shared" si="3"/>
        <v>11.284000000000006</v>
      </c>
      <c r="Q7" s="9">
        <f t="shared" si="4"/>
        <v>0.21127129750982976</v>
      </c>
      <c r="R7" s="5">
        <f t="shared" si="5"/>
        <v>36.514864057697302</v>
      </c>
      <c r="S7" s="5">
        <f t="shared" si="6"/>
        <v>1.4626920126446756</v>
      </c>
      <c r="T7" s="9">
        <f t="shared" si="7"/>
        <v>0.30964412762395288</v>
      </c>
      <c r="U7" s="5"/>
    </row>
    <row r="8" spans="1:21" x14ac:dyDescent="0.2">
      <c r="A8" s="3" t="s">
        <v>15</v>
      </c>
      <c r="B8" s="8">
        <v>44265</v>
      </c>
      <c r="C8" s="4">
        <v>2</v>
      </c>
      <c r="D8" s="3">
        <v>5</v>
      </c>
      <c r="E8" s="3">
        <v>39.110610000000001</v>
      </c>
      <c r="F8" s="3">
        <v>-96.612729999999999</v>
      </c>
      <c r="G8" s="3">
        <v>10</v>
      </c>
      <c r="H8" s="3">
        <v>25</v>
      </c>
      <c r="I8" s="5">
        <f t="shared" si="0"/>
        <v>30.493333333333329</v>
      </c>
      <c r="J8" s="5">
        <f t="shared" si="1"/>
        <v>5.306</v>
      </c>
      <c r="K8" s="3">
        <v>210</v>
      </c>
      <c r="L8" s="3">
        <v>12</v>
      </c>
      <c r="M8" s="3">
        <v>52</v>
      </c>
      <c r="N8" s="7">
        <f t="shared" si="2"/>
        <v>256.69399999999996</v>
      </c>
      <c r="O8" s="3">
        <v>211.28</v>
      </c>
      <c r="P8" s="3">
        <f t="shared" si="3"/>
        <v>45.413999999999959</v>
      </c>
      <c r="Q8" s="9">
        <f t="shared" si="4"/>
        <v>0.28512054244098417</v>
      </c>
      <c r="R8" s="5">
        <f t="shared" si="5"/>
        <v>109.5445921730919</v>
      </c>
      <c r="S8" s="5">
        <f t="shared" si="6"/>
        <v>1.454019745204044</v>
      </c>
      <c r="T8" s="9">
        <f t="shared" si="7"/>
        <v>0.4154017018762311</v>
      </c>
      <c r="U8" s="5"/>
    </row>
    <row r="9" spans="1:21" x14ac:dyDescent="0.2">
      <c r="A9" s="3" t="s">
        <v>15</v>
      </c>
      <c r="B9" s="8">
        <v>44265</v>
      </c>
      <c r="C9" s="4">
        <v>2</v>
      </c>
      <c r="D9" s="3">
        <v>5</v>
      </c>
      <c r="E9" s="3">
        <v>39.110610000000001</v>
      </c>
      <c r="F9" s="3">
        <v>-96.612729999999999</v>
      </c>
      <c r="G9" s="3">
        <v>25</v>
      </c>
      <c r="H9" s="3">
        <v>39</v>
      </c>
      <c r="I9" s="5">
        <f t="shared" si="0"/>
        <v>30.493333333333329</v>
      </c>
      <c r="J9" s="5">
        <f t="shared" si="1"/>
        <v>5.306</v>
      </c>
      <c r="K9" s="3">
        <v>194</v>
      </c>
      <c r="L9" s="3">
        <v>13</v>
      </c>
      <c r="M9" s="3">
        <v>52</v>
      </c>
      <c r="N9" s="7">
        <f t="shared" si="2"/>
        <v>240.69399999999999</v>
      </c>
      <c r="O9" s="3">
        <v>198.86</v>
      </c>
      <c r="P9" s="3">
        <f t="shared" si="3"/>
        <v>41.833999999999975</v>
      </c>
      <c r="Q9" s="9">
        <f t="shared" si="4"/>
        <v>0.28485632575241709</v>
      </c>
      <c r="R9" s="5">
        <f t="shared" si="5"/>
        <v>102.24161936155244</v>
      </c>
      <c r="S9" s="5">
        <f t="shared" si="6"/>
        <v>1.4364013492457079</v>
      </c>
      <c r="T9" s="9">
        <f t="shared" si="7"/>
        <v>0.4099879866251972</v>
      </c>
      <c r="U9" s="5"/>
    </row>
    <row r="10" spans="1:21" x14ac:dyDescent="0.2">
      <c r="A10" s="3" t="s">
        <v>15</v>
      </c>
      <c r="B10" s="8">
        <v>44265</v>
      </c>
      <c r="C10" s="4">
        <v>3</v>
      </c>
      <c r="D10" s="3">
        <v>5</v>
      </c>
      <c r="E10" s="3">
        <v>39.11065</v>
      </c>
      <c r="F10" s="3">
        <v>-96.612690000000001</v>
      </c>
      <c r="G10" s="3">
        <v>0</v>
      </c>
      <c r="H10" s="3">
        <v>5</v>
      </c>
      <c r="I10" s="5">
        <f t="shared" si="0"/>
        <v>30.493333333333329</v>
      </c>
      <c r="J10" s="5">
        <f t="shared" si="1"/>
        <v>5.306</v>
      </c>
      <c r="K10" s="3">
        <v>65</v>
      </c>
      <c r="L10" s="3">
        <v>14</v>
      </c>
      <c r="M10" s="3">
        <v>52</v>
      </c>
      <c r="N10" s="7">
        <f t="shared" si="2"/>
        <v>111.694</v>
      </c>
      <c r="O10" s="3">
        <v>100.7</v>
      </c>
      <c r="P10" s="3">
        <f t="shared" si="3"/>
        <v>10.994</v>
      </c>
      <c r="Q10" s="9">
        <f t="shared" si="4"/>
        <v>0.22574948665297739</v>
      </c>
      <c r="R10" s="5">
        <f t="shared" si="5"/>
        <v>36.514864057697302</v>
      </c>
      <c r="S10" s="5">
        <f t="shared" si="6"/>
        <v>1.3337034453434884</v>
      </c>
      <c r="T10" s="9">
        <f t="shared" si="7"/>
        <v>0.30168624061482946</v>
      </c>
      <c r="U10" s="5"/>
    </row>
    <row r="11" spans="1:21" x14ac:dyDescent="0.2">
      <c r="A11" s="3" t="s">
        <v>15</v>
      </c>
      <c r="B11" s="8">
        <v>44265</v>
      </c>
      <c r="C11" s="4">
        <v>3</v>
      </c>
      <c r="D11" s="3">
        <v>5</v>
      </c>
      <c r="E11" s="3">
        <v>39.11065</v>
      </c>
      <c r="F11" s="3">
        <v>-96.612690000000001</v>
      </c>
      <c r="G11" s="3">
        <v>5</v>
      </c>
      <c r="H11" s="3">
        <v>10</v>
      </c>
      <c r="I11" s="5">
        <f t="shared" si="0"/>
        <v>30.493333333333329</v>
      </c>
      <c r="J11" s="5">
        <f t="shared" si="1"/>
        <v>5.306</v>
      </c>
      <c r="K11" s="3">
        <v>69</v>
      </c>
      <c r="L11" s="3">
        <v>15</v>
      </c>
      <c r="M11" s="3">
        <v>52</v>
      </c>
      <c r="N11" s="7">
        <f t="shared" si="2"/>
        <v>115.694</v>
      </c>
      <c r="O11" s="3">
        <v>103.72</v>
      </c>
      <c r="P11" s="3">
        <f t="shared" si="3"/>
        <v>11.974000000000004</v>
      </c>
      <c r="Q11" s="9">
        <f t="shared" si="4"/>
        <v>0.23151585460170154</v>
      </c>
      <c r="R11" s="5">
        <f t="shared" si="5"/>
        <v>36.514864057697302</v>
      </c>
      <c r="S11" s="5">
        <f t="shared" si="6"/>
        <v>1.4164094906194089</v>
      </c>
      <c r="T11" s="9">
        <f t="shared" si="7"/>
        <v>0.32857841050772868</v>
      </c>
      <c r="U11" s="5"/>
    </row>
    <row r="12" spans="1:21" x14ac:dyDescent="0.2">
      <c r="A12" s="3" t="s">
        <v>15</v>
      </c>
      <c r="B12" s="8">
        <v>44265</v>
      </c>
      <c r="C12" s="4">
        <v>3</v>
      </c>
      <c r="D12" s="3">
        <v>5</v>
      </c>
      <c r="E12" s="3">
        <v>39.11065</v>
      </c>
      <c r="F12" s="3">
        <v>-96.612690000000001</v>
      </c>
      <c r="G12" s="3">
        <v>10</v>
      </c>
      <c r="H12" s="3">
        <v>25</v>
      </c>
      <c r="I12" s="5">
        <f t="shared" si="0"/>
        <v>30.493333333333329</v>
      </c>
      <c r="J12" s="5">
        <f t="shared" si="1"/>
        <v>5.306</v>
      </c>
      <c r="K12" s="3">
        <v>213</v>
      </c>
      <c r="L12" s="3">
        <v>16</v>
      </c>
      <c r="M12" s="3">
        <v>52</v>
      </c>
      <c r="N12" s="7">
        <f t="shared" si="2"/>
        <v>259.69399999999996</v>
      </c>
      <c r="O12" s="3">
        <v>213</v>
      </c>
      <c r="P12" s="3">
        <f t="shared" si="3"/>
        <v>46.69399999999996</v>
      </c>
      <c r="Q12" s="9">
        <f t="shared" si="4"/>
        <v>0.29002484472049667</v>
      </c>
      <c r="R12" s="5">
        <f t="shared" si="5"/>
        <v>109.5445921730919</v>
      </c>
      <c r="S12" s="5">
        <f t="shared" si="6"/>
        <v>1.4697211136228723</v>
      </c>
      <c r="T12" s="9">
        <f t="shared" si="7"/>
        <v>0.42710985747586067</v>
      </c>
      <c r="U12" s="5"/>
    </row>
    <row r="13" spans="1:21" x14ac:dyDescent="0.2">
      <c r="A13" s="3" t="s">
        <v>15</v>
      </c>
      <c r="B13" s="8">
        <v>44265</v>
      </c>
      <c r="C13" s="4">
        <v>3</v>
      </c>
      <c r="D13" s="3">
        <v>5</v>
      </c>
      <c r="E13" s="3">
        <v>39.11065</v>
      </c>
      <c r="F13" s="3">
        <v>-96.612690000000001</v>
      </c>
      <c r="G13" s="3">
        <v>25</v>
      </c>
      <c r="H13" s="3">
        <v>44.2</v>
      </c>
      <c r="I13" s="5">
        <f t="shared" si="0"/>
        <v>30.493333333333329</v>
      </c>
      <c r="J13" s="5">
        <f t="shared" si="1"/>
        <v>5.306</v>
      </c>
      <c r="K13" s="3">
        <v>270</v>
      </c>
      <c r="L13" s="3">
        <v>17</v>
      </c>
      <c r="M13" s="3">
        <v>52</v>
      </c>
      <c r="N13" s="7">
        <f t="shared" si="2"/>
        <v>316.69400000000002</v>
      </c>
      <c r="O13" s="3">
        <v>257.56</v>
      </c>
      <c r="P13" s="3">
        <f t="shared" si="3"/>
        <v>59.134000000000015</v>
      </c>
      <c r="Q13" s="9">
        <f t="shared" si="4"/>
        <v>0.28767269896867104</v>
      </c>
      <c r="R13" s="5">
        <f t="shared" si="5"/>
        <v>140.21707798155765</v>
      </c>
      <c r="S13" s="5">
        <f t="shared" si="6"/>
        <v>1.4660125782041808</v>
      </c>
      <c r="T13" s="9">
        <f t="shared" si="7"/>
        <v>0.42257694899200066</v>
      </c>
      <c r="U13" s="5"/>
    </row>
    <row r="14" spans="1:21" x14ac:dyDescent="0.2">
      <c r="A14" s="3" t="s">
        <v>15</v>
      </c>
      <c r="B14" s="8">
        <v>44265</v>
      </c>
      <c r="C14" s="4">
        <v>4</v>
      </c>
      <c r="D14" s="3">
        <v>5</v>
      </c>
      <c r="E14" s="3">
        <v>39.11063</v>
      </c>
      <c r="F14" s="3">
        <v>-96.12612</v>
      </c>
      <c r="G14" s="3">
        <v>0</v>
      </c>
      <c r="H14" s="3">
        <v>5</v>
      </c>
      <c r="I14" s="5">
        <f t="shared" si="0"/>
        <v>30.493333333333329</v>
      </c>
      <c r="J14" s="5">
        <f t="shared" si="1"/>
        <v>5.306</v>
      </c>
      <c r="K14" s="3">
        <v>49</v>
      </c>
      <c r="L14" s="3">
        <v>18</v>
      </c>
      <c r="M14" s="3">
        <v>52</v>
      </c>
      <c r="N14" s="7">
        <f t="shared" si="2"/>
        <v>95.694000000000003</v>
      </c>
      <c r="O14" s="3">
        <v>89.39</v>
      </c>
      <c r="P14" s="3">
        <f t="shared" si="3"/>
        <v>6.304000000000002</v>
      </c>
      <c r="Q14" s="9">
        <f t="shared" si="4"/>
        <v>0.16860123027547477</v>
      </c>
      <c r="R14" s="5">
        <f t="shared" si="5"/>
        <v>36.514864057697302</v>
      </c>
      <c r="S14" s="5">
        <f t="shared" si="6"/>
        <v>1.0239665671743949</v>
      </c>
      <c r="T14" s="9">
        <f t="shared" si="7"/>
        <v>0.17298799898452663</v>
      </c>
      <c r="U14" s="5"/>
    </row>
    <row r="15" spans="1:21" x14ac:dyDescent="0.2">
      <c r="A15" s="3" t="s">
        <v>15</v>
      </c>
      <c r="B15" s="8">
        <v>44265</v>
      </c>
      <c r="C15" s="4">
        <v>4</v>
      </c>
      <c r="D15" s="3">
        <v>5</v>
      </c>
      <c r="E15" s="3">
        <v>39.11063</v>
      </c>
      <c r="F15" s="3">
        <v>-96.12612</v>
      </c>
      <c r="G15" s="3">
        <v>5</v>
      </c>
      <c r="H15" s="3">
        <v>10</v>
      </c>
      <c r="I15" s="5">
        <f t="shared" si="0"/>
        <v>30.493333333333329</v>
      </c>
      <c r="J15" s="5">
        <f t="shared" si="1"/>
        <v>5.306</v>
      </c>
      <c r="K15" s="3">
        <v>70</v>
      </c>
      <c r="L15" s="3">
        <v>19</v>
      </c>
      <c r="M15" s="3">
        <v>52</v>
      </c>
      <c r="N15" s="7">
        <f t="shared" si="2"/>
        <v>116.694</v>
      </c>
      <c r="O15" s="3">
        <v>104.53</v>
      </c>
      <c r="P15" s="3">
        <f t="shared" si="3"/>
        <v>12.164000000000001</v>
      </c>
      <c r="Q15" s="9">
        <f t="shared" si="4"/>
        <v>0.23156291642870744</v>
      </c>
      <c r="R15" s="5">
        <f t="shared" si="5"/>
        <v>36.514864057697302</v>
      </c>
      <c r="S15" s="5">
        <f t="shared" si="6"/>
        <v>1.4385922378622884</v>
      </c>
      <c r="T15" s="9">
        <f t="shared" si="7"/>
        <v>0.33379219854818865</v>
      </c>
      <c r="U15" s="5"/>
    </row>
    <row r="16" spans="1:21" x14ac:dyDescent="0.2">
      <c r="A16" s="3" t="s">
        <v>15</v>
      </c>
      <c r="B16" s="8">
        <v>44265</v>
      </c>
      <c r="C16" s="4">
        <v>4</v>
      </c>
      <c r="D16" s="3">
        <v>5</v>
      </c>
      <c r="E16" s="3">
        <v>39.11063</v>
      </c>
      <c r="F16" s="3">
        <v>-96.12612</v>
      </c>
      <c r="G16" s="3">
        <v>10</v>
      </c>
      <c r="H16" s="3">
        <v>25</v>
      </c>
      <c r="I16" s="5">
        <f t="shared" si="0"/>
        <v>30.493333333333329</v>
      </c>
      <c r="J16" s="5">
        <f t="shared" si="1"/>
        <v>5.306</v>
      </c>
      <c r="K16" s="3">
        <v>207</v>
      </c>
      <c r="L16" s="3">
        <v>20</v>
      </c>
      <c r="M16" s="3">
        <v>51</v>
      </c>
      <c r="N16" s="7">
        <f t="shared" si="2"/>
        <v>252.69399999999999</v>
      </c>
      <c r="O16" s="3">
        <v>207.12</v>
      </c>
      <c r="P16" s="3">
        <f t="shared" si="3"/>
        <v>45.573999999999984</v>
      </c>
      <c r="Q16" s="9">
        <f t="shared" si="4"/>
        <v>0.29191647450678954</v>
      </c>
      <c r="R16" s="5">
        <f t="shared" si="5"/>
        <v>109.5445921730919</v>
      </c>
      <c r="S16" s="5">
        <f t="shared" si="6"/>
        <v>1.4251730450857318</v>
      </c>
      <c r="T16" s="9">
        <f t="shared" si="7"/>
        <v>0.41686522132618503</v>
      </c>
      <c r="U16" s="5"/>
    </row>
    <row r="17" spans="1:21" x14ac:dyDescent="0.2">
      <c r="A17" s="3" t="s">
        <v>15</v>
      </c>
      <c r="B17" s="8">
        <v>44265</v>
      </c>
      <c r="C17" s="4">
        <v>4</v>
      </c>
      <c r="D17" s="3">
        <v>5</v>
      </c>
      <c r="E17" s="3">
        <v>39.11063</v>
      </c>
      <c r="F17" s="3">
        <v>-96.12612</v>
      </c>
      <c r="G17" s="3">
        <v>25</v>
      </c>
      <c r="H17" s="3">
        <v>43</v>
      </c>
      <c r="I17" s="5">
        <f t="shared" si="0"/>
        <v>30.493333333333329</v>
      </c>
      <c r="J17" s="5">
        <f t="shared" si="1"/>
        <v>5.306</v>
      </c>
      <c r="K17" s="3">
        <v>230</v>
      </c>
      <c r="L17" s="3">
        <v>21</v>
      </c>
      <c r="M17" s="3">
        <v>52</v>
      </c>
      <c r="N17" s="7">
        <f t="shared" si="2"/>
        <v>276.69399999999996</v>
      </c>
      <c r="O17" s="3">
        <v>224.31</v>
      </c>
      <c r="P17" s="3">
        <f t="shared" si="3"/>
        <v>52.383999999999958</v>
      </c>
      <c r="Q17" s="9">
        <f t="shared" si="4"/>
        <v>0.30401021414891738</v>
      </c>
      <c r="R17" s="5">
        <f t="shared" si="5"/>
        <v>131.45351060771029</v>
      </c>
      <c r="S17" s="5">
        <f t="shared" si="6"/>
        <v>1.310805616399364</v>
      </c>
      <c r="T17" s="9">
        <f t="shared" si="7"/>
        <v>0.39929688992903239</v>
      </c>
      <c r="U17" s="5"/>
    </row>
    <row r="18" spans="1:21" x14ac:dyDescent="0.2">
      <c r="A18" s="3" t="s">
        <v>15</v>
      </c>
      <c r="B18" s="8">
        <v>44265</v>
      </c>
      <c r="C18" s="4">
        <v>5</v>
      </c>
      <c r="D18" s="3">
        <v>5</v>
      </c>
      <c r="E18" s="3">
        <v>39.110579999999999</v>
      </c>
      <c r="F18" s="3">
        <v>-96.6126</v>
      </c>
      <c r="G18" s="3">
        <v>0</v>
      </c>
      <c r="H18" s="3">
        <v>5</v>
      </c>
      <c r="I18" s="5">
        <f t="shared" si="0"/>
        <v>30.493333333333329</v>
      </c>
      <c r="J18" s="5">
        <f t="shared" si="1"/>
        <v>5.306</v>
      </c>
      <c r="K18" s="3">
        <v>60</v>
      </c>
      <c r="L18" s="3">
        <v>22</v>
      </c>
      <c r="M18" s="3">
        <v>52</v>
      </c>
      <c r="N18" s="7">
        <f t="shared" si="2"/>
        <v>106.694</v>
      </c>
      <c r="O18" s="3">
        <v>96.91</v>
      </c>
      <c r="P18" s="3">
        <f t="shared" si="3"/>
        <v>9.784000000000006</v>
      </c>
      <c r="Q18" s="9">
        <f t="shared" si="4"/>
        <v>0.21785793809841922</v>
      </c>
      <c r="R18" s="5">
        <f t="shared" si="5"/>
        <v>36.514864057697302</v>
      </c>
      <c r="S18" s="5">
        <f t="shared" si="6"/>
        <v>1.2299100971329786</v>
      </c>
      <c r="T18" s="9">
        <f t="shared" si="7"/>
        <v>0.26848264309400521</v>
      </c>
      <c r="U18" s="5"/>
    </row>
    <row r="19" spans="1:21" x14ac:dyDescent="0.2">
      <c r="A19" s="3" t="s">
        <v>15</v>
      </c>
      <c r="B19" s="8">
        <v>44265</v>
      </c>
      <c r="C19" s="4">
        <v>5</v>
      </c>
      <c r="D19" s="3">
        <v>5</v>
      </c>
      <c r="E19" s="3">
        <v>39.110579999999999</v>
      </c>
      <c r="F19" s="3">
        <v>-96.6126</v>
      </c>
      <c r="G19" s="3">
        <v>5</v>
      </c>
      <c r="H19" s="3">
        <v>10</v>
      </c>
      <c r="I19" s="5">
        <f t="shared" si="0"/>
        <v>30.493333333333329</v>
      </c>
      <c r="J19" s="5">
        <f t="shared" si="1"/>
        <v>5.306</v>
      </c>
      <c r="K19" s="3">
        <v>71</v>
      </c>
      <c r="L19" s="3">
        <v>23</v>
      </c>
      <c r="M19" s="3">
        <v>52</v>
      </c>
      <c r="N19" s="7">
        <f t="shared" si="2"/>
        <v>117.694</v>
      </c>
      <c r="O19" s="3">
        <v>105.18</v>
      </c>
      <c r="P19" s="3">
        <f t="shared" si="3"/>
        <v>12.513999999999996</v>
      </c>
      <c r="Q19" s="9">
        <f t="shared" si="4"/>
        <v>0.23531402783001118</v>
      </c>
      <c r="R19" s="5">
        <f t="shared" si="5"/>
        <v>36.514864057697302</v>
      </c>
      <c r="S19" s="5">
        <f t="shared" si="6"/>
        <v>1.4563932078720065</v>
      </c>
      <c r="T19" s="9">
        <f t="shared" si="7"/>
        <v>0.34339654493850963</v>
      </c>
      <c r="U19" s="5"/>
    </row>
    <row r="20" spans="1:21" x14ac:dyDescent="0.2">
      <c r="A20" s="3" t="s">
        <v>15</v>
      </c>
      <c r="B20" s="8">
        <v>44265</v>
      </c>
      <c r="C20" s="4">
        <v>5</v>
      </c>
      <c r="D20" s="3">
        <v>5</v>
      </c>
      <c r="E20" s="3">
        <v>39.110579999999999</v>
      </c>
      <c r="F20" s="3">
        <v>-96.6126</v>
      </c>
      <c r="G20" s="3">
        <v>10</v>
      </c>
      <c r="H20" s="3">
        <v>25</v>
      </c>
      <c r="I20" s="5">
        <f t="shared" si="0"/>
        <v>30.493333333333329</v>
      </c>
      <c r="J20" s="5">
        <f t="shared" si="1"/>
        <v>5.306</v>
      </c>
      <c r="K20" s="3">
        <v>206</v>
      </c>
      <c r="L20" s="3">
        <v>24</v>
      </c>
      <c r="M20" s="3">
        <v>52</v>
      </c>
      <c r="N20" s="7">
        <f t="shared" si="2"/>
        <v>252.69399999999999</v>
      </c>
      <c r="O20" s="3">
        <v>207.67</v>
      </c>
      <c r="P20" s="3">
        <f t="shared" si="3"/>
        <v>45.024000000000001</v>
      </c>
      <c r="Q20" s="9">
        <f t="shared" si="4"/>
        <v>0.2892272114087493</v>
      </c>
      <c r="R20" s="5">
        <f t="shared" si="5"/>
        <v>109.5445921730919</v>
      </c>
      <c r="S20" s="5">
        <f t="shared" si="6"/>
        <v>1.4210651289296428</v>
      </c>
      <c r="T20" s="9">
        <f t="shared" si="7"/>
        <v>0.41183437321696925</v>
      </c>
      <c r="U20" s="5"/>
    </row>
    <row r="21" spans="1:21" x14ac:dyDescent="0.2">
      <c r="A21" s="3" t="s">
        <v>15</v>
      </c>
      <c r="B21" s="8">
        <v>44265</v>
      </c>
      <c r="C21" s="4">
        <v>5</v>
      </c>
      <c r="D21" s="3">
        <v>5</v>
      </c>
      <c r="E21" s="3">
        <v>39.110579999999999</v>
      </c>
      <c r="F21" s="3">
        <v>-96.6126</v>
      </c>
      <c r="G21" s="3">
        <v>25</v>
      </c>
      <c r="H21" s="3">
        <v>44</v>
      </c>
      <c r="I21" s="5">
        <f t="shared" si="0"/>
        <v>30.493333333333329</v>
      </c>
      <c r="J21" s="5">
        <f t="shared" si="1"/>
        <v>5.306</v>
      </c>
      <c r="K21" s="3">
        <v>281</v>
      </c>
      <c r="L21" s="3">
        <v>25</v>
      </c>
      <c r="M21" s="3">
        <v>52</v>
      </c>
      <c r="N21" s="7">
        <f t="shared" si="2"/>
        <v>327.69400000000002</v>
      </c>
      <c r="O21" s="3">
        <v>264.45999999999998</v>
      </c>
      <c r="P21" s="3">
        <f t="shared" si="3"/>
        <v>63.234000000000037</v>
      </c>
      <c r="Q21" s="9">
        <f t="shared" si="4"/>
        <v>0.29762778876023743</v>
      </c>
      <c r="R21" s="5">
        <f t="shared" si="5"/>
        <v>138.75648341924975</v>
      </c>
      <c r="S21" s="5">
        <f t="shared" si="6"/>
        <v>1.5311716956537205</v>
      </c>
      <c r="T21" s="9">
        <f t="shared" si="7"/>
        <v>0.45663251101170349</v>
      </c>
      <c r="U21" s="5"/>
    </row>
    <row r="22" spans="1:21" x14ac:dyDescent="0.2">
      <c r="A22" s="3" t="s">
        <v>15</v>
      </c>
      <c r="B22" s="8">
        <v>44265</v>
      </c>
      <c r="C22" s="4">
        <v>6</v>
      </c>
      <c r="D22" s="3">
        <v>5</v>
      </c>
      <c r="E22" s="3">
        <v>39.110529999999997</v>
      </c>
      <c r="F22" s="3">
        <v>-96.612660000000005</v>
      </c>
      <c r="G22" s="3">
        <v>0</v>
      </c>
      <c r="H22" s="3">
        <v>5</v>
      </c>
      <c r="I22" s="5">
        <f t="shared" si="0"/>
        <v>30.493333333333329</v>
      </c>
      <c r="J22" s="5">
        <f t="shared" si="1"/>
        <v>5.306</v>
      </c>
      <c r="K22" s="3">
        <v>49</v>
      </c>
      <c r="L22" s="3">
        <v>26</v>
      </c>
      <c r="M22" s="3">
        <v>51</v>
      </c>
      <c r="N22" s="7">
        <f t="shared" si="2"/>
        <v>94.694000000000003</v>
      </c>
      <c r="O22" s="3">
        <v>87.76</v>
      </c>
      <c r="P22" s="3">
        <f t="shared" si="3"/>
        <v>6.9339999999999975</v>
      </c>
      <c r="Q22" s="9">
        <f t="shared" si="4"/>
        <v>0.18862894450489653</v>
      </c>
      <c r="R22" s="5">
        <f t="shared" si="5"/>
        <v>36.514864057697302</v>
      </c>
      <c r="S22" s="5">
        <f t="shared" si="6"/>
        <v>1.006713319318822</v>
      </c>
      <c r="T22" s="9">
        <f t="shared" si="7"/>
        <v>0.19027582248710448</v>
      </c>
      <c r="U22" s="5"/>
    </row>
    <row r="23" spans="1:21" x14ac:dyDescent="0.2">
      <c r="A23" s="3" t="s">
        <v>15</v>
      </c>
      <c r="B23" s="8">
        <v>44265</v>
      </c>
      <c r="C23" s="4">
        <v>6</v>
      </c>
      <c r="D23" s="3">
        <v>5</v>
      </c>
      <c r="E23" s="3">
        <v>39.110529999999997</v>
      </c>
      <c r="F23" s="3">
        <v>-96.612660000000005</v>
      </c>
      <c r="G23" s="3">
        <v>5</v>
      </c>
      <c r="H23" s="3">
        <v>10</v>
      </c>
      <c r="I23" s="5">
        <f t="shared" si="0"/>
        <v>30.493333333333329</v>
      </c>
      <c r="J23" s="5">
        <f t="shared" si="1"/>
        <v>5.306</v>
      </c>
      <c r="K23" s="3">
        <v>78</v>
      </c>
      <c r="L23" s="3">
        <v>27</v>
      </c>
      <c r="M23" s="3">
        <v>51</v>
      </c>
      <c r="N23" s="7">
        <f t="shared" si="2"/>
        <v>123.694</v>
      </c>
      <c r="O23" s="3">
        <v>110.19</v>
      </c>
      <c r="P23" s="3">
        <f t="shared" si="3"/>
        <v>13.504000000000005</v>
      </c>
      <c r="Q23" s="9">
        <f t="shared" si="4"/>
        <v>0.22814664639297189</v>
      </c>
      <c r="R23" s="5">
        <f t="shared" si="5"/>
        <v>36.514864057697302</v>
      </c>
      <c r="S23" s="5">
        <f t="shared" si="6"/>
        <v>1.6209837151926298</v>
      </c>
      <c r="T23" s="9">
        <f t="shared" si="7"/>
        <v>0.37056312472827529</v>
      </c>
      <c r="U23" s="5"/>
    </row>
    <row r="24" spans="1:21" x14ac:dyDescent="0.2">
      <c r="A24" s="3" t="s">
        <v>15</v>
      </c>
      <c r="B24" s="8">
        <v>44265</v>
      </c>
      <c r="C24" s="4">
        <v>6</v>
      </c>
      <c r="D24" s="3">
        <v>5</v>
      </c>
      <c r="E24" s="3">
        <v>39.110529999999997</v>
      </c>
      <c r="F24" s="3">
        <v>-96.612660000000005</v>
      </c>
      <c r="G24" s="3">
        <v>10</v>
      </c>
      <c r="H24" s="3">
        <v>25</v>
      </c>
      <c r="I24" s="5">
        <f t="shared" si="0"/>
        <v>30.493333333333329</v>
      </c>
      <c r="J24" s="5">
        <f t="shared" si="1"/>
        <v>5.306</v>
      </c>
      <c r="K24" s="3">
        <v>213</v>
      </c>
      <c r="L24" s="3">
        <v>29</v>
      </c>
      <c r="M24" s="3">
        <v>52</v>
      </c>
      <c r="N24" s="7">
        <f t="shared" si="2"/>
        <v>259.69399999999996</v>
      </c>
      <c r="O24" s="3">
        <v>215.48</v>
      </c>
      <c r="P24" s="3">
        <f t="shared" si="3"/>
        <v>44.21399999999997</v>
      </c>
      <c r="Q24" s="9">
        <f t="shared" si="4"/>
        <v>0.27045510154147279</v>
      </c>
      <c r="R24" s="5">
        <f t="shared" si="5"/>
        <v>109.5445921730919</v>
      </c>
      <c r="S24" s="5">
        <f t="shared" si="6"/>
        <v>1.4923602959942057</v>
      </c>
      <c r="T24" s="9">
        <f t="shared" si="7"/>
        <v>0.40442530600157844</v>
      </c>
      <c r="U24" s="5"/>
    </row>
    <row r="25" spans="1:21" x14ac:dyDescent="0.2">
      <c r="A25" s="3" t="s">
        <v>15</v>
      </c>
      <c r="B25" s="8">
        <v>44265</v>
      </c>
      <c r="C25" s="4">
        <v>6</v>
      </c>
      <c r="D25" s="3">
        <v>5</v>
      </c>
      <c r="E25" s="3">
        <v>39.110529999999997</v>
      </c>
      <c r="F25" s="3">
        <v>-96.612660000000005</v>
      </c>
      <c r="G25" s="3">
        <v>25</v>
      </c>
      <c r="H25" s="3">
        <v>43.5</v>
      </c>
      <c r="I25" s="5">
        <f t="shared" si="0"/>
        <v>30.493333333333329</v>
      </c>
      <c r="J25" s="5">
        <f t="shared" si="1"/>
        <v>5.306</v>
      </c>
      <c r="K25" s="3">
        <v>289</v>
      </c>
      <c r="L25" s="3">
        <v>28</v>
      </c>
      <c r="M25" s="3">
        <v>52</v>
      </c>
      <c r="N25" s="7">
        <f t="shared" si="2"/>
        <v>335.69400000000002</v>
      </c>
      <c r="O25" s="3">
        <v>274.61</v>
      </c>
      <c r="P25" s="3">
        <f t="shared" si="3"/>
        <v>61.084000000000003</v>
      </c>
      <c r="Q25" s="9">
        <f t="shared" si="4"/>
        <v>0.2743991734423431</v>
      </c>
      <c r="R25" s="5">
        <f t="shared" si="5"/>
        <v>135.10499701348002</v>
      </c>
      <c r="S25" s="5">
        <f t="shared" si="6"/>
        <v>1.6476814693818411</v>
      </c>
      <c r="T25" s="9">
        <f t="shared" si="7"/>
        <v>0.45302849027519299</v>
      </c>
      <c r="U25" s="5"/>
    </row>
    <row r="26" spans="1:21" x14ac:dyDescent="0.2">
      <c r="A26" s="3" t="s">
        <v>15</v>
      </c>
      <c r="B26" s="8">
        <v>44265</v>
      </c>
      <c r="C26" s="4">
        <v>7</v>
      </c>
      <c r="D26" s="3">
        <v>50</v>
      </c>
      <c r="E26" s="3">
        <v>39.110469999999999</v>
      </c>
      <c r="F26" s="3">
        <v>-96.613200000000006</v>
      </c>
      <c r="G26" s="3">
        <v>0</v>
      </c>
      <c r="H26" s="3">
        <v>5</v>
      </c>
      <c r="I26" s="5">
        <f t="shared" si="0"/>
        <v>30.493333333333329</v>
      </c>
      <c r="J26" s="5">
        <f t="shared" si="1"/>
        <v>5.306</v>
      </c>
      <c r="K26" s="3">
        <v>61</v>
      </c>
      <c r="L26" s="3">
        <v>30</v>
      </c>
      <c r="M26" s="3">
        <v>53</v>
      </c>
      <c r="N26" s="7">
        <f t="shared" si="2"/>
        <v>108.694</v>
      </c>
      <c r="O26" s="3">
        <v>98.51</v>
      </c>
      <c r="P26" s="3">
        <f t="shared" si="3"/>
        <v>10.183999999999997</v>
      </c>
      <c r="Q26" s="9">
        <f t="shared" si="4"/>
        <v>0.22377499450670174</v>
      </c>
      <c r="R26" s="5">
        <f t="shared" si="5"/>
        <v>36.514864057697302</v>
      </c>
      <c r="S26" s="5">
        <f t="shared" si="6"/>
        <v>1.2463417617573338</v>
      </c>
      <c r="T26" s="9">
        <f t="shared" si="7"/>
        <v>0.2794590389686577</v>
      </c>
      <c r="U26" s="5"/>
    </row>
    <row r="27" spans="1:21" x14ac:dyDescent="0.2">
      <c r="A27" s="3" t="s">
        <v>15</v>
      </c>
      <c r="B27" s="8">
        <v>44265</v>
      </c>
      <c r="C27" s="4">
        <v>7</v>
      </c>
      <c r="D27" s="3">
        <v>50</v>
      </c>
      <c r="E27" s="3">
        <v>39.110469999999999</v>
      </c>
      <c r="F27" s="3">
        <v>-96.613200000000006</v>
      </c>
      <c r="G27" s="3">
        <v>5</v>
      </c>
      <c r="H27" s="3">
        <v>10</v>
      </c>
      <c r="I27" s="5">
        <f t="shared" si="0"/>
        <v>30.493333333333329</v>
      </c>
      <c r="J27" s="5">
        <f t="shared" si="1"/>
        <v>5.306</v>
      </c>
      <c r="K27" s="3">
        <v>68</v>
      </c>
      <c r="L27" s="3">
        <v>31</v>
      </c>
      <c r="M27" s="3">
        <v>52</v>
      </c>
      <c r="N27" s="7">
        <f t="shared" si="2"/>
        <v>114.694</v>
      </c>
      <c r="O27" s="3">
        <v>103.66</v>
      </c>
      <c r="P27" s="3">
        <f t="shared" si="3"/>
        <v>11.034000000000006</v>
      </c>
      <c r="Q27" s="9">
        <f t="shared" si="4"/>
        <v>0.21358885017421617</v>
      </c>
      <c r="R27" s="5">
        <f t="shared" si="5"/>
        <v>36.514864057697302</v>
      </c>
      <c r="S27" s="5">
        <f t="shared" si="6"/>
        <v>1.4147663241569735</v>
      </c>
      <c r="T27" s="9">
        <f t="shared" si="7"/>
        <v>0.30278388020229496</v>
      </c>
      <c r="U27" s="5"/>
    </row>
    <row r="28" spans="1:21" x14ac:dyDescent="0.2">
      <c r="A28" s="3" t="s">
        <v>15</v>
      </c>
      <c r="B28" s="8">
        <v>44265</v>
      </c>
      <c r="C28" s="4">
        <v>7</v>
      </c>
      <c r="D28" s="3">
        <v>50</v>
      </c>
      <c r="E28" s="3">
        <v>39.110469999999999</v>
      </c>
      <c r="F28" s="3">
        <v>-96.613200000000006</v>
      </c>
      <c r="G28" s="3">
        <v>10</v>
      </c>
      <c r="H28" s="3">
        <v>25</v>
      </c>
      <c r="I28" s="5">
        <f t="shared" si="0"/>
        <v>30.493333333333329</v>
      </c>
      <c r="J28" s="5">
        <f t="shared" si="1"/>
        <v>5.306</v>
      </c>
      <c r="K28" s="3">
        <v>213</v>
      </c>
      <c r="L28" s="3">
        <v>32</v>
      </c>
      <c r="M28" s="3">
        <v>52</v>
      </c>
      <c r="N28" s="7">
        <f t="shared" si="2"/>
        <v>259.69399999999996</v>
      </c>
      <c r="O28" s="3">
        <v>214.91</v>
      </c>
      <c r="P28" s="3">
        <f t="shared" si="3"/>
        <v>44.783999999999963</v>
      </c>
      <c r="Q28" s="9">
        <f t="shared" si="4"/>
        <v>0.27490025167270249</v>
      </c>
      <c r="R28" s="5">
        <f t="shared" si="5"/>
        <v>109.5445921730919</v>
      </c>
      <c r="S28" s="5">
        <f t="shared" si="6"/>
        <v>1.4871569355298269</v>
      </c>
      <c r="T28" s="9">
        <f t="shared" si="7"/>
        <v>0.40963909404203847</v>
      </c>
      <c r="U28" s="5"/>
    </row>
    <row r="29" spans="1:21" x14ac:dyDescent="0.2">
      <c r="A29" s="3" t="s">
        <v>15</v>
      </c>
      <c r="B29" s="8">
        <v>44265</v>
      </c>
      <c r="C29" s="4">
        <v>7</v>
      </c>
      <c r="D29" s="3">
        <v>50</v>
      </c>
      <c r="E29" s="3">
        <v>39.110469999999999</v>
      </c>
      <c r="F29" s="3">
        <v>-96.613200000000006</v>
      </c>
      <c r="G29" s="3">
        <v>25</v>
      </c>
      <c r="H29" s="3">
        <v>44.5</v>
      </c>
      <c r="I29" s="5">
        <f t="shared" si="0"/>
        <v>30.493333333333329</v>
      </c>
      <c r="J29" s="5">
        <f t="shared" si="1"/>
        <v>5.306</v>
      </c>
      <c r="K29" s="3">
        <v>297</v>
      </c>
      <c r="L29" s="3">
        <v>33</v>
      </c>
      <c r="M29" s="3">
        <v>52</v>
      </c>
      <c r="N29" s="7">
        <f t="shared" si="2"/>
        <v>343.69400000000002</v>
      </c>
      <c r="O29" s="3">
        <v>279.04000000000002</v>
      </c>
      <c r="P29" s="3">
        <f t="shared" si="3"/>
        <v>64.653999999999996</v>
      </c>
      <c r="Q29" s="9">
        <f t="shared" si="4"/>
        <v>0.28476920366455244</v>
      </c>
      <c r="R29" s="5">
        <f t="shared" si="5"/>
        <v>142.40796982501948</v>
      </c>
      <c r="S29" s="5">
        <f t="shared" si="6"/>
        <v>1.5942927932964019</v>
      </c>
      <c r="T29" s="9">
        <f t="shared" si="7"/>
        <v>0.45491531979474076</v>
      </c>
      <c r="U29" s="5"/>
    </row>
    <row r="30" spans="1:21" x14ac:dyDescent="0.2">
      <c r="A30" s="3" t="s">
        <v>15</v>
      </c>
      <c r="B30" s="8">
        <v>44265</v>
      </c>
      <c r="C30" s="4">
        <v>8</v>
      </c>
      <c r="D30" s="3">
        <v>50</v>
      </c>
      <c r="E30" s="3">
        <v>39.11103</v>
      </c>
      <c r="F30" s="3">
        <v>-96.612650000000002</v>
      </c>
      <c r="G30" s="3">
        <v>0</v>
      </c>
      <c r="H30" s="3">
        <v>5</v>
      </c>
      <c r="I30" s="5">
        <f t="shared" si="0"/>
        <v>30.493333333333329</v>
      </c>
      <c r="J30" s="5">
        <f t="shared" si="1"/>
        <v>5.306</v>
      </c>
      <c r="K30" s="3">
        <v>45</v>
      </c>
      <c r="L30" s="3">
        <v>37</v>
      </c>
      <c r="M30" s="3">
        <v>53</v>
      </c>
      <c r="N30" s="7">
        <f t="shared" si="2"/>
        <v>92.694000000000003</v>
      </c>
      <c r="O30" s="3">
        <v>85.71</v>
      </c>
      <c r="P30" s="3">
        <f t="shared" si="3"/>
        <v>6.9840000000000089</v>
      </c>
      <c r="Q30" s="9">
        <f t="shared" si="4"/>
        <v>0.21351268725160533</v>
      </c>
      <c r="R30" s="5">
        <f t="shared" si="5"/>
        <v>36.514864057697302</v>
      </c>
      <c r="S30" s="5">
        <f t="shared" si="6"/>
        <v>0.89579958310442498</v>
      </c>
      <c r="T30" s="9">
        <f t="shared" si="7"/>
        <v>0.1916478719714364</v>
      </c>
      <c r="U30" s="5"/>
    </row>
    <row r="31" spans="1:21" x14ac:dyDescent="0.2">
      <c r="A31" s="3" t="s">
        <v>15</v>
      </c>
      <c r="B31" s="8">
        <v>44265</v>
      </c>
      <c r="C31" s="4">
        <v>8</v>
      </c>
      <c r="D31" s="3">
        <v>50</v>
      </c>
      <c r="E31" s="3">
        <v>39.11103</v>
      </c>
      <c r="F31" s="3">
        <v>-96.612650000000002</v>
      </c>
      <c r="G31" s="3">
        <v>5</v>
      </c>
      <c r="H31" s="3">
        <v>10</v>
      </c>
      <c r="I31" s="5">
        <f t="shared" si="0"/>
        <v>30.493333333333329</v>
      </c>
      <c r="J31" s="5">
        <f t="shared" si="1"/>
        <v>5.306</v>
      </c>
      <c r="K31" s="3">
        <v>73</v>
      </c>
      <c r="L31" s="3">
        <v>36</v>
      </c>
      <c r="M31" s="3">
        <v>51</v>
      </c>
      <c r="N31" s="7">
        <f t="shared" si="2"/>
        <v>118.694</v>
      </c>
      <c r="O31" s="3">
        <v>106.06</v>
      </c>
      <c r="P31" s="3">
        <f t="shared" si="3"/>
        <v>12.634</v>
      </c>
      <c r="Q31" s="9">
        <f t="shared" si="4"/>
        <v>0.22945877224845623</v>
      </c>
      <c r="R31" s="5">
        <f t="shared" si="5"/>
        <v>36.514864057697302</v>
      </c>
      <c r="S31" s="5">
        <f t="shared" si="6"/>
        <v>1.5078790903616524</v>
      </c>
      <c r="T31" s="9">
        <f t="shared" si="7"/>
        <v>0.34668946370090553</v>
      </c>
      <c r="U31" s="5"/>
    </row>
    <row r="32" spans="1:21" x14ac:dyDescent="0.2">
      <c r="A32" s="3" t="s">
        <v>15</v>
      </c>
      <c r="B32" s="8">
        <v>44265</v>
      </c>
      <c r="C32" s="4">
        <v>8</v>
      </c>
      <c r="D32" s="3">
        <v>50</v>
      </c>
      <c r="E32" s="3">
        <v>39.11103</v>
      </c>
      <c r="F32" s="3">
        <v>-96.612650000000002</v>
      </c>
      <c r="G32" s="3">
        <v>10</v>
      </c>
      <c r="H32" s="3">
        <v>25</v>
      </c>
      <c r="I32" s="5">
        <f t="shared" si="0"/>
        <v>30.493333333333329</v>
      </c>
      <c r="J32" s="5">
        <f t="shared" si="1"/>
        <v>5.306</v>
      </c>
      <c r="K32" s="3">
        <v>207</v>
      </c>
      <c r="L32" s="3">
        <v>35</v>
      </c>
      <c r="M32" s="3">
        <v>52</v>
      </c>
      <c r="N32" s="7">
        <f t="shared" si="2"/>
        <v>253.69399999999999</v>
      </c>
      <c r="O32" s="3">
        <v>207.73</v>
      </c>
      <c r="P32" s="3">
        <f t="shared" si="3"/>
        <v>45.963999999999999</v>
      </c>
      <c r="Q32" s="9">
        <f t="shared" si="4"/>
        <v>0.29515186540807808</v>
      </c>
      <c r="R32" s="5">
        <f t="shared" si="5"/>
        <v>109.5445921730919</v>
      </c>
      <c r="S32" s="5">
        <f t="shared" si="6"/>
        <v>1.421612851083788</v>
      </c>
      <c r="T32" s="9">
        <f t="shared" si="7"/>
        <v>0.42043254998544721</v>
      </c>
      <c r="U32" s="5"/>
    </row>
    <row r="33" spans="1:21" x14ac:dyDescent="0.2">
      <c r="A33" s="3" t="s">
        <v>15</v>
      </c>
      <c r="B33" s="8">
        <v>44265</v>
      </c>
      <c r="C33" s="4">
        <v>8</v>
      </c>
      <c r="D33" s="3">
        <v>50</v>
      </c>
      <c r="E33" s="3">
        <v>39.11103</v>
      </c>
      <c r="F33" s="3">
        <v>-96.612650000000002</v>
      </c>
      <c r="G33" s="3">
        <v>25</v>
      </c>
      <c r="H33" s="3">
        <v>42</v>
      </c>
      <c r="I33" s="5">
        <f t="shared" si="0"/>
        <v>30.493333333333329</v>
      </c>
      <c r="J33" s="5">
        <f t="shared" si="1"/>
        <v>5.306</v>
      </c>
      <c r="K33" s="3">
        <v>262</v>
      </c>
      <c r="L33" s="3">
        <v>34</v>
      </c>
      <c r="M33" s="3">
        <v>53</v>
      </c>
      <c r="N33" s="7">
        <f t="shared" si="2"/>
        <v>309.69400000000002</v>
      </c>
      <c r="O33" s="3">
        <v>253.06</v>
      </c>
      <c r="P33" s="3">
        <f t="shared" si="3"/>
        <v>56.634000000000015</v>
      </c>
      <c r="Q33" s="9">
        <f t="shared" si="4"/>
        <v>0.2830850744776568</v>
      </c>
      <c r="R33" s="5">
        <f t="shared" si="5"/>
        <v>124.15053779617082</v>
      </c>
      <c r="S33" s="5">
        <f t="shared" si="6"/>
        <v>1.6114307964453334</v>
      </c>
      <c r="T33" s="9">
        <f t="shared" si="7"/>
        <v>0.4570861793860892</v>
      </c>
      <c r="U33" s="5"/>
    </row>
    <row r="34" spans="1:21" x14ac:dyDescent="0.2">
      <c r="A34" s="3" t="s">
        <v>15</v>
      </c>
      <c r="B34" s="8">
        <v>44265</v>
      </c>
      <c r="C34" s="4">
        <v>9</v>
      </c>
      <c r="D34" s="3">
        <v>50</v>
      </c>
      <c r="E34" s="3">
        <v>39.110720000000001</v>
      </c>
      <c r="F34" s="3">
        <v>-96.612139999999997</v>
      </c>
      <c r="G34" s="3">
        <v>0</v>
      </c>
      <c r="H34" s="3">
        <v>5</v>
      </c>
      <c r="I34" s="5">
        <f t="shared" si="0"/>
        <v>30.493333333333329</v>
      </c>
      <c r="J34" s="5">
        <f t="shared" si="1"/>
        <v>5.306</v>
      </c>
      <c r="K34" s="3">
        <v>28</v>
      </c>
      <c r="L34" s="3">
        <v>41</v>
      </c>
      <c r="M34" s="3">
        <v>52</v>
      </c>
      <c r="N34" s="7">
        <f t="shared" si="2"/>
        <v>74.694000000000003</v>
      </c>
      <c r="O34" s="3">
        <v>71.47</v>
      </c>
      <c r="P34" s="3">
        <f t="shared" si="3"/>
        <v>3.2240000000000038</v>
      </c>
      <c r="Q34" s="9">
        <f t="shared" si="4"/>
        <v>0.16558808423215224</v>
      </c>
      <c r="R34" s="5">
        <f t="shared" si="5"/>
        <v>36.514864057697302</v>
      </c>
      <c r="S34" s="5">
        <f t="shared" si="6"/>
        <v>0.53320751706032266</v>
      </c>
      <c r="T34" s="9">
        <f t="shared" si="7"/>
        <v>8.8469750749700857E-2</v>
      </c>
      <c r="U34" s="5"/>
    </row>
    <row r="35" spans="1:21" x14ac:dyDescent="0.2">
      <c r="A35" s="3" t="s">
        <v>15</v>
      </c>
      <c r="B35" s="8">
        <v>44265</v>
      </c>
      <c r="C35" s="4">
        <v>9</v>
      </c>
      <c r="D35" s="3">
        <v>50</v>
      </c>
      <c r="E35" s="3">
        <v>39.110720000000001</v>
      </c>
      <c r="F35" s="3">
        <v>-96.612139999999997</v>
      </c>
      <c r="G35" s="3">
        <v>5</v>
      </c>
      <c r="H35" s="3">
        <v>10</v>
      </c>
      <c r="I35" s="5">
        <f t="shared" si="0"/>
        <v>30.493333333333329</v>
      </c>
      <c r="J35" s="5">
        <f t="shared" si="1"/>
        <v>5.306</v>
      </c>
      <c r="K35" s="3">
        <v>56</v>
      </c>
      <c r="L35" s="3">
        <v>40</v>
      </c>
      <c r="M35" s="3">
        <v>52</v>
      </c>
      <c r="N35" s="7">
        <f t="shared" si="2"/>
        <v>102.694</v>
      </c>
      <c r="O35" s="3">
        <v>93.89</v>
      </c>
      <c r="P35" s="3">
        <f t="shared" si="3"/>
        <v>8.804000000000002</v>
      </c>
      <c r="Q35" s="9">
        <f t="shared" si="4"/>
        <v>0.21016949152542377</v>
      </c>
      <c r="R35" s="5">
        <f t="shared" si="5"/>
        <v>36.514864057697302</v>
      </c>
      <c r="S35" s="5">
        <f t="shared" si="6"/>
        <v>1.1472040518570581</v>
      </c>
      <c r="T35" s="9">
        <f t="shared" si="7"/>
        <v>0.24159047320110599</v>
      </c>
      <c r="U35" s="5"/>
    </row>
    <row r="36" spans="1:21" x14ac:dyDescent="0.2">
      <c r="A36" s="3" t="s">
        <v>15</v>
      </c>
      <c r="B36" s="8">
        <v>44265</v>
      </c>
      <c r="C36" s="4">
        <v>9</v>
      </c>
      <c r="D36" s="3">
        <v>50</v>
      </c>
      <c r="E36" s="3">
        <v>39.110720000000001</v>
      </c>
      <c r="F36" s="3">
        <v>-96.612139999999997</v>
      </c>
      <c r="G36" s="3">
        <v>10</v>
      </c>
      <c r="H36" s="3">
        <v>25</v>
      </c>
      <c r="I36" s="5">
        <f t="shared" si="0"/>
        <v>30.493333333333329</v>
      </c>
      <c r="J36" s="5">
        <f t="shared" si="1"/>
        <v>5.306</v>
      </c>
      <c r="K36" s="3">
        <v>243</v>
      </c>
      <c r="L36" s="3">
        <v>39</v>
      </c>
      <c r="M36" s="3">
        <v>52</v>
      </c>
      <c r="N36" s="7">
        <f t="shared" si="2"/>
        <v>289.69399999999996</v>
      </c>
      <c r="O36" s="3">
        <v>206.21</v>
      </c>
      <c r="P36" s="3">
        <f t="shared" si="3"/>
        <v>83.483999999999952</v>
      </c>
      <c r="Q36" s="9">
        <f t="shared" si="4"/>
        <v>0.54136567019000026</v>
      </c>
      <c r="R36" s="5">
        <f t="shared" si="5"/>
        <v>109.5445921730919</v>
      </c>
      <c r="S36" s="5">
        <f t="shared" si="6"/>
        <v>1.4077372231787773</v>
      </c>
      <c r="T36" s="9">
        <f t="shared" si="7"/>
        <v>0.7636278609995879</v>
      </c>
      <c r="U36" s="5"/>
    </row>
    <row r="37" spans="1:21" x14ac:dyDescent="0.2">
      <c r="A37" s="3" t="s">
        <v>15</v>
      </c>
      <c r="B37" s="8">
        <v>44265</v>
      </c>
      <c r="C37" s="4">
        <v>9</v>
      </c>
      <c r="D37" s="3">
        <v>50</v>
      </c>
      <c r="E37" s="3">
        <v>39.110720000000001</v>
      </c>
      <c r="F37" s="3">
        <v>-96.612139999999997</v>
      </c>
      <c r="G37" s="3">
        <v>25</v>
      </c>
      <c r="H37" s="3">
        <v>42.5</v>
      </c>
      <c r="I37" s="5">
        <f t="shared" si="0"/>
        <v>30.493333333333329</v>
      </c>
      <c r="J37" s="5">
        <f t="shared" si="1"/>
        <v>5.306</v>
      </c>
      <c r="K37" s="3">
        <v>302</v>
      </c>
      <c r="L37" s="3">
        <v>38</v>
      </c>
      <c r="M37" s="3">
        <v>52</v>
      </c>
      <c r="N37" s="7">
        <f t="shared" si="2"/>
        <v>348.69400000000002</v>
      </c>
      <c r="O37" s="3">
        <v>291.36</v>
      </c>
      <c r="P37" s="3">
        <f t="shared" si="3"/>
        <v>57.334000000000003</v>
      </c>
      <c r="Q37" s="9">
        <f t="shared" si="4"/>
        <v>0.23953041443850268</v>
      </c>
      <c r="R37" s="5">
        <f t="shared" si="5"/>
        <v>127.80202420194055</v>
      </c>
      <c r="S37" s="5">
        <f t="shared" si="6"/>
        <v>1.8728967830883978</v>
      </c>
      <c r="T37" s="9">
        <f t="shared" si="7"/>
        <v>0.44951477219809854</v>
      </c>
      <c r="U37" s="5"/>
    </row>
    <row r="38" spans="1:21" x14ac:dyDescent="0.2">
      <c r="A38" s="3" t="s">
        <v>15</v>
      </c>
      <c r="B38" s="8">
        <v>44265</v>
      </c>
      <c r="C38" s="4">
        <v>10</v>
      </c>
      <c r="D38" s="3">
        <v>50</v>
      </c>
      <c r="E38" s="3">
        <v>39.110230000000001</v>
      </c>
      <c r="F38" s="3">
        <v>-96.612579999999994</v>
      </c>
      <c r="G38" s="3">
        <v>0</v>
      </c>
      <c r="H38" s="3">
        <v>5</v>
      </c>
      <c r="I38" s="5">
        <f t="shared" si="0"/>
        <v>30.493333333333329</v>
      </c>
      <c r="J38" s="5">
        <f t="shared" si="1"/>
        <v>5.306</v>
      </c>
      <c r="K38" s="3">
        <v>52</v>
      </c>
      <c r="L38" s="3">
        <v>42</v>
      </c>
      <c r="M38" s="3">
        <v>52</v>
      </c>
      <c r="N38" s="7">
        <f t="shared" si="2"/>
        <v>98.694000000000003</v>
      </c>
      <c r="O38" s="3">
        <v>90.49</v>
      </c>
      <c r="P38" s="3">
        <f t="shared" si="3"/>
        <v>8.2040000000000077</v>
      </c>
      <c r="Q38" s="9">
        <f t="shared" si="4"/>
        <v>0.21314627175889864</v>
      </c>
      <c r="R38" s="5">
        <f t="shared" si="5"/>
        <v>36.514864057697302</v>
      </c>
      <c r="S38" s="5">
        <f t="shared" si="6"/>
        <v>1.054091285652379</v>
      </c>
      <c r="T38" s="9">
        <f t="shared" si="7"/>
        <v>0.22512587938912706</v>
      </c>
      <c r="U38" s="5"/>
    </row>
    <row r="39" spans="1:21" x14ac:dyDescent="0.2">
      <c r="A39" s="3" t="s">
        <v>15</v>
      </c>
      <c r="B39" s="8">
        <v>44265</v>
      </c>
      <c r="C39" s="4">
        <v>10</v>
      </c>
      <c r="D39" s="3">
        <v>50</v>
      </c>
      <c r="E39" s="3">
        <v>39.110230000000001</v>
      </c>
      <c r="F39" s="3">
        <v>-96.612579999999994</v>
      </c>
      <c r="G39" s="3">
        <v>5</v>
      </c>
      <c r="H39" s="3">
        <v>10</v>
      </c>
      <c r="I39" s="5">
        <f t="shared" si="0"/>
        <v>30.493333333333329</v>
      </c>
      <c r="J39" s="5">
        <f t="shared" si="1"/>
        <v>5.306</v>
      </c>
      <c r="K39" s="3">
        <v>81</v>
      </c>
      <c r="L39" s="3">
        <v>43</v>
      </c>
      <c r="M39" s="3">
        <v>50</v>
      </c>
      <c r="N39" s="7">
        <f t="shared" si="2"/>
        <v>125.694</v>
      </c>
      <c r="O39" s="3">
        <v>111.89</v>
      </c>
      <c r="P39" s="3">
        <f t="shared" si="3"/>
        <v>13.804000000000002</v>
      </c>
      <c r="Q39" s="9">
        <f t="shared" si="4"/>
        <v>0.22304087897883346</v>
      </c>
      <c r="R39" s="5">
        <f t="shared" si="5"/>
        <v>36.514864057697302</v>
      </c>
      <c r="S39" s="5">
        <f t="shared" si="6"/>
        <v>1.6949262060022279</v>
      </c>
      <c r="T39" s="9">
        <f t="shared" si="7"/>
        <v>0.37879542163426477</v>
      </c>
      <c r="U39" s="5"/>
    </row>
    <row r="40" spans="1:21" x14ac:dyDescent="0.2">
      <c r="A40" s="3" t="s">
        <v>15</v>
      </c>
      <c r="B40" s="8">
        <v>44265</v>
      </c>
      <c r="C40" s="4">
        <v>10</v>
      </c>
      <c r="D40" s="3">
        <v>50</v>
      </c>
      <c r="E40" s="3">
        <v>39.110230000000001</v>
      </c>
      <c r="F40" s="3">
        <v>-96.612579999999994</v>
      </c>
      <c r="G40" s="3">
        <v>10</v>
      </c>
      <c r="H40" s="3">
        <v>25</v>
      </c>
      <c r="I40" s="5">
        <f t="shared" si="0"/>
        <v>30.493333333333329</v>
      </c>
      <c r="J40" s="5">
        <f t="shared" si="1"/>
        <v>5.306</v>
      </c>
      <c r="K40" s="3">
        <v>195</v>
      </c>
      <c r="L40" s="3">
        <v>45</v>
      </c>
      <c r="M40" s="3">
        <v>53</v>
      </c>
      <c r="N40" s="7">
        <f t="shared" si="2"/>
        <v>242.69399999999999</v>
      </c>
      <c r="O40" s="3">
        <v>198.95</v>
      </c>
      <c r="P40" s="3">
        <f t="shared" si="3"/>
        <v>43.744</v>
      </c>
      <c r="Q40" s="9">
        <f t="shared" si="4"/>
        <v>0.2997190818773553</v>
      </c>
      <c r="R40" s="5">
        <f t="shared" si="5"/>
        <v>109.5445921730919</v>
      </c>
      <c r="S40" s="5">
        <f t="shared" si="6"/>
        <v>1.3323341399581254</v>
      </c>
      <c r="T40" s="9">
        <f t="shared" si="7"/>
        <v>0.40012621761733985</v>
      </c>
      <c r="U40" s="5"/>
    </row>
    <row r="41" spans="1:21" x14ac:dyDescent="0.2">
      <c r="A41" s="3" t="s">
        <v>15</v>
      </c>
      <c r="B41" s="8">
        <v>44265</v>
      </c>
      <c r="C41" s="4">
        <v>10</v>
      </c>
      <c r="D41" s="3">
        <v>50</v>
      </c>
      <c r="E41" s="3">
        <v>39.110230000000001</v>
      </c>
      <c r="F41" s="3">
        <v>-96.612579999999994</v>
      </c>
      <c r="G41" s="3">
        <v>25</v>
      </c>
      <c r="H41" s="3">
        <v>42</v>
      </c>
      <c r="I41" s="5">
        <f t="shared" si="0"/>
        <v>30.493333333333329</v>
      </c>
      <c r="J41" s="5">
        <f t="shared" si="1"/>
        <v>5.306</v>
      </c>
      <c r="K41" s="3">
        <v>251</v>
      </c>
      <c r="L41" s="3">
        <v>44</v>
      </c>
      <c r="M41" s="3">
        <v>52</v>
      </c>
      <c r="N41" s="7">
        <f t="shared" si="2"/>
        <v>297.69399999999996</v>
      </c>
      <c r="O41" s="3">
        <v>241.22</v>
      </c>
      <c r="P41" s="3">
        <f t="shared" si="3"/>
        <v>56.473999999999961</v>
      </c>
      <c r="Q41" s="9">
        <f t="shared" si="4"/>
        <v>0.29845682274600971</v>
      </c>
      <c r="R41" s="5">
        <f t="shared" si="5"/>
        <v>124.15053779617082</v>
      </c>
      <c r="S41" s="5">
        <f t="shared" si="6"/>
        <v>1.5241174412845444</v>
      </c>
      <c r="T41" s="9">
        <f t="shared" si="7"/>
        <v>0.45579483869495302</v>
      </c>
      <c r="U41" s="5"/>
    </row>
    <row r="42" spans="1:21" x14ac:dyDescent="0.2">
      <c r="A42" s="3" t="s">
        <v>15</v>
      </c>
      <c r="B42" s="8">
        <v>44265</v>
      </c>
      <c r="C42" s="4">
        <v>11</v>
      </c>
      <c r="D42" s="3">
        <v>100</v>
      </c>
      <c r="E42" s="3">
        <v>39.109819999999999</v>
      </c>
      <c r="F42" s="3">
        <v>-96.612499999999997</v>
      </c>
      <c r="G42" s="3">
        <v>0</v>
      </c>
      <c r="H42" s="3">
        <v>5</v>
      </c>
      <c r="I42" s="5">
        <f t="shared" si="0"/>
        <v>30.493333333333329</v>
      </c>
      <c r="J42" s="5">
        <f t="shared" si="1"/>
        <v>5.306</v>
      </c>
      <c r="K42" s="3">
        <v>56</v>
      </c>
      <c r="L42" s="3">
        <v>46</v>
      </c>
      <c r="M42" s="3">
        <v>52</v>
      </c>
      <c r="N42" s="7">
        <f t="shared" si="2"/>
        <v>102.694</v>
      </c>
      <c r="O42" s="3">
        <v>94.3</v>
      </c>
      <c r="P42" s="3">
        <f t="shared" si="3"/>
        <v>8.3940000000000055</v>
      </c>
      <c r="Q42" s="9">
        <f t="shared" si="4"/>
        <v>0.19843971631205687</v>
      </c>
      <c r="R42" s="5">
        <f t="shared" si="5"/>
        <v>36.514864057697302</v>
      </c>
      <c r="S42" s="5">
        <f t="shared" si="6"/>
        <v>1.158432356017034</v>
      </c>
      <c r="T42" s="9">
        <f t="shared" si="7"/>
        <v>0.23033966742958709</v>
      </c>
      <c r="U42" s="5"/>
    </row>
    <row r="43" spans="1:21" x14ac:dyDescent="0.2">
      <c r="A43" s="3" t="s">
        <v>15</v>
      </c>
      <c r="B43" s="8">
        <v>44265</v>
      </c>
      <c r="C43" s="4">
        <v>11</v>
      </c>
      <c r="D43" s="3">
        <v>100</v>
      </c>
      <c r="E43" s="3">
        <v>39.109819999999999</v>
      </c>
      <c r="F43" s="3">
        <v>-96.612499999999997</v>
      </c>
      <c r="G43" s="3">
        <v>5</v>
      </c>
      <c r="H43" s="3">
        <v>10</v>
      </c>
      <c r="I43" s="5">
        <f t="shared" si="0"/>
        <v>30.493333333333329</v>
      </c>
      <c r="J43" s="5">
        <f t="shared" si="1"/>
        <v>5.306</v>
      </c>
      <c r="K43" s="3">
        <v>79</v>
      </c>
      <c r="L43" s="3">
        <v>47</v>
      </c>
      <c r="M43" s="3">
        <v>52</v>
      </c>
      <c r="N43" s="7">
        <f t="shared" si="2"/>
        <v>125.694</v>
      </c>
      <c r="O43" s="3">
        <v>113.21</v>
      </c>
      <c r="P43" s="3">
        <f t="shared" si="3"/>
        <v>12.484000000000009</v>
      </c>
      <c r="Q43" s="9">
        <f t="shared" si="4"/>
        <v>0.20395360235255694</v>
      </c>
      <c r="R43" s="5">
        <f t="shared" si="5"/>
        <v>36.514864057697302</v>
      </c>
      <c r="S43" s="5">
        <f t="shared" si="6"/>
        <v>1.6763036527612918</v>
      </c>
      <c r="T43" s="9">
        <f t="shared" si="7"/>
        <v>0.34257331524791101</v>
      </c>
      <c r="U43" s="5"/>
    </row>
    <row r="44" spans="1:21" x14ac:dyDescent="0.2">
      <c r="A44" s="3" t="s">
        <v>15</v>
      </c>
      <c r="B44" s="8">
        <v>44265</v>
      </c>
      <c r="C44" s="4">
        <v>11</v>
      </c>
      <c r="D44" s="3">
        <v>100</v>
      </c>
      <c r="E44" s="3">
        <v>39.109819999999999</v>
      </c>
      <c r="F44" s="3">
        <v>-96.612499999999997</v>
      </c>
      <c r="G44" s="3">
        <v>10</v>
      </c>
      <c r="H44" s="3">
        <v>25</v>
      </c>
      <c r="I44" s="5">
        <f t="shared" si="0"/>
        <v>30.493333333333329</v>
      </c>
      <c r="J44" s="5">
        <f t="shared" si="1"/>
        <v>5.306</v>
      </c>
      <c r="K44" s="3">
        <v>220</v>
      </c>
      <c r="L44" s="3">
        <v>48</v>
      </c>
      <c r="M44" s="3">
        <v>52</v>
      </c>
      <c r="N44" s="7">
        <f t="shared" si="2"/>
        <v>266.69399999999996</v>
      </c>
      <c r="O44" s="3">
        <v>226.65</v>
      </c>
      <c r="P44" s="3">
        <f t="shared" si="3"/>
        <v>40.043999999999954</v>
      </c>
      <c r="Q44" s="9">
        <f t="shared" si="4"/>
        <v>0.22928141998282253</v>
      </c>
      <c r="R44" s="5">
        <f t="shared" si="5"/>
        <v>109.5445921730919</v>
      </c>
      <c r="S44" s="5">
        <f t="shared" si="6"/>
        <v>1.5943279036908984</v>
      </c>
      <c r="T44" s="9">
        <f t="shared" si="7"/>
        <v>0.36628233033716023</v>
      </c>
      <c r="U44" s="5"/>
    </row>
    <row r="45" spans="1:21" x14ac:dyDescent="0.2">
      <c r="A45" s="3" t="s">
        <v>15</v>
      </c>
      <c r="B45" s="8">
        <v>44265</v>
      </c>
      <c r="C45" s="4">
        <v>11</v>
      </c>
      <c r="D45" s="3">
        <v>100</v>
      </c>
      <c r="E45" s="3">
        <v>39.109819999999999</v>
      </c>
      <c r="F45" s="3">
        <v>-96.612499999999997</v>
      </c>
      <c r="G45" s="3">
        <v>25</v>
      </c>
      <c r="H45" s="3">
        <v>44</v>
      </c>
      <c r="I45" s="5">
        <f t="shared" si="0"/>
        <v>30.493333333333329</v>
      </c>
      <c r="J45" s="5">
        <f t="shared" si="1"/>
        <v>5.306</v>
      </c>
      <c r="K45" s="3">
        <v>263</v>
      </c>
      <c r="L45" s="3">
        <v>49</v>
      </c>
      <c r="M45" s="3">
        <v>52</v>
      </c>
      <c r="N45" s="7">
        <f t="shared" si="2"/>
        <v>309.69400000000002</v>
      </c>
      <c r="O45" s="3">
        <v>259.52999999999997</v>
      </c>
      <c r="P45" s="3">
        <f t="shared" si="3"/>
        <v>50.164000000000044</v>
      </c>
      <c r="Q45" s="9">
        <f t="shared" si="4"/>
        <v>0.2417192695032046</v>
      </c>
      <c r="R45" s="5">
        <f t="shared" si="5"/>
        <v>138.75648341924975</v>
      </c>
      <c r="S45" s="5">
        <f t="shared" si="6"/>
        <v>1.4956418243387772</v>
      </c>
      <c r="T45" s="9">
        <f t="shared" si="7"/>
        <v>0.36224994911584119</v>
      </c>
      <c r="U45" s="5"/>
    </row>
    <row r="46" spans="1:21" x14ac:dyDescent="0.2">
      <c r="A46" s="3" t="s">
        <v>15</v>
      </c>
      <c r="B46" s="8">
        <v>44265</v>
      </c>
      <c r="C46" s="4">
        <v>12</v>
      </c>
      <c r="D46" s="3">
        <v>100</v>
      </c>
      <c r="E46" s="3">
        <v>39.110329999999998</v>
      </c>
      <c r="F46" s="3">
        <v>-96.613690000000005</v>
      </c>
      <c r="G46" s="3">
        <v>0</v>
      </c>
      <c r="H46" s="3">
        <v>5</v>
      </c>
      <c r="I46" s="5">
        <f t="shared" si="0"/>
        <v>30.493333333333329</v>
      </c>
      <c r="J46" s="5">
        <f t="shared" si="1"/>
        <v>5.306</v>
      </c>
      <c r="K46" s="3">
        <v>77</v>
      </c>
      <c r="L46" s="3">
        <v>50</v>
      </c>
      <c r="M46" s="3">
        <v>51</v>
      </c>
      <c r="N46" s="7">
        <f t="shared" si="2"/>
        <v>122.694</v>
      </c>
      <c r="O46" s="3">
        <v>110.72</v>
      </c>
      <c r="P46" s="3">
        <f t="shared" si="3"/>
        <v>11.974000000000004</v>
      </c>
      <c r="Q46" s="9">
        <f t="shared" si="4"/>
        <v>0.20050234427327535</v>
      </c>
      <c r="R46" s="5">
        <f t="shared" si="5"/>
        <v>36.514864057697302</v>
      </c>
      <c r="S46" s="5">
        <f t="shared" si="6"/>
        <v>1.6354983522774769</v>
      </c>
      <c r="T46" s="9">
        <f t="shared" si="7"/>
        <v>0.32857841050772868</v>
      </c>
      <c r="U46" s="5"/>
    </row>
    <row r="47" spans="1:21" x14ac:dyDescent="0.2">
      <c r="A47" s="3" t="s">
        <v>15</v>
      </c>
      <c r="B47" s="8">
        <v>44265</v>
      </c>
      <c r="C47" s="4">
        <v>12</v>
      </c>
      <c r="D47" s="3">
        <v>100</v>
      </c>
      <c r="E47" s="3">
        <v>39.110329999999998</v>
      </c>
      <c r="F47" s="3">
        <v>-96.613690000000005</v>
      </c>
      <c r="G47" s="3">
        <v>5</v>
      </c>
      <c r="H47" s="3">
        <v>10</v>
      </c>
      <c r="I47" s="5">
        <f t="shared" si="0"/>
        <v>30.493333333333329</v>
      </c>
      <c r="J47" s="5">
        <f t="shared" si="1"/>
        <v>5.306</v>
      </c>
      <c r="K47" s="3">
        <v>57</v>
      </c>
      <c r="L47" s="3">
        <v>51</v>
      </c>
      <c r="M47" s="3">
        <v>51</v>
      </c>
      <c r="N47" s="7">
        <f t="shared" si="2"/>
        <v>102.694</v>
      </c>
      <c r="O47" s="3">
        <v>94.38</v>
      </c>
      <c r="P47" s="3">
        <f t="shared" si="3"/>
        <v>8.3140000000000072</v>
      </c>
      <c r="Q47" s="9">
        <f t="shared" si="4"/>
        <v>0.1916551406177964</v>
      </c>
      <c r="R47" s="5">
        <f t="shared" si="5"/>
        <v>36.514864057697302</v>
      </c>
      <c r="S47" s="5">
        <f t="shared" si="6"/>
        <v>1.188009352340873</v>
      </c>
      <c r="T47" s="9">
        <f t="shared" si="7"/>
        <v>0.22814438825465655</v>
      </c>
      <c r="U47" s="5"/>
    </row>
    <row r="48" spans="1:21" x14ac:dyDescent="0.2">
      <c r="A48" s="3" t="s">
        <v>15</v>
      </c>
      <c r="B48" s="8">
        <v>44265</v>
      </c>
      <c r="C48" s="4">
        <v>12</v>
      </c>
      <c r="D48" s="3">
        <v>100</v>
      </c>
      <c r="E48" s="3">
        <v>39.110329999999998</v>
      </c>
      <c r="F48" s="3">
        <v>-96.613690000000005</v>
      </c>
      <c r="G48" s="3">
        <v>10</v>
      </c>
      <c r="H48" s="3">
        <v>25</v>
      </c>
      <c r="I48" s="5">
        <f t="shared" si="0"/>
        <v>30.493333333333329</v>
      </c>
      <c r="J48" s="5">
        <f t="shared" si="1"/>
        <v>5.306</v>
      </c>
      <c r="K48" s="3">
        <v>212</v>
      </c>
      <c r="L48" s="3">
        <v>52</v>
      </c>
      <c r="M48" s="3">
        <v>52</v>
      </c>
      <c r="N48" s="7">
        <f t="shared" si="2"/>
        <v>258.69399999999996</v>
      </c>
      <c r="O48" s="3">
        <v>216.93</v>
      </c>
      <c r="P48" s="3">
        <f t="shared" si="3"/>
        <v>41.763999999999953</v>
      </c>
      <c r="Q48" s="9">
        <f t="shared" si="4"/>
        <v>0.25322257927605624</v>
      </c>
      <c r="R48" s="5">
        <f t="shared" si="5"/>
        <v>109.5445921730919</v>
      </c>
      <c r="S48" s="5">
        <f t="shared" si="6"/>
        <v>1.5055969147193808</v>
      </c>
      <c r="T48" s="9">
        <f t="shared" si="7"/>
        <v>0.38201516442416239</v>
      </c>
      <c r="U48" s="5"/>
    </row>
    <row r="49" spans="1:21" x14ac:dyDescent="0.2">
      <c r="A49" s="3" t="s">
        <v>15</v>
      </c>
      <c r="B49" s="8">
        <v>44265</v>
      </c>
      <c r="C49" s="4">
        <v>12</v>
      </c>
      <c r="D49" s="3">
        <v>100</v>
      </c>
      <c r="E49" s="3">
        <v>39.110329999999998</v>
      </c>
      <c r="F49" s="3">
        <v>-96.613690000000005</v>
      </c>
      <c r="G49" s="3">
        <v>25</v>
      </c>
      <c r="H49" s="3">
        <v>42</v>
      </c>
      <c r="I49" s="5">
        <f t="shared" si="0"/>
        <v>30.493333333333329</v>
      </c>
      <c r="J49" s="5">
        <f t="shared" si="1"/>
        <v>5.306</v>
      </c>
      <c r="K49" s="3">
        <v>232</v>
      </c>
      <c r="L49" s="3">
        <v>53</v>
      </c>
      <c r="M49" s="3">
        <v>52</v>
      </c>
      <c r="N49" s="7">
        <f t="shared" si="2"/>
        <v>278.69399999999996</v>
      </c>
      <c r="O49" s="3">
        <v>235.66</v>
      </c>
      <c r="P49" s="3">
        <f t="shared" si="3"/>
        <v>43.033999999999963</v>
      </c>
      <c r="Q49" s="9">
        <f t="shared" si="4"/>
        <v>0.23431340520527041</v>
      </c>
      <c r="R49" s="5">
        <f t="shared" si="5"/>
        <v>124.15053779617082</v>
      </c>
      <c r="S49" s="5">
        <f t="shared" si="6"/>
        <v>1.4793331004456158</v>
      </c>
      <c r="T49" s="9">
        <f t="shared" si="7"/>
        <v>0.34732222063956175</v>
      </c>
      <c r="U49" s="5"/>
    </row>
    <row r="50" spans="1:21" x14ac:dyDescent="0.2">
      <c r="A50" s="3" t="s">
        <v>15</v>
      </c>
      <c r="B50" s="8">
        <v>44265</v>
      </c>
      <c r="C50" s="4">
        <v>13</v>
      </c>
      <c r="D50" s="3">
        <v>100</v>
      </c>
      <c r="E50" s="3">
        <v>39.111429999999999</v>
      </c>
      <c r="F50" s="3">
        <v>-96.612660000000005</v>
      </c>
      <c r="G50" s="3">
        <v>0</v>
      </c>
      <c r="H50" s="3">
        <v>5</v>
      </c>
      <c r="I50" s="5">
        <f t="shared" si="0"/>
        <v>30.493333333333329</v>
      </c>
      <c r="J50" s="5">
        <f t="shared" si="1"/>
        <v>5.306</v>
      </c>
      <c r="K50" s="3">
        <v>60</v>
      </c>
      <c r="L50" s="3">
        <v>54</v>
      </c>
      <c r="M50" s="3">
        <v>51</v>
      </c>
      <c r="N50" s="7">
        <f t="shared" si="2"/>
        <v>105.694</v>
      </c>
      <c r="O50" s="3">
        <v>96.09</v>
      </c>
      <c r="P50" s="3">
        <f t="shared" si="3"/>
        <v>9.6039999999999992</v>
      </c>
      <c r="Q50" s="9">
        <f t="shared" si="4"/>
        <v>0.2129962297626968</v>
      </c>
      <c r="R50" s="5">
        <f t="shared" si="5"/>
        <v>36.514864057697302</v>
      </c>
      <c r="S50" s="5">
        <f t="shared" si="6"/>
        <v>1.2348395965202852</v>
      </c>
      <c r="T50" s="9">
        <f t="shared" si="7"/>
        <v>0.2635432649504113</v>
      </c>
      <c r="U50" s="5"/>
    </row>
    <row r="51" spans="1:21" x14ac:dyDescent="0.2">
      <c r="A51" s="3" t="s">
        <v>15</v>
      </c>
      <c r="B51" s="8">
        <v>44265</v>
      </c>
      <c r="C51" s="4">
        <v>13</v>
      </c>
      <c r="D51" s="3">
        <v>100</v>
      </c>
      <c r="E51" s="3">
        <v>39.111429999999999</v>
      </c>
      <c r="F51" s="3">
        <v>-96.612660000000005</v>
      </c>
      <c r="G51" s="3">
        <v>5</v>
      </c>
      <c r="H51" s="3">
        <v>10</v>
      </c>
      <c r="I51" s="5">
        <f t="shared" si="0"/>
        <v>30.493333333333329</v>
      </c>
      <c r="J51" s="5">
        <f t="shared" si="1"/>
        <v>5.306</v>
      </c>
      <c r="K51" s="3">
        <v>74</v>
      </c>
      <c r="L51" s="3">
        <v>55</v>
      </c>
      <c r="M51" s="3">
        <v>51</v>
      </c>
      <c r="N51" s="7">
        <f t="shared" si="2"/>
        <v>119.694</v>
      </c>
      <c r="O51" s="3">
        <v>107.45</v>
      </c>
      <c r="P51" s="3">
        <f t="shared" si="3"/>
        <v>12.244</v>
      </c>
      <c r="Q51" s="9">
        <f t="shared" si="4"/>
        <v>0.21689991142604073</v>
      </c>
      <c r="R51" s="5">
        <f t="shared" si="5"/>
        <v>36.514864057697302</v>
      </c>
      <c r="S51" s="5">
        <f t="shared" si="6"/>
        <v>1.5459457800747416</v>
      </c>
      <c r="T51" s="9">
        <f t="shared" si="7"/>
        <v>0.33598747772311915</v>
      </c>
      <c r="U51" s="5"/>
    </row>
    <row r="52" spans="1:21" x14ac:dyDescent="0.2">
      <c r="A52" s="3" t="s">
        <v>15</v>
      </c>
      <c r="B52" s="8">
        <v>44265</v>
      </c>
      <c r="C52" s="4">
        <v>13</v>
      </c>
      <c r="D52" s="3">
        <v>100</v>
      </c>
      <c r="E52" s="3">
        <v>39.111429999999999</v>
      </c>
      <c r="F52" s="3">
        <v>-96.612660000000005</v>
      </c>
      <c r="G52" s="3">
        <v>10</v>
      </c>
      <c r="H52" s="3">
        <v>25</v>
      </c>
      <c r="I52" s="5">
        <f t="shared" si="0"/>
        <v>30.493333333333329</v>
      </c>
      <c r="J52" s="5">
        <f t="shared" si="1"/>
        <v>5.306</v>
      </c>
      <c r="K52" s="3">
        <v>208</v>
      </c>
      <c r="L52" s="3">
        <v>56</v>
      </c>
      <c r="M52" s="3">
        <v>51</v>
      </c>
      <c r="N52" s="7">
        <f t="shared" si="2"/>
        <v>253.69399999999999</v>
      </c>
      <c r="O52" s="3">
        <v>207.67</v>
      </c>
      <c r="P52" s="3">
        <f t="shared" si="3"/>
        <v>46.024000000000001</v>
      </c>
      <c r="Q52" s="9">
        <f t="shared" si="4"/>
        <v>0.29376396246888364</v>
      </c>
      <c r="R52" s="5">
        <f t="shared" si="5"/>
        <v>109.5445921730919</v>
      </c>
      <c r="S52" s="5">
        <f t="shared" si="6"/>
        <v>1.430193831498729</v>
      </c>
      <c r="T52" s="9">
        <f t="shared" si="7"/>
        <v>0.42098136977917988</v>
      </c>
      <c r="U52" s="5"/>
    </row>
    <row r="53" spans="1:21" x14ac:dyDescent="0.2">
      <c r="A53" s="3" t="s">
        <v>15</v>
      </c>
      <c r="B53" s="8">
        <v>44265</v>
      </c>
      <c r="C53" s="4">
        <v>13</v>
      </c>
      <c r="D53" s="3">
        <v>100</v>
      </c>
      <c r="E53" s="3">
        <v>39.111429999999999</v>
      </c>
      <c r="F53" s="3">
        <v>-96.612660000000005</v>
      </c>
      <c r="G53" s="3">
        <v>25</v>
      </c>
      <c r="H53" s="3">
        <v>43.5</v>
      </c>
      <c r="I53" s="5">
        <f t="shared" si="0"/>
        <v>30.493333333333329</v>
      </c>
      <c r="J53" s="5">
        <f t="shared" si="1"/>
        <v>5.306</v>
      </c>
      <c r="K53" s="3">
        <v>268</v>
      </c>
      <c r="L53" s="3">
        <v>57</v>
      </c>
      <c r="M53" s="3">
        <v>51</v>
      </c>
      <c r="N53" s="7">
        <f t="shared" si="2"/>
        <v>313.69400000000002</v>
      </c>
      <c r="O53" s="3">
        <v>255.15</v>
      </c>
      <c r="P53" s="3">
        <f t="shared" si="3"/>
        <v>58.544000000000011</v>
      </c>
      <c r="Q53" s="9">
        <f t="shared" si="4"/>
        <v>0.28676953220671081</v>
      </c>
      <c r="R53" s="5">
        <f t="shared" si="5"/>
        <v>135.10499701348002</v>
      </c>
      <c r="S53" s="5">
        <f t="shared" si="6"/>
        <v>1.5110469968748164</v>
      </c>
      <c r="T53" s="9">
        <f t="shared" si="7"/>
        <v>0.43419062167950534</v>
      </c>
      <c r="U53" s="5"/>
    </row>
    <row r="54" spans="1:21" x14ac:dyDescent="0.2">
      <c r="A54" s="3" t="s">
        <v>15</v>
      </c>
      <c r="B54" s="8">
        <v>44265</v>
      </c>
      <c r="C54" s="4">
        <v>14</v>
      </c>
      <c r="D54" s="3">
        <v>100</v>
      </c>
      <c r="E54" s="3">
        <v>39.110819999999997</v>
      </c>
      <c r="F54" s="3">
        <v>-96.611649999999997</v>
      </c>
      <c r="G54" s="3">
        <v>0</v>
      </c>
      <c r="H54" s="3">
        <v>5</v>
      </c>
      <c r="I54" s="5">
        <f t="shared" si="0"/>
        <v>30.493333333333329</v>
      </c>
      <c r="J54" s="5">
        <f t="shared" si="1"/>
        <v>5.306</v>
      </c>
      <c r="K54" s="3">
        <v>60</v>
      </c>
      <c r="L54" s="3">
        <v>58</v>
      </c>
      <c r="M54" s="3">
        <v>52</v>
      </c>
      <c r="N54" s="7">
        <f t="shared" si="2"/>
        <v>106.694</v>
      </c>
      <c r="O54" s="3">
        <v>96.33</v>
      </c>
      <c r="P54" s="3">
        <f t="shared" si="3"/>
        <v>10.364000000000004</v>
      </c>
      <c r="Q54" s="9">
        <f t="shared" si="4"/>
        <v>0.23379201443717584</v>
      </c>
      <c r="R54" s="5">
        <f t="shared" si="5"/>
        <v>36.514864057697302</v>
      </c>
      <c r="S54" s="5">
        <f t="shared" si="6"/>
        <v>1.2140261546627686</v>
      </c>
      <c r="T54" s="9">
        <f t="shared" si="7"/>
        <v>0.28439841711225161</v>
      </c>
      <c r="U54" s="5"/>
    </row>
    <row r="55" spans="1:21" x14ac:dyDescent="0.2">
      <c r="A55" s="3" t="s">
        <v>15</v>
      </c>
      <c r="B55" s="8">
        <v>44265</v>
      </c>
      <c r="C55" s="4">
        <v>14</v>
      </c>
      <c r="D55" s="3">
        <v>100</v>
      </c>
      <c r="E55" s="3">
        <v>39.110819999999997</v>
      </c>
      <c r="F55" s="3">
        <v>-96.611649999999997</v>
      </c>
      <c r="G55" s="3">
        <v>5</v>
      </c>
      <c r="H55" s="3">
        <v>10</v>
      </c>
      <c r="I55" s="5">
        <f t="shared" si="0"/>
        <v>30.493333333333329</v>
      </c>
      <c r="J55" s="5">
        <f t="shared" si="1"/>
        <v>5.306</v>
      </c>
      <c r="K55" s="3">
        <v>76</v>
      </c>
      <c r="L55" s="3">
        <v>59</v>
      </c>
      <c r="M55" s="3">
        <v>51</v>
      </c>
      <c r="N55" s="7">
        <f t="shared" si="2"/>
        <v>121.694</v>
      </c>
      <c r="O55" s="3">
        <v>108.71</v>
      </c>
      <c r="P55" s="3">
        <f t="shared" si="3"/>
        <v>12.984000000000009</v>
      </c>
      <c r="Q55" s="9">
        <f t="shared" si="4"/>
        <v>0.22498700398544463</v>
      </c>
      <c r="R55" s="5">
        <f t="shared" si="5"/>
        <v>36.514864057697302</v>
      </c>
      <c r="S55" s="5">
        <f t="shared" si="6"/>
        <v>1.5804522757858872</v>
      </c>
      <c r="T55" s="9">
        <f t="shared" si="7"/>
        <v>0.3562938100912269</v>
      </c>
      <c r="U55" s="5"/>
    </row>
    <row r="56" spans="1:21" x14ac:dyDescent="0.2">
      <c r="A56" s="3" t="s">
        <v>15</v>
      </c>
      <c r="B56" s="8">
        <v>44265</v>
      </c>
      <c r="C56" s="4">
        <v>14</v>
      </c>
      <c r="D56" s="3">
        <v>100</v>
      </c>
      <c r="E56" s="3">
        <v>39.110819999999997</v>
      </c>
      <c r="F56" s="3">
        <v>-96.611649999999997</v>
      </c>
      <c r="G56" s="3">
        <v>10</v>
      </c>
      <c r="H56" s="3">
        <v>25</v>
      </c>
      <c r="I56" s="5">
        <f t="shared" si="0"/>
        <v>30.493333333333329</v>
      </c>
      <c r="J56" s="5">
        <f t="shared" si="1"/>
        <v>5.306</v>
      </c>
      <c r="K56" s="3">
        <v>218</v>
      </c>
      <c r="L56" s="3">
        <v>60</v>
      </c>
      <c r="M56" s="3">
        <v>51</v>
      </c>
      <c r="N56" s="7">
        <f t="shared" si="2"/>
        <v>263.69399999999996</v>
      </c>
      <c r="O56" s="3">
        <v>220.15</v>
      </c>
      <c r="P56" s="3">
        <f t="shared" si="3"/>
        <v>43.543999999999954</v>
      </c>
      <c r="Q56" s="9">
        <f t="shared" si="4"/>
        <v>0.25742831806089245</v>
      </c>
      <c r="R56" s="5">
        <f t="shared" si="5"/>
        <v>109.5445921730919</v>
      </c>
      <c r="S56" s="5">
        <f t="shared" si="6"/>
        <v>1.5441200395609245</v>
      </c>
      <c r="T56" s="9">
        <f t="shared" si="7"/>
        <v>0.39829681830489727</v>
      </c>
      <c r="U56" s="5"/>
    </row>
    <row r="57" spans="1:21" x14ac:dyDescent="0.2">
      <c r="A57" s="3" t="s">
        <v>15</v>
      </c>
      <c r="B57" s="8">
        <v>44265</v>
      </c>
      <c r="C57" s="4">
        <v>14</v>
      </c>
      <c r="D57" s="3">
        <v>100</v>
      </c>
      <c r="E57" s="3">
        <v>39.110819999999997</v>
      </c>
      <c r="F57" s="3">
        <v>-96.611649999999997</v>
      </c>
      <c r="G57" s="3">
        <v>25</v>
      </c>
      <c r="H57" s="3">
        <v>43.5</v>
      </c>
      <c r="I57" s="5">
        <f t="shared" si="0"/>
        <v>30.493333333333329</v>
      </c>
      <c r="J57" s="5">
        <f t="shared" si="1"/>
        <v>5.306</v>
      </c>
      <c r="K57" s="3">
        <v>284</v>
      </c>
      <c r="L57" s="3">
        <v>61</v>
      </c>
      <c r="M57" s="3">
        <v>52</v>
      </c>
      <c r="N57" s="7">
        <f t="shared" si="2"/>
        <v>330.69400000000002</v>
      </c>
      <c r="O57" s="3">
        <v>277.64999999999998</v>
      </c>
      <c r="P57" s="3">
        <f t="shared" si="3"/>
        <v>53.04400000000004</v>
      </c>
      <c r="Q57" s="9">
        <f t="shared" si="4"/>
        <v>0.23507201418125434</v>
      </c>
      <c r="R57" s="5">
        <f t="shared" si="5"/>
        <v>135.10499701348002</v>
      </c>
      <c r="S57" s="5">
        <f t="shared" si="6"/>
        <v>1.670182487606183</v>
      </c>
      <c r="T57" s="9">
        <f t="shared" si="7"/>
        <v>0.39339996133451233</v>
      </c>
      <c r="U57" s="5"/>
    </row>
    <row r="117" spans="17:17" x14ac:dyDescent="0.2">
      <c r="Q117" s="6"/>
    </row>
    <row r="118" spans="17:17" x14ac:dyDescent="0.2">
      <c r="Q118" s="6"/>
    </row>
    <row r="119" spans="17:17" x14ac:dyDescent="0.2">
      <c r="Q119" s="6"/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Soil Water Lab</dc:creator>
  <cp:lastModifiedBy>Anonymous</cp:lastModifiedBy>
  <dcterms:created xsi:type="dcterms:W3CDTF">2020-09-17T00:47:44Z</dcterms:created>
  <dcterms:modified xsi:type="dcterms:W3CDTF">2021-11-13T19:26:00Z</dcterms:modified>
</cp:coreProperties>
</file>