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SU 2023\BUSA\Excel Project\"/>
    </mc:Choice>
  </mc:AlternateContent>
  <xr:revisionPtr revIDLastSave="0" documentId="13_ncr:1_{149073E2-7E5B-4B4C-8498-AB1F645471A1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Wells Fargo &amp; Company" sheetId="1" r:id="rId1"/>
  </sheets>
  <definedNames>
    <definedName name="_xlnm.Print_Area" localSheetId="0">'Wells Fargo &amp; Company'!$A$1:$P$34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I16" i="1"/>
  <c r="H16" i="1"/>
  <c r="Q16" i="1"/>
  <c r="R14" i="1"/>
  <c r="R13" i="1"/>
  <c r="R12" i="1"/>
  <c r="R11" i="1"/>
  <c r="R10" i="1"/>
  <c r="R9" i="1"/>
  <c r="R8" i="1"/>
  <c r="R7" i="1"/>
  <c r="R6" i="1"/>
  <c r="R5" i="1"/>
  <c r="R4" i="1"/>
  <c r="R3" i="1"/>
  <c r="I4" i="1"/>
  <c r="I5" i="1"/>
  <c r="I6" i="1"/>
  <c r="I7" i="1"/>
  <c r="I8" i="1"/>
  <c r="I9" i="1"/>
  <c r="I10" i="1"/>
  <c r="I11" i="1"/>
  <c r="I12" i="1"/>
  <c r="I13" i="1"/>
  <c r="I14" i="1"/>
  <c r="I3" i="1"/>
  <c r="H23" i="1"/>
  <c r="H22" i="1"/>
  <c r="H21" i="1"/>
  <c r="Q4" i="1"/>
  <c r="Q5" i="1"/>
  <c r="Q6" i="1"/>
  <c r="Q7" i="1"/>
  <c r="Q8" i="1"/>
  <c r="Q9" i="1"/>
  <c r="Q10" i="1"/>
  <c r="Q11" i="1"/>
  <c r="Q12" i="1"/>
  <c r="Q13" i="1"/>
  <c r="Q14" i="1"/>
  <c r="Q3" i="1"/>
  <c r="H4" i="1"/>
  <c r="H5" i="1"/>
  <c r="H6" i="1"/>
  <c r="H7" i="1"/>
  <c r="H8" i="1"/>
  <c r="H9" i="1"/>
  <c r="H10" i="1"/>
  <c r="H11" i="1"/>
  <c r="H12" i="1"/>
  <c r="H13" i="1"/>
  <c r="H14" i="1"/>
  <c r="H3" i="1"/>
  <c r="O17" i="1"/>
  <c r="N17" i="1"/>
  <c r="M17" i="1"/>
  <c r="L17" i="1"/>
  <c r="K17" i="1"/>
  <c r="P16" i="1"/>
  <c r="G16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<sst xmlns="http://schemas.openxmlformats.org/spreadsheetml/2006/main" count="34" uniqueCount="19">
  <si>
    <t>Date</t>
  </si>
  <si>
    <t>Open</t>
  </si>
  <si>
    <t>High</t>
  </si>
  <si>
    <t>Low</t>
  </si>
  <si>
    <t>Close</t>
  </si>
  <si>
    <t>Adj Close</t>
  </si>
  <si>
    <t>2022 Trends for Wells Fargo &amp; Company</t>
  </si>
  <si>
    <t>Volume (000)</t>
  </si>
  <si>
    <t>Average</t>
  </si>
  <si>
    <t>Total Volume</t>
  </si>
  <si>
    <t>2021 Trends for Wells Fargo &amp; Company</t>
  </si>
  <si>
    <t>Range</t>
  </si>
  <si>
    <t>Category</t>
  </si>
  <si>
    <t>Minimal</t>
  </si>
  <si>
    <t>Medium</t>
  </si>
  <si>
    <t>Monthly Gain/Loss</t>
  </si>
  <si>
    <t>Volume Cateogry</t>
  </si>
  <si>
    <t>Months with Positive Trend</t>
  </si>
  <si>
    <t>Months with High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</si>
</sst>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,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10" xfId="0" applyNumberFormat="1" applyBorder="1"/>
    <xf numFmtId="165" fontId="0" fillId="0" borderId="11" xfId="0" applyNumberFormat="1" applyBorder="1"/>
    <xf numFmtId="164" fontId="0" fillId="0" borderId="12" xfId="0" applyNumberFormat="1" applyBorder="1"/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44" fontId="0" fillId="0" borderId="0" xfId="42" applyFont="1" applyBorder="1"/>
    <xf numFmtId="44" fontId="0" fillId="0" borderId="13" xfId="42" applyFont="1" applyBorder="1"/>
    <xf numFmtId="44" fontId="0" fillId="0" borderId="0" xfId="0" applyNumberFormat="1"/>
    <xf numFmtId="0" fontId="16" fillId="0" borderId="0" xfId="0" applyFont="1" applyAlignment="1">
      <alignment horizontal="center"/>
    </xf>
    <xf numFmtId="14" fontId="0" fillId="0" borderId="0" xfId="0" applyNumberFormat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6" fontId="0" fillId="0" borderId="20" xfId="43" applyNumberFormat="1" applyFont="1" applyBorder="1"/>
    <xf numFmtId="166" fontId="0" fillId="0" borderId="22" xfId="43" applyNumberFormat="1" applyFont="1" applyBorder="1"/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3" fontId="0" fillId="0" borderId="22" xfId="0" applyNumberFormat="1" applyBorder="1"/>
    <xf numFmtId="0" fontId="0" fillId="0" borderId="29" xfId="0" applyBorder="1"/>
    <xf numFmtId="0" fontId="18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Yearly Average Comparison for Wells Fargo &amp;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2022 Averages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'Wells Fargo &amp; Company'!$B$2:$F$2</c:f>
              <c:strCache>
                <c:ptCount val="5"/>
                <c:pt idx="0">
                  <c:v>Open</c:v>
                </c:pt>
                <c:pt idx="1">
                  <c:v>High</c:v>
                </c:pt>
                <c:pt idx="2">
                  <c:v>Low</c:v>
                </c:pt>
                <c:pt idx="3">
                  <c:v>Close</c:v>
                </c:pt>
                <c:pt idx="4">
                  <c:v>Adj Close</c:v>
                </c:pt>
              </c:strCache>
            </c:strRef>
          </c:cat>
          <c:val>
            <c:numRef>
              <c:f>'Wells Fargo &amp; Company'!$B$17:$F$17</c:f>
              <c:numCache>
                <c:formatCode>_("$"* #,##0.00_);_("$"* \(#,##0.00\);_("$"* "-"??_);_(@_)</c:formatCode>
                <c:ptCount val="5"/>
                <c:pt idx="0">
                  <c:v>46.399166749999999</c:v>
                </c:pt>
                <c:pt idx="1">
                  <c:v>49.647499666666654</c:v>
                </c:pt>
                <c:pt idx="2">
                  <c:v>42.553333166666668</c:v>
                </c:pt>
                <c:pt idx="3">
                  <c:v>45.602499916666666</c:v>
                </c:pt>
                <c:pt idx="4">
                  <c:v>43.997495916666679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A-493A-8C85-ACFD9CABC2B5}"/>
            </c:ext>
          </c:extLst>
        </c:ser>
        <c:ser>
          <c:idx val="1"/>
          <c:order val="1"/>
          <c:tx>
            <c:v>2021 Averages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'Wells Fargo &amp; Company'!$B$2:$F$2</c:f>
              <c:strCache>
                <c:ptCount val="5"/>
                <c:pt idx="0">
                  <c:v>Open</c:v>
                </c:pt>
                <c:pt idx="1">
                  <c:v>High</c:v>
                </c:pt>
                <c:pt idx="2">
                  <c:v>Low</c:v>
                </c:pt>
                <c:pt idx="3">
                  <c:v>Close</c:v>
                </c:pt>
                <c:pt idx="4">
                  <c:v>Adj Close</c:v>
                </c:pt>
              </c:strCache>
            </c:strRef>
          </c:cat>
          <c:val>
            <c:numRef>
              <c:f>'Wells Fargo &amp; Company'!$K$17:$O$17</c:f>
              <c:numCache>
                <c:formatCode>_("$"* #,##0.00_);_("$"* \(#,##0.00\);_("$"* "-"??_);_(@_)</c:formatCode>
                <c:ptCount val="5"/>
                <c:pt idx="0">
                  <c:v>42.763333416666661</c:v>
                </c:pt>
                <c:pt idx="1">
                  <c:v>46.627499499999999</c:v>
                </c:pt>
                <c:pt idx="2">
                  <c:v>40.769166749999997</c:v>
                </c:pt>
                <c:pt idx="3">
                  <c:v>43.929166416666668</c:v>
                </c:pt>
                <c:pt idx="4">
                  <c:v>41.677908250000002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9A-493A-8C85-ACFD9CAB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5101823"/>
        <c:axId val="240310863"/>
      </c:barChart>
      <c:catAx>
        <c:axId val="505101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10863"/>
        <c:crosses val="autoZero"/>
        <c:auto val="1"/>
        <c:lblAlgn val="ctr"/>
        <c:lblOffset val="100"/>
        <c:noMultiLvlLbl val="0"/>
      </c:catAx>
      <c:valAx>
        <c:axId val="2403108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in U.S.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Monthly Volume for Wells Fargo &amp; Company</a:t>
            </a:r>
          </a:p>
        </c:rich>
      </c:tx>
      <c:layout>
        <c:manualLayout>
          <c:xMode val="edge"/>
          <c:yMode val="edge"/>
          <c:x val="0.130770778652668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2022 Volume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'Wells Fargo &amp; Company'!$A$3:$A$14</c:f>
              <c:numCache>
                <c:formatCode>[$-409]mmm\-yy;@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'Wells Fargo &amp; Company'!$G$3:$G$14</c:f>
              <c:numCache>
                <c:formatCode>0,</c:formatCode>
                <c:ptCount val="12"/>
                <c:pt idx="0">
                  <c:v>742893200</c:v>
                </c:pt>
                <c:pt idx="1">
                  <c:v>569263200</c:v>
                </c:pt>
                <c:pt idx="2">
                  <c:v>754688700</c:v>
                </c:pt>
                <c:pt idx="3">
                  <c:v>521880200</c:v>
                </c:pt>
                <c:pt idx="4">
                  <c:v>548344800</c:v>
                </c:pt>
                <c:pt idx="5">
                  <c:v>503139500</c:v>
                </c:pt>
                <c:pt idx="6">
                  <c:v>377913800</c:v>
                </c:pt>
                <c:pt idx="7">
                  <c:v>308752700</c:v>
                </c:pt>
                <c:pt idx="8">
                  <c:v>354330500</c:v>
                </c:pt>
                <c:pt idx="9">
                  <c:v>383039100</c:v>
                </c:pt>
                <c:pt idx="10">
                  <c:v>348895000</c:v>
                </c:pt>
                <c:pt idx="11">
                  <c:v>414604800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4484-84E6-9D42FB020519}"/>
            </c:ext>
          </c:extLst>
        </c:ser>
        <c:ser>
          <c:idx val="1"/>
          <c:order val="1"/>
          <c:tx>
            <c:v>2021 Volume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'Wells Fargo &amp; Company'!$A$3:$A$14</c:f>
              <c:numCache>
                <c:formatCode>[$-409]mmm\-yy;@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'Wells Fargo &amp; Company'!$P$3:$P$14</c:f>
              <c:numCache>
                <c:formatCode>0,</c:formatCode>
                <c:ptCount val="12"/>
                <c:pt idx="0">
                  <c:v>798079600</c:v>
                </c:pt>
                <c:pt idx="1">
                  <c:v>655506000</c:v>
                </c:pt>
                <c:pt idx="2">
                  <c:v>781557400</c:v>
                </c:pt>
                <c:pt idx="3">
                  <c:v>634499100</c:v>
                </c:pt>
                <c:pt idx="4">
                  <c:v>526684700</c:v>
                </c:pt>
                <c:pt idx="5">
                  <c:v>607672400</c:v>
                </c:pt>
                <c:pt idx="6">
                  <c:v>560767400</c:v>
                </c:pt>
                <c:pt idx="7">
                  <c:v>528672200</c:v>
                </c:pt>
                <c:pt idx="8">
                  <c:v>651312400</c:v>
                </c:pt>
                <c:pt idx="9">
                  <c:v>516094300</c:v>
                </c:pt>
                <c:pt idx="10">
                  <c:v>501550700</c:v>
                </c:pt>
                <c:pt idx="11">
                  <c:v>518911300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6-4484-84E6-9D42FB02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15423"/>
        <c:axId val="504794063"/>
      </c:lineChart>
      <c:dateAx>
        <c:axId val="176481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94063"/>
        <c:crosses val="autoZero"/>
        <c:auto val="1"/>
        <c:lblOffset val="100"/>
        <c:baseTimeUnit val="months"/>
      </c:dateAx>
      <c:valAx>
        <c:axId val="504794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1211459</xdr:colOff>
      <xdr:row>18</xdr:row>
      <xdr:rowOff>6548</xdr:rowOff>
    </xdr:from>
    <xdr:to>
      <xdr:col>4</xdr:col>
      <xdr:colOff>925709</xdr:colOff>
      <xdr:row>33</xdr:row>
      <xdr:rowOff>70842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D0D07-801E-7338-4E2B-2EAE17946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1276944</xdr:colOff>
      <xdr:row>17</xdr:row>
      <xdr:rowOff>173235</xdr:rowOff>
    </xdr:from>
    <xdr:to>
      <xdr:col>13</xdr:col>
      <xdr:colOff>705444</xdr:colOff>
      <xdr:row>33</xdr:row>
      <xdr:rowOff>58935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050C6-AA9C-98D8-CABD-72C2C6B9D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3"/>
  <sheetViews>
    <sheetView tabSelected="1" topLeftCell="D1" zoomScale="80" zoomScaleNormal="80" workbookViewId="0">
      <selection activeCell="Q2" sqref="Q2:R2"/>
    </sheetView>
  </sheetViews>
  <sheetFormatPr defaultRowHeight="14.25" x14ac:dyDescent="0.45"/>
  <cols>
    <col min="1" max="7" width="17" customWidth="1"/>
    <col min="8" max="8" width="22.59765625" bestFit="1" customWidth="1"/>
    <col min="9" max="9" width="21.53125" bestFit="1" customWidth="1"/>
    <col min="10" max="16" width="18" customWidth="1"/>
    <col min="17" max="17" width="23.46484375" bestFit="1" customWidth="1"/>
    <col min="18" max="18" width="22.33203125" bestFit="1" customWidth="1"/>
  </cols>
  <sheetData>
    <row r="1" spans="1:18" ht="18.399999999999999" thickBot="1" x14ac:dyDescent="0.6">
      <c r="A1" s="23" t="s">
        <v>6</v>
      </c>
      <c r="B1" s="24"/>
      <c r="C1" s="24"/>
      <c r="D1" s="24"/>
      <c r="E1" s="24"/>
      <c r="F1" s="24"/>
      <c r="G1" s="25"/>
      <c r="J1" s="23" t="s">
        <v>10</v>
      </c>
      <c r="K1" s="24"/>
      <c r="L1" s="24"/>
      <c r="M1" s="24"/>
      <c r="N1" s="24"/>
      <c r="O1" s="24"/>
      <c r="P1" s="25"/>
    </row>
    <row r="2" spans="1:18" x14ac:dyDescent="0.4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7</v>
      </c>
      <c r="H2" s="10" t="s">
        <v>15</v>
      </c>
      <c r="I2" s="10" t="s">
        <v>16</v>
      </c>
      <c r="J2" s="4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6" t="s">
        <v>7</v>
      </c>
      <c r="Q2" s="10" t="s">
        <v>15</v>
      </c>
      <c r="R2" s="10" t="s">
        <v>16</v>
      </c>
    </row>
    <row r="3" spans="1:18" x14ac:dyDescent="0.45">
      <c r="A3" s="1">
        <v>44562</v>
      </c>
      <c r="B3" s="7">
        <v>48.93</v>
      </c>
      <c r="C3" s="7">
        <v>58.869999</v>
      </c>
      <c r="D3" s="7">
        <v>48.919998</v>
      </c>
      <c r="E3" s="7">
        <v>53.799999</v>
      </c>
      <c r="F3" s="7">
        <v>51.424838999999999</v>
      </c>
      <c r="G3" s="2">
        <v>742893200</v>
      </c>
      <c r="H3" t="str">
        <f>IF(E3-B3&gt;0,"Gain","Loss")</f>
        <v>Gain</v>
      </c>
      <c r="I3" t="str">
        <f>VLOOKUP(G3,$H$20:$I$23,2)</f>
        <v>High</v>
      </c>
      <c r="J3" s="1">
        <v>44197</v>
      </c>
      <c r="K3" s="7">
        <v>30.32</v>
      </c>
      <c r="L3" s="7">
        <v>35.099997999999999</v>
      </c>
      <c r="M3" s="7">
        <v>29.4</v>
      </c>
      <c r="N3" s="7">
        <v>29.879999000000002</v>
      </c>
      <c r="O3" s="7">
        <v>28.176884000000001</v>
      </c>
      <c r="P3" s="2">
        <v>798079600</v>
      </c>
      <c r="Q3" t="str">
        <f>IF(N3-K3&gt;0,"Gain","Loss")</f>
        <v>Loss</v>
      </c>
      <c r="R3" t="str">
        <f>VLOOKUP(P3,$H$20:$I$23,2)</f>
        <v>High</v>
      </c>
    </row>
    <row r="4" spans="1:18" x14ac:dyDescent="0.45">
      <c r="A4" s="1">
        <v>44593</v>
      </c>
      <c r="B4" s="7">
        <v>54.720001000000003</v>
      </c>
      <c r="C4" s="7">
        <v>60.299999</v>
      </c>
      <c r="D4" s="7">
        <v>50.68</v>
      </c>
      <c r="E4" s="7">
        <v>53.369999</v>
      </c>
      <c r="F4" s="7">
        <v>51.013817000000003</v>
      </c>
      <c r="G4" s="2">
        <v>569263200</v>
      </c>
      <c r="H4" t="str">
        <f t="shared" ref="H4:H14" si="0">IF(E4-B4&gt;0,"Gain","Loss")</f>
        <v>Loss</v>
      </c>
      <c r="I4" t="str">
        <f t="shared" ref="I4:I14" si="1">VLOOKUP(G4,$H$20:$I$23,2)</f>
        <v>High</v>
      </c>
      <c r="J4" s="1">
        <v>44228</v>
      </c>
      <c r="K4" s="7">
        <v>30.139999</v>
      </c>
      <c r="L4" s="7">
        <v>38.68</v>
      </c>
      <c r="M4" s="7">
        <v>29.68</v>
      </c>
      <c r="N4" s="7">
        <v>36.169998</v>
      </c>
      <c r="O4" s="7">
        <v>34.108356000000001</v>
      </c>
      <c r="P4" s="2">
        <v>655506000</v>
      </c>
      <c r="Q4" t="str">
        <f t="shared" ref="Q4:Q14" si="2">IF(N4-K4&gt;0,"Gain","Loss")</f>
        <v>Gain</v>
      </c>
      <c r="R4" t="str">
        <f t="shared" ref="R4:R14" si="3">VLOOKUP(P4,$H$20:$I$23,2)</f>
        <v>High</v>
      </c>
    </row>
    <row r="5" spans="1:18" x14ac:dyDescent="0.45">
      <c r="A5" s="1">
        <v>44621</v>
      </c>
      <c r="B5" s="7">
        <v>52.439999</v>
      </c>
      <c r="C5" s="7">
        <v>54.200001</v>
      </c>
      <c r="D5" s="7">
        <v>45.77</v>
      </c>
      <c r="E5" s="7">
        <v>48.459999000000003</v>
      </c>
      <c r="F5" s="7">
        <v>46.528564000000003</v>
      </c>
      <c r="G5" s="2">
        <v>754688700</v>
      </c>
      <c r="H5" t="str">
        <f t="shared" si="0"/>
        <v>Loss</v>
      </c>
      <c r="I5" t="str">
        <f t="shared" si="1"/>
        <v>High</v>
      </c>
      <c r="J5" s="1">
        <v>44256</v>
      </c>
      <c r="K5" s="7">
        <v>37.110000999999997</v>
      </c>
      <c r="L5" s="7">
        <v>41.540000999999997</v>
      </c>
      <c r="M5" s="7">
        <v>36.340000000000003</v>
      </c>
      <c r="N5" s="7">
        <v>39.07</v>
      </c>
      <c r="O5" s="7">
        <v>36.95966</v>
      </c>
      <c r="P5" s="2">
        <v>781557400</v>
      </c>
      <c r="Q5" t="str">
        <f t="shared" si="2"/>
        <v>Gain</v>
      </c>
      <c r="R5" t="str">
        <f t="shared" si="3"/>
        <v>High</v>
      </c>
    </row>
    <row r="6" spans="1:18" x14ac:dyDescent="0.45">
      <c r="A6" s="1">
        <v>44652</v>
      </c>
      <c r="B6" s="7">
        <v>49.25</v>
      </c>
      <c r="C6" s="7">
        <v>50.189999</v>
      </c>
      <c r="D6" s="7">
        <v>43.509998000000003</v>
      </c>
      <c r="E6" s="7">
        <v>43.630001</v>
      </c>
      <c r="F6" s="7">
        <v>41.891070999999997</v>
      </c>
      <c r="G6" s="2">
        <v>521880200</v>
      </c>
      <c r="H6" t="str">
        <f t="shared" si="0"/>
        <v>Loss</v>
      </c>
      <c r="I6" t="str">
        <f t="shared" si="1"/>
        <v>Medium</v>
      </c>
      <c r="J6" s="1">
        <v>44287</v>
      </c>
      <c r="K6" s="7">
        <v>38.959999000000003</v>
      </c>
      <c r="L6" s="7">
        <v>46.389999000000003</v>
      </c>
      <c r="M6" s="7">
        <v>38.919998</v>
      </c>
      <c r="N6" s="7">
        <v>45.049999</v>
      </c>
      <c r="O6" s="7">
        <v>42.61665</v>
      </c>
      <c r="P6" s="2">
        <v>634499100</v>
      </c>
      <c r="Q6" t="str">
        <f t="shared" si="2"/>
        <v>Gain</v>
      </c>
      <c r="R6" t="str">
        <f t="shared" si="3"/>
        <v>High</v>
      </c>
    </row>
    <row r="7" spans="1:18" x14ac:dyDescent="0.45">
      <c r="A7" s="1">
        <v>44682</v>
      </c>
      <c r="B7" s="7">
        <v>43.869999</v>
      </c>
      <c r="C7" s="7">
        <v>46.27</v>
      </c>
      <c r="D7" s="7">
        <v>40.740001999999997</v>
      </c>
      <c r="E7" s="7">
        <v>45.77</v>
      </c>
      <c r="F7" s="7">
        <v>43.945782000000001</v>
      </c>
      <c r="G7" s="2">
        <v>548344800</v>
      </c>
      <c r="H7" t="str">
        <f t="shared" si="0"/>
        <v>Gain</v>
      </c>
      <c r="I7" t="str">
        <f t="shared" si="1"/>
        <v>Medium</v>
      </c>
      <c r="J7" s="1">
        <v>44317</v>
      </c>
      <c r="K7" s="7">
        <v>45.450001</v>
      </c>
      <c r="L7" s="7">
        <v>48.130001</v>
      </c>
      <c r="M7" s="7">
        <v>44.669998</v>
      </c>
      <c r="N7" s="7">
        <v>46.720001000000003</v>
      </c>
      <c r="O7" s="7">
        <v>44.196449000000001</v>
      </c>
      <c r="P7" s="2">
        <v>526684700</v>
      </c>
      <c r="Q7" t="str">
        <f t="shared" si="2"/>
        <v>Gain</v>
      </c>
      <c r="R7" t="str">
        <f t="shared" si="3"/>
        <v>Medium</v>
      </c>
    </row>
    <row r="8" spans="1:18" x14ac:dyDescent="0.45">
      <c r="A8" s="1">
        <v>44713</v>
      </c>
      <c r="B8" s="7">
        <v>45.959999000000003</v>
      </c>
      <c r="C8" s="7">
        <v>46.07</v>
      </c>
      <c r="D8" s="7">
        <v>36.540000999999997</v>
      </c>
      <c r="E8" s="7">
        <v>39.169998</v>
      </c>
      <c r="F8" s="7">
        <v>37.814425999999997</v>
      </c>
      <c r="G8" s="2">
        <v>503139500</v>
      </c>
      <c r="H8" t="str">
        <f t="shared" si="0"/>
        <v>Loss</v>
      </c>
      <c r="I8" t="str">
        <f t="shared" si="1"/>
        <v>Medium</v>
      </c>
      <c r="J8" s="1">
        <v>44348</v>
      </c>
      <c r="K8" s="7">
        <v>47.16</v>
      </c>
      <c r="L8" s="7">
        <v>47.459999000000003</v>
      </c>
      <c r="M8" s="7">
        <v>41.470001000000003</v>
      </c>
      <c r="N8" s="7">
        <v>45.290000999999997</v>
      </c>
      <c r="O8" s="7">
        <v>42.937156999999999</v>
      </c>
      <c r="P8" s="2">
        <v>607672400</v>
      </c>
      <c r="Q8" t="str">
        <f t="shared" si="2"/>
        <v>Loss</v>
      </c>
      <c r="R8" t="str">
        <f t="shared" si="3"/>
        <v>High</v>
      </c>
    </row>
    <row r="9" spans="1:18" x14ac:dyDescent="0.45">
      <c r="A9" s="1">
        <v>44743</v>
      </c>
      <c r="B9" s="7">
        <v>38.720001000000003</v>
      </c>
      <c r="C9" s="7">
        <v>44.349997999999999</v>
      </c>
      <c r="D9" s="7">
        <v>37.43</v>
      </c>
      <c r="E9" s="7">
        <v>43.869999</v>
      </c>
      <c r="F9" s="7">
        <v>42.351779999999998</v>
      </c>
      <c r="G9" s="2">
        <v>377913800</v>
      </c>
      <c r="H9" t="str">
        <f t="shared" si="0"/>
        <v>Gain</v>
      </c>
      <c r="I9" t="str">
        <f t="shared" si="1"/>
        <v>Low</v>
      </c>
      <c r="J9" s="1">
        <v>44378</v>
      </c>
      <c r="K9" s="7">
        <v>45.48</v>
      </c>
      <c r="L9" s="7">
        <v>46.849997999999999</v>
      </c>
      <c r="M9" s="7">
        <v>41.970001000000003</v>
      </c>
      <c r="N9" s="7">
        <v>45.939999</v>
      </c>
      <c r="O9" s="7">
        <v>43.553379</v>
      </c>
      <c r="P9" s="2">
        <v>560767400</v>
      </c>
      <c r="Q9" t="str">
        <f t="shared" si="2"/>
        <v>Gain</v>
      </c>
      <c r="R9" t="str">
        <f t="shared" si="3"/>
        <v>High</v>
      </c>
    </row>
    <row r="10" spans="1:18" x14ac:dyDescent="0.45">
      <c r="A10" s="1">
        <v>44774</v>
      </c>
      <c r="B10" s="7">
        <v>43.439999</v>
      </c>
      <c r="C10" s="7">
        <v>46.32</v>
      </c>
      <c r="D10" s="7">
        <v>42.529998999999997</v>
      </c>
      <c r="E10" s="7">
        <v>43.709999000000003</v>
      </c>
      <c r="F10" s="7">
        <v>42.197310999999999</v>
      </c>
      <c r="G10" s="2">
        <v>308752700</v>
      </c>
      <c r="H10" t="str">
        <f t="shared" si="0"/>
        <v>Gain</v>
      </c>
      <c r="I10" t="str">
        <f t="shared" si="1"/>
        <v>Minimal</v>
      </c>
      <c r="J10" s="1">
        <v>44409</v>
      </c>
      <c r="K10" s="7">
        <v>46.040000999999997</v>
      </c>
      <c r="L10" s="7">
        <v>51.41</v>
      </c>
      <c r="M10" s="7">
        <v>45.110000999999997</v>
      </c>
      <c r="N10" s="7">
        <v>45.700001</v>
      </c>
      <c r="O10" s="7">
        <v>43.325851</v>
      </c>
      <c r="P10" s="2">
        <v>528672200</v>
      </c>
      <c r="Q10" t="str">
        <f t="shared" si="2"/>
        <v>Loss</v>
      </c>
      <c r="R10" t="str">
        <f t="shared" si="3"/>
        <v>Medium</v>
      </c>
    </row>
    <row r="11" spans="1:18" x14ac:dyDescent="0.45">
      <c r="A11" s="1">
        <v>44805</v>
      </c>
      <c r="B11" s="7">
        <v>43.66</v>
      </c>
      <c r="C11" s="7">
        <v>46.139999000000003</v>
      </c>
      <c r="D11" s="7">
        <v>39.340000000000003</v>
      </c>
      <c r="E11" s="7">
        <v>40.220001000000003</v>
      </c>
      <c r="F11" s="7">
        <v>39.095322000000003</v>
      </c>
      <c r="G11" s="2">
        <v>354330500</v>
      </c>
      <c r="H11" t="str">
        <f t="shared" si="0"/>
        <v>Loss</v>
      </c>
      <c r="I11" t="str">
        <f t="shared" si="1"/>
        <v>Minimal</v>
      </c>
      <c r="J11" s="1">
        <v>44440</v>
      </c>
      <c r="K11" s="7">
        <v>45.700001</v>
      </c>
      <c r="L11" s="7">
        <v>48.939999</v>
      </c>
      <c r="M11" s="7">
        <v>43.27</v>
      </c>
      <c r="N11" s="7">
        <v>46.41</v>
      </c>
      <c r="O11" s="7">
        <v>44.190472</v>
      </c>
      <c r="P11" s="2">
        <v>651312400</v>
      </c>
      <c r="Q11" t="str">
        <f t="shared" si="2"/>
        <v>Gain</v>
      </c>
      <c r="R11" t="str">
        <f t="shared" si="3"/>
        <v>High</v>
      </c>
    </row>
    <row r="12" spans="1:18" x14ac:dyDescent="0.45">
      <c r="A12" s="1">
        <v>44835</v>
      </c>
      <c r="B12" s="7">
        <v>41.290000999999997</v>
      </c>
      <c r="C12" s="7">
        <v>46.52</v>
      </c>
      <c r="D12" s="7">
        <v>39.75</v>
      </c>
      <c r="E12" s="7">
        <v>45.990001999999997</v>
      </c>
      <c r="F12" s="7">
        <v>44.703975999999997</v>
      </c>
      <c r="G12" s="2">
        <v>383039100</v>
      </c>
      <c r="H12" t="str">
        <f t="shared" si="0"/>
        <v>Gain</v>
      </c>
      <c r="I12" t="str">
        <f t="shared" si="1"/>
        <v>Low</v>
      </c>
      <c r="J12" s="1">
        <v>44470</v>
      </c>
      <c r="K12" s="7">
        <v>46.549999</v>
      </c>
      <c r="L12" s="7">
        <v>51.639999000000003</v>
      </c>
      <c r="M12" s="7">
        <v>44.830002</v>
      </c>
      <c r="N12" s="7">
        <v>51.16</v>
      </c>
      <c r="O12" s="7">
        <v>48.713306000000003</v>
      </c>
      <c r="P12" s="2">
        <v>516094300</v>
      </c>
      <c r="Q12" t="str">
        <f t="shared" si="2"/>
        <v>Gain</v>
      </c>
      <c r="R12" t="str">
        <f t="shared" si="3"/>
        <v>Medium</v>
      </c>
    </row>
    <row r="13" spans="1:18" x14ac:dyDescent="0.45">
      <c r="A13" s="1">
        <v>44866</v>
      </c>
      <c r="B13" s="7">
        <v>46.580002</v>
      </c>
      <c r="C13" s="7">
        <v>48.360000999999997</v>
      </c>
      <c r="D13" s="7">
        <v>45.41</v>
      </c>
      <c r="E13" s="7">
        <v>47.950001</v>
      </c>
      <c r="F13" s="7">
        <v>46.609164999999997</v>
      </c>
      <c r="G13" s="2">
        <v>348895000</v>
      </c>
      <c r="H13" t="str">
        <f t="shared" si="0"/>
        <v>Gain</v>
      </c>
      <c r="I13" t="str">
        <f t="shared" si="1"/>
        <v>Minimal</v>
      </c>
      <c r="J13" s="1">
        <v>44501</v>
      </c>
      <c r="K13" s="7">
        <v>51.560001</v>
      </c>
      <c r="L13" s="7">
        <v>52.57</v>
      </c>
      <c r="M13" s="7">
        <v>47.32</v>
      </c>
      <c r="N13" s="7">
        <v>47.779998999999997</v>
      </c>
      <c r="O13" s="7">
        <v>45.494953000000002</v>
      </c>
      <c r="P13" s="2">
        <v>501550700</v>
      </c>
      <c r="Q13" t="str">
        <f t="shared" si="2"/>
        <v>Loss</v>
      </c>
      <c r="R13" t="str">
        <f t="shared" si="3"/>
        <v>Medium</v>
      </c>
    </row>
    <row r="14" spans="1:18" ht="14.65" thickBot="1" x14ac:dyDescent="0.5">
      <c r="A14" s="3">
        <v>44896</v>
      </c>
      <c r="B14" s="8">
        <v>47.93</v>
      </c>
      <c r="C14" s="8">
        <v>48.18</v>
      </c>
      <c r="D14" s="8">
        <v>40.020000000000003</v>
      </c>
      <c r="E14" s="8">
        <v>41.290000999999997</v>
      </c>
      <c r="F14" s="8">
        <v>40.393898</v>
      </c>
      <c r="G14" s="2">
        <v>414604800</v>
      </c>
      <c r="H14" t="str">
        <f t="shared" si="0"/>
        <v>Loss</v>
      </c>
      <c r="I14" t="str">
        <f t="shared" si="1"/>
        <v>Low</v>
      </c>
      <c r="J14" s="3">
        <v>44531</v>
      </c>
      <c r="K14" s="8">
        <v>48.689999</v>
      </c>
      <c r="L14" s="8">
        <v>50.82</v>
      </c>
      <c r="M14" s="8">
        <v>46.25</v>
      </c>
      <c r="N14" s="8">
        <v>47.98</v>
      </c>
      <c r="O14" s="8">
        <v>45.861781999999998</v>
      </c>
      <c r="P14" s="2">
        <v>518911300</v>
      </c>
      <c r="Q14" t="str">
        <f t="shared" si="2"/>
        <v>Loss</v>
      </c>
      <c r="R14" t="str">
        <f t="shared" si="3"/>
        <v>Medium</v>
      </c>
    </row>
    <row r="15" spans="1:18" x14ac:dyDescent="0.45">
      <c r="G15" s="18" t="s">
        <v>9</v>
      </c>
      <c r="H15" s="19" t="s">
        <v>17</v>
      </c>
      <c r="I15" s="20" t="s">
        <v>18</v>
      </c>
      <c r="J15" s="11"/>
      <c r="P15" s="18" t="s">
        <v>9</v>
      </c>
      <c r="Q15" s="19" t="s">
        <v>17</v>
      </c>
      <c r="R15" s="20" t="s">
        <v>18</v>
      </c>
    </row>
    <row r="16" spans="1:18" x14ac:dyDescent="0.45">
      <c r="G16" s="21">
        <f>SUM(G3:G14)</f>
        <v>5827745500</v>
      </c>
      <c r="H16" s="22">
        <f>COUNTIF(H3:H14,"Gain")</f>
        <v>6</v>
      </c>
      <c r="I16" s="13">
        <f>COUNTIF(I3:I14,"High")</f>
        <v>3</v>
      </c>
      <c r="P16" s="21">
        <f>SUM(P3:P14)</f>
        <v>7281307500</v>
      </c>
      <c r="Q16" s="22">
        <f>COUNTIF(Q3:Q14,"Gain")</f>
        <v>7</v>
      </c>
      <c r="R16" s="13">
        <f>COUNTIF(R3:R14,"High")</f>
        <v>7</v>
      </c>
    </row>
    <row r="17" spans="1:15" x14ac:dyDescent="0.45">
      <c r="A17" s="10" t="s">
        <v>8</v>
      </c>
      <c r="B17" s="9">
        <f>AVERAGE(B3:B14)</f>
        <v>46.399166749999999</v>
      </c>
      <c r="C17" s="9">
        <f>AVERAGE(C3:C14)</f>
        <v>49.647499666666654</v>
      </c>
      <c r="D17" s="9">
        <f>AVERAGE(D3:D14)</f>
        <v>42.553333166666668</v>
      </c>
      <c r="E17" s="9">
        <f>AVERAGE(E3:E14)</f>
        <v>45.602499916666666</v>
      </c>
      <c r="F17" s="9">
        <f>AVERAGE(F3:F14)</f>
        <v>43.997495916666679</v>
      </c>
      <c r="J17" s="10" t="s">
        <v>8</v>
      </c>
      <c r="K17" s="9">
        <f t="shared" ref="K17:O17" si="4">AVERAGE(K3:K14)</f>
        <v>42.763333416666661</v>
      </c>
      <c r="L17" s="9">
        <f t="shared" si="4"/>
        <v>46.627499499999999</v>
      </c>
      <c r="M17" s="9">
        <f t="shared" si="4"/>
        <v>40.769166749999997</v>
      </c>
      <c r="N17" s="9">
        <f t="shared" si="4"/>
        <v>43.929166416666668</v>
      </c>
      <c r="O17" s="9">
        <f t="shared" si="4"/>
        <v>41.677908250000002</v>
      </c>
    </row>
    <row r="19" spans="1:15" x14ac:dyDescent="0.45">
      <c r="H19" s="14" t="s">
        <v>11</v>
      </c>
      <c r="I19" s="15" t="s">
        <v>12</v>
      </c>
    </row>
    <row r="20" spans="1:15" x14ac:dyDescent="0.45">
      <c r="H20" s="16">
        <v>0</v>
      </c>
      <c r="I20" s="12" t="s">
        <v>13</v>
      </c>
    </row>
    <row r="21" spans="1:15" x14ac:dyDescent="0.45">
      <c r="H21" s="16">
        <f>_xlfn.QUARTILE.INC(G3:G14,1)</f>
        <v>372017975</v>
      </c>
      <c r="I21" s="12" t="s">
        <v>3</v>
      </c>
    </row>
    <row r="22" spans="1:15" x14ac:dyDescent="0.45">
      <c r="H22" s="16">
        <f>_xlfn.QUARTILE.INC(G3:G14,2)</f>
        <v>458872150</v>
      </c>
      <c r="I22" s="12" t="s">
        <v>14</v>
      </c>
    </row>
    <row r="23" spans="1:15" x14ac:dyDescent="0.45">
      <c r="H23" s="17">
        <f>_xlfn.QUARTILE.INC(G3:G14,3)</f>
        <v>553574400</v>
      </c>
      <c r="I23" s="13" t="s">
        <v>2</v>
      </c>
    </row>
  </sheetData>
  <mergeCells count="2">
    <mergeCell ref="A1:G1"/>
    <mergeCell ref="J1:P1"/>
  </mergeCells>
  <conditionalFormatting sqref="H3:H14 Q3:Q14 Q16">
    <cfRule type="containsText" dxfId="1" priority="1" operator="containsText" text="Gain">
      <formula>NOT(ISERROR(SEARCH("Gain",H3)))</formula>
    </cfRule>
    <cfRule type="containsText" dxfId="0" priority="2" operator="containsText" text="Loss">
      <formula>NOT(ISERROR(SEARCH("Loss",H3)))</formula>
    </cfRule>
  </conditionalFormatting>
  <pageMargins left="0.7" right="0.7" top="0.75" bottom="0.75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Wells Fargo &amp; Company</vt:lpstr>
      <vt:lpstr>'Wells Fargo &amp; Company'!Print_Area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Gilchrist</dc:creator>
  <cp:lastModifiedBy>Zach Gilchrist</cp:lastModifiedBy>
  <cp:lastPrinted>2023-10-11T00:39:04Z</cp:lastPrinted>
  <dcterms:created xsi:type="dcterms:W3CDTF">2023-09-06T00:18:53Z</dcterms:created>
  <dcterms:modified xsi:type="dcterms:W3CDTF">2023-10-31T23:44:48Z</dcterms:modified>
</cp:coreProperties>
</file>