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A\"/>
    </mc:Choice>
  </mc:AlternateContent>
  <bookViews>
    <workbookView xWindow="0" yWindow="0" windowWidth="20490" windowHeight="7910" activeTab="5"/>
  </bookViews>
  <sheets>
    <sheet name="Sheet1" sheetId="1" r:id="rId1"/>
    <sheet name="1.2" sheetId="12" r:id="rId2"/>
    <sheet name="1.3" sheetId="9" r:id="rId3"/>
    <sheet name="1.4" sheetId="10" r:id="rId4"/>
    <sheet name="1.5" sheetId="14" r:id="rId5"/>
    <sheet name="1.64" sheetId="15" r:id="rId6"/>
    <sheet name="SuperSkyNet" sheetId="17" r:id="rId7"/>
    <sheet name="templete" sheetId="3" r:id="rId8"/>
    <sheet name="1.8" sheetId="18" r:id="rId9"/>
    <sheet name="1.7" sheetId="16" r:id="rId10"/>
    <sheet name="2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5" l="1"/>
  <c r="C13" i="15"/>
  <c r="C12" i="15"/>
  <c r="C11" i="15"/>
  <c r="C10" i="15"/>
  <c r="C9" i="15"/>
  <c r="C8" i="15"/>
  <c r="C7" i="15"/>
  <c r="C6" i="15"/>
  <c r="C5" i="15"/>
  <c r="C4" i="15"/>
  <c r="C3" i="15"/>
  <c r="C2" i="15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20" i="15" l="1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2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H20" i="12"/>
  <c r="G20" i="12"/>
  <c r="I20" i="12" s="1"/>
  <c r="F20" i="12"/>
  <c r="I19" i="12"/>
  <c r="G19" i="12"/>
  <c r="F19" i="12"/>
  <c r="H19" i="12" s="1"/>
  <c r="H18" i="12"/>
  <c r="G18" i="12"/>
  <c r="I18" i="12" s="1"/>
  <c r="F18" i="12"/>
  <c r="I17" i="12"/>
  <c r="G17" i="12"/>
  <c r="F17" i="12"/>
  <c r="H17" i="12" s="1"/>
  <c r="H16" i="12"/>
  <c r="G16" i="12"/>
  <c r="I16" i="12" s="1"/>
  <c r="F16" i="12"/>
  <c r="I15" i="12"/>
  <c r="G15" i="12"/>
  <c r="F15" i="12"/>
  <c r="H15" i="12" s="1"/>
  <c r="H14" i="12"/>
  <c r="G14" i="12"/>
  <c r="I14" i="12" s="1"/>
  <c r="F14" i="12"/>
  <c r="I13" i="12"/>
  <c r="G13" i="12"/>
  <c r="F13" i="12"/>
  <c r="H13" i="12" s="1"/>
  <c r="H12" i="12"/>
  <c r="G12" i="12"/>
  <c r="I12" i="12" s="1"/>
  <c r="F12" i="12"/>
  <c r="I11" i="12"/>
  <c r="G11" i="12"/>
  <c r="F11" i="12"/>
  <c r="H11" i="12" s="1"/>
  <c r="H10" i="12"/>
  <c r="G10" i="12"/>
  <c r="I10" i="12" s="1"/>
  <c r="F10" i="12"/>
  <c r="I9" i="12"/>
  <c r="G9" i="12"/>
  <c r="F9" i="12"/>
  <c r="H9" i="12" s="1"/>
  <c r="G8" i="12"/>
  <c r="I8" i="12" s="1"/>
  <c r="F8" i="12"/>
  <c r="H8" i="12" s="1"/>
  <c r="I7" i="12"/>
  <c r="G7" i="12"/>
  <c r="F7" i="12"/>
  <c r="H7" i="12" s="1"/>
  <c r="G6" i="12"/>
  <c r="I6" i="12" s="1"/>
  <c r="F6" i="12"/>
  <c r="H6" i="12" s="1"/>
  <c r="I5" i="12"/>
  <c r="G5" i="12"/>
  <c r="F5" i="12"/>
  <c r="H5" i="12" s="1"/>
  <c r="G4" i="12"/>
  <c r="I4" i="12" s="1"/>
  <c r="F4" i="12"/>
  <c r="H4" i="12" s="1"/>
  <c r="I3" i="12"/>
  <c r="G3" i="12"/>
  <c r="F3" i="12"/>
  <c r="H3" i="12" s="1"/>
  <c r="G2" i="12"/>
  <c r="I2" i="12" s="1"/>
  <c r="F2" i="12"/>
  <c r="H2" i="12" s="1"/>
  <c r="G20" i="9"/>
  <c r="I20" i="9" s="1"/>
  <c r="F20" i="9"/>
  <c r="H20" i="9" s="1"/>
  <c r="G19" i="9"/>
  <c r="I19" i="9" s="1"/>
  <c r="F19" i="9"/>
  <c r="H19" i="9" s="1"/>
  <c r="G18" i="9"/>
  <c r="I18" i="9" s="1"/>
  <c r="F18" i="9"/>
  <c r="H18" i="9" s="1"/>
  <c r="G17" i="9"/>
  <c r="I17" i="9" s="1"/>
  <c r="F17" i="9"/>
  <c r="H17" i="9" s="1"/>
  <c r="G16" i="9"/>
  <c r="I16" i="9" s="1"/>
  <c r="F16" i="9"/>
  <c r="H16" i="9" s="1"/>
  <c r="G15" i="9"/>
  <c r="I15" i="9" s="1"/>
  <c r="F15" i="9"/>
  <c r="H15" i="9" s="1"/>
  <c r="G14" i="9"/>
  <c r="I14" i="9" s="1"/>
  <c r="F14" i="9"/>
  <c r="H14" i="9" s="1"/>
  <c r="G13" i="9"/>
  <c r="I13" i="9" s="1"/>
  <c r="F13" i="9"/>
  <c r="H13" i="9" s="1"/>
  <c r="G12" i="9"/>
  <c r="I12" i="9" s="1"/>
  <c r="F12" i="9"/>
  <c r="H12" i="9" s="1"/>
  <c r="G11" i="9"/>
  <c r="I11" i="9" s="1"/>
  <c r="F11" i="9"/>
  <c r="H11" i="9" s="1"/>
  <c r="G10" i="9"/>
  <c r="I10" i="9" s="1"/>
  <c r="F10" i="9"/>
  <c r="H10" i="9" s="1"/>
  <c r="G9" i="9"/>
  <c r="I9" i="9" s="1"/>
  <c r="F9" i="9"/>
  <c r="H9" i="9" s="1"/>
  <c r="G8" i="9"/>
  <c r="I8" i="9" s="1"/>
  <c r="F8" i="9"/>
  <c r="H8" i="9" s="1"/>
  <c r="G7" i="9"/>
  <c r="I7" i="9" s="1"/>
  <c r="F7" i="9"/>
  <c r="H7" i="9" s="1"/>
  <c r="G6" i="9"/>
  <c r="I6" i="9" s="1"/>
  <c r="F6" i="9"/>
  <c r="H6" i="9" s="1"/>
  <c r="G5" i="9"/>
  <c r="I5" i="9" s="1"/>
  <c r="F5" i="9"/>
  <c r="H5" i="9" s="1"/>
  <c r="G4" i="9"/>
  <c r="I4" i="9" s="1"/>
  <c r="F4" i="9"/>
  <c r="H4" i="9" s="1"/>
  <c r="G3" i="9"/>
  <c r="I3" i="9" s="1"/>
  <c r="F3" i="9"/>
  <c r="H3" i="9" s="1"/>
  <c r="G2" i="9"/>
  <c r="I2" i="9" s="1"/>
  <c r="F2" i="9"/>
  <c r="H2" i="9" s="1"/>
  <c r="I20" i="10"/>
  <c r="G20" i="10"/>
  <c r="F20" i="10"/>
  <c r="H20" i="10" s="1"/>
  <c r="G19" i="10"/>
  <c r="I19" i="10" s="1"/>
  <c r="F19" i="10"/>
  <c r="H19" i="10" s="1"/>
  <c r="I18" i="10"/>
  <c r="G18" i="10"/>
  <c r="F18" i="10"/>
  <c r="H18" i="10" s="1"/>
  <c r="G17" i="10"/>
  <c r="I17" i="10" s="1"/>
  <c r="F17" i="10"/>
  <c r="H17" i="10" s="1"/>
  <c r="I16" i="10"/>
  <c r="G16" i="10"/>
  <c r="F16" i="10"/>
  <c r="H16" i="10" s="1"/>
  <c r="G15" i="10"/>
  <c r="I15" i="10" s="1"/>
  <c r="F15" i="10"/>
  <c r="H15" i="10" s="1"/>
  <c r="I14" i="10"/>
  <c r="G14" i="10"/>
  <c r="F14" i="10"/>
  <c r="H14" i="10" s="1"/>
  <c r="G13" i="10"/>
  <c r="I13" i="10" s="1"/>
  <c r="F13" i="10"/>
  <c r="H13" i="10" s="1"/>
  <c r="I12" i="10"/>
  <c r="G12" i="10"/>
  <c r="F12" i="10"/>
  <c r="H12" i="10" s="1"/>
  <c r="G11" i="10"/>
  <c r="I11" i="10" s="1"/>
  <c r="F11" i="10"/>
  <c r="H11" i="10" s="1"/>
  <c r="I10" i="10"/>
  <c r="G10" i="10"/>
  <c r="F10" i="10"/>
  <c r="H10" i="10" s="1"/>
  <c r="G9" i="10"/>
  <c r="I9" i="10" s="1"/>
  <c r="F9" i="10"/>
  <c r="H9" i="10" s="1"/>
  <c r="I8" i="10"/>
  <c r="G8" i="10"/>
  <c r="F8" i="10"/>
  <c r="H8" i="10" s="1"/>
  <c r="G7" i="10"/>
  <c r="I7" i="10" s="1"/>
  <c r="F7" i="10"/>
  <c r="H7" i="10" s="1"/>
  <c r="I6" i="10"/>
  <c r="G6" i="10"/>
  <c r="F6" i="10"/>
  <c r="H6" i="10" s="1"/>
  <c r="G5" i="10"/>
  <c r="I5" i="10" s="1"/>
  <c r="F5" i="10"/>
  <c r="H5" i="10" s="1"/>
  <c r="I4" i="10"/>
  <c r="G4" i="10"/>
  <c r="F4" i="10"/>
  <c r="H4" i="10" s="1"/>
  <c r="G3" i="10"/>
  <c r="I3" i="10" s="1"/>
  <c r="F3" i="10"/>
  <c r="H3" i="10" s="1"/>
  <c r="I2" i="10"/>
  <c r="G2" i="10"/>
  <c r="F2" i="10"/>
  <c r="H2" i="10" s="1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2" i="13"/>
  <c r="H2" i="13"/>
  <c r="N5" i="12"/>
  <c r="N5" i="9"/>
  <c r="N5" i="10"/>
  <c r="N5" i="14"/>
  <c r="N5" i="15"/>
  <c r="N5" i="13"/>
  <c r="N5" i="16"/>
  <c r="N5" i="18"/>
  <c r="N5" i="3"/>
  <c r="G20" i="18"/>
  <c r="I20" i="18" s="1"/>
  <c r="F20" i="18"/>
  <c r="H20" i="18" s="1"/>
  <c r="D20" i="18"/>
  <c r="E20" i="18" s="1"/>
  <c r="G19" i="18"/>
  <c r="I19" i="18" s="1"/>
  <c r="F19" i="18"/>
  <c r="H19" i="18" s="1"/>
  <c r="D19" i="18"/>
  <c r="E19" i="18" s="1"/>
  <c r="G18" i="18"/>
  <c r="I18" i="18" s="1"/>
  <c r="F18" i="18"/>
  <c r="H18" i="18" s="1"/>
  <c r="D18" i="18"/>
  <c r="E18" i="18" s="1"/>
  <c r="G17" i="18"/>
  <c r="I17" i="18" s="1"/>
  <c r="F17" i="18"/>
  <c r="H17" i="18" s="1"/>
  <c r="D17" i="18"/>
  <c r="E17" i="18" s="1"/>
  <c r="G16" i="18"/>
  <c r="I16" i="18" s="1"/>
  <c r="F16" i="18"/>
  <c r="H16" i="18" s="1"/>
  <c r="D16" i="18"/>
  <c r="E16" i="18" s="1"/>
  <c r="G15" i="18"/>
  <c r="I15" i="18" s="1"/>
  <c r="F15" i="18"/>
  <c r="H15" i="18" s="1"/>
  <c r="D15" i="18"/>
  <c r="I14" i="18"/>
  <c r="G14" i="18"/>
  <c r="F14" i="18"/>
  <c r="H14" i="18" s="1"/>
  <c r="D14" i="18"/>
  <c r="I13" i="18"/>
  <c r="H13" i="18"/>
  <c r="G13" i="18"/>
  <c r="F13" i="18"/>
  <c r="D13" i="18"/>
  <c r="G12" i="18"/>
  <c r="I12" i="18" s="1"/>
  <c r="F12" i="18"/>
  <c r="H12" i="18" s="1"/>
  <c r="D12" i="18"/>
  <c r="G11" i="18"/>
  <c r="I11" i="18" s="1"/>
  <c r="F11" i="18"/>
  <c r="H11" i="18" s="1"/>
  <c r="D11" i="18"/>
  <c r="G10" i="18"/>
  <c r="I10" i="18" s="1"/>
  <c r="F10" i="18"/>
  <c r="H10" i="18" s="1"/>
  <c r="D10" i="18"/>
  <c r="G9" i="18"/>
  <c r="I9" i="18" s="1"/>
  <c r="F9" i="18"/>
  <c r="H9" i="18" s="1"/>
  <c r="D9" i="18"/>
  <c r="G8" i="18"/>
  <c r="I8" i="18" s="1"/>
  <c r="F8" i="18"/>
  <c r="H8" i="18" s="1"/>
  <c r="D8" i="18"/>
  <c r="G7" i="18"/>
  <c r="I7" i="18" s="1"/>
  <c r="F7" i="18"/>
  <c r="H7" i="18" s="1"/>
  <c r="D7" i="18"/>
  <c r="H6" i="18"/>
  <c r="G6" i="18"/>
  <c r="I6" i="18" s="1"/>
  <c r="F6" i="18"/>
  <c r="D6" i="18"/>
  <c r="G5" i="18"/>
  <c r="I5" i="18" s="1"/>
  <c r="F5" i="18"/>
  <c r="H5" i="18" s="1"/>
  <c r="D5" i="18"/>
  <c r="G4" i="18"/>
  <c r="I4" i="18" s="1"/>
  <c r="F4" i="18"/>
  <c r="H4" i="18" s="1"/>
  <c r="D4" i="18"/>
  <c r="N3" i="18"/>
  <c r="L3" i="18"/>
  <c r="N4" i="18" s="1"/>
  <c r="G3" i="18"/>
  <c r="I3" i="18" s="1"/>
  <c r="F3" i="18"/>
  <c r="H3" i="18" s="1"/>
  <c r="D3" i="18"/>
  <c r="G2" i="18"/>
  <c r="I2" i="18" s="1"/>
  <c r="F2" i="18"/>
  <c r="H2" i="18" s="1"/>
  <c r="D2" i="18"/>
  <c r="B2" i="18"/>
  <c r="D1" i="18"/>
  <c r="E1" i="18" s="1"/>
  <c r="G55" i="17"/>
  <c r="H54" i="17"/>
  <c r="L54" i="17"/>
  <c r="K54" i="17"/>
  <c r="J54" i="17"/>
  <c r="B55" i="17"/>
  <c r="G54" i="17"/>
  <c r="F54" i="17"/>
  <c r="E54" i="17"/>
  <c r="D54" i="17"/>
  <c r="C54" i="17"/>
  <c r="B54" i="17"/>
  <c r="E2" i="18" l="1"/>
  <c r="B3" i="18"/>
  <c r="B4" i="18" s="1"/>
  <c r="B5" i="18" s="1"/>
  <c r="B6" i="18" s="1"/>
  <c r="B7" i="18" s="1"/>
  <c r="B8" i="18" s="1"/>
  <c r="J22" i="17"/>
  <c r="G23" i="17" s="1"/>
  <c r="G25" i="17" s="1"/>
  <c r="G29" i="17" s="1"/>
  <c r="G20" i="17"/>
  <c r="G19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D19" i="17"/>
  <c r="B9" i="18" l="1"/>
  <c r="E8" i="18"/>
  <c r="E5" i="18"/>
  <c r="E4" i="18"/>
  <c r="E6" i="18"/>
  <c r="E3" i="18"/>
  <c r="E7" i="18"/>
  <c r="G20" i="16"/>
  <c r="I20" i="16" s="1"/>
  <c r="F20" i="16"/>
  <c r="H20" i="16" s="1"/>
  <c r="D20" i="16"/>
  <c r="E20" i="16" s="1"/>
  <c r="G19" i="16"/>
  <c r="I19" i="16" s="1"/>
  <c r="F19" i="16"/>
  <c r="H19" i="16" s="1"/>
  <c r="D19" i="16"/>
  <c r="E19" i="16" s="1"/>
  <c r="G18" i="16"/>
  <c r="I18" i="16" s="1"/>
  <c r="F18" i="16"/>
  <c r="H18" i="16" s="1"/>
  <c r="D18" i="16"/>
  <c r="E18" i="16" s="1"/>
  <c r="G17" i="16"/>
  <c r="I17" i="16" s="1"/>
  <c r="F17" i="16"/>
  <c r="H17" i="16" s="1"/>
  <c r="D17" i="16"/>
  <c r="E17" i="16" s="1"/>
  <c r="G16" i="16"/>
  <c r="I16" i="16" s="1"/>
  <c r="F16" i="16"/>
  <c r="H16" i="16" s="1"/>
  <c r="D16" i="16"/>
  <c r="E16" i="16" s="1"/>
  <c r="G15" i="16"/>
  <c r="I15" i="16" s="1"/>
  <c r="F15" i="16"/>
  <c r="H15" i="16" s="1"/>
  <c r="D15" i="16"/>
  <c r="E15" i="16" s="1"/>
  <c r="G14" i="16"/>
  <c r="I14" i="16" s="1"/>
  <c r="F14" i="16"/>
  <c r="H14" i="16" s="1"/>
  <c r="D14" i="16"/>
  <c r="G13" i="16"/>
  <c r="I13" i="16" s="1"/>
  <c r="F13" i="16"/>
  <c r="H13" i="16" s="1"/>
  <c r="D13" i="16"/>
  <c r="G12" i="16"/>
  <c r="I12" i="16" s="1"/>
  <c r="F12" i="16"/>
  <c r="H12" i="16" s="1"/>
  <c r="D12" i="16"/>
  <c r="G11" i="16"/>
  <c r="I11" i="16" s="1"/>
  <c r="F11" i="16"/>
  <c r="H11" i="16" s="1"/>
  <c r="D11" i="16"/>
  <c r="G10" i="16"/>
  <c r="I10" i="16" s="1"/>
  <c r="F10" i="16"/>
  <c r="H10" i="16" s="1"/>
  <c r="D10" i="16"/>
  <c r="G9" i="16"/>
  <c r="I9" i="16" s="1"/>
  <c r="F9" i="16"/>
  <c r="H9" i="16" s="1"/>
  <c r="D9" i="16"/>
  <c r="G8" i="16"/>
  <c r="I8" i="16" s="1"/>
  <c r="F8" i="16"/>
  <c r="H8" i="16" s="1"/>
  <c r="D8" i="16"/>
  <c r="G7" i="16"/>
  <c r="I7" i="16" s="1"/>
  <c r="F7" i="16"/>
  <c r="H7" i="16" s="1"/>
  <c r="D7" i="16"/>
  <c r="G6" i="16"/>
  <c r="I6" i="16" s="1"/>
  <c r="F6" i="16"/>
  <c r="H6" i="16" s="1"/>
  <c r="D6" i="16"/>
  <c r="G5" i="16"/>
  <c r="I5" i="16" s="1"/>
  <c r="F5" i="16"/>
  <c r="H5" i="16" s="1"/>
  <c r="D5" i="16"/>
  <c r="G4" i="16"/>
  <c r="I4" i="16" s="1"/>
  <c r="F4" i="16"/>
  <c r="H4" i="16" s="1"/>
  <c r="D4" i="16"/>
  <c r="N3" i="16"/>
  <c r="L3" i="16"/>
  <c r="N4" i="16" s="1"/>
  <c r="G3" i="16"/>
  <c r="I3" i="16" s="1"/>
  <c r="F3" i="16"/>
  <c r="H3" i="16" s="1"/>
  <c r="D3" i="16"/>
  <c r="G2" i="16"/>
  <c r="I2" i="16" s="1"/>
  <c r="F2" i="16"/>
  <c r="H2" i="16" s="1"/>
  <c r="D2" i="16"/>
  <c r="B2" i="16"/>
  <c r="B3" i="16" s="1"/>
  <c r="D1" i="16"/>
  <c r="E1" i="16" s="1"/>
  <c r="B10" i="18" l="1"/>
  <c r="E9" i="18"/>
  <c r="E2" i="16"/>
  <c r="E3" i="16"/>
  <c r="B4" i="16"/>
  <c r="B5" i="16" s="1"/>
  <c r="B6" i="16" s="1"/>
  <c r="I20" i="15"/>
  <c r="G20" i="15"/>
  <c r="F20" i="15"/>
  <c r="H20" i="15" s="1"/>
  <c r="D20" i="15"/>
  <c r="E20" i="15" s="1"/>
  <c r="I19" i="15"/>
  <c r="H19" i="15"/>
  <c r="G19" i="15"/>
  <c r="F19" i="15"/>
  <c r="D19" i="15"/>
  <c r="E19" i="15" s="1"/>
  <c r="H18" i="15"/>
  <c r="G18" i="15"/>
  <c r="I18" i="15" s="1"/>
  <c r="F18" i="15"/>
  <c r="D18" i="15"/>
  <c r="E18" i="15" s="1"/>
  <c r="H17" i="15"/>
  <c r="G17" i="15"/>
  <c r="I17" i="15" s="1"/>
  <c r="F17" i="15"/>
  <c r="D17" i="15"/>
  <c r="E17" i="15" s="1"/>
  <c r="G16" i="15"/>
  <c r="I16" i="15" s="1"/>
  <c r="F16" i="15"/>
  <c r="H16" i="15" s="1"/>
  <c r="D16" i="15"/>
  <c r="E16" i="15" s="1"/>
  <c r="I15" i="15"/>
  <c r="G15" i="15"/>
  <c r="F15" i="15"/>
  <c r="H15" i="15" s="1"/>
  <c r="D15" i="15"/>
  <c r="E15" i="15" s="1"/>
  <c r="I14" i="15"/>
  <c r="H14" i="15"/>
  <c r="G14" i="15"/>
  <c r="F14" i="15"/>
  <c r="D14" i="15"/>
  <c r="G13" i="15"/>
  <c r="I13" i="15" s="1"/>
  <c r="F13" i="15"/>
  <c r="H13" i="15" s="1"/>
  <c r="D13" i="15"/>
  <c r="G12" i="15"/>
  <c r="I12" i="15" s="1"/>
  <c r="F12" i="15"/>
  <c r="H12" i="15" s="1"/>
  <c r="D12" i="15"/>
  <c r="I11" i="15"/>
  <c r="G11" i="15"/>
  <c r="F11" i="15"/>
  <c r="H11" i="15" s="1"/>
  <c r="D11" i="15"/>
  <c r="I10" i="15"/>
  <c r="G10" i="15"/>
  <c r="F10" i="15"/>
  <c r="H10" i="15" s="1"/>
  <c r="D10" i="15"/>
  <c r="I9" i="15"/>
  <c r="H9" i="15"/>
  <c r="G9" i="15"/>
  <c r="F9" i="15"/>
  <c r="D9" i="15"/>
  <c r="I8" i="15"/>
  <c r="H8" i="15"/>
  <c r="G8" i="15"/>
  <c r="F8" i="15"/>
  <c r="D8" i="15"/>
  <c r="I7" i="15"/>
  <c r="G7" i="15"/>
  <c r="F7" i="15"/>
  <c r="H7" i="15" s="1"/>
  <c r="D7" i="15"/>
  <c r="G6" i="15"/>
  <c r="I6" i="15" s="1"/>
  <c r="F6" i="15"/>
  <c r="H6" i="15" s="1"/>
  <c r="D6" i="15"/>
  <c r="I5" i="15"/>
  <c r="G5" i="15"/>
  <c r="F5" i="15"/>
  <c r="H5" i="15" s="1"/>
  <c r="D5" i="15"/>
  <c r="I4" i="15"/>
  <c r="G4" i="15"/>
  <c r="F4" i="15"/>
  <c r="H4" i="15" s="1"/>
  <c r="D4" i="15"/>
  <c r="N3" i="15"/>
  <c r="L3" i="15"/>
  <c r="N4" i="15" s="1"/>
  <c r="G3" i="15"/>
  <c r="I3" i="15" s="1"/>
  <c r="F3" i="15"/>
  <c r="H3" i="15" s="1"/>
  <c r="D3" i="15"/>
  <c r="I2" i="15"/>
  <c r="G2" i="15"/>
  <c r="F2" i="15"/>
  <c r="H2" i="15" s="1"/>
  <c r="D2" i="15"/>
  <c r="D1" i="15"/>
  <c r="E1" i="15" s="1"/>
  <c r="I20" i="14"/>
  <c r="G20" i="14"/>
  <c r="F20" i="14"/>
  <c r="H20" i="14" s="1"/>
  <c r="D20" i="14"/>
  <c r="E20" i="14" s="1"/>
  <c r="H19" i="14"/>
  <c r="G19" i="14"/>
  <c r="I19" i="14" s="1"/>
  <c r="F19" i="14"/>
  <c r="D19" i="14"/>
  <c r="E19" i="14" s="1"/>
  <c r="G18" i="14"/>
  <c r="I18" i="14" s="1"/>
  <c r="F18" i="14"/>
  <c r="H18" i="14" s="1"/>
  <c r="D18" i="14"/>
  <c r="E18" i="14" s="1"/>
  <c r="H17" i="14"/>
  <c r="G17" i="14"/>
  <c r="I17" i="14" s="1"/>
  <c r="F17" i="14"/>
  <c r="D17" i="14"/>
  <c r="G16" i="14"/>
  <c r="I16" i="14" s="1"/>
  <c r="F16" i="14"/>
  <c r="H16" i="14" s="1"/>
  <c r="D16" i="14"/>
  <c r="G15" i="14"/>
  <c r="I15" i="14" s="1"/>
  <c r="F15" i="14"/>
  <c r="H15" i="14" s="1"/>
  <c r="D15" i="14"/>
  <c r="G14" i="14"/>
  <c r="I14" i="14" s="1"/>
  <c r="F14" i="14"/>
  <c r="H14" i="14" s="1"/>
  <c r="D14" i="14"/>
  <c r="I13" i="14"/>
  <c r="H13" i="14"/>
  <c r="G13" i="14"/>
  <c r="F13" i="14"/>
  <c r="D13" i="14"/>
  <c r="G12" i="14"/>
  <c r="I12" i="14" s="1"/>
  <c r="F12" i="14"/>
  <c r="H12" i="14" s="1"/>
  <c r="D12" i="14"/>
  <c r="G11" i="14"/>
  <c r="I11" i="14" s="1"/>
  <c r="F11" i="14"/>
  <c r="H11" i="14" s="1"/>
  <c r="D11" i="14"/>
  <c r="G10" i="14"/>
  <c r="I10" i="14" s="1"/>
  <c r="F10" i="14"/>
  <c r="H10" i="14" s="1"/>
  <c r="D10" i="14"/>
  <c r="G9" i="14"/>
  <c r="I9" i="14" s="1"/>
  <c r="F9" i="14"/>
  <c r="H9" i="14" s="1"/>
  <c r="D9" i="14"/>
  <c r="H8" i="14"/>
  <c r="G8" i="14"/>
  <c r="I8" i="14" s="1"/>
  <c r="F8" i="14"/>
  <c r="D8" i="14"/>
  <c r="G7" i="14"/>
  <c r="I7" i="14" s="1"/>
  <c r="F7" i="14"/>
  <c r="H7" i="14" s="1"/>
  <c r="D7" i="14"/>
  <c r="H6" i="14"/>
  <c r="G6" i="14"/>
  <c r="I6" i="14" s="1"/>
  <c r="F6" i="14"/>
  <c r="D6" i="14"/>
  <c r="G5" i="14"/>
  <c r="I5" i="14" s="1"/>
  <c r="F5" i="14"/>
  <c r="H5" i="14" s="1"/>
  <c r="D5" i="14"/>
  <c r="G4" i="14"/>
  <c r="I4" i="14" s="1"/>
  <c r="F4" i="14"/>
  <c r="H4" i="14" s="1"/>
  <c r="D4" i="14"/>
  <c r="N3" i="14"/>
  <c r="L3" i="14"/>
  <c r="N4" i="14" s="1"/>
  <c r="G3" i="14"/>
  <c r="I3" i="14" s="1"/>
  <c r="F3" i="14"/>
  <c r="H3" i="14" s="1"/>
  <c r="D3" i="14"/>
  <c r="I2" i="14"/>
  <c r="G2" i="14"/>
  <c r="F2" i="14"/>
  <c r="H2" i="14" s="1"/>
  <c r="D2" i="14"/>
  <c r="B2" i="14"/>
  <c r="D1" i="14"/>
  <c r="E1" i="14" s="1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I2" i="3"/>
  <c r="H2" i="3"/>
  <c r="G20" i="13"/>
  <c r="F20" i="13"/>
  <c r="D20" i="13"/>
  <c r="E20" i="13" s="1"/>
  <c r="G19" i="13"/>
  <c r="F19" i="13"/>
  <c r="D19" i="13"/>
  <c r="E19" i="13" s="1"/>
  <c r="G18" i="13"/>
  <c r="F18" i="13"/>
  <c r="D18" i="13"/>
  <c r="E18" i="13" s="1"/>
  <c r="G17" i="13"/>
  <c r="F17" i="13"/>
  <c r="D17" i="13"/>
  <c r="E17" i="13" s="1"/>
  <c r="G16" i="13"/>
  <c r="F16" i="13"/>
  <c r="D16" i="13"/>
  <c r="E16" i="13" s="1"/>
  <c r="G15" i="13"/>
  <c r="F15" i="13"/>
  <c r="D15" i="13"/>
  <c r="E15" i="13" s="1"/>
  <c r="G14" i="13"/>
  <c r="F14" i="13"/>
  <c r="D14" i="13"/>
  <c r="E14" i="13" s="1"/>
  <c r="G13" i="13"/>
  <c r="F13" i="13"/>
  <c r="D13" i="13"/>
  <c r="E13" i="13" s="1"/>
  <c r="G12" i="13"/>
  <c r="F12" i="13"/>
  <c r="D12" i="13"/>
  <c r="E12" i="13" s="1"/>
  <c r="G11" i="13"/>
  <c r="F11" i="13"/>
  <c r="D11" i="13"/>
  <c r="E11" i="13" s="1"/>
  <c r="G10" i="13"/>
  <c r="F10" i="13"/>
  <c r="D10" i="13"/>
  <c r="G9" i="13"/>
  <c r="F9" i="13"/>
  <c r="D9" i="13"/>
  <c r="G8" i="13"/>
  <c r="F8" i="13"/>
  <c r="D8" i="13"/>
  <c r="G7" i="13"/>
  <c r="F7" i="13"/>
  <c r="D7" i="13"/>
  <c r="G6" i="13"/>
  <c r="F6" i="13"/>
  <c r="D6" i="13"/>
  <c r="G5" i="13"/>
  <c r="F5" i="13"/>
  <c r="D5" i="13"/>
  <c r="G4" i="13"/>
  <c r="F4" i="13"/>
  <c r="D4" i="13"/>
  <c r="N3" i="13"/>
  <c r="L3" i="13"/>
  <c r="N4" i="13" s="1"/>
  <c r="G3" i="13"/>
  <c r="F3" i="13"/>
  <c r="D3" i="13"/>
  <c r="G2" i="13"/>
  <c r="F2" i="13"/>
  <c r="D2" i="13"/>
  <c r="B2" i="13"/>
  <c r="B3" i="13" s="1"/>
  <c r="D1" i="13"/>
  <c r="E1" i="13" s="1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2" i="3"/>
  <c r="F3" i="3"/>
  <c r="D20" i="12"/>
  <c r="E20" i="12" s="1"/>
  <c r="D19" i="12"/>
  <c r="E19" i="12" s="1"/>
  <c r="D18" i="12"/>
  <c r="E18" i="12" s="1"/>
  <c r="D17" i="12"/>
  <c r="E17" i="12" s="1"/>
  <c r="D16" i="12"/>
  <c r="E16" i="12" s="1"/>
  <c r="D15" i="12"/>
  <c r="E15" i="12" s="1"/>
  <c r="D14" i="12"/>
  <c r="E14" i="12" s="1"/>
  <c r="D13" i="12"/>
  <c r="E13" i="12" s="1"/>
  <c r="D12" i="12"/>
  <c r="D11" i="12"/>
  <c r="D10" i="12"/>
  <c r="D9" i="12"/>
  <c r="D8" i="12"/>
  <c r="D7" i="12"/>
  <c r="D6" i="12"/>
  <c r="D5" i="12"/>
  <c r="D4" i="12"/>
  <c r="N3" i="12"/>
  <c r="L3" i="12"/>
  <c r="N4" i="12" s="1"/>
  <c r="D3" i="12"/>
  <c r="B3" i="12"/>
  <c r="B4" i="12" s="1"/>
  <c r="D2" i="12"/>
  <c r="B2" i="12"/>
  <c r="D1" i="12"/>
  <c r="E1" i="12" s="1"/>
  <c r="D20" i="10"/>
  <c r="E20" i="10" s="1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N3" i="10"/>
  <c r="L3" i="10"/>
  <c r="N4" i="10" s="1"/>
  <c r="D3" i="10"/>
  <c r="D2" i="10"/>
  <c r="E2" i="10" s="1"/>
  <c r="B2" i="10"/>
  <c r="B3" i="10" s="1"/>
  <c r="D1" i="10"/>
  <c r="E1" i="10" s="1"/>
  <c r="D20" i="9"/>
  <c r="E20" i="9" s="1"/>
  <c r="D19" i="9"/>
  <c r="E19" i="9" s="1"/>
  <c r="D18" i="9"/>
  <c r="E18" i="9" s="1"/>
  <c r="D17" i="9"/>
  <c r="E17" i="9" s="1"/>
  <c r="D16" i="9"/>
  <c r="E16" i="9" s="1"/>
  <c r="D15" i="9"/>
  <c r="D14" i="9"/>
  <c r="D13" i="9"/>
  <c r="D12" i="9"/>
  <c r="D11" i="9"/>
  <c r="D10" i="9"/>
  <c r="D9" i="9"/>
  <c r="D8" i="9"/>
  <c r="D7" i="9"/>
  <c r="D6" i="9"/>
  <c r="D5" i="9"/>
  <c r="D4" i="9"/>
  <c r="N3" i="9"/>
  <c r="L3" i="9"/>
  <c r="N4" i="9" s="1"/>
  <c r="D3" i="9"/>
  <c r="D2" i="9"/>
  <c r="E2" i="9" s="1"/>
  <c r="D1" i="9"/>
  <c r="E1" i="9" s="1"/>
  <c r="N3" i="3"/>
  <c r="E20" i="3"/>
  <c r="E19" i="3"/>
  <c r="E18" i="3"/>
  <c r="E17" i="3"/>
  <c r="E16" i="3"/>
  <c r="E15" i="3"/>
  <c r="E14" i="3"/>
  <c r="E13" i="3"/>
  <c r="E12" i="3"/>
  <c r="E1" i="3"/>
  <c r="E11" i="3"/>
  <c r="D20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2" i="3"/>
  <c r="D1" i="3"/>
  <c r="D10" i="3"/>
  <c r="E2" i="3"/>
  <c r="L3" i="3"/>
  <c r="N4" i="3" s="1"/>
  <c r="E2" i="14" l="1"/>
  <c r="B11" i="18"/>
  <c r="E10" i="18"/>
  <c r="E2" i="15"/>
  <c r="E3" i="15"/>
  <c r="E5" i="16"/>
  <c r="E6" i="16"/>
  <c r="B7" i="16"/>
  <c r="E4" i="16"/>
  <c r="E4" i="15"/>
  <c r="B3" i="14"/>
  <c r="B4" i="14" s="1"/>
  <c r="B5" i="14" s="1"/>
  <c r="B6" i="14" s="1"/>
  <c r="B7" i="14" s="1"/>
  <c r="B8" i="14" s="1"/>
  <c r="E2" i="13"/>
  <c r="E3" i="13"/>
  <c r="B4" i="13"/>
  <c r="E4" i="12"/>
  <c r="E2" i="12"/>
  <c r="E3" i="12"/>
  <c r="B5" i="12"/>
  <c r="E3" i="10"/>
  <c r="B4" i="10"/>
  <c r="B5" i="10" s="1"/>
  <c r="E3" i="9"/>
  <c r="B12" i="18" l="1"/>
  <c r="E11" i="18"/>
  <c r="B8" i="16"/>
  <c r="E7" i="16"/>
  <c r="E5" i="15"/>
  <c r="E4" i="14"/>
  <c r="E3" i="14"/>
  <c r="E8" i="14"/>
  <c r="B9" i="14"/>
  <c r="E6" i="14"/>
  <c r="E7" i="14"/>
  <c r="E5" i="14"/>
  <c r="E4" i="13"/>
  <c r="B5" i="13"/>
  <c r="E3" i="3"/>
  <c r="B6" i="12"/>
  <c r="E5" i="12"/>
  <c r="E4" i="10"/>
  <c r="E5" i="10"/>
  <c r="B6" i="10"/>
  <c r="E4" i="9"/>
  <c r="AK8" i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7" i="1"/>
  <c r="AI6" i="1"/>
  <c r="B13" i="18" l="1"/>
  <c r="E12" i="18"/>
  <c r="B9" i="16"/>
  <c r="E8" i="16"/>
  <c r="E6" i="15"/>
  <c r="E9" i="14"/>
  <c r="B10" i="14"/>
  <c r="B6" i="13"/>
  <c r="E5" i="13"/>
  <c r="E4" i="3"/>
  <c r="B7" i="12"/>
  <c r="E6" i="12"/>
  <c r="E6" i="10"/>
  <c r="B7" i="10"/>
  <c r="E5" i="9"/>
  <c r="AG6" i="1"/>
  <c r="B14" i="18" l="1"/>
  <c r="E13" i="18"/>
  <c r="E9" i="16"/>
  <c r="B10" i="16"/>
  <c r="E7" i="15"/>
  <c r="B11" i="14"/>
  <c r="E10" i="14"/>
  <c r="B7" i="13"/>
  <c r="E6" i="13"/>
  <c r="E5" i="3"/>
  <c r="B8" i="12"/>
  <c r="E7" i="12"/>
  <c r="B8" i="10"/>
  <c r="E7" i="10"/>
  <c r="E6" i="9"/>
  <c r="AC6" i="1"/>
  <c r="B15" i="18" l="1"/>
  <c r="E14" i="18"/>
  <c r="B12" i="14"/>
  <c r="E11" i="14"/>
  <c r="B11" i="16"/>
  <c r="E10" i="16"/>
  <c r="E8" i="15"/>
  <c r="B8" i="13"/>
  <c r="E7" i="13"/>
  <c r="E6" i="3"/>
  <c r="B9" i="12"/>
  <c r="E8" i="12"/>
  <c r="B9" i="10"/>
  <c r="E8" i="10"/>
  <c r="E7" i="9"/>
  <c r="AH3" i="1"/>
  <c r="AH2" i="1"/>
  <c r="AF3" i="1"/>
  <c r="AF2" i="1"/>
  <c r="AE3" i="1"/>
  <c r="AE2" i="1"/>
  <c r="AD3" i="1"/>
  <c r="AD2" i="1"/>
  <c r="AB3" i="1"/>
  <c r="AB2" i="1"/>
  <c r="AA3" i="1"/>
  <c r="AA2" i="1"/>
  <c r="Z3" i="1"/>
  <c r="Z2" i="1"/>
  <c r="Y3" i="1"/>
  <c r="Y2" i="1"/>
  <c r="X3" i="1"/>
  <c r="X2" i="1"/>
  <c r="W3" i="1"/>
  <c r="W2" i="1"/>
  <c r="V3" i="1"/>
  <c r="V2" i="1"/>
  <c r="U3" i="1"/>
  <c r="U2" i="1"/>
  <c r="R3" i="1"/>
  <c r="R2" i="1"/>
  <c r="Q3" i="1"/>
  <c r="Q2" i="1"/>
  <c r="P3" i="1"/>
  <c r="P2" i="1"/>
  <c r="O3" i="1"/>
  <c r="O2" i="1"/>
  <c r="N3" i="1"/>
  <c r="N2" i="1"/>
  <c r="K3" i="1"/>
  <c r="K2" i="1"/>
  <c r="H3" i="1"/>
  <c r="H2" i="1"/>
  <c r="F3" i="1"/>
  <c r="F2" i="1"/>
  <c r="D3" i="1"/>
  <c r="D2" i="1"/>
  <c r="B3" i="1"/>
  <c r="B2" i="1"/>
  <c r="B12" i="16" l="1"/>
  <c r="E11" i="16"/>
  <c r="B16" i="18"/>
  <c r="B17" i="18" s="1"/>
  <c r="B18" i="18" s="1"/>
  <c r="B19" i="18" s="1"/>
  <c r="B20" i="18" s="1"/>
  <c r="E15" i="18"/>
  <c r="L6" i="18"/>
  <c r="N6" i="18" s="1"/>
  <c r="B13" i="14"/>
  <c r="E12" i="14"/>
  <c r="E9" i="15"/>
  <c r="E8" i="13"/>
  <c r="B9" i="13"/>
  <c r="E7" i="3"/>
  <c r="B10" i="12"/>
  <c r="E9" i="12"/>
  <c r="E9" i="10"/>
  <c r="B10" i="10"/>
  <c r="E8" i="9"/>
  <c r="S6" i="1"/>
  <c r="E6" i="1"/>
  <c r="L6" i="1"/>
  <c r="AH7" i="1"/>
  <c r="AI7" i="1" s="1"/>
  <c r="N7" i="18"/>
  <c r="B13" i="16" l="1"/>
  <c r="E12" i="16"/>
  <c r="B14" i="14"/>
  <c r="E13" i="14"/>
  <c r="L7" i="18"/>
  <c r="L8" i="18" s="1"/>
  <c r="L10" i="18" s="1"/>
  <c r="E10" i="15"/>
  <c r="B10" i="13"/>
  <c r="E9" i="13"/>
  <c r="E8" i="3"/>
  <c r="B11" i="12"/>
  <c r="E10" i="12"/>
  <c r="B11" i="10"/>
  <c r="E10" i="10"/>
  <c r="E9" i="9"/>
  <c r="AH8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7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V8" i="1"/>
  <c r="V9" i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U8" i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Q8" i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AF7" i="1"/>
  <c r="AG7" i="1" s="1"/>
  <c r="AE7" i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D7" i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B7" i="1"/>
  <c r="AC7" i="1" s="1"/>
  <c r="AA7" i="1"/>
  <c r="Z7" i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Y7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V7" i="1"/>
  <c r="U7" i="1"/>
  <c r="R7" i="1"/>
  <c r="S7" i="1" s="1"/>
  <c r="Q7" i="1"/>
  <c r="P7" i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O7" i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D7" i="1"/>
  <c r="E7" i="1" s="1"/>
  <c r="K7" i="1"/>
  <c r="L7" i="1" s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B14" i="16" l="1"/>
  <c r="E13" i="16"/>
  <c r="L6" i="16"/>
  <c r="N6" i="16" s="1"/>
  <c r="L17" i="18"/>
  <c r="L18" i="18"/>
  <c r="B15" i="14"/>
  <c r="E14" i="14"/>
  <c r="E11" i="15"/>
  <c r="B11" i="13"/>
  <c r="B12" i="13" s="1"/>
  <c r="B13" i="13" s="1"/>
  <c r="B14" i="13" s="1"/>
  <c r="B15" i="13" s="1"/>
  <c r="B16" i="13" s="1"/>
  <c r="B17" i="13" s="1"/>
  <c r="B18" i="13" s="1"/>
  <c r="B19" i="13" s="1"/>
  <c r="B20" i="13" s="1"/>
  <c r="E10" i="13"/>
  <c r="L6" i="13"/>
  <c r="N6" i="13" s="1"/>
  <c r="E9" i="3"/>
  <c r="L6" i="3"/>
  <c r="N6" i="3" s="1"/>
  <c r="B12" i="12"/>
  <c r="E11" i="12"/>
  <c r="L6" i="12"/>
  <c r="N6" i="12" s="1"/>
  <c r="E11" i="10"/>
  <c r="B12" i="10"/>
  <c r="E10" i="9"/>
  <c r="AH9" i="1"/>
  <c r="AI8" i="1"/>
  <c r="D8" i="1"/>
  <c r="AF8" i="1"/>
  <c r="R8" i="1"/>
  <c r="AB8" i="1"/>
  <c r="K8" i="1"/>
  <c r="N7" i="13"/>
  <c r="B15" i="16" l="1"/>
  <c r="B16" i="16" s="1"/>
  <c r="B17" i="16" s="1"/>
  <c r="B18" i="16" s="1"/>
  <c r="B19" i="16" s="1"/>
  <c r="B20" i="16" s="1"/>
  <c r="E14" i="16"/>
  <c r="B16" i="14"/>
  <c r="E15" i="14"/>
  <c r="E11" i="9"/>
  <c r="E12" i="15"/>
  <c r="L7" i="13"/>
  <c r="L8" i="13" s="1"/>
  <c r="L10" i="13" s="1"/>
  <c r="E10" i="3"/>
  <c r="B13" i="12"/>
  <c r="B14" i="12" s="1"/>
  <c r="B15" i="12" s="1"/>
  <c r="B16" i="12" s="1"/>
  <c r="B17" i="12" s="1"/>
  <c r="B18" i="12" s="1"/>
  <c r="B19" i="12" s="1"/>
  <c r="B20" i="12" s="1"/>
  <c r="E12" i="12"/>
  <c r="B13" i="10"/>
  <c r="E12" i="10"/>
  <c r="AH10" i="1"/>
  <c r="AI9" i="1"/>
  <c r="K9" i="1"/>
  <c r="L8" i="1"/>
  <c r="AC8" i="1"/>
  <c r="AB9" i="1"/>
  <c r="R9" i="1"/>
  <c r="S8" i="1"/>
  <c r="AF9" i="1"/>
  <c r="AG8" i="1"/>
  <c r="D9" i="1"/>
  <c r="E8" i="1"/>
  <c r="N7" i="12"/>
  <c r="N7" i="3"/>
  <c r="N7" i="16"/>
  <c r="L7" i="16" l="1"/>
  <c r="L8" i="16" s="1"/>
  <c r="L10" i="16" s="1"/>
  <c r="L17" i="16" s="1"/>
  <c r="L17" i="13"/>
  <c r="L18" i="13"/>
  <c r="B17" i="14"/>
  <c r="E16" i="14"/>
  <c r="L6" i="14"/>
  <c r="N6" i="14" s="1"/>
  <c r="E12" i="9"/>
  <c r="E13" i="15"/>
  <c r="L7" i="3"/>
  <c r="L8" i="3" s="1"/>
  <c r="L10" i="3" s="1"/>
  <c r="L17" i="3" s="1"/>
  <c r="L7" i="12"/>
  <c r="L8" i="12" s="1"/>
  <c r="L10" i="12" s="1"/>
  <c r="L17" i="12" s="1"/>
  <c r="B14" i="10"/>
  <c r="E13" i="10"/>
  <c r="D10" i="1"/>
  <c r="E9" i="1"/>
  <c r="K10" i="1"/>
  <c r="L9" i="1"/>
  <c r="R10" i="1"/>
  <c r="S9" i="1"/>
  <c r="AB10" i="1"/>
  <c r="AC9" i="1"/>
  <c r="AF10" i="1"/>
  <c r="AG9" i="1"/>
  <c r="AH11" i="1"/>
  <c r="AI10" i="1"/>
  <c r="B18" i="14" l="1"/>
  <c r="B19" i="14" s="1"/>
  <c r="B20" i="14" s="1"/>
  <c r="E17" i="14"/>
  <c r="L18" i="16"/>
  <c r="E13" i="9"/>
  <c r="B15" i="10"/>
  <c r="E14" i="10"/>
  <c r="E14" i="15"/>
  <c r="L6" i="15"/>
  <c r="N6" i="15" s="1"/>
  <c r="AB11" i="1"/>
  <c r="AC10" i="1"/>
  <c r="D11" i="1"/>
  <c r="E10" i="1"/>
  <c r="K11" i="1"/>
  <c r="L10" i="1"/>
  <c r="AF11" i="1"/>
  <c r="AG10" i="1"/>
  <c r="R11" i="1"/>
  <c r="S10" i="1"/>
  <c r="AH12" i="1"/>
  <c r="AI11" i="1"/>
  <c r="N7" i="14"/>
  <c r="N7" i="15"/>
  <c r="L7" i="14" l="1"/>
  <c r="L8" i="14" s="1"/>
  <c r="L10" i="14" s="1"/>
  <c r="L17" i="14" s="1"/>
  <c r="E14" i="9"/>
  <c r="B16" i="10"/>
  <c r="E15" i="10"/>
  <c r="L7" i="15"/>
  <c r="R12" i="1"/>
  <c r="S11" i="1"/>
  <c r="D12" i="1"/>
  <c r="E11" i="1"/>
  <c r="AB12" i="1"/>
  <c r="AC11" i="1"/>
  <c r="AF12" i="1"/>
  <c r="AG11" i="1"/>
  <c r="K12" i="1"/>
  <c r="L11" i="1"/>
  <c r="AH13" i="1"/>
  <c r="AI12" i="1"/>
  <c r="L18" i="14" l="1"/>
  <c r="L8" i="15"/>
  <c r="E15" i="9"/>
  <c r="L6" i="9"/>
  <c r="N6" i="9" s="1"/>
  <c r="B17" i="10"/>
  <c r="E16" i="10"/>
  <c r="AF13" i="1"/>
  <c r="AG12" i="1"/>
  <c r="K13" i="1"/>
  <c r="L12" i="1"/>
  <c r="R13" i="1"/>
  <c r="S12" i="1"/>
  <c r="AB13" i="1"/>
  <c r="AC12" i="1"/>
  <c r="AH14" i="1"/>
  <c r="AI13" i="1"/>
  <c r="D13" i="1"/>
  <c r="E12" i="1"/>
  <c r="N7" i="9"/>
  <c r="L10" i="15" l="1"/>
  <c r="L7" i="9"/>
  <c r="L8" i="9" s="1"/>
  <c r="L10" i="9" s="1"/>
  <c r="L17" i="9" s="1"/>
  <c r="B18" i="10"/>
  <c r="E17" i="10"/>
  <c r="R14" i="1"/>
  <c r="S13" i="1"/>
  <c r="AH15" i="1"/>
  <c r="AI14" i="1"/>
  <c r="AF14" i="1"/>
  <c r="AG13" i="1"/>
  <c r="AB14" i="1"/>
  <c r="AC13" i="1"/>
  <c r="D14" i="1"/>
  <c r="E13" i="1"/>
  <c r="K14" i="1"/>
  <c r="L13" i="1"/>
  <c r="L18" i="15" l="1"/>
  <c r="L17" i="15"/>
  <c r="B19" i="10"/>
  <c r="E18" i="10"/>
  <c r="L6" i="10"/>
  <c r="N6" i="10" s="1"/>
  <c r="AF15" i="1"/>
  <c r="AG14" i="1"/>
  <c r="K15" i="1"/>
  <c r="L14" i="1"/>
  <c r="AB15" i="1"/>
  <c r="AC14" i="1"/>
  <c r="AH16" i="1"/>
  <c r="AI15" i="1"/>
  <c r="D15" i="1"/>
  <c r="E14" i="1"/>
  <c r="R15" i="1"/>
  <c r="S14" i="1"/>
  <c r="B20" i="10" l="1"/>
  <c r="E19" i="10"/>
  <c r="AH17" i="1"/>
  <c r="AI16" i="1"/>
  <c r="K16" i="1"/>
  <c r="L15" i="1"/>
  <c r="AB16" i="1"/>
  <c r="AC15" i="1"/>
  <c r="R16" i="1"/>
  <c r="S15" i="1"/>
  <c r="D16" i="1"/>
  <c r="E15" i="1"/>
  <c r="AF16" i="1"/>
  <c r="AG15" i="1"/>
  <c r="N7" i="10"/>
  <c r="L7" i="10" l="1"/>
  <c r="L8" i="10" s="1"/>
  <c r="L10" i="10" s="1"/>
  <c r="AB17" i="1"/>
  <c r="AC16" i="1"/>
  <c r="R17" i="1"/>
  <c r="S16" i="1"/>
  <c r="AF17" i="1"/>
  <c r="AG16" i="1"/>
  <c r="K17" i="1"/>
  <c r="L16" i="1"/>
  <c r="D17" i="1"/>
  <c r="E16" i="1"/>
  <c r="AH18" i="1"/>
  <c r="AI17" i="1"/>
  <c r="L17" i="10" l="1"/>
  <c r="L18" i="10"/>
  <c r="AF18" i="1"/>
  <c r="AG17" i="1"/>
  <c r="D18" i="1"/>
  <c r="E17" i="1"/>
  <c r="AH19" i="1"/>
  <c r="AI18" i="1"/>
  <c r="R18" i="1"/>
  <c r="S17" i="1"/>
  <c r="AB18" i="1"/>
  <c r="AC17" i="1"/>
  <c r="K18" i="1"/>
  <c r="L17" i="1"/>
  <c r="AH20" i="1" l="1"/>
  <c r="AI19" i="1"/>
  <c r="R19" i="1"/>
  <c r="S18" i="1"/>
  <c r="K19" i="1"/>
  <c r="L18" i="1"/>
  <c r="D19" i="1"/>
  <c r="E18" i="1"/>
  <c r="AB19" i="1"/>
  <c r="AC18" i="1"/>
  <c r="AF19" i="1"/>
  <c r="AG18" i="1"/>
  <c r="K20" i="1" l="1"/>
  <c r="L19" i="1"/>
  <c r="R20" i="1"/>
  <c r="S19" i="1"/>
  <c r="D20" i="1"/>
  <c r="E19" i="1"/>
  <c r="AF20" i="1"/>
  <c r="AG19" i="1"/>
  <c r="AB20" i="1"/>
  <c r="AC19" i="1"/>
  <c r="AH21" i="1"/>
  <c r="AI20" i="1"/>
  <c r="AF21" i="1" l="1"/>
  <c r="AG20" i="1"/>
  <c r="R21" i="1"/>
  <c r="S20" i="1"/>
  <c r="AH22" i="1"/>
  <c r="AI21" i="1"/>
  <c r="D21" i="1"/>
  <c r="E20" i="1"/>
  <c r="AB21" i="1"/>
  <c r="AC20" i="1"/>
  <c r="K21" i="1"/>
  <c r="L20" i="1"/>
  <c r="D22" i="1" l="1"/>
  <c r="E21" i="1"/>
  <c r="AH23" i="1"/>
  <c r="AI22" i="1"/>
  <c r="K22" i="1"/>
  <c r="L21" i="1"/>
  <c r="R22" i="1"/>
  <c r="S21" i="1"/>
  <c r="AB22" i="1"/>
  <c r="AC21" i="1"/>
  <c r="AF22" i="1"/>
  <c r="AG21" i="1"/>
  <c r="K23" i="1" l="1"/>
  <c r="L22" i="1"/>
  <c r="R23" i="1"/>
  <c r="S22" i="1"/>
  <c r="AF23" i="1"/>
  <c r="AG22" i="1"/>
  <c r="AH24" i="1"/>
  <c r="AI23" i="1"/>
  <c r="AB23" i="1"/>
  <c r="AC22" i="1"/>
  <c r="D23" i="1"/>
  <c r="E22" i="1"/>
  <c r="AH25" i="1" l="1"/>
  <c r="AI25" i="1" s="1"/>
  <c r="AI24" i="1"/>
  <c r="AF24" i="1"/>
  <c r="AG23" i="1"/>
  <c r="D24" i="1"/>
  <c r="E23" i="1"/>
  <c r="R24" i="1"/>
  <c r="S23" i="1"/>
  <c r="AB24" i="1"/>
  <c r="AC23" i="1"/>
  <c r="K24" i="1"/>
  <c r="L23" i="1"/>
  <c r="D25" i="1" l="1"/>
  <c r="E25" i="1" s="1"/>
  <c r="E24" i="1"/>
  <c r="K25" i="1"/>
  <c r="L25" i="1" s="1"/>
  <c r="L24" i="1"/>
  <c r="R25" i="1"/>
  <c r="S25" i="1" s="1"/>
  <c r="S24" i="1"/>
  <c r="AF25" i="1"/>
  <c r="AG25" i="1" s="1"/>
  <c r="AG24" i="1"/>
  <c r="AB25" i="1"/>
  <c r="AC25" i="1" s="1"/>
  <c r="AC24" i="1"/>
</calcChain>
</file>

<file path=xl/sharedStrings.xml><?xml version="1.0" encoding="utf-8"?>
<sst xmlns="http://schemas.openxmlformats.org/spreadsheetml/2006/main" count="348" uniqueCount="38">
  <si>
    <t>a/(a^2 - 1)</t>
    <phoneticPr fontId="1" type="noConversion"/>
  </si>
  <si>
    <t>1/(a-1)</t>
    <phoneticPr fontId="1" type="noConversion"/>
  </si>
  <si>
    <t>减仓</t>
    <phoneticPr fontId="1" type="noConversion"/>
  </si>
  <si>
    <t>平仓</t>
    <phoneticPr fontId="1" type="noConversion"/>
  </si>
  <si>
    <t>加仓系数</t>
    <phoneticPr fontId="1" type="noConversion"/>
  </si>
  <si>
    <t>⇒</t>
    <phoneticPr fontId="1" type="noConversion"/>
  </si>
  <si>
    <t>加仓间隔点数</t>
    <phoneticPr fontId="1" type="noConversion"/>
  </si>
  <si>
    <t>Pips</t>
    <phoneticPr fontId="1" type="noConversion"/>
  </si>
  <si>
    <t>回调盈亏临界系数</t>
    <phoneticPr fontId="1" type="noConversion"/>
  </si>
  <si>
    <t>回调盈亏临界点数</t>
    <phoneticPr fontId="1" type="noConversion"/>
  </si>
  <si>
    <t>&lt;==</t>
    <phoneticPr fontId="1" type="noConversion"/>
  </si>
  <si>
    <t>最大加仓次数</t>
    <phoneticPr fontId="1" type="noConversion"/>
  </si>
  <si>
    <t>合计最大加仓手数</t>
    <phoneticPr fontId="1" type="noConversion"/>
  </si>
  <si>
    <t>加仓到最大加仓次数时的亏损点数</t>
    <phoneticPr fontId="1" type="noConversion"/>
  </si>
  <si>
    <t>加仓到最大加仓次数时的亏损金额</t>
    <phoneticPr fontId="1" type="noConversion"/>
  </si>
  <si>
    <t>保证金额</t>
    <phoneticPr fontId="1" type="noConversion"/>
  </si>
  <si>
    <t>杠杆倍数</t>
    <phoneticPr fontId="1" type="noConversion"/>
  </si>
  <si>
    <t>1手需要的保证金</t>
    <phoneticPr fontId="1" type="noConversion"/>
  </si>
  <si>
    <t>最大加仓保证金</t>
    <phoneticPr fontId="1" type="noConversion"/>
  </si>
  <si>
    <t>加仓到最大加仓次数时的余额</t>
    <phoneticPr fontId="1" type="noConversion"/>
  </si>
  <si>
    <t>最大加仓后，亏损清零点数</t>
    <phoneticPr fontId="1" type="noConversion"/>
  </si>
  <si>
    <t>减仓</t>
    <phoneticPr fontId="1" type="noConversion"/>
  </si>
  <si>
    <t>平仓</t>
    <phoneticPr fontId="1" type="noConversion"/>
  </si>
  <si>
    <t>单数</t>
    <phoneticPr fontId="1" type="noConversion"/>
  </si>
  <si>
    <t>手数</t>
    <phoneticPr fontId="1" type="noConversion"/>
  </si>
  <si>
    <t>距上单间隔</t>
    <phoneticPr fontId="1" type="noConversion"/>
  </si>
  <si>
    <t>加仓规则</t>
    <phoneticPr fontId="1" type="noConversion"/>
  </si>
  <si>
    <t>止损线</t>
    <phoneticPr fontId="1" type="noConversion"/>
  </si>
  <si>
    <t>合计</t>
    <phoneticPr fontId="1" type="noConversion"/>
  </si>
  <si>
    <t>到止损线时的亏损情况</t>
    <phoneticPr fontId="1" type="noConversion"/>
  </si>
  <si>
    <t>美元</t>
    <phoneticPr fontId="1" type="noConversion"/>
  </si>
  <si>
    <t>保证金</t>
    <phoneticPr fontId="1" type="noConversion"/>
  </si>
  <si>
    <t>3/5</t>
    <phoneticPr fontId="1" type="noConversion"/>
  </si>
  <si>
    <t>8/9</t>
    <phoneticPr fontId="1" type="noConversion"/>
  </si>
  <si>
    <t>17/15</t>
    <phoneticPr fontId="1" type="noConversion"/>
  </si>
  <si>
    <t>最大加仓时的点数</t>
    <phoneticPr fontId="1" type="noConversion"/>
  </si>
  <si>
    <t>最小保证金</t>
    <phoneticPr fontId="1" type="noConversion"/>
  </si>
  <si>
    <t>100%保证时还能继续亏损点数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</si>
</sst>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color theme="0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3" fillId="5" borderId="0" xfId="0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5"/>
  <sheetViews>
    <sheetView workbookViewId="0">
      <selection activeCell="C19" sqref="C19"/>
    </sheetView>
  </sheetViews>
  <sheetFormatPr defaultColWidth="11.7265625" defaultRowHeight="14" x14ac:dyDescent="0.25"/>
  <cols>
    <col min="1" max="1" width="3.90625" customWidth="1"/>
    <col min="2" max="2" width="12.453125" customWidth="1"/>
    <col min="3" max="3" width="15.08984375" customWidth="1"/>
    <col min="8" max="8" width="12.36328125" customWidth="1"/>
  </cols>
  <sheetData>
    <row r="2" spans="1:37" x14ac:dyDescent="0.25">
      <c r="A2" t="s">
        <v>2</v>
      </c>
      <c r="B2">
        <f>B6/(B6*B6-1)</f>
        <v>1.8840579710144925</v>
      </c>
      <c r="D2">
        <f>D6/(D6*D6-1)</f>
        <v>1.4583333333333337</v>
      </c>
      <c r="F2">
        <f>F6/(F6*F6-1)</f>
        <v>1.3412816691505216</v>
      </c>
      <c r="H2">
        <f>H6/(H6*H6-1)</f>
        <v>1.2662589370316135</v>
      </c>
      <c r="K2">
        <f>K6/(K6*K6-1)</f>
        <v>1.2</v>
      </c>
      <c r="N2">
        <f>N6/(N6*N6-1)</f>
        <v>1.1051693404634579</v>
      </c>
      <c r="O2">
        <f>O6/(O6*O6-1)</f>
        <v>1.0558674151296443</v>
      </c>
      <c r="P2">
        <f>P6/(P6*P6-1)</f>
        <v>1.0256410256410253</v>
      </c>
      <c r="Q2">
        <f>Q6/(Q6*Q6-1)</f>
        <v>1.0112430123735945</v>
      </c>
      <c r="R2">
        <f>R6/(R6*R6-1)</f>
        <v>0.99729130755971407</v>
      </c>
      <c r="U2">
        <f t="shared" ref="U2:AF2" si="0">U6/(U6*U6-1)</f>
        <v>0.98376486209185832</v>
      </c>
      <c r="V2">
        <f t="shared" si="0"/>
        <v>0.97064393939393956</v>
      </c>
      <c r="W2">
        <f t="shared" si="0"/>
        <v>0.95791001451378821</v>
      </c>
      <c r="X2">
        <f t="shared" si="0"/>
        <v>0.94554568238778769</v>
      </c>
      <c r="Y2">
        <f t="shared" si="0"/>
        <v>0.93353457431941411</v>
      </c>
      <c r="Z2">
        <f t="shared" si="0"/>
        <v>0.92186128182616345</v>
      </c>
      <c r="AA2">
        <f t="shared" si="0"/>
        <v>0.91051128710737583</v>
      </c>
      <c r="AB2">
        <f t="shared" si="0"/>
        <v>0.89947089947089964</v>
      </c>
      <c r="AD2">
        <f t="shared" si="0"/>
        <v>0.80357142857142849</v>
      </c>
      <c r="AE2">
        <f t="shared" si="0"/>
        <v>0.72796934865900387</v>
      </c>
      <c r="AF2">
        <f t="shared" si="0"/>
        <v>0.66666666666666663</v>
      </c>
      <c r="AH2">
        <f>AH6/(AH6*AH6-1)</f>
        <v>0.375</v>
      </c>
    </row>
    <row r="3" spans="1:37" x14ac:dyDescent="0.25">
      <c r="A3" t="s">
        <v>3</v>
      </c>
      <c r="B3">
        <f>1/(B6-1)</f>
        <v>3.333333333333333</v>
      </c>
      <c r="D3">
        <f>1/(D6-1)</f>
        <v>2.5000000000000004</v>
      </c>
      <c r="F3">
        <f>1/(F6-1)</f>
        <v>2.2727272727272729</v>
      </c>
      <c r="H3">
        <f>1/(H6-1)</f>
        <v>2.1276595744680851</v>
      </c>
      <c r="K3">
        <f>1/(K6-1)</f>
        <v>2</v>
      </c>
      <c r="N3">
        <f>1/(N6-1)</f>
        <v>1.8181818181818181</v>
      </c>
      <c r="O3">
        <f>1/(O6-1)</f>
        <v>1.7241379310344827</v>
      </c>
      <c r="P3">
        <f>1/(P6-1)</f>
        <v>1.6666666666666665</v>
      </c>
      <c r="Q3">
        <f>1/(Q6-1)</f>
        <v>1.6393442622950818</v>
      </c>
      <c r="R3">
        <f>1/(R6-1)</f>
        <v>1.6129032258064513</v>
      </c>
      <c r="U3">
        <f t="shared" ref="U3:AF3" si="1">1/(U6-1)</f>
        <v>1.5873015873015877</v>
      </c>
      <c r="V3">
        <f t="shared" si="1"/>
        <v>1.5625000000000002</v>
      </c>
      <c r="W3">
        <f t="shared" si="1"/>
        <v>1.5384615384615388</v>
      </c>
      <c r="X3">
        <f t="shared" si="1"/>
        <v>1.5151515151515154</v>
      </c>
      <c r="Y3">
        <f t="shared" si="1"/>
        <v>1.4925373134328359</v>
      </c>
      <c r="Z3">
        <f t="shared" si="1"/>
        <v>1.4705882352941178</v>
      </c>
      <c r="AA3">
        <f t="shared" si="1"/>
        <v>1.4492753623188408</v>
      </c>
      <c r="AB3">
        <f t="shared" si="1"/>
        <v>1.4285714285714286</v>
      </c>
      <c r="AD3">
        <f t="shared" si="1"/>
        <v>1.25</v>
      </c>
      <c r="AE3">
        <f t="shared" si="1"/>
        <v>1.1111111111111112</v>
      </c>
      <c r="AF3">
        <f t="shared" si="1"/>
        <v>1</v>
      </c>
      <c r="AH3">
        <f>1/(AH6-1)</f>
        <v>0.5</v>
      </c>
    </row>
    <row r="5" spans="1:37" x14ac:dyDescent="0.25">
      <c r="A5">
        <v>0</v>
      </c>
      <c r="B5">
        <v>1</v>
      </c>
      <c r="D5">
        <v>1</v>
      </c>
      <c r="E5">
        <v>0.05</v>
      </c>
      <c r="F5">
        <v>1</v>
      </c>
      <c r="H5">
        <v>1</v>
      </c>
      <c r="K5">
        <v>1</v>
      </c>
      <c r="L5">
        <v>0.04</v>
      </c>
      <c r="N5">
        <v>1</v>
      </c>
      <c r="O5">
        <v>1</v>
      </c>
      <c r="P5">
        <v>1</v>
      </c>
      <c r="Q5">
        <v>1</v>
      </c>
      <c r="R5">
        <v>1</v>
      </c>
      <c r="S5">
        <v>0.05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0.04</v>
      </c>
      <c r="AD5">
        <v>1</v>
      </c>
      <c r="AE5">
        <v>1</v>
      </c>
      <c r="AF5">
        <v>1</v>
      </c>
      <c r="AG5">
        <v>0.04</v>
      </c>
      <c r="AH5">
        <v>1</v>
      </c>
      <c r="AI5">
        <v>0.05</v>
      </c>
      <c r="AK5">
        <v>1</v>
      </c>
    </row>
    <row r="6" spans="1:37" x14ac:dyDescent="0.25">
      <c r="A6">
        <v>1</v>
      </c>
      <c r="B6">
        <v>1.3</v>
      </c>
      <c r="D6">
        <v>1.4</v>
      </c>
      <c r="E6">
        <f>D6*$E$5</f>
        <v>6.9999999999999993E-2</v>
      </c>
      <c r="F6">
        <v>1.44</v>
      </c>
      <c r="H6">
        <v>1.47</v>
      </c>
      <c r="K6">
        <v>1.5</v>
      </c>
      <c r="L6">
        <f>K6*$L$5</f>
        <v>0.06</v>
      </c>
      <c r="N6">
        <v>1.55</v>
      </c>
      <c r="O6">
        <v>1.58</v>
      </c>
      <c r="P6">
        <v>1.6</v>
      </c>
      <c r="Q6">
        <v>1.61</v>
      </c>
      <c r="R6">
        <v>1.62</v>
      </c>
      <c r="S6">
        <f>R6*$S$5</f>
        <v>8.1000000000000016E-2</v>
      </c>
      <c r="U6">
        <v>1.63</v>
      </c>
      <c r="V6">
        <v>1.64</v>
      </c>
      <c r="W6">
        <v>1.65</v>
      </c>
      <c r="X6">
        <v>1.66</v>
      </c>
      <c r="Y6">
        <v>1.67</v>
      </c>
      <c r="Z6">
        <v>1.68</v>
      </c>
      <c r="AA6">
        <v>1.69</v>
      </c>
      <c r="AB6">
        <v>1.7</v>
      </c>
      <c r="AC6">
        <f>AB6*$AC$5</f>
        <v>6.8000000000000005E-2</v>
      </c>
      <c r="AD6">
        <v>1.8</v>
      </c>
      <c r="AE6">
        <v>1.9</v>
      </c>
      <c r="AF6">
        <v>2</v>
      </c>
      <c r="AG6">
        <f>AF6*$AG$5</f>
        <v>0.08</v>
      </c>
      <c r="AH6">
        <v>3</v>
      </c>
      <c r="AI6">
        <f>AH6*$AI$5</f>
        <v>0.15000000000000002</v>
      </c>
      <c r="AK6">
        <v>4</v>
      </c>
    </row>
    <row r="7" spans="1:37" x14ac:dyDescent="0.25">
      <c r="A7">
        <v>2</v>
      </c>
      <c r="B7">
        <f>B6*$B$6</f>
        <v>1.6900000000000002</v>
      </c>
      <c r="D7">
        <f t="shared" ref="D7:D25" si="2">D6*$D$6</f>
        <v>1.9599999999999997</v>
      </c>
      <c r="E7">
        <f t="shared" ref="E7:E25" si="3">D7*$E$5</f>
        <v>9.799999999999999E-2</v>
      </c>
      <c r="F7">
        <f>F6*$F$6</f>
        <v>2.0735999999999999</v>
      </c>
      <c r="H7">
        <f>H6*$H$6</f>
        <v>2.1608999999999998</v>
      </c>
      <c r="K7">
        <f t="shared" ref="K7:K25" si="4">K6*$K$6</f>
        <v>2.25</v>
      </c>
      <c r="L7">
        <f t="shared" ref="L7:L25" si="5">K7*$L$5</f>
        <v>0.09</v>
      </c>
      <c r="N7">
        <f t="shared" ref="N7:N25" si="6">N6*$N$6</f>
        <v>2.4025000000000003</v>
      </c>
      <c r="O7">
        <f t="shared" ref="O7:O25" si="7">O6*$O$6</f>
        <v>2.4964000000000004</v>
      </c>
      <c r="P7">
        <f>P6*$P$6</f>
        <v>2.5600000000000005</v>
      </c>
      <c r="Q7">
        <f>Q6*$Q$6</f>
        <v>2.5921000000000003</v>
      </c>
      <c r="R7">
        <f>R6*$R$6</f>
        <v>2.6244000000000005</v>
      </c>
      <c r="S7">
        <f t="shared" ref="S7:S25" si="8">R7*$S$5</f>
        <v>0.13122000000000003</v>
      </c>
      <c r="U7">
        <f>U6*$U$6</f>
        <v>2.6568999999999998</v>
      </c>
      <c r="V7">
        <f>V6*$V$6</f>
        <v>2.6895999999999995</v>
      </c>
      <c r="W7">
        <f>W6*$W$6</f>
        <v>2.7224999999999997</v>
      </c>
      <c r="X7">
        <f>X6*$X$6</f>
        <v>2.7555999999999998</v>
      </c>
      <c r="Y7">
        <f>Y6*$Y$6</f>
        <v>2.7888999999999999</v>
      </c>
      <c r="Z7">
        <f>Z6*$Z$6</f>
        <v>2.8223999999999996</v>
      </c>
      <c r="AA7">
        <f>AA6*$AA$6</f>
        <v>2.8560999999999996</v>
      </c>
      <c r="AB7">
        <f>AB6*$AB$6</f>
        <v>2.8899999999999997</v>
      </c>
      <c r="AC7">
        <f t="shared" ref="AC7:AC25" si="9">AB7*$AC$5</f>
        <v>0.11559999999999999</v>
      </c>
      <c r="AD7">
        <f>AD6*$AD$6</f>
        <v>3.24</v>
      </c>
      <c r="AE7">
        <f>AE6*$AE$6</f>
        <v>3.61</v>
      </c>
      <c r="AF7">
        <f>AF6*$AF$6</f>
        <v>4</v>
      </c>
      <c r="AG7">
        <f t="shared" ref="AG7:AG25" si="10">AF7*$AG$5</f>
        <v>0.16</v>
      </c>
      <c r="AH7">
        <f>AH6*$AH$6</f>
        <v>9</v>
      </c>
      <c r="AI7">
        <f t="shared" ref="AI7:AI25" si="11">AH7*$AI$5</f>
        <v>0.45</v>
      </c>
      <c r="AK7">
        <f>AK6*$AK$6</f>
        <v>16</v>
      </c>
    </row>
    <row r="8" spans="1:37" x14ac:dyDescent="0.25">
      <c r="A8">
        <v>3</v>
      </c>
      <c r="B8">
        <f t="shared" ref="B8:B25" si="12">B7*$B$6</f>
        <v>2.1970000000000005</v>
      </c>
      <c r="D8">
        <f t="shared" si="2"/>
        <v>2.7439999999999993</v>
      </c>
      <c r="E8">
        <f t="shared" si="3"/>
        <v>0.13719999999999996</v>
      </c>
      <c r="F8">
        <f t="shared" ref="F8:F25" si="13">F7*$F$6</f>
        <v>2.9859839999999997</v>
      </c>
      <c r="H8">
        <f t="shared" ref="H8:H25" si="14">H7*$H$6</f>
        <v>3.1765229999999995</v>
      </c>
      <c r="K8">
        <f t="shared" si="4"/>
        <v>3.375</v>
      </c>
      <c r="L8">
        <f t="shared" si="5"/>
        <v>0.13500000000000001</v>
      </c>
      <c r="N8">
        <f t="shared" si="6"/>
        <v>3.7238750000000005</v>
      </c>
      <c r="O8">
        <f t="shared" si="7"/>
        <v>3.9443120000000009</v>
      </c>
      <c r="P8">
        <f t="shared" ref="P8:P25" si="15">P7*$P$6</f>
        <v>4.096000000000001</v>
      </c>
      <c r="Q8">
        <f t="shared" ref="Q8:Q25" si="16">Q7*$Q$6</f>
        <v>4.1732810000000011</v>
      </c>
      <c r="R8">
        <f t="shared" ref="R8:R25" si="17">R7*$R$6</f>
        <v>4.2515280000000013</v>
      </c>
      <c r="S8">
        <f t="shared" si="8"/>
        <v>0.21257640000000008</v>
      </c>
      <c r="U8">
        <f t="shared" ref="U8:U25" si="18">U7*$U$6</f>
        <v>4.3307469999999997</v>
      </c>
      <c r="V8">
        <f t="shared" ref="V8:V25" si="19">V7*$V$6</f>
        <v>4.4109439999999989</v>
      </c>
      <c r="W8">
        <f t="shared" ref="W8:W25" si="20">W7*$W$6</f>
        <v>4.4921249999999997</v>
      </c>
      <c r="X8">
        <f t="shared" ref="X8:X25" si="21">X7*$X$6</f>
        <v>4.5742959999999995</v>
      </c>
      <c r="Y8">
        <f t="shared" ref="Y8:Y25" si="22">Y7*$Y$6</f>
        <v>4.6574629999999999</v>
      </c>
      <c r="Z8">
        <f t="shared" ref="Z8:Z25" si="23">Z7*$Z$6</f>
        <v>4.7416319999999992</v>
      </c>
      <c r="AA8">
        <f t="shared" ref="AA8:AA25" si="24">AA7*$AA$6</f>
        <v>4.826808999999999</v>
      </c>
      <c r="AB8">
        <f t="shared" ref="AB8:AB25" si="25">AB7*$AB$6</f>
        <v>4.9129999999999994</v>
      </c>
      <c r="AC8">
        <f t="shared" si="9"/>
        <v>0.19651999999999997</v>
      </c>
      <c r="AD8">
        <f t="shared" ref="AD8:AD25" si="26">AD7*$AD$6</f>
        <v>5.8320000000000007</v>
      </c>
      <c r="AE8">
        <f t="shared" ref="AE8:AE25" si="27">AE7*$AE$6</f>
        <v>6.8589999999999991</v>
      </c>
      <c r="AF8">
        <f t="shared" ref="AF8:AF25" si="28">AF7*$AF$6</f>
        <v>8</v>
      </c>
      <c r="AG8">
        <f t="shared" si="10"/>
        <v>0.32</v>
      </c>
      <c r="AH8">
        <f t="shared" ref="AH8:AH25" si="29">AH7*$AH$6</f>
        <v>27</v>
      </c>
      <c r="AI8">
        <f t="shared" si="11"/>
        <v>1.35</v>
      </c>
      <c r="AK8">
        <f t="shared" ref="AK8:AK25" si="30">AK7*$AK$6</f>
        <v>64</v>
      </c>
    </row>
    <row r="9" spans="1:37" x14ac:dyDescent="0.25">
      <c r="A9">
        <v>4</v>
      </c>
      <c r="B9">
        <f t="shared" si="12"/>
        <v>2.856100000000001</v>
      </c>
      <c r="D9">
        <f t="shared" si="2"/>
        <v>3.8415999999999988</v>
      </c>
      <c r="E9">
        <f t="shared" si="3"/>
        <v>0.19207999999999995</v>
      </c>
      <c r="F9">
        <f t="shared" si="13"/>
        <v>4.2998169599999994</v>
      </c>
      <c r="H9">
        <f t="shared" si="14"/>
        <v>4.6694888099999989</v>
      </c>
      <c r="K9">
        <f t="shared" si="4"/>
        <v>5.0625</v>
      </c>
      <c r="L9">
        <f t="shared" si="5"/>
        <v>0.20250000000000001</v>
      </c>
      <c r="N9">
        <f t="shared" si="6"/>
        <v>5.7720062500000013</v>
      </c>
      <c r="O9">
        <f t="shared" si="7"/>
        <v>6.2320129600000014</v>
      </c>
      <c r="P9">
        <f t="shared" si="15"/>
        <v>6.5536000000000021</v>
      </c>
      <c r="Q9">
        <f t="shared" si="16"/>
        <v>6.7189824100000024</v>
      </c>
      <c r="R9">
        <f t="shared" si="17"/>
        <v>6.8874753600000025</v>
      </c>
      <c r="S9">
        <f t="shared" si="8"/>
        <v>0.34437376800000014</v>
      </c>
      <c r="U9">
        <f t="shared" si="18"/>
        <v>7.0591176099999986</v>
      </c>
      <c r="V9">
        <f t="shared" si="19"/>
        <v>7.233948159999998</v>
      </c>
      <c r="W9">
        <f t="shared" si="20"/>
        <v>7.4120062499999992</v>
      </c>
      <c r="X9">
        <f t="shared" si="21"/>
        <v>7.5933313599999988</v>
      </c>
      <c r="Y9">
        <f t="shared" si="22"/>
        <v>7.7779632099999993</v>
      </c>
      <c r="Z9">
        <f t="shared" si="23"/>
        <v>7.965941759999998</v>
      </c>
      <c r="AA9">
        <f t="shared" si="24"/>
        <v>8.1573072099999973</v>
      </c>
      <c r="AB9">
        <f t="shared" si="25"/>
        <v>8.3520999999999983</v>
      </c>
      <c r="AC9">
        <f t="shared" si="9"/>
        <v>0.33408399999999994</v>
      </c>
      <c r="AD9">
        <f t="shared" si="26"/>
        <v>10.497600000000002</v>
      </c>
      <c r="AE9">
        <f t="shared" si="27"/>
        <v>13.032099999999998</v>
      </c>
      <c r="AF9">
        <f t="shared" si="28"/>
        <v>16</v>
      </c>
      <c r="AG9">
        <f t="shared" si="10"/>
        <v>0.64</v>
      </c>
      <c r="AH9">
        <f t="shared" si="29"/>
        <v>81</v>
      </c>
      <c r="AI9">
        <f t="shared" si="11"/>
        <v>4.05</v>
      </c>
      <c r="AK9">
        <f t="shared" si="30"/>
        <v>256</v>
      </c>
    </row>
    <row r="10" spans="1:37" x14ac:dyDescent="0.25">
      <c r="A10">
        <v>5</v>
      </c>
      <c r="B10">
        <f t="shared" si="12"/>
        <v>3.7129300000000014</v>
      </c>
      <c r="D10">
        <f t="shared" si="2"/>
        <v>5.3782399999999981</v>
      </c>
      <c r="E10">
        <f t="shared" si="3"/>
        <v>0.26891199999999993</v>
      </c>
      <c r="F10">
        <f t="shared" si="13"/>
        <v>6.1917364223999991</v>
      </c>
      <c r="H10">
        <f t="shared" si="14"/>
        <v>6.8641485506999986</v>
      </c>
      <c r="K10">
        <f t="shared" si="4"/>
        <v>7.59375</v>
      </c>
      <c r="L10">
        <f t="shared" si="5"/>
        <v>0.30375000000000002</v>
      </c>
      <c r="N10">
        <f t="shared" si="6"/>
        <v>8.9466096875000023</v>
      </c>
      <c r="O10">
        <f t="shared" si="7"/>
        <v>9.8465804768000034</v>
      </c>
      <c r="P10">
        <f t="shared" si="15"/>
        <v>10.485760000000004</v>
      </c>
      <c r="Q10">
        <f t="shared" si="16"/>
        <v>10.817561680100004</v>
      </c>
      <c r="R10">
        <f t="shared" si="17"/>
        <v>11.157710083200005</v>
      </c>
      <c r="S10">
        <f t="shared" si="8"/>
        <v>0.55788550416000027</v>
      </c>
      <c r="U10">
        <f t="shared" si="18"/>
        <v>11.506361704299996</v>
      </c>
      <c r="V10">
        <f t="shared" si="19"/>
        <v>11.863674982399996</v>
      </c>
      <c r="W10">
        <f t="shared" si="20"/>
        <v>12.229810312499998</v>
      </c>
      <c r="X10">
        <f t="shared" si="21"/>
        <v>12.604930057599997</v>
      </c>
      <c r="Y10">
        <f t="shared" si="22"/>
        <v>12.989198560699998</v>
      </c>
      <c r="Z10">
        <f t="shared" si="23"/>
        <v>13.382782156799996</v>
      </c>
      <c r="AA10">
        <f t="shared" si="24"/>
        <v>13.785849184899995</v>
      </c>
      <c r="AB10">
        <f t="shared" si="25"/>
        <v>14.198569999999997</v>
      </c>
      <c r="AC10">
        <f t="shared" si="9"/>
        <v>0.56794279999999986</v>
      </c>
      <c r="AD10">
        <f t="shared" si="26"/>
        <v>18.895680000000006</v>
      </c>
      <c r="AE10">
        <f t="shared" si="27"/>
        <v>24.760989999999996</v>
      </c>
      <c r="AF10">
        <f t="shared" si="28"/>
        <v>32</v>
      </c>
      <c r="AG10">
        <f t="shared" si="10"/>
        <v>1.28</v>
      </c>
      <c r="AH10">
        <f t="shared" si="29"/>
        <v>243</v>
      </c>
      <c r="AI10">
        <f t="shared" si="11"/>
        <v>12.15</v>
      </c>
      <c r="AK10">
        <f t="shared" si="30"/>
        <v>1024</v>
      </c>
    </row>
    <row r="11" spans="1:37" x14ac:dyDescent="0.25">
      <c r="A11">
        <v>6</v>
      </c>
      <c r="B11">
        <f t="shared" si="12"/>
        <v>4.8268090000000017</v>
      </c>
      <c r="D11">
        <f t="shared" si="2"/>
        <v>7.5295359999999967</v>
      </c>
      <c r="E11">
        <f t="shared" si="3"/>
        <v>0.37647679999999983</v>
      </c>
      <c r="F11">
        <f t="shared" si="13"/>
        <v>8.9161004482559978</v>
      </c>
      <c r="H11">
        <f t="shared" si="14"/>
        <v>10.090298369528998</v>
      </c>
      <c r="K11">
        <f t="shared" si="4"/>
        <v>11.390625</v>
      </c>
      <c r="L11">
        <f t="shared" si="5"/>
        <v>0.455625</v>
      </c>
      <c r="N11">
        <f t="shared" si="6"/>
        <v>13.867245015625004</v>
      </c>
      <c r="O11">
        <f t="shared" si="7"/>
        <v>15.557597153344005</v>
      </c>
      <c r="P11">
        <f t="shared" si="15"/>
        <v>16.777216000000006</v>
      </c>
      <c r="Q11">
        <f t="shared" si="16"/>
        <v>17.416274304961007</v>
      </c>
      <c r="R11">
        <f t="shared" si="17"/>
        <v>18.075490334784011</v>
      </c>
      <c r="S11">
        <f t="shared" si="8"/>
        <v>0.90377451673920062</v>
      </c>
      <c r="U11">
        <f t="shared" si="18"/>
        <v>18.755369578008992</v>
      </c>
      <c r="V11">
        <f t="shared" si="19"/>
        <v>19.456426971135993</v>
      </c>
      <c r="W11">
        <f t="shared" si="20"/>
        <v>20.179187015624997</v>
      </c>
      <c r="X11">
        <f t="shared" si="21"/>
        <v>20.924183895615993</v>
      </c>
      <c r="Y11">
        <f t="shared" si="22"/>
        <v>21.691961596368998</v>
      </c>
      <c r="Z11">
        <f t="shared" si="23"/>
        <v>22.483074023423992</v>
      </c>
      <c r="AA11">
        <f t="shared" si="24"/>
        <v>23.298085122480991</v>
      </c>
      <c r="AB11">
        <f t="shared" si="25"/>
        <v>24.137568999999992</v>
      </c>
      <c r="AC11">
        <f t="shared" si="9"/>
        <v>0.96550275999999968</v>
      </c>
      <c r="AD11">
        <f t="shared" si="26"/>
        <v>34.01222400000001</v>
      </c>
      <c r="AE11">
        <f t="shared" si="27"/>
        <v>47.045880999999987</v>
      </c>
      <c r="AF11">
        <f t="shared" si="28"/>
        <v>64</v>
      </c>
      <c r="AG11">
        <f t="shared" si="10"/>
        <v>2.56</v>
      </c>
      <c r="AH11">
        <f t="shared" si="29"/>
        <v>729</v>
      </c>
      <c r="AI11">
        <f t="shared" si="11"/>
        <v>36.450000000000003</v>
      </c>
      <c r="AK11">
        <f t="shared" si="30"/>
        <v>4096</v>
      </c>
    </row>
    <row r="12" spans="1:37" x14ac:dyDescent="0.25">
      <c r="A12">
        <v>7</v>
      </c>
      <c r="B12">
        <f t="shared" si="12"/>
        <v>6.2748517000000028</v>
      </c>
      <c r="D12">
        <f t="shared" si="2"/>
        <v>10.541350399999995</v>
      </c>
      <c r="E12">
        <f t="shared" si="3"/>
        <v>0.52706751999999979</v>
      </c>
      <c r="F12">
        <f t="shared" si="13"/>
        <v>12.839184645488636</v>
      </c>
      <c r="H12">
        <f t="shared" si="14"/>
        <v>14.832738603207627</v>
      </c>
      <c r="K12">
        <f t="shared" si="4"/>
        <v>17.0859375</v>
      </c>
      <c r="L12">
        <f t="shared" si="5"/>
        <v>0.68343750000000003</v>
      </c>
      <c r="N12">
        <f t="shared" si="6"/>
        <v>21.494229774218756</v>
      </c>
      <c r="O12">
        <f t="shared" si="7"/>
        <v>24.581003502283529</v>
      </c>
      <c r="P12">
        <f t="shared" si="15"/>
        <v>26.843545600000013</v>
      </c>
      <c r="Q12">
        <f t="shared" si="16"/>
        <v>28.040201630987223</v>
      </c>
      <c r="R12">
        <f t="shared" si="17"/>
        <v>29.282294342350099</v>
      </c>
      <c r="S12">
        <f t="shared" si="8"/>
        <v>1.4641147171175051</v>
      </c>
      <c r="U12">
        <f t="shared" si="18"/>
        <v>30.571252412154653</v>
      </c>
      <c r="V12">
        <f t="shared" si="19"/>
        <v>31.908540232663029</v>
      </c>
      <c r="W12">
        <f t="shared" si="20"/>
        <v>33.295658575781246</v>
      </c>
      <c r="X12">
        <f t="shared" si="21"/>
        <v>34.73414526672255</v>
      </c>
      <c r="Y12">
        <f t="shared" si="22"/>
        <v>36.225575865936221</v>
      </c>
      <c r="Z12">
        <f t="shared" si="23"/>
        <v>37.771564359352304</v>
      </c>
      <c r="AA12">
        <f t="shared" si="24"/>
        <v>39.373763856992873</v>
      </c>
      <c r="AB12">
        <f t="shared" si="25"/>
        <v>41.033867299999983</v>
      </c>
      <c r="AC12">
        <f t="shared" si="9"/>
        <v>1.6413546919999993</v>
      </c>
      <c r="AD12">
        <f t="shared" si="26"/>
        <v>61.222003200000017</v>
      </c>
      <c r="AE12">
        <f t="shared" si="27"/>
        <v>89.387173899999965</v>
      </c>
      <c r="AF12">
        <f t="shared" si="28"/>
        <v>128</v>
      </c>
      <c r="AG12">
        <f t="shared" si="10"/>
        <v>5.12</v>
      </c>
      <c r="AH12">
        <f t="shared" si="29"/>
        <v>2187</v>
      </c>
      <c r="AI12">
        <f t="shared" si="11"/>
        <v>109.35000000000001</v>
      </c>
      <c r="AK12">
        <f t="shared" si="30"/>
        <v>16384</v>
      </c>
    </row>
    <row r="13" spans="1:37" x14ac:dyDescent="0.25">
      <c r="A13">
        <v>8</v>
      </c>
      <c r="B13">
        <f t="shared" si="12"/>
        <v>8.1573072100000044</v>
      </c>
      <c r="D13">
        <f t="shared" si="2"/>
        <v>14.757890559999993</v>
      </c>
      <c r="E13">
        <f t="shared" si="3"/>
        <v>0.73789452799999966</v>
      </c>
      <c r="F13">
        <f t="shared" si="13"/>
        <v>18.488425889503635</v>
      </c>
      <c r="H13">
        <f t="shared" si="14"/>
        <v>21.804125746715211</v>
      </c>
      <c r="K13">
        <f t="shared" si="4"/>
        <v>25.62890625</v>
      </c>
      <c r="L13">
        <f t="shared" si="5"/>
        <v>1.02515625</v>
      </c>
      <c r="N13">
        <f t="shared" si="6"/>
        <v>33.316056150039074</v>
      </c>
      <c r="O13">
        <f t="shared" si="7"/>
        <v>38.837985533607977</v>
      </c>
      <c r="P13">
        <f t="shared" si="15"/>
        <v>42.949672960000022</v>
      </c>
      <c r="Q13">
        <f t="shared" si="16"/>
        <v>45.144724625889431</v>
      </c>
      <c r="R13">
        <f t="shared" si="17"/>
        <v>47.437316834607167</v>
      </c>
      <c r="S13">
        <f t="shared" si="8"/>
        <v>2.3718658417303584</v>
      </c>
      <c r="U13">
        <f t="shared" si="18"/>
        <v>49.831141431812078</v>
      </c>
      <c r="V13">
        <f t="shared" si="19"/>
        <v>52.330005981567361</v>
      </c>
      <c r="W13">
        <f t="shared" si="20"/>
        <v>54.937836650039053</v>
      </c>
      <c r="X13">
        <f t="shared" si="21"/>
        <v>57.658681142759427</v>
      </c>
      <c r="Y13">
        <f t="shared" si="22"/>
        <v>60.496711696113486</v>
      </c>
      <c r="Z13">
        <f t="shared" si="23"/>
        <v>63.456228123711867</v>
      </c>
      <c r="AA13">
        <f t="shared" si="24"/>
        <v>66.541660918317959</v>
      </c>
      <c r="AB13">
        <f t="shared" si="25"/>
        <v>69.757574409999975</v>
      </c>
      <c r="AC13">
        <f t="shared" si="9"/>
        <v>2.7903029763999991</v>
      </c>
      <c r="AD13">
        <f t="shared" si="26"/>
        <v>110.19960576000004</v>
      </c>
      <c r="AE13">
        <f t="shared" si="27"/>
        <v>169.83563040999994</v>
      </c>
      <c r="AF13">
        <f t="shared" si="28"/>
        <v>256</v>
      </c>
      <c r="AG13">
        <f t="shared" si="10"/>
        <v>10.24</v>
      </c>
      <c r="AH13">
        <f t="shared" si="29"/>
        <v>6561</v>
      </c>
      <c r="AI13">
        <f t="shared" si="11"/>
        <v>328.05</v>
      </c>
      <c r="AK13">
        <f t="shared" si="30"/>
        <v>65536</v>
      </c>
    </row>
    <row r="14" spans="1:37" x14ac:dyDescent="0.25">
      <c r="A14">
        <v>9</v>
      </c>
      <c r="B14">
        <f t="shared" si="12"/>
        <v>10.604499373000007</v>
      </c>
      <c r="D14">
        <f t="shared" si="2"/>
        <v>20.661046783999989</v>
      </c>
      <c r="E14">
        <f t="shared" si="3"/>
        <v>1.0330523391999995</v>
      </c>
      <c r="F14">
        <f t="shared" si="13"/>
        <v>26.623333280885234</v>
      </c>
      <c r="H14">
        <f t="shared" si="14"/>
        <v>32.05206484767136</v>
      </c>
      <c r="K14">
        <f t="shared" si="4"/>
        <v>38.443359375</v>
      </c>
      <c r="L14">
        <f t="shared" si="5"/>
        <v>1.5377343750000001</v>
      </c>
      <c r="N14">
        <f t="shared" si="6"/>
        <v>51.639887032560566</v>
      </c>
      <c r="O14">
        <f t="shared" si="7"/>
        <v>61.364017143100604</v>
      </c>
      <c r="P14">
        <f t="shared" si="15"/>
        <v>68.719476736000033</v>
      </c>
      <c r="Q14">
        <f t="shared" si="16"/>
        <v>72.683006647681992</v>
      </c>
      <c r="R14">
        <f t="shared" si="17"/>
        <v>76.848453272063608</v>
      </c>
      <c r="S14">
        <f t="shared" si="8"/>
        <v>3.8424226636031804</v>
      </c>
      <c r="U14">
        <f t="shared" si="18"/>
        <v>81.224760533853683</v>
      </c>
      <c r="V14">
        <f t="shared" si="19"/>
        <v>85.821209809770465</v>
      </c>
      <c r="W14">
        <f t="shared" si="20"/>
        <v>90.647430472564437</v>
      </c>
      <c r="X14">
        <f t="shared" si="21"/>
        <v>95.713410696980645</v>
      </c>
      <c r="Y14">
        <f t="shared" si="22"/>
        <v>101.02950853250952</v>
      </c>
      <c r="Z14">
        <f t="shared" si="23"/>
        <v>106.60646324783593</v>
      </c>
      <c r="AA14">
        <f t="shared" si="24"/>
        <v>112.45540695195734</v>
      </c>
      <c r="AB14">
        <f t="shared" si="25"/>
        <v>118.58787649699995</v>
      </c>
      <c r="AC14">
        <f t="shared" si="9"/>
        <v>4.7435150598799982</v>
      </c>
      <c r="AD14">
        <f t="shared" si="26"/>
        <v>198.35929036800007</v>
      </c>
      <c r="AE14">
        <f t="shared" si="27"/>
        <v>322.68769777899985</v>
      </c>
      <c r="AF14">
        <f t="shared" si="28"/>
        <v>512</v>
      </c>
      <c r="AG14">
        <f t="shared" si="10"/>
        <v>20.48</v>
      </c>
      <c r="AH14">
        <f t="shared" si="29"/>
        <v>19683</v>
      </c>
      <c r="AI14">
        <f t="shared" si="11"/>
        <v>984.15000000000009</v>
      </c>
      <c r="AK14">
        <f t="shared" si="30"/>
        <v>262144</v>
      </c>
    </row>
    <row r="15" spans="1:37" s="2" customFormat="1" x14ac:dyDescent="0.25">
      <c r="A15" s="2">
        <v>10</v>
      </c>
      <c r="B15" s="2">
        <f t="shared" si="12"/>
        <v>13.785849184900009</v>
      </c>
      <c r="D15" s="2">
        <f t="shared" si="2"/>
        <v>28.925465497599983</v>
      </c>
      <c r="E15" s="2">
        <f t="shared" si="3"/>
        <v>1.4462732748799993</v>
      </c>
      <c r="F15" s="2">
        <f t="shared" si="13"/>
        <v>38.337599924474738</v>
      </c>
      <c r="H15" s="2">
        <f t="shared" si="14"/>
        <v>47.1165353260769</v>
      </c>
      <c r="K15" s="2">
        <f t="shared" si="4"/>
        <v>57.6650390625</v>
      </c>
      <c r="L15" s="2">
        <f t="shared" si="5"/>
        <v>2.3066015625</v>
      </c>
      <c r="N15" s="2">
        <f t="shared" si="6"/>
        <v>80.041824900468882</v>
      </c>
      <c r="O15" s="2">
        <f t="shared" si="7"/>
        <v>96.955147086098961</v>
      </c>
      <c r="P15" s="2">
        <f t="shared" si="15"/>
        <v>109.95116277760006</v>
      </c>
      <c r="Q15" s="2">
        <f t="shared" si="16"/>
        <v>117.01964070276802</v>
      </c>
      <c r="R15" s="2">
        <f t="shared" si="17"/>
        <v>124.49449430074306</v>
      </c>
      <c r="S15" s="2">
        <f t="shared" si="8"/>
        <v>6.2247247150371532</v>
      </c>
      <c r="U15" s="2">
        <f t="shared" si="18"/>
        <v>132.39635967018148</v>
      </c>
      <c r="V15" s="2">
        <f t="shared" si="19"/>
        <v>140.74678408802356</v>
      </c>
      <c r="W15" s="2">
        <f t="shared" si="20"/>
        <v>149.56826027973131</v>
      </c>
      <c r="X15" s="2">
        <f t="shared" si="21"/>
        <v>158.88426175698785</v>
      </c>
      <c r="Y15" s="2">
        <f t="shared" si="22"/>
        <v>168.71927924929091</v>
      </c>
      <c r="Z15" s="2">
        <f t="shared" si="23"/>
        <v>179.09885825636437</v>
      </c>
      <c r="AA15" s="2">
        <f t="shared" si="24"/>
        <v>190.0496377488079</v>
      </c>
      <c r="AB15" s="2">
        <f t="shared" si="25"/>
        <v>201.59939004489991</v>
      </c>
      <c r="AC15">
        <f t="shared" si="9"/>
        <v>8.0639756017959972</v>
      </c>
      <c r="AD15" s="2">
        <f t="shared" si="26"/>
        <v>357.04672266240016</v>
      </c>
      <c r="AE15" s="2">
        <f t="shared" si="27"/>
        <v>613.10662578009965</v>
      </c>
      <c r="AF15" s="2">
        <f t="shared" si="28"/>
        <v>1024</v>
      </c>
      <c r="AG15">
        <f t="shared" si="10"/>
        <v>40.96</v>
      </c>
      <c r="AH15" s="2">
        <f t="shared" si="29"/>
        <v>59049</v>
      </c>
      <c r="AI15">
        <f t="shared" si="11"/>
        <v>2952.4500000000003</v>
      </c>
      <c r="AK15">
        <f t="shared" si="30"/>
        <v>1048576</v>
      </c>
    </row>
    <row r="16" spans="1:37" x14ac:dyDescent="0.25">
      <c r="A16">
        <v>11</v>
      </c>
      <c r="B16">
        <f t="shared" si="12"/>
        <v>17.921603940370012</v>
      </c>
      <c r="D16">
        <f t="shared" si="2"/>
        <v>40.495651696639975</v>
      </c>
      <c r="E16">
        <f t="shared" si="3"/>
        <v>2.0247825848319989</v>
      </c>
      <c r="F16">
        <f t="shared" si="13"/>
        <v>55.20614389124362</v>
      </c>
      <c r="H16">
        <f t="shared" si="14"/>
        <v>69.261306929333045</v>
      </c>
      <c r="K16">
        <f t="shared" si="4"/>
        <v>86.49755859375</v>
      </c>
      <c r="L16">
        <f t="shared" si="5"/>
        <v>3.4599023437500001</v>
      </c>
      <c r="N16">
        <f t="shared" si="6"/>
        <v>124.06482859572677</v>
      </c>
      <c r="O16">
        <f t="shared" si="7"/>
        <v>153.18913239603637</v>
      </c>
      <c r="P16">
        <f t="shared" si="15"/>
        <v>175.9218604441601</v>
      </c>
      <c r="Q16">
        <f t="shared" si="16"/>
        <v>188.40162153145653</v>
      </c>
      <c r="R16">
        <f t="shared" si="17"/>
        <v>201.68108076720375</v>
      </c>
      <c r="S16">
        <f t="shared" si="8"/>
        <v>10.084054038360188</v>
      </c>
      <c r="U16">
        <f t="shared" si="18"/>
        <v>215.8060662623958</v>
      </c>
      <c r="V16">
        <f t="shared" si="19"/>
        <v>230.82472590435862</v>
      </c>
      <c r="W16">
        <f t="shared" si="20"/>
        <v>246.78762946155663</v>
      </c>
      <c r="X16">
        <f t="shared" si="21"/>
        <v>263.74787451659984</v>
      </c>
      <c r="Y16">
        <f t="shared" si="22"/>
        <v>281.76119634631578</v>
      </c>
      <c r="Z16">
        <f t="shared" si="23"/>
        <v>300.88608187069212</v>
      </c>
      <c r="AA16">
        <f t="shared" si="24"/>
        <v>321.18388779548536</v>
      </c>
      <c r="AB16">
        <f t="shared" si="25"/>
        <v>342.71896307632983</v>
      </c>
      <c r="AC16">
        <f t="shared" si="9"/>
        <v>13.708758523053193</v>
      </c>
      <c r="AD16">
        <f t="shared" si="26"/>
        <v>642.68410079232035</v>
      </c>
      <c r="AE16">
        <f t="shared" si="27"/>
        <v>1164.9025889821892</v>
      </c>
      <c r="AF16">
        <f t="shared" si="28"/>
        <v>2048</v>
      </c>
      <c r="AG16">
        <f t="shared" si="10"/>
        <v>81.92</v>
      </c>
      <c r="AH16">
        <f t="shared" si="29"/>
        <v>177147</v>
      </c>
      <c r="AI16">
        <f t="shared" si="11"/>
        <v>8857.35</v>
      </c>
      <c r="AK16">
        <f t="shared" si="30"/>
        <v>4194304</v>
      </c>
    </row>
    <row r="17" spans="1:37" x14ac:dyDescent="0.25">
      <c r="A17">
        <v>12</v>
      </c>
      <c r="B17">
        <f t="shared" si="12"/>
        <v>23.298085122481016</v>
      </c>
      <c r="D17">
        <f t="shared" si="2"/>
        <v>56.693912375295959</v>
      </c>
      <c r="E17">
        <f t="shared" si="3"/>
        <v>2.834695618764798</v>
      </c>
      <c r="F17">
        <f t="shared" si="13"/>
        <v>79.496847203390814</v>
      </c>
      <c r="H17">
        <f t="shared" si="14"/>
        <v>101.81412118611958</v>
      </c>
      <c r="K17">
        <f t="shared" si="4"/>
        <v>129.746337890625</v>
      </c>
      <c r="L17">
        <f t="shared" si="5"/>
        <v>5.1898535156249999</v>
      </c>
      <c r="N17">
        <f t="shared" si="6"/>
        <v>192.30048432337648</v>
      </c>
      <c r="O17">
        <f t="shared" si="7"/>
        <v>242.03882918573748</v>
      </c>
      <c r="P17">
        <f t="shared" si="15"/>
        <v>281.47497671065616</v>
      </c>
      <c r="Q17">
        <f t="shared" si="16"/>
        <v>303.32661066564503</v>
      </c>
      <c r="R17">
        <f t="shared" si="17"/>
        <v>326.7233508428701</v>
      </c>
      <c r="S17">
        <f t="shared" si="8"/>
        <v>16.336167542143507</v>
      </c>
      <c r="U17">
        <f t="shared" si="18"/>
        <v>351.76388800770513</v>
      </c>
      <c r="V17">
        <f t="shared" si="19"/>
        <v>378.55255048314808</v>
      </c>
      <c r="W17">
        <f t="shared" si="20"/>
        <v>407.1995886115684</v>
      </c>
      <c r="X17">
        <f t="shared" si="21"/>
        <v>437.82147169755569</v>
      </c>
      <c r="Y17">
        <f t="shared" si="22"/>
        <v>470.54119789834732</v>
      </c>
      <c r="Z17">
        <f t="shared" si="23"/>
        <v>505.48861754276277</v>
      </c>
      <c r="AA17">
        <f t="shared" si="24"/>
        <v>542.80077037437025</v>
      </c>
      <c r="AB17">
        <f t="shared" si="25"/>
        <v>582.62223722976069</v>
      </c>
      <c r="AC17">
        <f t="shared" si="9"/>
        <v>23.304889489190426</v>
      </c>
      <c r="AD17">
        <f t="shared" si="26"/>
        <v>1156.8313814261767</v>
      </c>
      <c r="AE17">
        <f t="shared" si="27"/>
        <v>2213.3149190661593</v>
      </c>
      <c r="AF17">
        <f t="shared" si="28"/>
        <v>4096</v>
      </c>
      <c r="AG17">
        <f t="shared" si="10"/>
        <v>163.84</v>
      </c>
      <c r="AH17">
        <f t="shared" si="29"/>
        <v>531441</v>
      </c>
      <c r="AI17">
        <f t="shared" si="11"/>
        <v>26572.050000000003</v>
      </c>
      <c r="AK17">
        <f t="shared" si="30"/>
        <v>16777216</v>
      </c>
    </row>
    <row r="18" spans="1:37" x14ac:dyDescent="0.25">
      <c r="A18">
        <v>13</v>
      </c>
      <c r="B18">
        <f t="shared" si="12"/>
        <v>30.287510659225322</v>
      </c>
      <c r="D18">
        <f t="shared" si="2"/>
        <v>79.371477325414332</v>
      </c>
      <c r="E18">
        <f t="shared" si="3"/>
        <v>3.9685738662707166</v>
      </c>
      <c r="F18">
        <f t="shared" si="13"/>
        <v>114.47545997288277</v>
      </c>
      <c r="H18">
        <f t="shared" si="14"/>
        <v>149.66675814359579</v>
      </c>
      <c r="K18">
        <f t="shared" si="4"/>
        <v>194.6195068359375</v>
      </c>
      <c r="L18">
        <f t="shared" si="5"/>
        <v>7.7847802734374998</v>
      </c>
      <c r="N18">
        <f t="shared" si="6"/>
        <v>298.06575070123353</v>
      </c>
      <c r="O18">
        <f t="shared" si="7"/>
        <v>382.42135011346522</v>
      </c>
      <c r="P18">
        <f t="shared" si="15"/>
        <v>450.3599627370499</v>
      </c>
      <c r="Q18">
        <f t="shared" si="16"/>
        <v>488.35584317168855</v>
      </c>
      <c r="R18">
        <f t="shared" si="17"/>
        <v>529.29182836544965</v>
      </c>
      <c r="S18">
        <f t="shared" si="8"/>
        <v>26.464591418272484</v>
      </c>
      <c r="U18">
        <f t="shared" si="18"/>
        <v>573.37513745255933</v>
      </c>
      <c r="V18">
        <f t="shared" si="19"/>
        <v>620.82618279236283</v>
      </c>
      <c r="W18">
        <f t="shared" si="20"/>
        <v>671.87932120908783</v>
      </c>
      <c r="X18">
        <f t="shared" si="21"/>
        <v>726.78364301794238</v>
      </c>
      <c r="Y18">
        <f t="shared" si="22"/>
        <v>785.80380049023995</v>
      </c>
      <c r="Z18">
        <f t="shared" si="23"/>
        <v>849.22087747184139</v>
      </c>
      <c r="AA18">
        <f t="shared" si="24"/>
        <v>917.33330193268569</v>
      </c>
      <c r="AB18">
        <f t="shared" si="25"/>
        <v>990.45780329059312</v>
      </c>
      <c r="AC18">
        <f t="shared" si="9"/>
        <v>39.618312131623725</v>
      </c>
      <c r="AD18">
        <f t="shared" si="26"/>
        <v>2082.2964865671179</v>
      </c>
      <c r="AE18">
        <f t="shared" si="27"/>
        <v>4205.2983462257025</v>
      </c>
      <c r="AF18">
        <f t="shared" si="28"/>
        <v>8192</v>
      </c>
      <c r="AG18">
        <f t="shared" si="10"/>
        <v>327.68</v>
      </c>
      <c r="AH18">
        <f t="shared" si="29"/>
        <v>1594323</v>
      </c>
      <c r="AI18">
        <f t="shared" si="11"/>
        <v>79716.150000000009</v>
      </c>
      <c r="AK18">
        <f t="shared" si="30"/>
        <v>67108864</v>
      </c>
    </row>
    <row r="19" spans="1:37" x14ac:dyDescent="0.25">
      <c r="A19">
        <v>14</v>
      </c>
      <c r="B19">
        <f t="shared" si="12"/>
        <v>39.373763856992923</v>
      </c>
      <c r="D19">
        <f t="shared" si="2"/>
        <v>111.12006825558007</v>
      </c>
      <c r="E19">
        <f t="shared" si="3"/>
        <v>5.5560034127790034</v>
      </c>
      <c r="F19">
        <f t="shared" si="13"/>
        <v>164.84466236095119</v>
      </c>
      <c r="H19">
        <f t="shared" si="14"/>
        <v>220.01013447108579</v>
      </c>
      <c r="K19">
        <f t="shared" si="4"/>
        <v>291.92926025390625</v>
      </c>
      <c r="L19">
        <f t="shared" si="5"/>
        <v>11.677170410156251</v>
      </c>
      <c r="N19">
        <f t="shared" si="6"/>
        <v>462.001913586912</v>
      </c>
      <c r="O19">
        <f t="shared" si="7"/>
        <v>604.22573317927504</v>
      </c>
      <c r="P19">
        <f t="shared" si="15"/>
        <v>720.57594037927993</v>
      </c>
      <c r="Q19">
        <f t="shared" si="16"/>
        <v>786.25290750641864</v>
      </c>
      <c r="R19">
        <f t="shared" si="17"/>
        <v>857.45276195202848</v>
      </c>
      <c r="S19">
        <f t="shared" si="8"/>
        <v>42.872638097601424</v>
      </c>
      <c r="U19">
        <f t="shared" si="18"/>
        <v>934.60147404767167</v>
      </c>
      <c r="V19">
        <f t="shared" si="19"/>
        <v>1018.1549397794749</v>
      </c>
      <c r="W19">
        <f t="shared" si="20"/>
        <v>1108.6008799949948</v>
      </c>
      <c r="X19">
        <f t="shared" si="21"/>
        <v>1206.4608474097843</v>
      </c>
      <c r="Y19">
        <f t="shared" si="22"/>
        <v>1312.2923468187007</v>
      </c>
      <c r="Z19">
        <f t="shared" si="23"/>
        <v>1426.6910741526935</v>
      </c>
      <c r="AA19">
        <f t="shared" si="24"/>
        <v>1550.2932802662388</v>
      </c>
      <c r="AB19">
        <f t="shared" si="25"/>
        <v>1683.7782655940082</v>
      </c>
      <c r="AC19">
        <f t="shared" si="9"/>
        <v>67.351130623760326</v>
      </c>
      <c r="AD19">
        <f t="shared" si="26"/>
        <v>3748.1336758208122</v>
      </c>
      <c r="AE19">
        <f t="shared" si="27"/>
        <v>7990.0668578288341</v>
      </c>
      <c r="AF19">
        <f t="shared" si="28"/>
        <v>16384</v>
      </c>
      <c r="AG19">
        <f t="shared" si="10"/>
        <v>655.36</v>
      </c>
      <c r="AH19">
        <f t="shared" si="29"/>
        <v>4782969</v>
      </c>
      <c r="AI19">
        <f t="shared" si="11"/>
        <v>239148.45</v>
      </c>
      <c r="AK19">
        <f t="shared" si="30"/>
        <v>268435456</v>
      </c>
    </row>
    <row r="20" spans="1:37" s="1" customFormat="1" x14ac:dyDescent="0.25">
      <c r="A20" s="1">
        <v>15</v>
      </c>
      <c r="B20">
        <f t="shared" si="12"/>
        <v>51.185893014090802</v>
      </c>
      <c r="D20" s="1">
        <f t="shared" si="2"/>
        <v>155.56809555781209</v>
      </c>
      <c r="E20">
        <f t="shared" si="3"/>
        <v>7.7784047778906045</v>
      </c>
      <c r="F20">
        <f t="shared" si="13"/>
        <v>237.37631379976972</v>
      </c>
      <c r="H20">
        <f t="shared" si="14"/>
        <v>323.41489767249612</v>
      </c>
      <c r="K20" s="1">
        <f t="shared" si="4"/>
        <v>437.89389038085938</v>
      </c>
      <c r="L20">
        <f t="shared" si="5"/>
        <v>17.515755615234376</v>
      </c>
      <c r="N20" s="1">
        <f t="shared" si="6"/>
        <v>716.10296605971359</v>
      </c>
      <c r="O20" s="1">
        <f t="shared" si="7"/>
        <v>954.67665842325459</v>
      </c>
      <c r="P20" s="1">
        <f t="shared" si="15"/>
        <v>1152.921504606848</v>
      </c>
      <c r="Q20" s="1">
        <f t="shared" si="16"/>
        <v>1265.8671810853341</v>
      </c>
      <c r="R20" s="1">
        <f t="shared" si="17"/>
        <v>1389.0734743622863</v>
      </c>
      <c r="S20">
        <f t="shared" si="8"/>
        <v>69.453673718114317</v>
      </c>
      <c r="U20" s="1">
        <f t="shared" si="18"/>
        <v>1523.4004026977047</v>
      </c>
      <c r="V20" s="1">
        <f t="shared" si="19"/>
        <v>1669.7741012383387</v>
      </c>
      <c r="W20" s="1">
        <f t="shared" si="20"/>
        <v>1829.1914519917414</v>
      </c>
      <c r="X20" s="1">
        <f t="shared" si="21"/>
        <v>2002.7250067002417</v>
      </c>
      <c r="Y20" s="1">
        <f t="shared" si="22"/>
        <v>2191.5282191872302</v>
      </c>
      <c r="Z20" s="1">
        <f t="shared" si="23"/>
        <v>2396.8410045765249</v>
      </c>
      <c r="AA20" s="1">
        <f t="shared" si="24"/>
        <v>2619.9956436499433</v>
      </c>
      <c r="AB20" s="1">
        <f t="shared" si="25"/>
        <v>2862.4230515098138</v>
      </c>
      <c r="AC20">
        <f t="shared" si="9"/>
        <v>114.49692206039255</v>
      </c>
      <c r="AD20" s="1">
        <f t="shared" si="26"/>
        <v>6746.6406164774617</v>
      </c>
      <c r="AE20" s="1">
        <f t="shared" si="27"/>
        <v>15181.127029874784</v>
      </c>
      <c r="AF20" s="1">
        <f t="shared" si="28"/>
        <v>32768</v>
      </c>
      <c r="AG20">
        <f t="shared" si="10"/>
        <v>1310.72</v>
      </c>
      <c r="AH20">
        <f t="shared" si="29"/>
        <v>14348907</v>
      </c>
      <c r="AI20">
        <f t="shared" si="11"/>
        <v>717445.35000000009</v>
      </c>
      <c r="AK20">
        <f t="shared" si="30"/>
        <v>1073741824</v>
      </c>
    </row>
    <row r="21" spans="1:37" x14ac:dyDescent="0.25">
      <c r="A21">
        <v>16</v>
      </c>
      <c r="B21">
        <f t="shared" si="12"/>
        <v>66.541660918318044</v>
      </c>
      <c r="D21">
        <f t="shared" si="2"/>
        <v>217.79533378093691</v>
      </c>
      <c r="E21">
        <f t="shared" si="3"/>
        <v>10.889766689046846</v>
      </c>
      <c r="F21">
        <f t="shared" si="13"/>
        <v>341.82189187166836</v>
      </c>
      <c r="H21">
        <f t="shared" si="14"/>
        <v>475.4198995785693</v>
      </c>
      <c r="K21">
        <f t="shared" si="4"/>
        <v>656.84083557128906</v>
      </c>
      <c r="L21">
        <f t="shared" si="5"/>
        <v>26.273633422851564</v>
      </c>
      <c r="N21">
        <f t="shared" si="6"/>
        <v>1109.9595973925561</v>
      </c>
      <c r="O21">
        <f t="shared" si="7"/>
        <v>1508.3891203087423</v>
      </c>
      <c r="P21">
        <f t="shared" si="15"/>
        <v>1844.6744073709569</v>
      </c>
      <c r="Q21">
        <f t="shared" si="16"/>
        <v>2038.046161547388</v>
      </c>
      <c r="R21">
        <f t="shared" si="17"/>
        <v>2250.299028466904</v>
      </c>
      <c r="S21">
        <f t="shared" si="8"/>
        <v>112.51495142334521</v>
      </c>
      <c r="U21">
        <f t="shared" si="18"/>
        <v>2483.1426563972586</v>
      </c>
      <c r="V21">
        <f t="shared" si="19"/>
        <v>2738.4295260308754</v>
      </c>
      <c r="W21">
        <f t="shared" si="20"/>
        <v>3018.1658957863729</v>
      </c>
      <c r="X21">
        <f t="shared" si="21"/>
        <v>3324.523511122401</v>
      </c>
      <c r="Y21">
        <f t="shared" si="22"/>
        <v>3659.8521260426742</v>
      </c>
      <c r="Z21">
        <f t="shared" si="23"/>
        <v>4026.6928876885618</v>
      </c>
      <c r="AA21">
        <f t="shared" si="24"/>
        <v>4427.7926377684043</v>
      </c>
      <c r="AB21">
        <f t="shared" si="25"/>
        <v>4866.1191875666836</v>
      </c>
      <c r="AC21">
        <f t="shared" si="9"/>
        <v>194.64476750266735</v>
      </c>
      <c r="AD21">
        <f t="shared" si="26"/>
        <v>12143.953109659431</v>
      </c>
      <c r="AE21">
        <f t="shared" si="27"/>
        <v>28844.141356762088</v>
      </c>
      <c r="AF21">
        <f t="shared" si="28"/>
        <v>65536</v>
      </c>
      <c r="AG21">
        <f t="shared" si="10"/>
        <v>2621.44</v>
      </c>
      <c r="AH21">
        <f t="shared" si="29"/>
        <v>43046721</v>
      </c>
      <c r="AI21">
        <f t="shared" si="11"/>
        <v>2152336.0500000003</v>
      </c>
      <c r="AK21">
        <f t="shared" si="30"/>
        <v>4294967296</v>
      </c>
    </row>
    <row r="22" spans="1:37" x14ac:dyDescent="0.25">
      <c r="A22">
        <v>17</v>
      </c>
      <c r="B22">
        <f t="shared" si="12"/>
        <v>86.504159193813464</v>
      </c>
      <c r="D22">
        <f t="shared" si="2"/>
        <v>304.91346729331167</v>
      </c>
      <c r="E22">
        <f t="shared" si="3"/>
        <v>15.245673364665585</v>
      </c>
      <c r="F22">
        <f t="shared" si="13"/>
        <v>492.22352429520242</v>
      </c>
      <c r="H22">
        <f t="shared" si="14"/>
        <v>698.86725238049689</v>
      </c>
      <c r="K22">
        <f t="shared" si="4"/>
        <v>985.26125335693359</v>
      </c>
      <c r="L22">
        <f t="shared" si="5"/>
        <v>39.410450134277347</v>
      </c>
      <c r="N22">
        <f t="shared" si="6"/>
        <v>1720.4373759584621</v>
      </c>
      <c r="O22">
        <f t="shared" si="7"/>
        <v>2383.254810087813</v>
      </c>
      <c r="P22">
        <f t="shared" si="15"/>
        <v>2951.4790517935312</v>
      </c>
      <c r="Q22">
        <f t="shared" si="16"/>
        <v>3281.2543200912951</v>
      </c>
      <c r="R22">
        <f t="shared" si="17"/>
        <v>3645.4844261163848</v>
      </c>
      <c r="S22">
        <f t="shared" si="8"/>
        <v>182.27422130581925</v>
      </c>
      <c r="U22">
        <f t="shared" si="18"/>
        <v>4047.5225299275312</v>
      </c>
      <c r="V22">
        <f t="shared" si="19"/>
        <v>4491.0244226906352</v>
      </c>
      <c r="W22">
        <f t="shared" si="20"/>
        <v>4979.9737280475147</v>
      </c>
      <c r="X22">
        <f t="shared" si="21"/>
        <v>5518.7090284631859</v>
      </c>
      <c r="Y22">
        <f t="shared" si="22"/>
        <v>6111.9530504912655</v>
      </c>
      <c r="Z22">
        <f t="shared" si="23"/>
        <v>6764.8440513167834</v>
      </c>
      <c r="AA22">
        <f t="shared" si="24"/>
        <v>7482.9695578286028</v>
      </c>
      <c r="AB22">
        <f t="shared" si="25"/>
        <v>8272.4026188633616</v>
      </c>
      <c r="AC22">
        <f t="shared" si="9"/>
        <v>330.89610475453446</v>
      </c>
      <c r="AD22">
        <f t="shared" si="26"/>
        <v>21859.115597386975</v>
      </c>
      <c r="AE22">
        <f t="shared" si="27"/>
        <v>54803.868577847963</v>
      </c>
      <c r="AF22">
        <f t="shared" si="28"/>
        <v>131072</v>
      </c>
      <c r="AG22">
        <f t="shared" si="10"/>
        <v>5242.88</v>
      </c>
      <c r="AH22">
        <f t="shared" si="29"/>
        <v>129140163</v>
      </c>
      <c r="AI22">
        <f t="shared" si="11"/>
        <v>6457008.1500000004</v>
      </c>
      <c r="AK22">
        <f t="shared" si="30"/>
        <v>17179869184</v>
      </c>
    </row>
    <row r="23" spans="1:37" x14ac:dyDescent="0.25">
      <c r="A23">
        <v>18</v>
      </c>
      <c r="B23">
        <f t="shared" si="12"/>
        <v>112.45540695195751</v>
      </c>
      <c r="D23">
        <f t="shared" si="2"/>
        <v>426.87885421063629</v>
      </c>
      <c r="E23">
        <f t="shared" si="3"/>
        <v>21.343942710531817</v>
      </c>
      <c r="F23">
        <f t="shared" si="13"/>
        <v>708.80187498509144</v>
      </c>
      <c r="H23">
        <f t="shared" si="14"/>
        <v>1027.3348609993304</v>
      </c>
      <c r="K23">
        <f t="shared" si="4"/>
        <v>1477.8918800354004</v>
      </c>
      <c r="L23">
        <f t="shared" si="5"/>
        <v>59.115675201416018</v>
      </c>
      <c r="N23">
        <f t="shared" si="6"/>
        <v>2666.6779327356162</v>
      </c>
      <c r="O23">
        <f t="shared" si="7"/>
        <v>3765.5425999387448</v>
      </c>
      <c r="P23">
        <f t="shared" si="15"/>
        <v>4722.3664828696501</v>
      </c>
      <c r="Q23">
        <f t="shared" si="16"/>
        <v>5282.8194553469857</v>
      </c>
      <c r="R23">
        <f t="shared" si="17"/>
        <v>5905.6847703085441</v>
      </c>
      <c r="S23">
        <f t="shared" si="8"/>
        <v>295.28423851542721</v>
      </c>
      <c r="U23">
        <f t="shared" si="18"/>
        <v>6597.4617237818757</v>
      </c>
      <c r="V23">
        <f t="shared" si="19"/>
        <v>7365.2800532126412</v>
      </c>
      <c r="W23">
        <f t="shared" si="20"/>
        <v>8216.9566512783986</v>
      </c>
      <c r="X23">
        <f t="shared" si="21"/>
        <v>9161.0569872488886</v>
      </c>
      <c r="Y23">
        <f t="shared" si="22"/>
        <v>10206.961594320413</v>
      </c>
      <c r="Z23">
        <f t="shared" si="23"/>
        <v>11364.938006212196</v>
      </c>
      <c r="AA23">
        <f t="shared" si="24"/>
        <v>12646.218552730339</v>
      </c>
      <c r="AB23">
        <f t="shared" si="25"/>
        <v>14063.084452067715</v>
      </c>
      <c r="AC23">
        <f t="shared" si="9"/>
        <v>562.52337808270863</v>
      </c>
      <c r="AD23">
        <f t="shared" si="26"/>
        <v>39346.40807529656</v>
      </c>
      <c r="AE23">
        <f t="shared" si="27"/>
        <v>104127.35029791112</v>
      </c>
      <c r="AF23">
        <f t="shared" si="28"/>
        <v>262144</v>
      </c>
      <c r="AG23">
        <f t="shared" si="10"/>
        <v>10485.76</v>
      </c>
      <c r="AH23">
        <f t="shared" si="29"/>
        <v>387420489</v>
      </c>
      <c r="AI23">
        <f t="shared" si="11"/>
        <v>19371024.449999999</v>
      </c>
      <c r="AK23">
        <f t="shared" si="30"/>
        <v>68719476736</v>
      </c>
    </row>
    <row r="24" spans="1:37" x14ac:dyDescent="0.25">
      <c r="A24">
        <v>19</v>
      </c>
      <c r="B24">
        <f t="shared" si="12"/>
        <v>146.19202903754478</v>
      </c>
      <c r="D24">
        <f t="shared" si="2"/>
        <v>597.63039589489074</v>
      </c>
      <c r="E24">
        <f t="shared" si="3"/>
        <v>29.881519794744538</v>
      </c>
      <c r="F24">
        <f t="shared" si="13"/>
        <v>1020.6746999785316</v>
      </c>
      <c r="H24">
        <f t="shared" si="14"/>
        <v>1510.1822456690156</v>
      </c>
      <c r="K24">
        <f t="shared" si="4"/>
        <v>2216.8378200531006</v>
      </c>
      <c r="L24">
        <f t="shared" si="5"/>
        <v>88.673512802124023</v>
      </c>
      <c r="N24">
        <f t="shared" si="6"/>
        <v>4133.3507957402053</v>
      </c>
      <c r="O24">
        <f t="shared" si="7"/>
        <v>5949.5573079032174</v>
      </c>
      <c r="P24">
        <f t="shared" si="15"/>
        <v>7555.7863725914403</v>
      </c>
      <c r="Q24">
        <f t="shared" si="16"/>
        <v>8505.3393231086484</v>
      </c>
      <c r="R24">
        <f t="shared" si="17"/>
        <v>9567.2093278998418</v>
      </c>
      <c r="S24">
        <f t="shared" si="8"/>
        <v>478.3604663949921</v>
      </c>
      <c r="U24">
        <f t="shared" si="18"/>
        <v>10753.862609764457</v>
      </c>
      <c r="V24">
        <f t="shared" si="19"/>
        <v>12079.05928726873</v>
      </c>
      <c r="W24">
        <f t="shared" si="20"/>
        <v>13557.978474609357</v>
      </c>
      <c r="X24">
        <f t="shared" si="21"/>
        <v>15207.354598833155</v>
      </c>
      <c r="Y24">
        <f t="shared" si="22"/>
        <v>17045.625862515091</v>
      </c>
      <c r="Z24">
        <f t="shared" si="23"/>
        <v>19093.09585043649</v>
      </c>
      <c r="AA24">
        <f t="shared" si="24"/>
        <v>21372.109354114273</v>
      </c>
      <c r="AB24">
        <f t="shared" si="25"/>
        <v>23907.243568515114</v>
      </c>
      <c r="AC24">
        <f t="shared" si="9"/>
        <v>956.28974274060454</v>
      </c>
      <c r="AD24">
        <f t="shared" si="26"/>
        <v>70823.534535533807</v>
      </c>
      <c r="AE24">
        <f t="shared" si="27"/>
        <v>197841.96556603111</v>
      </c>
      <c r="AF24">
        <f t="shared" si="28"/>
        <v>524288</v>
      </c>
      <c r="AG24">
        <f t="shared" si="10"/>
        <v>20971.52</v>
      </c>
      <c r="AH24">
        <f t="shared" si="29"/>
        <v>1162261467</v>
      </c>
      <c r="AI24">
        <f t="shared" si="11"/>
        <v>58113073.350000001</v>
      </c>
      <c r="AK24">
        <f t="shared" si="30"/>
        <v>274877906944</v>
      </c>
    </row>
    <row r="25" spans="1:37" x14ac:dyDescent="0.25">
      <c r="A25">
        <v>20</v>
      </c>
      <c r="B25">
        <f t="shared" si="12"/>
        <v>190.04963774880824</v>
      </c>
      <c r="D25">
        <f t="shared" si="2"/>
        <v>836.68255425284701</v>
      </c>
      <c r="E25">
        <f t="shared" si="3"/>
        <v>41.834127712642356</v>
      </c>
      <c r="F25">
        <f t="shared" si="13"/>
        <v>1469.7715679690855</v>
      </c>
      <c r="H25">
        <f t="shared" si="14"/>
        <v>2219.9679011334529</v>
      </c>
      <c r="K25">
        <f t="shared" si="4"/>
        <v>3325.2567300796509</v>
      </c>
      <c r="L25">
        <f t="shared" si="5"/>
        <v>133.01026920318603</v>
      </c>
      <c r="N25">
        <f t="shared" si="6"/>
        <v>6406.6937333973183</v>
      </c>
      <c r="O25">
        <f t="shared" si="7"/>
        <v>9400.3005464870839</v>
      </c>
      <c r="P25">
        <f t="shared" si="15"/>
        <v>12089.258196146306</v>
      </c>
      <c r="Q25">
        <f t="shared" si="16"/>
        <v>13693.596310204925</v>
      </c>
      <c r="R25">
        <f t="shared" si="17"/>
        <v>15498.879111197744</v>
      </c>
      <c r="S25">
        <f t="shared" si="8"/>
        <v>774.94395555988729</v>
      </c>
      <c r="U25">
        <f t="shared" si="18"/>
        <v>17528.796053916063</v>
      </c>
      <c r="V25">
        <f t="shared" si="19"/>
        <v>19809.657231120716</v>
      </c>
      <c r="W25">
        <f t="shared" si="20"/>
        <v>22370.66448310544</v>
      </c>
      <c r="X25">
        <f t="shared" si="21"/>
        <v>25244.208634063038</v>
      </c>
      <c r="Y25">
        <f t="shared" si="22"/>
        <v>28466.195190400202</v>
      </c>
      <c r="Z25">
        <f t="shared" si="23"/>
        <v>32076.4010287333</v>
      </c>
      <c r="AA25">
        <f t="shared" si="24"/>
        <v>36118.864808453123</v>
      </c>
      <c r="AB25">
        <f t="shared" si="25"/>
        <v>40642.314066475694</v>
      </c>
      <c r="AC25">
        <f t="shared" si="9"/>
        <v>1625.6925626590278</v>
      </c>
      <c r="AD25">
        <f t="shared" si="26"/>
        <v>127482.36216396086</v>
      </c>
      <c r="AE25">
        <f t="shared" si="27"/>
        <v>375899.73457545909</v>
      </c>
      <c r="AF25">
        <f t="shared" si="28"/>
        <v>1048576</v>
      </c>
      <c r="AG25">
        <f t="shared" si="10"/>
        <v>41943.040000000001</v>
      </c>
      <c r="AH25">
        <f t="shared" si="29"/>
        <v>3486784401</v>
      </c>
      <c r="AI25">
        <f t="shared" si="11"/>
        <v>174339220.05000001</v>
      </c>
      <c r="AK25">
        <f t="shared" si="30"/>
        <v>1099511627776</v>
      </c>
    </row>
    <row r="33" spans="3:3" x14ac:dyDescent="0.25">
      <c r="C33" t="s">
        <v>0</v>
      </c>
    </row>
    <row r="35" spans="3:3" x14ac:dyDescent="0.25">
      <c r="C35" t="s">
        <v>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J7" sqref="J7"/>
    </sheetView>
  </sheetViews>
  <sheetFormatPr defaultRowHeight="14" x14ac:dyDescent="0.25"/>
  <cols>
    <col min="1" max="1" width="2.453125" customWidth="1"/>
    <col min="9" max="9" width="18.1796875" customWidth="1"/>
    <col min="10" max="10" width="33" bestFit="1" customWidth="1"/>
    <col min="11" max="11" width="3.26953125" customWidth="1"/>
    <col min="14" max="14" width="10.26953125" customWidth="1"/>
    <col min="15" max="15" width="4.26953125" bestFit="1" customWidth="1"/>
    <col min="16" max="16" width="17.90625" bestFit="1" customWidth="1"/>
  </cols>
  <sheetData>
    <row r="1" spans="2:16" x14ac:dyDescent="0.25">
      <c r="B1" s="1">
        <v>0.1</v>
      </c>
      <c r="D1">
        <f t="shared" ref="D1:D9" si="0">IF($L$5&lt;ROW(), "", $L$5-ROW())</f>
        <v>12</v>
      </c>
      <c r="E1">
        <f t="shared" ref="E1:E10" si="1">IF(D1="", "", D1*B1)</f>
        <v>1.2000000000000002</v>
      </c>
      <c r="F1" t="s">
        <v>2</v>
      </c>
      <c r="G1" t="s">
        <v>3</v>
      </c>
      <c r="H1" t="s">
        <v>2</v>
      </c>
      <c r="I1" t="s">
        <v>3</v>
      </c>
    </row>
    <row r="2" spans="2:16" x14ac:dyDescent="0.25">
      <c r="B2">
        <f>B1*$L$2</f>
        <v>0.17</v>
      </c>
      <c r="D2">
        <f t="shared" si="0"/>
        <v>11</v>
      </c>
      <c r="E2">
        <f t="shared" si="1"/>
        <v>1.87</v>
      </c>
      <c r="F2">
        <f>1/($L$2+1)</f>
        <v>0.37037037037037035</v>
      </c>
      <c r="G2">
        <f>1/($L$2+1)</f>
        <v>0.37037037037037035</v>
      </c>
      <c r="H2">
        <f>F2*$L$4</f>
        <v>7.7777777777777777</v>
      </c>
      <c r="I2">
        <f>G2*$L$4</f>
        <v>7.7777777777777777</v>
      </c>
      <c r="J2" t="s">
        <v>4</v>
      </c>
      <c r="K2" s="3" t="s">
        <v>5</v>
      </c>
      <c r="L2" s="1">
        <v>1.7</v>
      </c>
      <c r="N2" s="1">
        <v>500</v>
      </c>
      <c r="O2" t="s">
        <v>10</v>
      </c>
      <c r="P2" t="s">
        <v>16</v>
      </c>
    </row>
    <row r="3" spans="2:16" x14ac:dyDescent="0.25">
      <c r="B3">
        <f t="shared" ref="B3:B20" si="2">B2*$L$2</f>
        <v>0.28900000000000003</v>
      </c>
      <c r="D3">
        <f t="shared" si="0"/>
        <v>10</v>
      </c>
      <c r="E3">
        <f t="shared" si="1"/>
        <v>2.8900000000000006</v>
      </c>
      <c r="F3">
        <f t="shared" ref="F3:F20" si="3">(POWER($L$2,ROW()-1)-1)/(POWER($L$2,ROW()-1-1)*($L$2*$L$2-1))</f>
        <v>0.58823529411764708</v>
      </c>
      <c r="G3">
        <f>(POWER($L$2,ROW())+ROW()-1-$L$2*ROW())/((POWER($L$2,ROW())-1)*($L$2-1))</f>
        <v>0.66189624329159225</v>
      </c>
      <c r="H3">
        <f t="shared" ref="H3:I20" si="4">F3*$L$4</f>
        <v>12.352941176470589</v>
      </c>
      <c r="I3">
        <f t="shared" si="4"/>
        <v>13.899821109123437</v>
      </c>
      <c r="J3" t="s">
        <v>8</v>
      </c>
      <c r="K3" s="3" t="s">
        <v>5</v>
      </c>
      <c r="L3">
        <f>1/(L2-1)</f>
        <v>1.4285714285714286</v>
      </c>
      <c r="N3">
        <f>100000/N2</f>
        <v>200</v>
      </c>
      <c r="O3" t="s">
        <v>10</v>
      </c>
      <c r="P3" t="s">
        <v>17</v>
      </c>
    </row>
    <row r="4" spans="2:16" x14ac:dyDescent="0.25">
      <c r="B4">
        <f t="shared" si="2"/>
        <v>0.49130000000000007</v>
      </c>
      <c r="D4">
        <f t="shared" si="0"/>
        <v>9</v>
      </c>
      <c r="E4">
        <f t="shared" si="1"/>
        <v>4.4217000000000004</v>
      </c>
      <c r="F4">
        <f t="shared" si="3"/>
        <v>0.71639113161604517</v>
      </c>
      <c r="G4">
        <f t="shared" ref="G4:G20" si="5">(POWER($L$2,ROW())+ROW()-1-$L$2*ROW())/((POWER($L$2,ROW())-1)*($L$2-1))</f>
        <v>0.88450918785109023</v>
      </c>
      <c r="H4">
        <f t="shared" si="4"/>
        <v>15.044213763936948</v>
      </c>
      <c r="I4">
        <f t="shared" si="4"/>
        <v>18.574692944872893</v>
      </c>
      <c r="J4" t="s">
        <v>6</v>
      </c>
      <c r="K4" s="3" t="s">
        <v>5</v>
      </c>
      <c r="L4" s="1">
        <v>21</v>
      </c>
      <c r="M4" s="4" t="s">
        <v>7</v>
      </c>
      <c r="N4" s="5">
        <f>L4*L3</f>
        <v>30</v>
      </c>
      <c r="O4" t="s">
        <v>10</v>
      </c>
      <c r="P4" t="s">
        <v>9</v>
      </c>
    </row>
    <row r="5" spans="2:16" x14ac:dyDescent="0.25">
      <c r="B5">
        <f t="shared" si="2"/>
        <v>0.83521000000000012</v>
      </c>
      <c r="D5">
        <f t="shared" si="0"/>
        <v>8</v>
      </c>
      <c r="E5">
        <f t="shared" si="1"/>
        <v>6.681680000000001</v>
      </c>
      <c r="F5">
        <f t="shared" si="3"/>
        <v>0.79177691837980868</v>
      </c>
      <c r="G5">
        <f t="shared" si="5"/>
        <v>1.0497425099840363</v>
      </c>
      <c r="H5">
        <f t="shared" si="4"/>
        <v>16.627315285975982</v>
      </c>
      <c r="I5">
        <f t="shared" si="4"/>
        <v>22.044592709664762</v>
      </c>
      <c r="J5" t="s">
        <v>11</v>
      </c>
      <c r="K5" s="3" t="s">
        <v>5</v>
      </c>
      <c r="L5" s="1">
        <v>13</v>
      </c>
      <c r="N5">
        <f>L4*(L5-1)</f>
        <v>252</v>
      </c>
      <c r="O5" t="s">
        <v>10</v>
      </c>
      <c r="P5" t="s">
        <v>35</v>
      </c>
    </row>
    <row r="6" spans="2:16" x14ac:dyDescent="0.25">
      <c r="B6">
        <f t="shared" si="2"/>
        <v>1.4198570000000001</v>
      </c>
      <c r="D6">
        <f t="shared" si="0"/>
        <v>7</v>
      </c>
      <c r="E6">
        <f t="shared" si="1"/>
        <v>9.9389990000000008</v>
      </c>
      <c r="F6">
        <f t="shared" si="3"/>
        <v>0.83612149882908149</v>
      </c>
      <c r="G6">
        <f t="shared" si="5"/>
        <v>1.1692529150318254</v>
      </c>
      <c r="H6">
        <f t="shared" si="4"/>
        <v>17.558551475410709</v>
      </c>
      <c r="I6">
        <f t="shared" si="4"/>
        <v>24.554311215668331</v>
      </c>
      <c r="J6" t="s">
        <v>12</v>
      </c>
      <c r="K6" s="3" t="s">
        <v>5</v>
      </c>
      <c r="L6">
        <f>SUM(B1:INDEX(B:B,L5))</f>
        <v>141.35111475579913</v>
      </c>
      <c r="N6">
        <f>L6*N3</f>
        <v>28270.222951159827</v>
      </c>
      <c r="O6" t="s">
        <v>10</v>
      </c>
      <c r="P6" t="s">
        <v>18</v>
      </c>
    </row>
    <row r="7" spans="2:16" x14ac:dyDescent="0.25">
      <c r="B7">
        <f t="shared" si="2"/>
        <v>2.4137569000000001</v>
      </c>
      <c r="D7">
        <f t="shared" si="0"/>
        <v>6</v>
      </c>
      <c r="E7">
        <f t="shared" si="1"/>
        <v>14.482541400000001</v>
      </c>
      <c r="F7">
        <f t="shared" si="3"/>
        <v>0.86220654615218295</v>
      </c>
      <c r="G7">
        <f t="shared" si="5"/>
        <v>1.2537194726625873</v>
      </c>
      <c r="H7">
        <f t="shared" si="4"/>
        <v>18.106337469195843</v>
      </c>
      <c r="I7">
        <f t="shared" si="4"/>
        <v>26.328108925914332</v>
      </c>
      <c r="J7" t="s">
        <v>13</v>
      </c>
      <c r="K7" s="3" t="s">
        <v>5</v>
      </c>
      <c r="L7">
        <f ca="1">N7*L4</f>
        <v>4201.5334426739737</v>
      </c>
      <c r="N7">
        <f ca="1">SUM(INDIRECT("E1:E"&amp;$L$5))</f>
        <v>200.07302107971302</v>
      </c>
    </row>
    <row r="8" spans="2:16" x14ac:dyDescent="0.25">
      <c r="B8">
        <f t="shared" si="2"/>
        <v>4.1033867300000004</v>
      </c>
      <c r="D8">
        <f t="shared" si="0"/>
        <v>5</v>
      </c>
      <c r="E8">
        <f t="shared" si="1"/>
        <v>20.516933650000002</v>
      </c>
      <c r="F8">
        <f t="shared" si="3"/>
        <v>0.87755069163636046</v>
      </c>
      <c r="G8">
        <f t="shared" si="5"/>
        <v>1.3122206109539225</v>
      </c>
      <c r="H8">
        <f t="shared" si="4"/>
        <v>18.428564524363569</v>
      </c>
      <c r="I8">
        <f t="shared" si="4"/>
        <v>27.556632830032374</v>
      </c>
      <c r="J8" t="s">
        <v>14</v>
      </c>
      <c r="K8" s="3" t="s">
        <v>5</v>
      </c>
      <c r="L8">
        <f ca="1">L7*10</f>
        <v>42015.334426739733</v>
      </c>
    </row>
    <row r="9" spans="2:16" x14ac:dyDescent="0.25">
      <c r="B9">
        <f t="shared" si="2"/>
        <v>6.9757574410000007</v>
      </c>
      <c r="D9">
        <f t="shared" si="0"/>
        <v>4</v>
      </c>
      <c r="E9">
        <f t="shared" si="1"/>
        <v>27.903029764000003</v>
      </c>
      <c r="F9">
        <f t="shared" si="3"/>
        <v>0.88657665956822962</v>
      </c>
      <c r="G9">
        <f t="shared" si="5"/>
        <v>1.35203292589484</v>
      </c>
      <c r="H9">
        <f t="shared" si="4"/>
        <v>18.618109850932822</v>
      </c>
      <c r="I9">
        <f t="shared" si="4"/>
        <v>28.392691443791641</v>
      </c>
      <c r="J9" t="s">
        <v>15</v>
      </c>
      <c r="K9" s="3" t="s">
        <v>5</v>
      </c>
      <c r="L9" s="1">
        <v>100000</v>
      </c>
    </row>
    <row r="10" spans="2:16" x14ac:dyDescent="0.25">
      <c r="B10">
        <f t="shared" si="2"/>
        <v>11.858787649700002</v>
      </c>
      <c r="D10">
        <f>IF($L$5&lt;ROW(), "", $L$5-ROW())</f>
        <v>3</v>
      </c>
      <c r="E10">
        <f t="shared" si="1"/>
        <v>35.576362949100002</v>
      </c>
      <c r="F10">
        <f t="shared" si="3"/>
        <v>0.89188605246932884</v>
      </c>
      <c r="G10">
        <f t="shared" si="5"/>
        <v>1.3787208283389867</v>
      </c>
      <c r="H10">
        <f t="shared" si="4"/>
        <v>18.729607101855905</v>
      </c>
      <c r="I10">
        <f t="shared" si="4"/>
        <v>28.95313739511872</v>
      </c>
      <c r="J10" t="s">
        <v>19</v>
      </c>
      <c r="K10" s="3" t="s">
        <v>5</v>
      </c>
      <c r="L10">
        <f ca="1">L9-L8</f>
        <v>57984.665573260267</v>
      </c>
    </row>
    <row r="11" spans="2:16" x14ac:dyDescent="0.25">
      <c r="B11">
        <f t="shared" si="2"/>
        <v>20.159939004490003</v>
      </c>
      <c r="D11">
        <f t="shared" ref="D11:D20" si="6">IF($L$5&lt;ROW(), "", $L$5-ROW())</f>
        <v>2</v>
      </c>
      <c r="E11">
        <f>IF(D11="", "", D11*B11)</f>
        <v>40.319878008980005</v>
      </c>
      <c r="F11">
        <f t="shared" si="3"/>
        <v>0.89500922476409328</v>
      </c>
      <c r="G11">
        <f t="shared" si="5"/>
        <v>1.3963812337371346</v>
      </c>
      <c r="H11">
        <f t="shared" si="4"/>
        <v>18.795193720045958</v>
      </c>
      <c r="I11">
        <f t="shared" si="4"/>
        <v>29.324005908479826</v>
      </c>
    </row>
    <row r="12" spans="2:16" x14ac:dyDescent="0.25">
      <c r="B12">
        <f t="shared" si="2"/>
        <v>34.271896307633007</v>
      </c>
      <c r="D12">
        <f t="shared" si="6"/>
        <v>1</v>
      </c>
      <c r="E12">
        <f t="shared" ref="E12:E20" si="7">IF(D12="", "", D12*B12)</f>
        <v>34.271896307633007</v>
      </c>
      <c r="F12">
        <f t="shared" si="3"/>
        <v>0.89684638493748414</v>
      </c>
      <c r="G12">
        <f t="shared" si="5"/>
        <v>1.4079394801487628</v>
      </c>
      <c r="H12">
        <f t="shared" si="4"/>
        <v>18.833774083687167</v>
      </c>
      <c r="I12">
        <f t="shared" si="4"/>
        <v>29.56672908312402</v>
      </c>
    </row>
    <row r="13" spans="2:16" x14ac:dyDescent="0.25">
      <c r="B13">
        <f t="shared" si="2"/>
        <v>58.26222372297611</v>
      </c>
      <c r="D13">
        <f t="shared" si="6"/>
        <v>0</v>
      </c>
      <c r="E13">
        <f t="shared" si="7"/>
        <v>0</v>
      </c>
      <c r="F13">
        <f t="shared" si="3"/>
        <v>0.8979270673924199</v>
      </c>
      <c r="G13">
        <f t="shared" si="5"/>
        <v>1.4154329198277849</v>
      </c>
      <c r="H13">
        <f t="shared" si="4"/>
        <v>18.856468415240819</v>
      </c>
      <c r="I13">
        <f t="shared" si="4"/>
        <v>29.724091316383483</v>
      </c>
    </row>
    <row r="14" spans="2:16" x14ac:dyDescent="0.25">
      <c r="B14">
        <f t="shared" si="2"/>
        <v>99.045780329059383</v>
      </c>
      <c r="D14" t="str">
        <f t="shared" si="6"/>
        <v/>
      </c>
      <c r="E14" t="str">
        <f t="shared" si="7"/>
        <v/>
      </c>
      <c r="F14">
        <f t="shared" si="3"/>
        <v>0.89856276295414683</v>
      </c>
      <c r="G14">
        <f t="shared" si="5"/>
        <v>1.4202518535648796</v>
      </c>
      <c r="H14">
        <f t="shared" si="4"/>
        <v>18.869818022037084</v>
      </c>
      <c r="I14">
        <f t="shared" si="4"/>
        <v>29.82528892486247</v>
      </c>
      <c r="K14" s="3"/>
    </row>
    <row r="15" spans="2:16" x14ac:dyDescent="0.25">
      <c r="B15">
        <f t="shared" si="2"/>
        <v>168.37782655940094</v>
      </c>
      <c r="D15" t="str">
        <f t="shared" si="6"/>
        <v/>
      </c>
      <c r="E15" t="str">
        <f t="shared" si="7"/>
        <v/>
      </c>
      <c r="F15">
        <f t="shared" si="3"/>
        <v>0.89893670151986849</v>
      </c>
      <c r="G15">
        <f t="shared" si="5"/>
        <v>1.4233292816641108</v>
      </c>
      <c r="H15">
        <f t="shared" si="4"/>
        <v>18.877670731917238</v>
      </c>
      <c r="I15">
        <f t="shared" si="4"/>
        <v>29.889914914946328</v>
      </c>
    </row>
    <row r="16" spans="2:16" x14ac:dyDescent="0.25">
      <c r="B16">
        <f t="shared" si="2"/>
        <v>286.24230515098162</v>
      </c>
      <c r="D16" t="str">
        <f t="shared" si="6"/>
        <v/>
      </c>
      <c r="E16" t="str">
        <f t="shared" si="7"/>
        <v/>
      </c>
      <c r="F16">
        <f t="shared" si="3"/>
        <v>0.89915666538205763</v>
      </c>
      <c r="G16">
        <f t="shared" si="5"/>
        <v>1.4252827116082574</v>
      </c>
      <c r="H16">
        <f t="shared" si="4"/>
        <v>18.882289973023209</v>
      </c>
      <c r="I16">
        <f t="shared" si="4"/>
        <v>29.930936943773403</v>
      </c>
    </row>
    <row r="17" spans="2:12" x14ac:dyDescent="0.25">
      <c r="B17">
        <f t="shared" si="2"/>
        <v>486.61191875666873</v>
      </c>
      <c r="D17" t="str">
        <f t="shared" si="6"/>
        <v/>
      </c>
      <c r="E17" t="str">
        <f t="shared" si="7"/>
        <v/>
      </c>
      <c r="F17">
        <f t="shared" si="3"/>
        <v>0.89928605588922816</v>
      </c>
      <c r="G17">
        <f t="shared" si="5"/>
        <v>1.4265161544198319</v>
      </c>
      <c r="H17">
        <f t="shared" si="4"/>
        <v>18.885007173673792</v>
      </c>
      <c r="I17">
        <f t="shared" si="4"/>
        <v>29.956839242816471</v>
      </c>
      <c r="J17" t="s">
        <v>20</v>
      </c>
      <c r="K17" s="3" t="s">
        <v>5</v>
      </c>
      <c r="L17">
        <f ca="1">L10/L6/10</f>
        <v>41.021724995544375</v>
      </c>
    </row>
    <row r="18" spans="2:12" x14ac:dyDescent="0.25">
      <c r="B18">
        <f t="shared" si="2"/>
        <v>827.24026188633684</v>
      </c>
      <c r="D18" t="str">
        <f t="shared" si="6"/>
        <v/>
      </c>
      <c r="E18" t="str">
        <f t="shared" si="7"/>
        <v/>
      </c>
      <c r="F18">
        <f t="shared" si="3"/>
        <v>0.8993621679522692</v>
      </c>
      <c r="G18">
        <f t="shared" si="5"/>
        <v>1.4272913907462146</v>
      </c>
      <c r="H18">
        <f t="shared" si="4"/>
        <v>18.886605526997652</v>
      </c>
      <c r="I18">
        <f t="shared" si="4"/>
        <v>29.973119205670507</v>
      </c>
      <c r="J18" t="s">
        <v>37</v>
      </c>
      <c r="K18" s="3" t="s">
        <v>5</v>
      </c>
      <c r="L18">
        <f ca="1">(L10-N6)/L6/10</f>
        <v>21.021724995544375</v>
      </c>
    </row>
    <row r="19" spans="2:12" x14ac:dyDescent="0.25">
      <c r="B19">
        <f t="shared" si="2"/>
        <v>1406.3084452067726</v>
      </c>
      <c r="D19" t="str">
        <f t="shared" si="6"/>
        <v/>
      </c>
      <c r="E19" t="str">
        <f t="shared" si="7"/>
        <v/>
      </c>
      <c r="F19">
        <f t="shared" si="3"/>
        <v>0.89940693975405828</v>
      </c>
      <c r="G19">
        <f t="shared" si="5"/>
        <v>1.4277766571157817</v>
      </c>
      <c r="H19">
        <f t="shared" si="4"/>
        <v>18.887545734835225</v>
      </c>
      <c r="I19">
        <f t="shared" si="4"/>
        <v>29.983309799431417</v>
      </c>
    </row>
    <row r="20" spans="2:12" x14ac:dyDescent="0.25">
      <c r="B20">
        <f t="shared" si="2"/>
        <v>2390.7243568515132</v>
      </c>
      <c r="D20" t="str">
        <f t="shared" si="6"/>
        <v/>
      </c>
      <c r="E20" t="str">
        <f t="shared" si="7"/>
        <v/>
      </c>
      <c r="F20">
        <f t="shared" si="3"/>
        <v>0.89943327610805168</v>
      </c>
      <c r="G20">
        <f t="shared" si="5"/>
        <v>1.4280793184992178</v>
      </c>
      <c r="H20">
        <f t="shared" si="4"/>
        <v>18.888098798269084</v>
      </c>
      <c r="I20">
        <f t="shared" si="4"/>
        <v>29.989665688483573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H11" sqref="H11"/>
    </sheetView>
  </sheetViews>
  <sheetFormatPr defaultRowHeight="14" x14ac:dyDescent="0.25"/>
  <cols>
    <col min="1" max="1" width="2.453125" customWidth="1"/>
    <col min="10" max="10" width="33" bestFit="1" customWidth="1"/>
    <col min="11" max="11" width="3.26953125" customWidth="1"/>
    <col min="14" max="14" width="10.26953125" customWidth="1"/>
    <col min="15" max="15" width="4.26953125" bestFit="1" customWidth="1"/>
    <col min="16" max="16" width="17.90625" bestFit="1" customWidth="1"/>
  </cols>
  <sheetData>
    <row r="1" spans="2:16" x14ac:dyDescent="0.25">
      <c r="B1" s="1">
        <v>0.1</v>
      </c>
      <c r="D1">
        <f t="shared" ref="D1:D9" si="0">IF($L$5&lt;ROW(), "", $L$5-ROW())</f>
        <v>11</v>
      </c>
      <c r="E1">
        <f t="shared" ref="E1:E10" si="1">IF(D1="", "", D1*B1)</f>
        <v>1.1000000000000001</v>
      </c>
      <c r="F1" t="s">
        <v>21</v>
      </c>
      <c r="G1" t="s">
        <v>22</v>
      </c>
    </row>
    <row r="2" spans="2:16" x14ac:dyDescent="0.25">
      <c r="B2">
        <f>B1*$L$2</f>
        <v>0.2</v>
      </c>
      <c r="D2">
        <f t="shared" si="0"/>
        <v>10</v>
      </c>
      <c r="E2">
        <f t="shared" si="1"/>
        <v>2</v>
      </c>
      <c r="F2">
        <f>1/($L$2+1)</f>
        <v>0.33333333333333331</v>
      </c>
      <c r="G2">
        <f>1/($L$2+1)</f>
        <v>0.33333333333333331</v>
      </c>
      <c r="H2">
        <f>F2*$L$4</f>
        <v>6.6666666666666661</v>
      </c>
      <c r="I2">
        <f>G2*$L$4</f>
        <v>6.6666666666666661</v>
      </c>
      <c r="J2" t="s">
        <v>4</v>
      </c>
      <c r="K2" s="3" t="s">
        <v>5</v>
      </c>
      <c r="L2" s="1">
        <v>2</v>
      </c>
      <c r="N2" s="1">
        <v>500</v>
      </c>
      <c r="O2" t="s">
        <v>10</v>
      </c>
      <c r="P2" t="s">
        <v>16</v>
      </c>
    </row>
    <row r="3" spans="2:16" x14ac:dyDescent="0.25">
      <c r="B3">
        <f t="shared" ref="B3:B20" si="2">B2*$L$2</f>
        <v>0.4</v>
      </c>
      <c r="D3">
        <f t="shared" si="0"/>
        <v>9</v>
      </c>
      <c r="E3">
        <f t="shared" si="1"/>
        <v>3.6</v>
      </c>
      <c r="F3">
        <f t="shared" ref="F3:F10" si="3">(POWER($L$2,ROW()-1)-1)/(POWER($L$2,ROW()-1-1)*($L$2*$L$2-1))</f>
        <v>0.5</v>
      </c>
      <c r="G3">
        <f>(POWER($L$2,ROW())+ROW()-1-$L$2*ROW())/((POWER($L$2,ROW())-1)*($L$2-1))</f>
        <v>0.5714285714285714</v>
      </c>
      <c r="H3">
        <f t="shared" ref="H3:I20" si="4">F3*$L$4</f>
        <v>10</v>
      </c>
      <c r="I3">
        <f t="shared" si="4"/>
        <v>11.428571428571427</v>
      </c>
      <c r="J3" t="s">
        <v>8</v>
      </c>
      <c r="K3" s="3" t="s">
        <v>5</v>
      </c>
      <c r="L3">
        <f>1/(L2-1)</f>
        <v>1</v>
      </c>
      <c r="N3">
        <f>100000/N2</f>
        <v>200</v>
      </c>
      <c r="O3" t="s">
        <v>10</v>
      </c>
      <c r="P3" t="s">
        <v>17</v>
      </c>
    </row>
    <row r="4" spans="2:16" x14ac:dyDescent="0.25">
      <c r="B4">
        <f t="shared" si="2"/>
        <v>0.8</v>
      </c>
      <c r="D4">
        <f t="shared" si="0"/>
        <v>8</v>
      </c>
      <c r="E4">
        <f t="shared" si="1"/>
        <v>6.4</v>
      </c>
      <c r="F4">
        <f t="shared" si="3"/>
        <v>0.58333333333333337</v>
      </c>
      <c r="G4">
        <f t="shared" ref="G4:G20" si="5">(POWER($L$2,ROW())+ROW()-1-$L$2*ROW())/((POWER($L$2,ROW())-1)*($L$2-1))</f>
        <v>0.73333333333333328</v>
      </c>
      <c r="H4">
        <f t="shared" si="4"/>
        <v>11.666666666666668</v>
      </c>
      <c r="I4">
        <f t="shared" si="4"/>
        <v>14.666666666666666</v>
      </c>
      <c r="J4" t="s">
        <v>6</v>
      </c>
      <c r="K4" s="3" t="s">
        <v>5</v>
      </c>
      <c r="L4" s="1">
        <v>20</v>
      </c>
      <c r="M4" s="4" t="s">
        <v>7</v>
      </c>
      <c r="N4" s="5">
        <f>L4*L3</f>
        <v>20</v>
      </c>
      <c r="O4" t="s">
        <v>10</v>
      </c>
      <c r="P4" t="s">
        <v>9</v>
      </c>
    </row>
    <row r="5" spans="2:16" x14ac:dyDescent="0.25">
      <c r="B5">
        <f t="shared" si="2"/>
        <v>1.6</v>
      </c>
      <c r="D5">
        <f t="shared" si="0"/>
        <v>7</v>
      </c>
      <c r="E5">
        <f t="shared" si="1"/>
        <v>11.200000000000001</v>
      </c>
      <c r="F5">
        <f t="shared" si="3"/>
        <v>0.625</v>
      </c>
      <c r="G5">
        <f t="shared" si="5"/>
        <v>0.83870967741935487</v>
      </c>
      <c r="H5">
        <f t="shared" si="4"/>
        <v>12.5</v>
      </c>
      <c r="I5">
        <f t="shared" si="4"/>
        <v>16.774193548387096</v>
      </c>
      <c r="J5" t="s">
        <v>11</v>
      </c>
      <c r="K5" s="3" t="s">
        <v>5</v>
      </c>
      <c r="L5" s="1">
        <v>12</v>
      </c>
      <c r="N5">
        <f>L4*(L5-1)</f>
        <v>220</v>
      </c>
      <c r="O5" t="s">
        <v>10</v>
      </c>
      <c r="P5" t="s">
        <v>35</v>
      </c>
    </row>
    <row r="6" spans="2:16" x14ac:dyDescent="0.25">
      <c r="B6">
        <f t="shared" si="2"/>
        <v>3.2</v>
      </c>
      <c r="D6">
        <f t="shared" si="0"/>
        <v>6</v>
      </c>
      <c r="E6">
        <f t="shared" si="1"/>
        <v>19.200000000000003</v>
      </c>
      <c r="F6">
        <f t="shared" si="3"/>
        <v>0.64583333333333337</v>
      </c>
      <c r="G6">
        <f t="shared" si="5"/>
        <v>0.90476190476190477</v>
      </c>
      <c r="H6">
        <f t="shared" si="4"/>
        <v>12.916666666666668</v>
      </c>
      <c r="I6">
        <f t="shared" si="4"/>
        <v>18.095238095238095</v>
      </c>
      <c r="J6" t="s">
        <v>12</v>
      </c>
      <c r="K6" s="3" t="s">
        <v>5</v>
      </c>
      <c r="L6">
        <f>SUM(B1:INDEX(B:B,L5))</f>
        <v>409.5</v>
      </c>
      <c r="N6">
        <f>L6*N3</f>
        <v>81900</v>
      </c>
      <c r="O6" t="s">
        <v>10</v>
      </c>
      <c r="P6" t="s">
        <v>18</v>
      </c>
    </row>
    <row r="7" spans="2:16" x14ac:dyDescent="0.25">
      <c r="B7">
        <f t="shared" si="2"/>
        <v>6.4</v>
      </c>
      <c r="D7">
        <f t="shared" si="0"/>
        <v>5</v>
      </c>
      <c r="E7">
        <f t="shared" si="1"/>
        <v>32</v>
      </c>
      <c r="F7">
        <f t="shared" si="3"/>
        <v>0.65625</v>
      </c>
      <c r="G7">
        <f t="shared" si="5"/>
        <v>0.94488188976377951</v>
      </c>
      <c r="H7">
        <f t="shared" si="4"/>
        <v>13.125</v>
      </c>
      <c r="I7">
        <f t="shared" si="4"/>
        <v>18.897637795275589</v>
      </c>
      <c r="J7" t="s">
        <v>13</v>
      </c>
      <c r="K7" s="3" t="s">
        <v>5</v>
      </c>
      <c r="L7">
        <f ca="1">N7*L4</f>
        <v>8165.9999999999991</v>
      </c>
      <c r="N7">
        <f ca="1">SUM(INDIRECT("E1:E"&amp;$L$5))</f>
        <v>408.29999999999995</v>
      </c>
    </row>
    <row r="8" spans="2:16" x14ac:dyDescent="0.25">
      <c r="B8">
        <f t="shared" si="2"/>
        <v>12.8</v>
      </c>
      <c r="D8">
        <f t="shared" si="0"/>
        <v>4</v>
      </c>
      <c r="E8">
        <f t="shared" si="1"/>
        <v>51.2</v>
      </c>
      <c r="F8">
        <f t="shared" si="3"/>
        <v>0.66145833333333337</v>
      </c>
      <c r="G8">
        <f t="shared" si="5"/>
        <v>0.96862745098039216</v>
      </c>
      <c r="H8">
        <f t="shared" si="4"/>
        <v>13.229166666666668</v>
      </c>
      <c r="I8">
        <f t="shared" si="4"/>
        <v>19.372549019607842</v>
      </c>
      <c r="J8" t="s">
        <v>14</v>
      </c>
      <c r="K8" s="3" t="s">
        <v>5</v>
      </c>
      <c r="L8">
        <f ca="1">L7*10</f>
        <v>81659.999999999985</v>
      </c>
    </row>
    <row r="9" spans="2:16" x14ac:dyDescent="0.25">
      <c r="B9">
        <f t="shared" si="2"/>
        <v>25.6</v>
      </c>
      <c r="D9">
        <f t="shared" si="0"/>
        <v>3</v>
      </c>
      <c r="E9">
        <f t="shared" si="1"/>
        <v>76.800000000000011</v>
      </c>
      <c r="F9">
        <f t="shared" si="3"/>
        <v>0.6640625</v>
      </c>
      <c r="G9">
        <f t="shared" si="5"/>
        <v>0.98238747553816042</v>
      </c>
      <c r="H9">
        <f t="shared" si="4"/>
        <v>13.28125</v>
      </c>
      <c r="I9">
        <f t="shared" si="4"/>
        <v>19.647749510763209</v>
      </c>
      <c r="J9" t="s">
        <v>15</v>
      </c>
      <c r="K9" s="3" t="s">
        <v>5</v>
      </c>
      <c r="L9" s="1">
        <v>200000</v>
      </c>
    </row>
    <row r="10" spans="2:16" x14ac:dyDescent="0.25">
      <c r="B10">
        <f t="shared" si="2"/>
        <v>51.2</v>
      </c>
      <c r="D10">
        <f>IF($L$5&lt;ROW(), "", $L$5-ROW())</f>
        <v>2</v>
      </c>
      <c r="E10">
        <f t="shared" si="1"/>
        <v>102.4</v>
      </c>
      <c r="F10">
        <f t="shared" si="3"/>
        <v>0.66536458333333337</v>
      </c>
      <c r="G10">
        <f t="shared" si="5"/>
        <v>0.99022482893450636</v>
      </c>
      <c r="H10">
        <f t="shared" si="4"/>
        <v>13.307291666666668</v>
      </c>
      <c r="I10">
        <f t="shared" si="4"/>
        <v>19.804496578690127</v>
      </c>
      <c r="J10" t="s">
        <v>19</v>
      </c>
      <c r="K10" s="3" t="s">
        <v>5</v>
      </c>
      <c r="L10">
        <f ca="1">L9-L8</f>
        <v>118340.00000000001</v>
      </c>
    </row>
    <row r="11" spans="2:16" x14ac:dyDescent="0.25">
      <c r="B11">
        <f t="shared" si="2"/>
        <v>102.4</v>
      </c>
      <c r="D11">
        <f t="shared" ref="D11:D20" si="6">IF($L$5&lt;ROW(), "", $L$5-ROW())</f>
        <v>1</v>
      </c>
      <c r="E11">
        <f>IF(D11="", "", D11*B11)</f>
        <v>102.4</v>
      </c>
      <c r="F11">
        <f t="shared" ref="F11:F20" si="7">(POWER($L$2,ROW()-1)-1)/(POWER($L$2,ROW()-1-1)*($L$2*$L$2-1))</f>
        <v>0.666015625</v>
      </c>
      <c r="G11">
        <f t="shared" si="5"/>
        <v>0.99462628236443573</v>
      </c>
      <c r="H11">
        <f t="shared" si="4"/>
        <v>13.3203125</v>
      </c>
      <c r="I11">
        <f t="shared" si="4"/>
        <v>19.892525647288714</v>
      </c>
    </row>
    <row r="12" spans="2:16" x14ac:dyDescent="0.25">
      <c r="B12">
        <f t="shared" si="2"/>
        <v>204.8</v>
      </c>
      <c r="D12">
        <f t="shared" si="6"/>
        <v>0</v>
      </c>
      <c r="E12">
        <f t="shared" ref="E12:E20" si="8">IF(D12="", "", D12*B12)</f>
        <v>0</v>
      </c>
      <c r="F12">
        <f t="shared" si="7"/>
        <v>0.66634114583333337</v>
      </c>
      <c r="G12">
        <f t="shared" si="5"/>
        <v>0.99706959706959708</v>
      </c>
      <c r="H12">
        <f t="shared" si="4"/>
        <v>13.326822916666668</v>
      </c>
      <c r="I12">
        <f t="shared" si="4"/>
        <v>19.941391941391942</v>
      </c>
    </row>
    <row r="13" spans="2:16" x14ac:dyDescent="0.25">
      <c r="B13">
        <f t="shared" si="2"/>
        <v>409.6</v>
      </c>
      <c r="D13" t="str">
        <f t="shared" si="6"/>
        <v/>
      </c>
      <c r="E13" t="str">
        <f t="shared" si="8"/>
        <v/>
      </c>
      <c r="F13">
        <f t="shared" si="7"/>
        <v>0.66650390625</v>
      </c>
      <c r="G13">
        <f t="shared" si="5"/>
        <v>0.99841289219875473</v>
      </c>
      <c r="H13">
        <f t="shared" si="4"/>
        <v>13.330078125</v>
      </c>
      <c r="I13">
        <f t="shared" si="4"/>
        <v>19.968257843975096</v>
      </c>
    </row>
    <row r="14" spans="2:16" x14ac:dyDescent="0.25">
      <c r="B14">
        <f t="shared" si="2"/>
        <v>819.2</v>
      </c>
      <c r="D14" t="str">
        <f t="shared" si="6"/>
        <v/>
      </c>
      <c r="E14" t="str">
        <f t="shared" si="8"/>
        <v/>
      </c>
      <c r="F14">
        <f t="shared" si="7"/>
        <v>0.66658528645833337</v>
      </c>
      <c r="G14">
        <f t="shared" si="5"/>
        <v>0.99914545565525237</v>
      </c>
      <c r="H14">
        <f t="shared" si="4"/>
        <v>13.331705729166668</v>
      </c>
      <c r="I14">
        <f t="shared" si="4"/>
        <v>19.982909113105048</v>
      </c>
      <c r="K14" s="3"/>
    </row>
    <row r="15" spans="2:16" x14ac:dyDescent="0.25">
      <c r="B15">
        <f t="shared" si="2"/>
        <v>1638.4</v>
      </c>
      <c r="D15" t="str">
        <f t="shared" si="6"/>
        <v/>
      </c>
      <c r="E15" t="str">
        <f t="shared" si="8"/>
        <v/>
      </c>
      <c r="F15">
        <f t="shared" si="7"/>
        <v>0.6666259765625</v>
      </c>
      <c r="G15">
        <f t="shared" si="5"/>
        <v>0.99954222235786006</v>
      </c>
      <c r="H15">
        <f t="shared" si="4"/>
        <v>13.33251953125</v>
      </c>
      <c r="I15">
        <f t="shared" si="4"/>
        <v>19.990844447157201</v>
      </c>
    </row>
    <row r="16" spans="2:16" x14ac:dyDescent="0.25">
      <c r="B16">
        <f t="shared" si="2"/>
        <v>3276.8</v>
      </c>
      <c r="D16" t="str">
        <f t="shared" si="6"/>
        <v/>
      </c>
      <c r="E16" t="str">
        <f t="shared" si="8"/>
        <v/>
      </c>
      <c r="F16">
        <f t="shared" si="7"/>
        <v>0.66664632161458337</v>
      </c>
      <c r="G16">
        <f t="shared" si="5"/>
        <v>0.99975585564965286</v>
      </c>
      <c r="H16">
        <f t="shared" si="4"/>
        <v>13.332926432291668</v>
      </c>
      <c r="I16">
        <f t="shared" si="4"/>
        <v>19.995117112993057</v>
      </c>
    </row>
    <row r="17" spans="2:12" x14ac:dyDescent="0.25">
      <c r="B17">
        <f t="shared" si="2"/>
        <v>6553.6</v>
      </c>
      <c r="D17" t="str">
        <f t="shared" si="6"/>
        <v/>
      </c>
      <c r="E17" t="str">
        <f t="shared" si="8"/>
        <v/>
      </c>
      <c r="F17">
        <f t="shared" si="7"/>
        <v>0.666656494140625</v>
      </c>
      <c r="G17">
        <f t="shared" si="5"/>
        <v>0.99987029930343096</v>
      </c>
      <c r="H17">
        <f t="shared" si="4"/>
        <v>13.3331298828125</v>
      </c>
      <c r="I17">
        <f t="shared" si="4"/>
        <v>19.997405986068621</v>
      </c>
      <c r="J17" t="s">
        <v>20</v>
      </c>
      <c r="K17" s="3" t="s">
        <v>5</v>
      </c>
      <c r="L17">
        <f ca="1">L10/L6/10</f>
        <v>28.898656898656903</v>
      </c>
    </row>
    <row r="18" spans="2:12" x14ac:dyDescent="0.25">
      <c r="B18">
        <f t="shared" si="2"/>
        <v>13107.2</v>
      </c>
      <c r="D18" t="str">
        <f t="shared" si="6"/>
        <v/>
      </c>
      <c r="E18" t="str">
        <f t="shared" si="8"/>
        <v/>
      </c>
      <c r="F18">
        <f t="shared" si="7"/>
        <v>0.66666158040364587</v>
      </c>
      <c r="G18">
        <f t="shared" si="5"/>
        <v>0.99993133518728328</v>
      </c>
      <c r="H18">
        <f t="shared" si="4"/>
        <v>13.333231608072918</v>
      </c>
      <c r="I18">
        <f t="shared" si="4"/>
        <v>19.998626703745664</v>
      </c>
      <c r="J18" t="s">
        <v>37</v>
      </c>
      <c r="K18" s="3" t="s">
        <v>5</v>
      </c>
      <c r="L18">
        <f ca="1">(L10-N6)/L6/10</f>
        <v>8.8986568986569026</v>
      </c>
    </row>
    <row r="19" spans="2:12" x14ac:dyDescent="0.25">
      <c r="B19">
        <f t="shared" si="2"/>
        <v>26214.400000000001</v>
      </c>
      <c r="D19" t="str">
        <f t="shared" si="6"/>
        <v/>
      </c>
      <c r="E19" t="str">
        <f t="shared" si="8"/>
        <v/>
      </c>
      <c r="F19">
        <f t="shared" si="7"/>
        <v>0.66666412353515625</v>
      </c>
      <c r="G19">
        <f t="shared" si="5"/>
        <v>0.99996376030685485</v>
      </c>
      <c r="H19">
        <f t="shared" si="4"/>
        <v>13.333282470703125</v>
      </c>
      <c r="I19">
        <f t="shared" si="4"/>
        <v>19.999275206137096</v>
      </c>
    </row>
    <row r="20" spans="2:12" x14ac:dyDescent="0.25">
      <c r="B20">
        <f t="shared" si="2"/>
        <v>52428.800000000003</v>
      </c>
      <c r="D20" t="str">
        <f t="shared" si="6"/>
        <v/>
      </c>
      <c r="E20" t="str">
        <f t="shared" si="8"/>
        <v/>
      </c>
      <c r="F20">
        <f t="shared" si="7"/>
        <v>0.6666653951009115</v>
      </c>
      <c r="G20">
        <f t="shared" si="5"/>
        <v>0.99998092649548198</v>
      </c>
      <c r="H20">
        <f t="shared" si="4"/>
        <v>13.33330790201823</v>
      </c>
      <c r="I20">
        <f t="shared" si="4"/>
        <v>19.99961852990964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L15" sqref="L15"/>
    </sheetView>
  </sheetViews>
  <sheetFormatPr defaultRowHeight="14" x14ac:dyDescent="0.25"/>
  <cols>
    <col min="1" max="1" width="2.453125" customWidth="1"/>
    <col min="10" max="10" width="33" bestFit="1" customWidth="1"/>
    <col min="11" max="11" width="3.26953125" customWidth="1"/>
    <col min="14" max="14" width="10.26953125" customWidth="1"/>
    <col min="15" max="15" width="4.26953125" bestFit="1" customWidth="1"/>
    <col min="16" max="16" width="17.90625" bestFit="1" customWidth="1"/>
  </cols>
  <sheetData>
    <row r="1" spans="2:16" x14ac:dyDescent="0.25">
      <c r="B1" s="1">
        <v>1</v>
      </c>
      <c r="D1">
        <f t="shared" ref="D1:D9" si="0">IF($L$5&lt;ROW(), "", $L$5-ROW())</f>
        <v>15</v>
      </c>
      <c r="E1">
        <f t="shared" ref="E1:E10" si="1">IF(D1="", "", D1*B1)</f>
        <v>15</v>
      </c>
      <c r="F1" t="s">
        <v>2</v>
      </c>
      <c r="G1" t="s">
        <v>3</v>
      </c>
      <c r="H1" t="s">
        <v>2</v>
      </c>
      <c r="I1" t="s">
        <v>3</v>
      </c>
    </row>
    <row r="2" spans="2:16" x14ac:dyDescent="0.25">
      <c r="B2">
        <f>B1*$L$2</f>
        <v>1.2</v>
      </c>
      <c r="D2">
        <f t="shared" si="0"/>
        <v>14</v>
      </c>
      <c r="E2">
        <f t="shared" si="1"/>
        <v>16.8</v>
      </c>
      <c r="F2">
        <f>1/($L$2+1)</f>
        <v>0.45454545454545453</v>
      </c>
      <c r="G2">
        <f>1/($L$2+1)</f>
        <v>0.45454545454545453</v>
      </c>
      <c r="H2">
        <f>F2*$L$4</f>
        <v>9.0909090909090899</v>
      </c>
      <c r="I2">
        <f>G2*$L$4</f>
        <v>9.0909090909090899</v>
      </c>
      <c r="J2" t="s">
        <v>4</v>
      </c>
      <c r="K2" s="3" t="s">
        <v>5</v>
      </c>
      <c r="L2" s="1">
        <v>1.2</v>
      </c>
      <c r="N2" s="1">
        <v>500</v>
      </c>
      <c r="O2" t="s">
        <v>10</v>
      </c>
      <c r="P2" t="s">
        <v>16</v>
      </c>
    </row>
    <row r="3" spans="2:16" x14ac:dyDescent="0.25">
      <c r="B3">
        <f t="shared" ref="B3:B20" si="2">B2*$L$2</f>
        <v>1.44</v>
      </c>
      <c r="D3">
        <f t="shared" si="0"/>
        <v>13</v>
      </c>
      <c r="E3">
        <f t="shared" si="1"/>
        <v>18.72</v>
      </c>
      <c r="F3">
        <f t="shared" ref="F3:F20" si="3">(POWER($L$2,ROW()-1)-1)/(POWER($L$2,ROW()-1-1)*($L$2*$L$2-1))</f>
        <v>0.83333333333333337</v>
      </c>
      <c r="G3">
        <f>(POWER($L$2,ROW())+ROW()-1-$L$2*ROW())/((POWER($L$2,ROW())-1)*($L$2-1))</f>
        <v>0.87912087912088022</v>
      </c>
      <c r="H3">
        <f t="shared" ref="H3:I20" si="4">F3*$L$4</f>
        <v>16.666666666666668</v>
      </c>
      <c r="I3">
        <f t="shared" si="4"/>
        <v>17.582417582417605</v>
      </c>
      <c r="J3" t="s">
        <v>8</v>
      </c>
      <c r="K3" s="3" t="s">
        <v>5</v>
      </c>
      <c r="L3">
        <f>1/(L2-1)</f>
        <v>5.0000000000000009</v>
      </c>
      <c r="N3">
        <f>100000/N2</f>
        <v>200</v>
      </c>
      <c r="O3" t="s">
        <v>10</v>
      </c>
      <c r="P3" t="s">
        <v>17</v>
      </c>
    </row>
    <row r="4" spans="2:16" x14ac:dyDescent="0.25">
      <c r="B4">
        <f t="shared" si="2"/>
        <v>1.728</v>
      </c>
      <c r="D4">
        <f t="shared" si="0"/>
        <v>12</v>
      </c>
      <c r="E4">
        <f t="shared" si="1"/>
        <v>20.736000000000001</v>
      </c>
      <c r="F4">
        <f t="shared" si="3"/>
        <v>1.148989898989899</v>
      </c>
      <c r="G4">
        <f t="shared" ref="G4:G20" si="5">(POWER($L$2,ROW())+ROW()-1-$L$2*ROW())/((POWER($L$2,ROW())-1)*($L$2-1))</f>
        <v>1.2742175856929963</v>
      </c>
      <c r="H4">
        <f t="shared" si="4"/>
        <v>22.979797979797979</v>
      </c>
      <c r="I4">
        <f t="shared" si="4"/>
        <v>25.484351713859926</v>
      </c>
      <c r="J4" t="s">
        <v>6</v>
      </c>
      <c r="K4" s="3" t="s">
        <v>5</v>
      </c>
      <c r="L4" s="1">
        <v>20</v>
      </c>
      <c r="M4" s="4" t="s">
        <v>7</v>
      </c>
      <c r="N4" s="5">
        <f>L4*L3</f>
        <v>100.00000000000001</v>
      </c>
      <c r="O4" t="s">
        <v>10</v>
      </c>
      <c r="P4" t="s">
        <v>9</v>
      </c>
    </row>
    <row r="5" spans="2:16" x14ac:dyDescent="0.25">
      <c r="B5">
        <f t="shared" si="2"/>
        <v>2.0735999999999999</v>
      </c>
      <c r="D5">
        <f t="shared" si="0"/>
        <v>11</v>
      </c>
      <c r="E5">
        <f t="shared" si="1"/>
        <v>22.8096</v>
      </c>
      <c r="F5">
        <f t="shared" si="3"/>
        <v>1.4120370370370372</v>
      </c>
      <c r="G5">
        <f t="shared" si="5"/>
        <v>1.6405074177596215</v>
      </c>
      <c r="H5">
        <f t="shared" si="4"/>
        <v>28.240740740740744</v>
      </c>
      <c r="I5">
        <f t="shared" si="4"/>
        <v>32.810148355192432</v>
      </c>
      <c r="J5" t="s">
        <v>11</v>
      </c>
      <c r="K5" s="3" t="s">
        <v>5</v>
      </c>
      <c r="L5" s="1">
        <v>16</v>
      </c>
      <c r="N5">
        <f>L4*(L5-1)</f>
        <v>300</v>
      </c>
      <c r="O5" t="s">
        <v>10</v>
      </c>
      <c r="P5" t="s">
        <v>35</v>
      </c>
    </row>
    <row r="6" spans="2:16" x14ac:dyDescent="0.25">
      <c r="B6">
        <f t="shared" si="2"/>
        <v>2.4883199999999999</v>
      </c>
      <c r="D6">
        <f t="shared" si="0"/>
        <v>10</v>
      </c>
      <c r="E6">
        <f t="shared" si="1"/>
        <v>24.883199999999999</v>
      </c>
      <c r="F6">
        <f t="shared" si="3"/>
        <v>1.6312429854096522</v>
      </c>
      <c r="G6">
        <f t="shared" si="5"/>
        <v>1.9788276239889173</v>
      </c>
      <c r="H6">
        <f t="shared" si="4"/>
        <v>32.624859708193043</v>
      </c>
      <c r="I6">
        <f t="shared" si="4"/>
        <v>39.576552479778343</v>
      </c>
      <c r="J6" t="s">
        <v>12</v>
      </c>
      <c r="K6" s="3" t="s">
        <v>5</v>
      </c>
      <c r="L6">
        <f>SUM(B1:INDEX(B:B,L5))</f>
        <v>87.442129447518184</v>
      </c>
      <c r="N6">
        <f>L6*N3</f>
        <v>17488.425889503636</v>
      </c>
      <c r="O6" t="s">
        <v>10</v>
      </c>
      <c r="P6" t="s">
        <v>18</v>
      </c>
    </row>
    <row r="7" spans="2:16" x14ac:dyDescent="0.25">
      <c r="B7">
        <f t="shared" si="2"/>
        <v>2.9859839999999997</v>
      </c>
      <c r="D7">
        <f t="shared" si="0"/>
        <v>9</v>
      </c>
      <c r="E7">
        <f t="shared" si="1"/>
        <v>26.873855999999996</v>
      </c>
      <c r="F7">
        <f t="shared" si="3"/>
        <v>1.8139146090534981</v>
      </c>
      <c r="G7">
        <f t="shared" si="5"/>
        <v>2.2901625778574988</v>
      </c>
      <c r="H7">
        <f t="shared" si="4"/>
        <v>36.278292181069965</v>
      </c>
      <c r="I7">
        <f t="shared" si="4"/>
        <v>45.803251557149977</v>
      </c>
      <c r="J7" t="s">
        <v>13</v>
      </c>
      <c r="K7" s="3" t="s">
        <v>5</v>
      </c>
      <c r="L7">
        <f ca="1">N7*L4</f>
        <v>7144.21294475182</v>
      </c>
      <c r="N7">
        <f ca="1">SUM(INDIRECT("E1:E"&amp;$L$5))</f>
        <v>357.21064723759099</v>
      </c>
    </row>
    <row r="8" spans="2:16" x14ac:dyDescent="0.25">
      <c r="B8">
        <f t="shared" si="2"/>
        <v>3.5831807999999996</v>
      </c>
      <c r="D8">
        <f t="shared" si="0"/>
        <v>8</v>
      </c>
      <c r="E8">
        <f t="shared" si="1"/>
        <v>28.665446399999997</v>
      </c>
      <c r="F8">
        <f t="shared" si="3"/>
        <v>1.9661409620900361</v>
      </c>
      <c r="G8">
        <f t="shared" si="5"/>
        <v>2.5756231036523922</v>
      </c>
      <c r="H8">
        <f t="shared" si="4"/>
        <v>39.322819241800723</v>
      </c>
      <c r="I8">
        <f t="shared" si="4"/>
        <v>51.512462073047843</v>
      </c>
      <c r="J8" t="s">
        <v>14</v>
      </c>
      <c r="K8" s="3" t="s">
        <v>5</v>
      </c>
      <c r="L8">
        <f ca="1">L7*10</f>
        <v>71442.129447518208</v>
      </c>
    </row>
    <row r="9" spans="2:16" x14ac:dyDescent="0.25">
      <c r="B9">
        <f t="shared" si="2"/>
        <v>4.2998169599999994</v>
      </c>
      <c r="D9">
        <f t="shared" si="0"/>
        <v>7</v>
      </c>
      <c r="E9">
        <f t="shared" si="1"/>
        <v>30.098718719999994</v>
      </c>
      <c r="F9">
        <f t="shared" si="3"/>
        <v>2.0929962562871514</v>
      </c>
      <c r="G9">
        <f t="shared" si="5"/>
        <v>2.8364242247375282</v>
      </c>
      <c r="H9">
        <f t="shared" si="4"/>
        <v>41.859925125743025</v>
      </c>
      <c r="I9">
        <f t="shared" si="4"/>
        <v>56.72848449475056</v>
      </c>
      <c r="J9" t="s">
        <v>15</v>
      </c>
      <c r="K9" s="3" t="s">
        <v>5</v>
      </c>
      <c r="L9" s="1">
        <v>100000</v>
      </c>
    </row>
    <row r="10" spans="2:16" x14ac:dyDescent="0.25">
      <c r="B10">
        <f t="shared" si="2"/>
        <v>5.1597803519999994</v>
      </c>
      <c r="D10">
        <f>IF($L$5&lt;ROW(), "", $L$5-ROW())</f>
        <v>6</v>
      </c>
      <c r="E10">
        <f t="shared" si="1"/>
        <v>30.958682111999998</v>
      </c>
      <c r="F10">
        <f t="shared" si="3"/>
        <v>2.1987090014514141</v>
      </c>
      <c r="G10">
        <f t="shared" si="5"/>
        <v>3.0738621558570429</v>
      </c>
      <c r="H10">
        <f t="shared" si="4"/>
        <v>43.974180029028282</v>
      </c>
      <c r="I10">
        <f t="shared" si="4"/>
        <v>61.477243117140858</v>
      </c>
      <c r="J10" t="s">
        <v>19</v>
      </c>
      <c r="K10" s="3" t="s">
        <v>5</v>
      </c>
      <c r="L10">
        <f ca="1">L9-L8</f>
        <v>28557.870552481792</v>
      </c>
    </row>
    <row r="11" spans="2:16" x14ac:dyDescent="0.25">
      <c r="B11">
        <f t="shared" si="2"/>
        <v>6.1917364223999991</v>
      </c>
      <c r="D11">
        <f t="shared" ref="D11:D20" si="6">IF($L$5&lt;ROW(), "", $L$5-ROW())</f>
        <v>5</v>
      </c>
      <c r="E11">
        <f>IF(D11="", "", D11*B11)</f>
        <v>30.958682111999995</v>
      </c>
      <c r="F11">
        <f t="shared" si="3"/>
        <v>2.2868029557549665</v>
      </c>
      <c r="G11">
        <f t="shared" si="5"/>
        <v>3.289291321630802</v>
      </c>
      <c r="H11">
        <f t="shared" si="4"/>
        <v>45.73605911509933</v>
      </c>
      <c r="I11">
        <f t="shared" si="4"/>
        <v>65.785826432616034</v>
      </c>
    </row>
    <row r="12" spans="2:16" x14ac:dyDescent="0.25">
      <c r="B12">
        <f t="shared" si="2"/>
        <v>7.4300837068799988</v>
      </c>
      <c r="D12">
        <f t="shared" si="6"/>
        <v>4</v>
      </c>
      <c r="E12">
        <f t="shared" ref="E12:E20" si="7">IF(D12="", "", D12*B12)</f>
        <v>29.720334827519995</v>
      </c>
      <c r="F12">
        <f t="shared" si="3"/>
        <v>2.3602145843412599</v>
      </c>
      <c r="G12">
        <f t="shared" si="5"/>
        <v>3.4841021057730863</v>
      </c>
      <c r="H12">
        <f t="shared" si="4"/>
        <v>47.204291686825201</v>
      </c>
      <c r="I12">
        <f t="shared" si="4"/>
        <v>69.682042115461726</v>
      </c>
    </row>
    <row r="13" spans="2:16" x14ac:dyDescent="0.25">
      <c r="B13">
        <f t="shared" si="2"/>
        <v>8.9161004482559978</v>
      </c>
      <c r="D13">
        <f t="shared" si="6"/>
        <v>3</v>
      </c>
      <c r="E13">
        <f t="shared" si="7"/>
        <v>26.748301344767995</v>
      </c>
      <c r="F13">
        <f t="shared" si="3"/>
        <v>2.4213909414965045</v>
      </c>
      <c r="G13">
        <f t="shared" si="5"/>
        <v>3.6596999295782657</v>
      </c>
      <c r="H13">
        <f t="shared" si="4"/>
        <v>48.427818829930089</v>
      </c>
      <c r="I13">
        <f t="shared" si="4"/>
        <v>73.193998591565318</v>
      </c>
    </row>
    <row r="14" spans="2:16" x14ac:dyDescent="0.25">
      <c r="B14">
        <f t="shared" si="2"/>
        <v>10.699320537907196</v>
      </c>
      <c r="D14">
        <f t="shared" si="6"/>
        <v>2</v>
      </c>
      <c r="E14">
        <f t="shared" si="7"/>
        <v>21.398641075814393</v>
      </c>
      <c r="F14">
        <f t="shared" si="3"/>
        <v>2.4723712391258754</v>
      </c>
      <c r="G14">
        <f t="shared" si="5"/>
        <v>3.8174861344581914</v>
      </c>
      <c r="H14">
        <f t="shared" si="4"/>
        <v>49.447424782517508</v>
      </c>
      <c r="I14">
        <f t="shared" si="4"/>
        <v>76.349722689163826</v>
      </c>
      <c r="K14" s="3"/>
    </row>
    <row r="15" spans="2:16" x14ac:dyDescent="0.25">
      <c r="B15">
        <f t="shared" si="2"/>
        <v>12.839184645488634</v>
      </c>
      <c r="D15">
        <f t="shared" si="6"/>
        <v>1</v>
      </c>
      <c r="E15">
        <f t="shared" si="7"/>
        <v>12.839184645488634</v>
      </c>
      <c r="F15">
        <f t="shared" si="3"/>
        <v>2.5148548204836834</v>
      </c>
      <c r="G15">
        <f t="shared" si="5"/>
        <v>3.9588410121867512</v>
      </c>
      <c r="H15">
        <f t="shared" si="4"/>
        <v>50.297096409673671</v>
      </c>
      <c r="I15">
        <f t="shared" si="4"/>
        <v>79.176820243735023</v>
      </c>
    </row>
    <row r="16" spans="2:16" x14ac:dyDescent="0.25">
      <c r="B16">
        <f t="shared" si="2"/>
        <v>15.407021574586361</v>
      </c>
      <c r="D16">
        <f t="shared" si="6"/>
        <v>0</v>
      </c>
      <c r="E16">
        <f t="shared" si="7"/>
        <v>0</v>
      </c>
      <c r="F16">
        <f t="shared" si="3"/>
        <v>2.5502578049485245</v>
      </c>
      <c r="G16">
        <f t="shared" si="5"/>
        <v>4.0851091973004259</v>
      </c>
      <c r="H16">
        <f t="shared" si="4"/>
        <v>51.005156098970488</v>
      </c>
      <c r="I16">
        <f t="shared" si="4"/>
        <v>81.702183946008518</v>
      </c>
    </row>
    <row r="17" spans="2:12" x14ac:dyDescent="0.25">
      <c r="B17">
        <f t="shared" si="2"/>
        <v>18.488425889503631</v>
      </c>
      <c r="D17" t="str">
        <f t="shared" si="6"/>
        <v/>
      </c>
      <c r="E17" t="str">
        <f t="shared" si="7"/>
        <v/>
      </c>
      <c r="F17">
        <f t="shared" si="3"/>
        <v>2.579760292002558</v>
      </c>
      <c r="G17">
        <f t="shared" si="5"/>
        <v>4.1975875163726899</v>
      </c>
      <c r="H17">
        <f t="shared" si="4"/>
        <v>51.595205840051158</v>
      </c>
      <c r="I17">
        <f t="shared" si="4"/>
        <v>83.951750327453794</v>
      </c>
      <c r="J17" t="s">
        <v>20</v>
      </c>
      <c r="K17" s="3" t="s">
        <v>5</v>
      </c>
      <c r="L17">
        <f ca="1">L10/L6/10</f>
        <v>32.659166391438255</v>
      </c>
    </row>
    <row r="18" spans="2:12" x14ac:dyDescent="0.25">
      <c r="B18">
        <f t="shared" si="2"/>
        <v>22.186111067404358</v>
      </c>
      <c r="D18" t="str">
        <f t="shared" si="6"/>
        <v/>
      </c>
      <c r="E18" t="str">
        <f t="shared" si="7"/>
        <v/>
      </c>
      <c r="F18">
        <f t="shared" si="3"/>
        <v>2.6043456978809201</v>
      </c>
      <c r="G18">
        <f t="shared" si="5"/>
        <v>4.2975152841091209</v>
      </c>
      <c r="H18">
        <f t="shared" si="4"/>
        <v>52.0869139576184</v>
      </c>
      <c r="I18">
        <f t="shared" si="4"/>
        <v>85.950305682182417</v>
      </c>
    </row>
    <row r="19" spans="2:12" x14ac:dyDescent="0.25">
      <c r="B19">
        <f t="shared" si="2"/>
        <v>26.62333328088523</v>
      </c>
      <c r="D19" t="str">
        <f t="shared" si="6"/>
        <v/>
      </c>
      <c r="E19" t="str">
        <f t="shared" si="7"/>
        <v/>
      </c>
      <c r="F19">
        <f t="shared" si="3"/>
        <v>2.6248335361128876</v>
      </c>
      <c r="G19">
        <f t="shared" si="5"/>
        <v>4.3860669497660743</v>
      </c>
      <c r="H19">
        <f t="shared" si="4"/>
        <v>52.496670722257754</v>
      </c>
      <c r="I19">
        <f t="shared" si="4"/>
        <v>87.721338995321489</v>
      </c>
    </row>
    <row r="20" spans="2:12" x14ac:dyDescent="0.25">
      <c r="B20">
        <f t="shared" si="2"/>
        <v>31.947999937062274</v>
      </c>
      <c r="D20" t="str">
        <f t="shared" si="6"/>
        <v/>
      </c>
      <c r="E20" t="str">
        <f t="shared" si="7"/>
        <v/>
      </c>
      <c r="F20">
        <f t="shared" si="3"/>
        <v>2.6419067346395275</v>
      </c>
      <c r="G20">
        <f t="shared" si="5"/>
        <v>4.4643469306957249</v>
      </c>
      <c r="H20">
        <f t="shared" si="4"/>
        <v>52.838134692790547</v>
      </c>
      <c r="I20">
        <f t="shared" si="4"/>
        <v>89.286938613914501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M9" sqref="M9"/>
    </sheetView>
  </sheetViews>
  <sheetFormatPr defaultRowHeight="14" x14ac:dyDescent="0.25"/>
  <cols>
    <col min="1" max="1" width="2.453125" customWidth="1"/>
    <col min="10" max="10" width="33" bestFit="1" customWidth="1"/>
    <col min="11" max="11" width="3.26953125" customWidth="1"/>
    <col min="14" max="14" width="10.26953125" customWidth="1"/>
    <col min="15" max="15" width="4.26953125" bestFit="1" customWidth="1"/>
    <col min="16" max="16" width="17.90625" bestFit="1" customWidth="1"/>
  </cols>
  <sheetData>
    <row r="1" spans="2:16" x14ac:dyDescent="0.25">
      <c r="B1" s="1">
        <v>1</v>
      </c>
      <c r="D1">
        <f t="shared" ref="D1:D9" si="0">IF($L$5&lt;ROW(), "", $L$5-ROW())</f>
        <v>13</v>
      </c>
      <c r="E1">
        <f t="shared" ref="E1:E10" si="1">IF(D1="", "", D1*B1)</f>
        <v>13</v>
      </c>
      <c r="F1" t="s">
        <v>2</v>
      </c>
      <c r="G1" t="s">
        <v>3</v>
      </c>
      <c r="H1" t="s">
        <v>2</v>
      </c>
      <c r="I1" t="s">
        <v>3</v>
      </c>
    </row>
    <row r="2" spans="2:16" x14ac:dyDescent="0.25">
      <c r="B2">
        <f>$B$1*POWER($L$2, ROW()-1)</f>
        <v>1.3</v>
      </c>
      <c r="D2">
        <f t="shared" si="0"/>
        <v>12</v>
      </c>
      <c r="E2">
        <f t="shared" si="1"/>
        <v>15.600000000000001</v>
      </c>
      <c r="F2">
        <f>1/($L$2+1)</f>
        <v>0.43478260869565222</v>
      </c>
      <c r="G2">
        <f>1/($L$2+1)</f>
        <v>0.43478260869565222</v>
      </c>
      <c r="H2">
        <f>F2*$L$4</f>
        <v>7.8260869565217401</v>
      </c>
      <c r="I2">
        <f>G2*$L$4</f>
        <v>7.8260869565217401</v>
      </c>
      <c r="J2" t="s">
        <v>4</v>
      </c>
      <c r="K2" s="3" t="s">
        <v>5</v>
      </c>
      <c r="L2" s="1">
        <v>1.3</v>
      </c>
      <c r="N2" s="1">
        <v>500</v>
      </c>
      <c r="O2" t="s">
        <v>10</v>
      </c>
      <c r="P2" t="s">
        <v>16</v>
      </c>
    </row>
    <row r="3" spans="2:16" x14ac:dyDescent="0.25">
      <c r="B3">
        <f t="shared" ref="B3:B20" si="2">$B$1*POWER($L$2, ROW()-1)</f>
        <v>1.6900000000000002</v>
      </c>
      <c r="D3">
        <f t="shared" si="0"/>
        <v>11</v>
      </c>
      <c r="E3">
        <f t="shared" si="1"/>
        <v>18.590000000000003</v>
      </c>
      <c r="F3">
        <f t="shared" ref="F3:F20" si="3">(POWER($L$2,ROW()-1)-1)/(POWER($L$2,ROW()-1-1)*($L$2*$L$2-1))</f>
        <v>0.76923076923076916</v>
      </c>
      <c r="G3">
        <f>(POWER($L$2,ROW())+ROW()-1-$L$2*ROW())/((POWER($L$2,ROW())-1)*($L$2-1))</f>
        <v>0.82706766917293351</v>
      </c>
      <c r="H3">
        <f t="shared" ref="H3:I20" si="4">F3*$L$4</f>
        <v>13.846153846153845</v>
      </c>
      <c r="I3">
        <f t="shared" si="4"/>
        <v>14.887218045112803</v>
      </c>
      <c r="J3" t="s">
        <v>8</v>
      </c>
      <c r="K3" s="3" t="s">
        <v>5</v>
      </c>
      <c r="L3">
        <f>1/(L2-1)</f>
        <v>3.333333333333333</v>
      </c>
      <c r="N3">
        <f>100000/N2</f>
        <v>200</v>
      </c>
      <c r="O3" t="s">
        <v>10</v>
      </c>
      <c r="P3" t="s">
        <v>17</v>
      </c>
    </row>
    <row r="4" spans="2:16" x14ac:dyDescent="0.25">
      <c r="B4">
        <f t="shared" si="2"/>
        <v>2.1970000000000005</v>
      </c>
      <c r="D4">
        <f t="shared" si="0"/>
        <v>10</v>
      </c>
      <c r="E4">
        <f t="shared" si="1"/>
        <v>21.970000000000006</v>
      </c>
      <c r="F4">
        <f t="shared" si="3"/>
        <v>1.0264985850270132</v>
      </c>
      <c r="G4">
        <f t="shared" ref="G4:G20" si="5">(POWER($L$2,ROW())+ROW()-1-$L$2*ROW())/((POWER($L$2,ROW())-1)*($L$2-1))</f>
        <v>1.1782770324874738</v>
      </c>
      <c r="H4">
        <f t="shared" si="4"/>
        <v>18.476974530486238</v>
      </c>
      <c r="I4">
        <f t="shared" si="4"/>
        <v>21.208986584774529</v>
      </c>
      <c r="J4" t="s">
        <v>6</v>
      </c>
      <c r="K4" s="3" t="s">
        <v>5</v>
      </c>
      <c r="L4" s="1">
        <v>18</v>
      </c>
      <c r="M4" s="4" t="s">
        <v>7</v>
      </c>
      <c r="N4" s="5">
        <f>L4*L3</f>
        <v>59.999999999999993</v>
      </c>
      <c r="O4" t="s">
        <v>10</v>
      </c>
      <c r="P4" t="s">
        <v>9</v>
      </c>
    </row>
    <row r="5" spans="2:16" x14ac:dyDescent="0.25">
      <c r="B5">
        <f t="shared" si="2"/>
        <v>2.8561000000000005</v>
      </c>
      <c r="D5">
        <f t="shared" si="0"/>
        <v>9</v>
      </c>
      <c r="E5">
        <f t="shared" si="1"/>
        <v>25.704900000000006</v>
      </c>
      <c r="F5">
        <f t="shared" si="3"/>
        <v>1.2243969048702774</v>
      </c>
      <c r="G5">
        <f t="shared" si="5"/>
        <v>1.4903075272859965</v>
      </c>
      <c r="H5">
        <f t="shared" si="4"/>
        <v>22.039144287664993</v>
      </c>
      <c r="I5">
        <f t="shared" si="4"/>
        <v>26.825535491147935</v>
      </c>
      <c r="J5" t="s">
        <v>11</v>
      </c>
      <c r="K5" s="3" t="s">
        <v>5</v>
      </c>
      <c r="L5" s="1">
        <v>14</v>
      </c>
      <c r="N5">
        <f>L4*(L5-1)</f>
        <v>234</v>
      </c>
      <c r="O5" t="s">
        <v>10</v>
      </c>
      <c r="P5" t="s">
        <v>35</v>
      </c>
    </row>
    <row r="6" spans="2:16" x14ac:dyDescent="0.25">
      <c r="B6">
        <f t="shared" si="2"/>
        <v>3.712930000000001</v>
      </c>
      <c r="D6">
        <f t="shared" si="0"/>
        <v>8</v>
      </c>
      <c r="E6">
        <f t="shared" si="1"/>
        <v>29.703440000000008</v>
      </c>
      <c r="F6">
        <f t="shared" si="3"/>
        <v>1.3766263816727886</v>
      </c>
      <c r="G6">
        <f t="shared" si="5"/>
        <v>1.7654474001707419</v>
      </c>
      <c r="H6">
        <f t="shared" si="4"/>
        <v>24.779274870110196</v>
      </c>
      <c r="I6">
        <f t="shared" si="4"/>
        <v>31.778053203073355</v>
      </c>
      <c r="J6" t="s">
        <v>12</v>
      </c>
      <c r="K6" s="3" t="s">
        <v>5</v>
      </c>
      <c r="L6">
        <f>SUM(B1:INDEX(B:B,L5))</f>
        <v>127.91254618997635</v>
      </c>
      <c r="N6">
        <f>L6*N3</f>
        <v>25582.509237995269</v>
      </c>
      <c r="O6" t="s">
        <v>10</v>
      </c>
      <c r="P6" t="s">
        <v>18</v>
      </c>
    </row>
    <row r="7" spans="2:16" x14ac:dyDescent="0.25">
      <c r="B7">
        <f t="shared" si="2"/>
        <v>4.8268090000000017</v>
      </c>
      <c r="D7">
        <f t="shared" si="0"/>
        <v>7</v>
      </c>
      <c r="E7">
        <f t="shared" si="1"/>
        <v>33.787663000000009</v>
      </c>
      <c r="F7">
        <f t="shared" si="3"/>
        <v>1.4937259792131818</v>
      </c>
      <c r="G7">
        <f t="shared" si="5"/>
        <v>2.0062818069368666</v>
      </c>
      <c r="H7">
        <f t="shared" si="4"/>
        <v>26.887067625837272</v>
      </c>
      <c r="I7">
        <f t="shared" si="4"/>
        <v>36.113072524863597</v>
      </c>
      <c r="J7" t="s">
        <v>13</v>
      </c>
      <c r="K7" s="3" t="s">
        <v>5</v>
      </c>
      <c r="L7">
        <f ca="1">N7*L4</f>
        <v>6834.7527713985819</v>
      </c>
      <c r="N7">
        <f ca="1">SUM(INDIRECT("E1:E"&amp;$L$5))</f>
        <v>379.70848729992122</v>
      </c>
    </row>
    <row r="8" spans="2:16" x14ac:dyDescent="0.25">
      <c r="B8">
        <f t="shared" si="2"/>
        <v>6.2748517000000028</v>
      </c>
      <c r="D8">
        <f t="shared" si="0"/>
        <v>6</v>
      </c>
      <c r="E8">
        <f t="shared" si="1"/>
        <v>37.649110200000017</v>
      </c>
      <c r="F8">
        <f t="shared" si="3"/>
        <v>1.5838025927057922</v>
      </c>
      <c r="G8">
        <f t="shared" si="5"/>
        <v>2.2155945294403536</v>
      </c>
      <c r="H8">
        <f t="shared" si="4"/>
        <v>28.508446668704259</v>
      </c>
      <c r="I8">
        <f t="shared" si="4"/>
        <v>39.880701529926363</v>
      </c>
      <c r="J8" t="s">
        <v>14</v>
      </c>
      <c r="K8" s="3" t="s">
        <v>5</v>
      </c>
      <c r="L8">
        <f ca="1">L7*10</f>
        <v>68347.527713985823</v>
      </c>
    </row>
    <row r="9" spans="2:16" x14ac:dyDescent="0.25">
      <c r="B9">
        <f t="shared" si="2"/>
        <v>8.1573072100000026</v>
      </c>
      <c r="D9">
        <f t="shared" si="0"/>
        <v>5</v>
      </c>
      <c r="E9">
        <f t="shared" si="1"/>
        <v>40.786536050000009</v>
      </c>
      <c r="F9">
        <f t="shared" si="3"/>
        <v>1.653092295392415</v>
      </c>
      <c r="G9">
        <f t="shared" si="5"/>
        <v>2.3962725193880856</v>
      </c>
      <c r="H9">
        <f t="shared" si="4"/>
        <v>29.755661317063471</v>
      </c>
      <c r="I9">
        <f t="shared" si="4"/>
        <v>43.132905348985538</v>
      </c>
      <c r="J9" t="s">
        <v>15</v>
      </c>
      <c r="K9" s="3" t="s">
        <v>5</v>
      </c>
      <c r="L9" s="1">
        <v>100000</v>
      </c>
    </row>
    <row r="10" spans="2:16" x14ac:dyDescent="0.25">
      <c r="B10">
        <f t="shared" si="2"/>
        <v>10.604499373000003</v>
      </c>
      <c r="D10">
        <f>IF($L$5&lt;ROW(), "", $L$5-ROW())</f>
        <v>4</v>
      </c>
      <c r="E10">
        <f t="shared" si="1"/>
        <v>42.417997492000012</v>
      </c>
      <c r="F10">
        <f t="shared" si="3"/>
        <v>1.7063920666898176</v>
      </c>
      <c r="G10">
        <f t="shared" si="5"/>
        <v>2.5512186802205834</v>
      </c>
      <c r="H10">
        <f t="shared" si="4"/>
        <v>30.715057200416716</v>
      </c>
      <c r="I10">
        <f t="shared" si="4"/>
        <v>45.921936243970499</v>
      </c>
      <c r="J10" t="s">
        <v>19</v>
      </c>
      <c r="K10" s="3" t="s">
        <v>5</v>
      </c>
      <c r="L10">
        <f ca="1">L9-L8</f>
        <v>31652.472286014177</v>
      </c>
    </row>
    <row r="11" spans="2:16" x14ac:dyDescent="0.25">
      <c r="B11">
        <f t="shared" si="2"/>
        <v>13.785849184900005</v>
      </c>
      <c r="D11">
        <f t="shared" ref="D11:D20" si="6">IF($L$5&lt;ROW(), "", $L$5-ROW())</f>
        <v>3</v>
      </c>
      <c r="E11">
        <f>IF(D11="", "", D11*B11)</f>
        <v>41.35754755470002</v>
      </c>
      <c r="F11">
        <f t="shared" si="3"/>
        <v>1.7473918907647426</v>
      </c>
      <c r="G11">
        <f t="shared" si="5"/>
        <v>2.6832767524818446</v>
      </c>
      <c r="H11">
        <f t="shared" si="4"/>
        <v>31.453054033765365</v>
      </c>
      <c r="I11">
        <f t="shared" si="4"/>
        <v>48.298981544673204</v>
      </c>
    </row>
    <row r="12" spans="2:16" x14ac:dyDescent="0.25">
      <c r="B12">
        <f t="shared" si="2"/>
        <v>17.921603940370009</v>
      </c>
      <c r="D12">
        <f t="shared" si="6"/>
        <v>2</v>
      </c>
      <c r="E12">
        <f t="shared" ref="E12:E20" si="7">IF(D12="", "", D12*B12)</f>
        <v>35.843207880740017</v>
      </c>
      <c r="F12">
        <f t="shared" si="3"/>
        <v>1.7789302169762236</v>
      </c>
      <c r="G12">
        <f t="shared" si="5"/>
        <v>2.7951705299318172</v>
      </c>
      <c r="H12">
        <f t="shared" si="4"/>
        <v>32.020743905572026</v>
      </c>
      <c r="I12">
        <f t="shared" si="4"/>
        <v>50.313069538772709</v>
      </c>
    </row>
    <row r="13" spans="2:16" x14ac:dyDescent="0.25">
      <c r="B13">
        <f t="shared" si="2"/>
        <v>23.298085122481012</v>
      </c>
      <c r="D13">
        <f t="shared" si="6"/>
        <v>1</v>
      </c>
      <c r="E13">
        <f t="shared" si="7"/>
        <v>23.298085122481012</v>
      </c>
      <c r="F13">
        <f t="shared" si="3"/>
        <v>1.8031904679081316</v>
      </c>
      <c r="G13">
        <f t="shared" si="5"/>
        <v>2.8894581214294797</v>
      </c>
      <c r="H13">
        <f t="shared" si="4"/>
        <v>32.457428422346368</v>
      </c>
      <c r="I13">
        <f t="shared" si="4"/>
        <v>52.010246185730637</v>
      </c>
    </row>
    <row r="14" spans="2:16" x14ac:dyDescent="0.25">
      <c r="B14">
        <f t="shared" si="2"/>
        <v>30.287510659225319</v>
      </c>
      <c r="D14">
        <f t="shared" si="6"/>
        <v>0</v>
      </c>
      <c r="E14">
        <f t="shared" si="7"/>
        <v>0</v>
      </c>
      <c r="F14">
        <f t="shared" si="3"/>
        <v>1.8218521993942147</v>
      </c>
      <c r="G14">
        <f t="shared" si="5"/>
        <v>2.9685007343687482</v>
      </c>
      <c r="H14">
        <f t="shared" si="4"/>
        <v>32.793339589095865</v>
      </c>
      <c r="I14">
        <f t="shared" si="4"/>
        <v>53.43301321863747</v>
      </c>
      <c r="K14" s="3"/>
    </row>
    <row r="15" spans="2:16" x14ac:dyDescent="0.25">
      <c r="B15">
        <f t="shared" si="2"/>
        <v>39.373763856992916</v>
      </c>
      <c r="D15" t="str">
        <f t="shared" si="6"/>
        <v/>
      </c>
      <c r="E15" t="str">
        <f t="shared" si="7"/>
        <v/>
      </c>
      <c r="F15">
        <f t="shared" si="3"/>
        <v>1.8362073774604326</v>
      </c>
      <c r="G15">
        <f t="shared" si="5"/>
        <v>3.0344445600322696</v>
      </c>
      <c r="H15">
        <f t="shared" si="4"/>
        <v>33.051732794287787</v>
      </c>
      <c r="I15">
        <f t="shared" si="4"/>
        <v>54.620002080580853</v>
      </c>
    </row>
    <row r="16" spans="2:16" x14ac:dyDescent="0.25">
      <c r="B16">
        <f t="shared" si="2"/>
        <v>51.185893014090794</v>
      </c>
      <c r="D16" t="str">
        <f t="shared" si="6"/>
        <v/>
      </c>
      <c r="E16" t="str">
        <f t="shared" si="7"/>
        <v/>
      </c>
      <c r="F16">
        <f t="shared" si="3"/>
        <v>1.8472498221267544</v>
      </c>
      <c r="G16">
        <f t="shared" si="5"/>
        <v>3.0892137950759766</v>
      </c>
      <c r="H16">
        <f t="shared" si="4"/>
        <v>33.250496798281581</v>
      </c>
      <c r="I16">
        <f t="shared" si="4"/>
        <v>55.605848311367581</v>
      </c>
    </row>
    <row r="17" spans="2:12" x14ac:dyDescent="0.25">
      <c r="B17">
        <f t="shared" si="2"/>
        <v>66.54166091831803</v>
      </c>
      <c r="D17" t="str">
        <f t="shared" si="6"/>
        <v/>
      </c>
      <c r="E17" t="str">
        <f t="shared" si="7"/>
        <v/>
      </c>
      <c r="F17">
        <f t="shared" si="3"/>
        <v>1.8557440103316167</v>
      </c>
      <c r="G17">
        <f t="shared" si="5"/>
        <v>3.1345125957190856</v>
      </c>
      <c r="H17">
        <f t="shared" si="4"/>
        <v>33.403392185969103</v>
      </c>
      <c r="I17">
        <f t="shared" si="4"/>
        <v>56.421226722943544</v>
      </c>
      <c r="J17" t="s">
        <v>20</v>
      </c>
      <c r="K17" s="3" t="s">
        <v>5</v>
      </c>
      <c r="L17">
        <f ca="1">L10/L6/10</f>
        <v>24.74540084520229</v>
      </c>
    </row>
    <row r="18" spans="2:12" x14ac:dyDescent="0.25">
      <c r="B18">
        <f t="shared" si="2"/>
        <v>86.504159193813436</v>
      </c>
      <c r="D18" t="str">
        <f t="shared" si="6"/>
        <v/>
      </c>
      <c r="E18" t="str">
        <f t="shared" si="7"/>
        <v/>
      </c>
      <c r="F18">
        <f t="shared" si="3"/>
        <v>1.8622780012584339</v>
      </c>
      <c r="G18">
        <f t="shared" si="5"/>
        <v>3.1718337659973228</v>
      </c>
      <c r="H18">
        <f t="shared" si="4"/>
        <v>33.521004022651809</v>
      </c>
      <c r="I18">
        <f t="shared" si="4"/>
        <v>57.093007787951812</v>
      </c>
    </row>
    <row r="19" spans="2:12" x14ac:dyDescent="0.25">
      <c r="B19">
        <f t="shared" si="2"/>
        <v>112.45540695195749</v>
      </c>
      <c r="D19" t="str">
        <f t="shared" si="6"/>
        <v/>
      </c>
      <c r="E19" t="str">
        <f t="shared" si="7"/>
        <v/>
      </c>
      <c r="F19">
        <f t="shared" si="3"/>
        <v>1.8673041481252171</v>
      </c>
      <c r="G19">
        <f t="shared" si="5"/>
        <v>3.2024721550307222</v>
      </c>
      <c r="H19">
        <f t="shared" si="4"/>
        <v>33.611474666253905</v>
      </c>
      <c r="I19">
        <f t="shared" si="4"/>
        <v>57.644498790553001</v>
      </c>
    </row>
    <row r="20" spans="2:12" x14ac:dyDescent="0.25">
      <c r="B20">
        <f t="shared" si="2"/>
        <v>146.19202903754476</v>
      </c>
      <c r="D20" t="str">
        <f t="shared" si="6"/>
        <v/>
      </c>
      <c r="E20" t="str">
        <f t="shared" si="7"/>
        <v/>
      </c>
      <c r="F20">
        <f t="shared" si="3"/>
        <v>1.8711704149458193</v>
      </c>
      <c r="G20">
        <f t="shared" si="5"/>
        <v>3.2275410121305059</v>
      </c>
      <c r="H20">
        <f t="shared" si="4"/>
        <v>33.681067469024747</v>
      </c>
      <c r="I20">
        <f t="shared" si="4"/>
        <v>58.095738218349105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L13" sqref="L13"/>
    </sheetView>
  </sheetViews>
  <sheetFormatPr defaultRowHeight="14" x14ac:dyDescent="0.25"/>
  <cols>
    <col min="1" max="1" width="2.453125" customWidth="1"/>
    <col min="10" max="10" width="33" bestFit="1" customWidth="1"/>
    <col min="11" max="11" width="3.26953125" customWidth="1"/>
    <col min="14" max="14" width="10.26953125" customWidth="1"/>
    <col min="15" max="15" width="4.26953125" bestFit="1" customWidth="1"/>
    <col min="16" max="16" width="17.90625" bestFit="1" customWidth="1"/>
  </cols>
  <sheetData>
    <row r="1" spans="2:16" x14ac:dyDescent="0.25">
      <c r="B1" s="1">
        <v>0.5</v>
      </c>
      <c r="D1">
        <f t="shared" ref="D1:D9" si="0">IF($L$5&lt;ROW(), "", $L$5-ROW())</f>
        <v>13</v>
      </c>
      <c r="E1">
        <f t="shared" ref="E1:E10" si="1">IF(D1="", "", D1*B1)</f>
        <v>6.5</v>
      </c>
      <c r="F1" t="s">
        <v>2</v>
      </c>
      <c r="G1" t="s">
        <v>3</v>
      </c>
      <c r="H1" t="s">
        <v>2</v>
      </c>
      <c r="I1" t="s">
        <v>3</v>
      </c>
    </row>
    <row r="2" spans="2:16" x14ac:dyDescent="0.25">
      <c r="B2">
        <f>B1*$L$2</f>
        <v>0.7</v>
      </c>
      <c r="D2">
        <f t="shared" si="0"/>
        <v>12</v>
      </c>
      <c r="E2">
        <f t="shared" si="1"/>
        <v>8.3999999999999986</v>
      </c>
      <c r="F2">
        <f>1/($L$2+1)</f>
        <v>0.41666666666666669</v>
      </c>
      <c r="G2">
        <f>1/($L$2+1)</f>
        <v>0.41666666666666669</v>
      </c>
      <c r="H2">
        <f>F2*$L$4</f>
        <v>6.666666666666667</v>
      </c>
      <c r="I2">
        <f>G2*$L$4</f>
        <v>6.666666666666667</v>
      </c>
      <c r="J2" t="s">
        <v>4</v>
      </c>
      <c r="K2" s="3" t="s">
        <v>5</v>
      </c>
      <c r="L2" s="1">
        <v>1.4</v>
      </c>
      <c r="N2" s="1">
        <v>500</v>
      </c>
      <c r="O2" t="s">
        <v>10</v>
      </c>
      <c r="P2" t="s">
        <v>16</v>
      </c>
    </row>
    <row r="3" spans="2:16" x14ac:dyDescent="0.25">
      <c r="B3">
        <f t="shared" ref="B3:B20" si="2">B2*$L$2</f>
        <v>0.97999999999999987</v>
      </c>
      <c r="D3">
        <f t="shared" si="0"/>
        <v>11</v>
      </c>
      <c r="E3">
        <f t="shared" si="1"/>
        <v>10.78</v>
      </c>
      <c r="F3">
        <f t="shared" ref="F3:F20" si="3">(POWER($L$2,ROW()-1)-1)/(POWER($L$2,ROW()-1-1)*($L$2*$L$2-1))</f>
        <v>0.7142857142857143</v>
      </c>
      <c r="G3">
        <f>(POWER($L$2,ROW())+ROW()-1-$L$2*ROW())/((POWER($L$2,ROW())-1)*($L$2-1))</f>
        <v>0.7798165137614691</v>
      </c>
      <c r="H3">
        <f t="shared" ref="H3:I20" si="4">F3*$L$4</f>
        <v>11.428571428571429</v>
      </c>
      <c r="I3">
        <f t="shared" si="4"/>
        <v>12.477064220183506</v>
      </c>
      <c r="J3" t="s">
        <v>8</v>
      </c>
      <c r="K3" s="3" t="s">
        <v>5</v>
      </c>
      <c r="L3">
        <f>1/(L2-1)</f>
        <v>2.5000000000000004</v>
      </c>
      <c r="N3">
        <f>100000/N2</f>
        <v>200</v>
      </c>
      <c r="O3" t="s">
        <v>10</v>
      </c>
      <c r="P3" t="s">
        <v>17</v>
      </c>
    </row>
    <row r="4" spans="2:16" x14ac:dyDescent="0.25">
      <c r="B4">
        <f t="shared" si="2"/>
        <v>1.3719999999999997</v>
      </c>
      <c r="D4">
        <f t="shared" si="0"/>
        <v>10</v>
      </c>
      <c r="E4">
        <f t="shared" si="1"/>
        <v>13.719999999999997</v>
      </c>
      <c r="F4">
        <f t="shared" si="3"/>
        <v>0.9268707482993197</v>
      </c>
      <c r="G4">
        <f t="shared" ref="G4:G20" si="5">(POWER($L$2,ROW())+ROW()-1-$L$2*ROW())/((POWER($L$2,ROW())-1)*($L$2-1))</f>
        <v>1.0923423423423424</v>
      </c>
      <c r="H4">
        <f t="shared" si="4"/>
        <v>14.829931972789115</v>
      </c>
      <c r="I4">
        <f t="shared" si="4"/>
        <v>17.477477477477478</v>
      </c>
      <c r="J4" t="s">
        <v>6</v>
      </c>
      <c r="K4" s="3" t="s">
        <v>5</v>
      </c>
      <c r="L4" s="1">
        <v>16</v>
      </c>
      <c r="M4" s="4" t="s">
        <v>7</v>
      </c>
      <c r="N4" s="5">
        <f>L4*L3</f>
        <v>40.000000000000007</v>
      </c>
      <c r="O4" t="s">
        <v>10</v>
      </c>
      <c r="P4" t="s">
        <v>9</v>
      </c>
    </row>
    <row r="5" spans="2:16" x14ac:dyDescent="0.25">
      <c r="B5">
        <f t="shared" si="2"/>
        <v>1.9207999999999994</v>
      </c>
      <c r="D5">
        <f t="shared" si="0"/>
        <v>9</v>
      </c>
      <c r="E5">
        <f t="shared" si="1"/>
        <v>17.287199999999995</v>
      </c>
      <c r="F5">
        <f t="shared" si="3"/>
        <v>1.0787172011661808</v>
      </c>
      <c r="G5">
        <f t="shared" si="5"/>
        <v>1.3579885981581639</v>
      </c>
      <c r="H5">
        <f t="shared" si="4"/>
        <v>17.259475218658892</v>
      </c>
      <c r="I5">
        <f t="shared" si="4"/>
        <v>21.727817570530622</v>
      </c>
      <c r="J5" t="s">
        <v>11</v>
      </c>
      <c r="K5" s="3" t="s">
        <v>5</v>
      </c>
      <c r="L5" s="1">
        <v>14</v>
      </c>
      <c r="N5">
        <f>L4*(L5-1)</f>
        <v>208</v>
      </c>
      <c r="O5" t="s">
        <v>10</v>
      </c>
      <c r="P5" t="s">
        <v>35</v>
      </c>
    </row>
    <row r="6" spans="2:16" x14ac:dyDescent="0.25">
      <c r="B6">
        <f t="shared" si="2"/>
        <v>2.6891199999999991</v>
      </c>
      <c r="D6">
        <f t="shared" si="0"/>
        <v>8</v>
      </c>
      <c r="E6">
        <f t="shared" si="1"/>
        <v>21.512959999999993</v>
      </c>
      <c r="F6">
        <f t="shared" si="3"/>
        <v>1.1871789532139387</v>
      </c>
      <c r="G6">
        <f t="shared" si="5"/>
        <v>1.5810985650435196</v>
      </c>
      <c r="H6">
        <f t="shared" si="4"/>
        <v>18.99486325142302</v>
      </c>
      <c r="I6">
        <f t="shared" si="4"/>
        <v>25.297577040696314</v>
      </c>
      <c r="J6" t="s">
        <v>12</v>
      </c>
      <c r="K6" s="3" t="s">
        <v>5</v>
      </c>
      <c r="L6">
        <f>SUM(B1:INDEX(B:B,L5))</f>
        <v>137.65008531947512</v>
      </c>
      <c r="N6">
        <f>L6*N3</f>
        <v>27530.017063895026</v>
      </c>
      <c r="O6" t="s">
        <v>10</v>
      </c>
      <c r="P6" t="s">
        <v>18</v>
      </c>
    </row>
    <row r="7" spans="2:16" x14ac:dyDescent="0.25">
      <c r="B7">
        <f t="shared" si="2"/>
        <v>3.7647679999999983</v>
      </c>
      <c r="D7">
        <f t="shared" si="0"/>
        <v>7</v>
      </c>
      <c r="E7">
        <f t="shared" si="1"/>
        <v>26.35337599999999</v>
      </c>
      <c r="F7">
        <f t="shared" si="3"/>
        <v>1.2646516332480515</v>
      </c>
      <c r="G7">
        <f t="shared" si="5"/>
        <v>1.7663512284382719</v>
      </c>
      <c r="H7">
        <f t="shared" si="4"/>
        <v>20.234426131968824</v>
      </c>
      <c r="I7">
        <f t="shared" si="4"/>
        <v>28.26161965501235</v>
      </c>
      <c r="J7" t="s">
        <v>13</v>
      </c>
      <c r="K7" s="3" t="s">
        <v>5</v>
      </c>
      <c r="L7">
        <f ca="1">N7*L4</f>
        <v>5226.0034127790068</v>
      </c>
      <c r="N7">
        <f ca="1">SUM(INDIRECT("E1:E"&amp;$L$5))</f>
        <v>326.62521329868792</v>
      </c>
    </row>
    <row r="8" spans="2:16" x14ac:dyDescent="0.25">
      <c r="B8">
        <f t="shared" si="2"/>
        <v>5.2706751999999977</v>
      </c>
      <c r="D8">
        <f t="shared" si="0"/>
        <v>6</v>
      </c>
      <c r="E8">
        <f t="shared" si="1"/>
        <v>31.624051199999986</v>
      </c>
      <c r="F8">
        <f t="shared" si="3"/>
        <v>1.3199892618438462</v>
      </c>
      <c r="G8">
        <f t="shared" si="5"/>
        <v>1.9185155082379146</v>
      </c>
      <c r="H8">
        <f t="shared" si="4"/>
        <v>21.11982818950154</v>
      </c>
      <c r="I8">
        <f t="shared" si="4"/>
        <v>30.696248131806634</v>
      </c>
      <c r="J8" t="s">
        <v>14</v>
      </c>
      <c r="K8" s="3" t="s">
        <v>5</v>
      </c>
      <c r="L8">
        <f ca="1">L7*10</f>
        <v>52260.034127790066</v>
      </c>
    </row>
    <row r="9" spans="2:16" x14ac:dyDescent="0.25">
      <c r="B9">
        <f t="shared" si="2"/>
        <v>7.3789452799999964</v>
      </c>
      <c r="D9">
        <f t="shared" si="0"/>
        <v>5</v>
      </c>
      <c r="E9">
        <f t="shared" si="1"/>
        <v>36.894726399999982</v>
      </c>
      <c r="F9">
        <f t="shared" si="3"/>
        <v>1.3595161394122715</v>
      </c>
      <c r="G9">
        <f t="shared" si="5"/>
        <v>2.0422420739406344</v>
      </c>
      <c r="H9">
        <f t="shared" si="4"/>
        <v>21.752258230596343</v>
      </c>
      <c r="I9">
        <f t="shared" si="4"/>
        <v>32.67587318305015</v>
      </c>
      <c r="J9" t="s">
        <v>15</v>
      </c>
      <c r="K9" s="3" t="s">
        <v>5</v>
      </c>
      <c r="L9" s="1">
        <v>100000</v>
      </c>
    </row>
    <row r="10" spans="2:16" x14ac:dyDescent="0.25">
      <c r="B10">
        <f t="shared" si="2"/>
        <v>10.330523391999995</v>
      </c>
      <c r="D10">
        <f>IF($L$5&lt;ROW(), "", $L$5-ROW())</f>
        <v>4</v>
      </c>
      <c r="E10">
        <f t="shared" si="1"/>
        <v>41.322093567999978</v>
      </c>
      <c r="F10">
        <f t="shared" si="3"/>
        <v>1.3877496233897177</v>
      </c>
      <c r="G10">
        <f t="shared" si="5"/>
        <v>2.1419039102191717</v>
      </c>
      <c r="H10">
        <f t="shared" si="4"/>
        <v>22.203993974235484</v>
      </c>
      <c r="I10">
        <f t="shared" si="4"/>
        <v>34.270462563506747</v>
      </c>
      <c r="J10" t="s">
        <v>19</v>
      </c>
      <c r="K10" s="3" t="s">
        <v>5</v>
      </c>
      <c r="L10">
        <f ca="1">L9-L8</f>
        <v>47739.965872209934</v>
      </c>
    </row>
    <row r="11" spans="2:16" x14ac:dyDescent="0.25">
      <c r="B11">
        <f t="shared" si="2"/>
        <v>14.462732748799992</v>
      </c>
      <c r="D11">
        <f t="shared" ref="D11:D20" si="6">IF($L$5&lt;ROW(), "", $L$5-ROW())</f>
        <v>3</v>
      </c>
      <c r="E11">
        <f>IF(D11="", "", D11*B11)</f>
        <v>43.388198246399973</v>
      </c>
      <c r="F11">
        <f t="shared" si="3"/>
        <v>1.4079163976593223</v>
      </c>
      <c r="G11">
        <f t="shared" si="5"/>
        <v>2.221488327766072</v>
      </c>
      <c r="H11">
        <f t="shared" si="4"/>
        <v>22.526662362549157</v>
      </c>
      <c r="I11">
        <f t="shared" si="4"/>
        <v>35.543813244257151</v>
      </c>
    </row>
    <row r="12" spans="2:16" x14ac:dyDescent="0.25">
      <c r="B12">
        <f t="shared" si="2"/>
        <v>20.247825848319987</v>
      </c>
      <c r="D12">
        <f t="shared" si="6"/>
        <v>2</v>
      </c>
      <c r="E12">
        <f t="shared" ref="E12:E20" si="7">IF(D12="", "", D12*B12)</f>
        <v>40.495651696639975</v>
      </c>
      <c r="F12">
        <f t="shared" si="3"/>
        <v>1.4223212364233255</v>
      </c>
      <c r="G12">
        <f t="shared" si="5"/>
        <v>2.2845365949668359</v>
      </c>
      <c r="H12">
        <f t="shared" si="4"/>
        <v>22.757139782773208</v>
      </c>
      <c r="I12">
        <f t="shared" si="4"/>
        <v>36.552585519469375</v>
      </c>
    </row>
    <row r="13" spans="2:16" x14ac:dyDescent="0.25">
      <c r="B13">
        <f t="shared" si="2"/>
        <v>28.346956187647979</v>
      </c>
      <c r="D13">
        <f t="shared" si="6"/>
        <v>1</v>
      </c>
      <c r="E13">
        <f t="shared" si="7"/>
        <v>28.346956187647979</v>
      </c>
      <c r="F13">
        <f t="shared" si="3"/>
        <v>1.432610406969042</v>
      </c>
      <c r="G13">
        <f t="shared" si="5"/>
        <v>2.3341233259388319</v>
      </c>
      <c r="H13">
        <f t="shared" si="4"/>
        <v>22.921766511504671</v>
      </c>
      <c r="I13">
        <f t="shared" si="4"/>
        <v>37.34597321502131</v>
      </c>
    </row>
    <row r="14" spans="2:16" x14ac:dyDescent="0.25">
      <c r="B14">
        <f t="shared" si="2"/>
        <v>39.685738662707166</v>
      </c>
      <c r="D14">
        <f t="shared" si="6"/>
        <v>0</v>
      </c>
      <c r="E14">
        <f t="shared" si="7"/>
        <v>0</v>
      </c>
      <c r="F14">
        <f t="shared" si="3"/>
        <v>1.4399598145016967</v>
      </c>
      <c r="G14">
        <f t="shared" si="5"/>
        <v>2.3728660432037962</v>
      </c>
      <c r="H14">
        <f t="shared" si="4"/>
        <v>23.039357032027148</v>
      </c>
      <c r="I14">
        <f t="shared" si="4"/>
        <v>37.96585669126074</v>
      </c>
      <c r="K14" s="3"/>
    </row>
    <row r="15" spans="2:16" x14ac:dyDescent="0.25">
      <c r="B15">
        <f t="shared" si="2"/>
        <v>55.560034127790033</v>
      </c>
      <c r="D15" t="str">
        <f t="shared" si="6"/>
        <v/>
      </c>
      <c r="E15" t="str">
        <f t="shared" si="7"/>
        <v/>
      </c>
      <c r="F15">
        <f t="shared" si="3"/>
        <v>1.445209391310736</v>
      </c>
      <c r="G15">
        <f t="shared" si="5"/>
        <v>2.4029553935702754</v>
      </c>
      <c r="H15">
        <f t="shared" si="4"/>
        <v>23.123350260971776</v>
      </c>
      <c r="I15">
        <f t="shared" si="4"/>
        <v>38.447286297124407</v>
      </c>
    </row>
    <row r="16" spans="2:16" x14ac:dyDescent="0.25">
      <c r="B16">
        <f t="shared" si="2"/>
        <v>77.784047778906043</v>
      </c>
      <c r="D16" t="str">
        <f t="shared" si="6"/>
        <v/>
      </c>
      <c r="E16" t="str">
        <f t="shared" si="7"/>
        <v/>
      </c>
      <c r="F16">
        <f t="shared" si="3"/>
        <v>1.4489590890314781</v>
      </c>
      <c r="G16">
        <f t="shared" si="5"/>
        <v>2.4261976735340287</v>
      </c>
      <c r="H16">
        <f t="shared" si="4"/>
        <v>23.183345424503649</v>
      </c>
      <c r="I16">
        <f t="shared" si="4"/>
        <v>38.819162776544459</v>
      </c>
    </row>
    <row r="17" spans="2:12" x14ac:dyDescent="0.25">
      <c r="B17">
        <f t="shared" si="2"/>
        <v>108.89766689046846</v>
      </c>
      <c r="D17" t="str">
        <f t="shared" si="6"/>
        <v/>
      </c>
      <c r="E17" t="str">
        <f t="shared" si="7"/>
        <v/>
      </c>
      <c r="F17">
        <f t="shared" si="3"/>
        <v>1.4516374445462943</v>
      </c>
      <c r="G17">
        <f t="shared" si="5"/>
        <v>2.4440630250728805</v>
      </c>
      <c r="H17">
        <f t="shared" si="4"/>
        <v>23.226199112740709</v>
      </c>
      <c r="I17">
        <f t="shared" si="4"/>
        <v>39.105008401166089</v>
      </c>
      <c r="J17" t="s">
        <v>20</v>
      </c>
      <c r="K17" s="3" t="s">
        <v>5</v>
      </c>
      <c r="L17">
        <f ca="1">L10/L6/10</f>
        <v>34.682118620856059</v>
      </c>
    </row>
    <row r="18" spans="2:12" x14ac:dyDescent="0.25">
      <c r="B18">
        <f t="shared" si="2"/>
        <v>152.45673364665583</v>
      </c>
      <c r="D18" t="str">
        <f t="shared" si="6"/>
        <v/>
      </c>
      <c r="E18" t="str">
        <f t="shared" si="7"/>
        <v/>
      </c>
      <c r="F18">
        <f t="shared" si="3"/>
        <v>1.4535505556283053</v>
      </c>
      <c r="G18">
        <f t="shared" si="5"/>
        <v>2.4577344594077988</v>
      </c>
      <c r="H18">
        <f t="shared" si="4"/>
        <v>23.256808890052884</v>
      </c>
      <c r="I18">
        <f t="shared" si="4"/>
        <v>39.32375135052478</v>
      </c>
      <c r="J18" t="s">
        <v>37</v>
      </c>
      <c r="K18" s="3" t="s">
        <v>5</v>
      </c>
      <c r="L18">
        <f ca="1">(L10-N6)/L6/10</f>
        <v>14.682118620856059</v>
      </c>
    </row>
    <row r="19" spans="2:12" x14ac:dyDescent="0.25">
      <c r="B19">
        <f t="shared" si="2"/>
        <v>213.43942710531815</v>
      </c>
      <c r="D19" t="str">
        <f t="shared" si="6"/>
        <v/>
      </c>
      <c r="E19" t="str">
        <f t="shared" si="7"/>
        <v/>
      </c>
      <c r="F19">
        <f t="shared" si="3"/>
        <v>1.4549170635440278</v>
      </c>
      <c r="G19">
        <f t="shared" si="5"/>
        <v>2.4681544887241262</v>
      </c>
      <c r="H19">
        <f t="shared" si="4"/>
        <v>23.278673016704445</v>
      </c>
      <c r="I19">
        <f t="shared" si="4"/>
        <v>39.49047181958602</v>
      </c>
    </row>
    <row r="20" spans="2:12" x14ac:dyDescent="0.25">
      <c r="B20">
        <f t="shared" si="2"/>
        <v>298.81519794744537</v>
      </c>
      <c r="D20" t="str">
        <f t="shared" si="6"/>
        <v/>
      </c>
      <c r="E20" t="str">
        <f t="shared" si="7"/>
        <v/>
      </c>
      <c r="F20">
        <f t="shared" si="3"/>
        <v>1.4558931406266866</v>
      </c>
      <c r="G20">
        <f t="shared" si="5"/>
        <v>2.4760674673675811</v>
      </c>
      <c r="H20">
        <f t="shared" si="4"/>
        <v>23.294290250026986</v>
      </c>
      <c r="I20">
        <f t="shared" si="4"/>
        <v>39.617079477881298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B2" sqref="B2"/>
    </sheetView>
  </sheetViews>
  <sheetFormatPr defaultRowHeight="14" x14ac:dyDescent="0.25"/>
  <cols>
    <col min="1" max="1" width="2.453125" customWidth="1"/>
    <col min="10" max="10" width="33" bestFit="1" customWidth="1"/>
    <col min="11" max="11" width="3.26953125" customWidth="1"/>
    <col min="14" max="14" width="10.26953125" customWidth="1"/>
    <col min="15" max="15" width="4.26953125" bestFit="1" customWidth="1"/>
    <col min="16" max="16" width="17.90625" bestFit="1" customWidth="1"/>
  </cols>
  <sheetData>
    <row r="1" spans="2:16" x14ac:dyDescent="0.25">
      <c r="B1" s="1">
        <v>0.2</v>
      </c>
      <c r="D1">
        <f t="shared" ref="D1:D9" si="0">IF($L$5&lt;ROW(), "", $L$5-ROW())</f>
        <v>13</v>
      </c>
      <c r="E1">
        <f t="shared" ref="E1:E10" si="1">IF(D1="", "", D1*B1)</f>
        <v>2.6</v>
      </c>
      <c r="F1" t="s">
        <v>21</v>
      </c>
      <c r="G1" t="s">
        <v>22</v>
      </c>
      <c r="H1" t="s">
        <v>21</v>
      </c>
      <c r="I1" t="s">
        <v>22</v>
      </c>
    </row>
    <row r="2" spans="2:16" x14ac:dyDescent="0.25">
      <c r="B2">
        <f>B1*$L$2</f>
        <v>0.30000000000000004</v>
      </c>
      <c r="D2">
        <f t="shared" si="0"/>
        <v>12</v>
      </c>
      <c r="E2">
        <f t="shared" si="1"/>
        <v>3.6000000000000005</v>
      </c>
      <c r="F2">
        <f>1/($L$2+1)</f>
        <v>0.4</v>
      </c>
      <c r="G2">
        <f>1/($L$2+1)</f>
        <v>0.4</v>
      </c>
      <c r="H2">
        <f>F2*$L$4</f>
        <v>7.2</v>
      </c>
      <c r="I2">
        <f>G2*$L$4</f>
        <v>7.2</v>
      </c>
      <c r="J2" t="s">
        <v>4</v>
      </c>
      <c r="K2" s="3" t="s">
        <v>5</v>
      </c>
      <c r="L2" s="1">
        <v>1.5</v>
      </c>
      <c r="N2" s="1">
        <v>500</v>
      </c>
      <c r="O2" t="s">
        <v>10</v>
      </c>
      <c r="P2" t="s">
        <v>16</v>
      </c>
    </row>
    <row r="3" spans="2:16" x14ac:dyDescent="0.25">
      <c r="B3">
        <f t="shared" ref="B3:B20" si="2">B2*$L$2</f>
        <v>0.45000000000000007</v>
      </c>
      <c r="D3">
        <f t="shared" si="0"/>
        <v>11</v>
      </c>
      <c r="E3">
        <f t="shared" si="1"/>
        <v>4.9500000000000011</v>
      </c>
      <c r="F3">
        <f t="shared" ref="F3:F10" si="3">(POWER($L$2,ROW()-1)-1)/(POWER($L$2,ROW()-1-1)*($L$2*$L$2-1))</f>
        <v>0.66666666666666663</v>
      </c>
      <c r="G3">
        <f>(POWER($L$2,ROW())+ROW()-1-$L$2*ROW())/((POWER($L$2,ROW())-1)*($L$2-1))</f>
        <v>0.73684210526315785</v>
      </c>
      <c r="H3">
        <f t="shared" ref="H3:I20" si="4">F3*$L$4</f>
        <v>12</v>
      </c>
      <c r="I3">
        <f t="shared" si="4"/>
        <v>13.263157894736841</v>
      </c>
      <c r="J3" t="s">
        <v>8</v>
      </c>
      <c r="K3" s="3" t="s">
        <v>5</v>
      </c>
      <c r="L3">
        <f>1/(L2-1)</f>
        <v>2</v>
      </c>
      <c r="N3">
        <f>100000/N2</f>
        <v>200</v>
      </c>
      <c r="O3" t="s">
        <v>10</v>
      </c>
      <c r="P3" t="s">
        <v>17</v>
      </c>
    </row>
    <row r="4" spans="2:16" x14ac:dyDescent="0.25">
      <c r="B4">
        <f t="shared" si="2"/>
        <v>0.67500000000000004</v>
      </c>
      <c r="D4">
        <f t="shared" si="0"/>
        <v>10</v>
      </c>
      <c r="E4">
        <f t="shared" si="1"/>
        <v>6.75</v>
      </c>
      <c r="F4">
        <f t="shared" si="3"/>
        <v>0.84444444444444444</v>
      </c>
      <c r="G4">
        <f t="shared" ref="G4:G20" si="5">(POWER($L$2,ROW())+ROW()-1-$L$2*ROW())/((POWER($L$2,ROW())-1)*($L$2-1))</f>
        <v>1.0153846153846153</v>
      </c>
      <c r="H4">
        <f t="shared" si="4"/>
        <v>15.2</v>
      </c>
      <c r="I4">
        <f t="shared" si="4"/>
        <v>18.276923076923076</v>
      </c>
      <c r="J4" t="s">
        <v>6</v>
      </c>
      <c r="K4" s="3" t="s">
        <v>5</v>
      </c>
      <c r="L4" s="1">
        <v>18</v>
      </c>
      <c r="M4" s="4" t="s">
        <v>7</v>
      </c>
      <c r="N4" s="5">
        <f>L4*L3</f>
        <v>36</v>
      </c>
      <c r="O4" t="s">
        <v>10</v>
      </c>
      <c r="P4" t="s">
        <v>9</v>
      </c>
    </row>
    <row r="5" spans="2:16" x14ac:dyDescent="0.25">
      <c r="B5">
        <f t="shared" si="2"/>
        <v>1.0125000000000002</v>
      </c>
      <c r="D5">
        <f t="shared" si="0"/>
        <v>9</v>
      </c>
      <c r="E5">
        <f t="shared" si="1"/>
        <v>9.1125000000000007</v>
      </c>
      <c r="F5">
        <f t="shared" si="3"/>
        <v>0.96296296296296291</v>
      </c>
      <c r="G5">
        <f t="shared" si="5"/>
        <v>1.2417061611374407</v>
      </c>
      <c r="H5">
        <f t="shared" si="4"/>
        <v>17.333333333333332</v>
      </c>
      <c r="I5">
        <f t="shared" si="4"/>
        <v>22.350710900473931</v>
      </c>
      <c r="J5" t="s">
        <v>11</v>
      </c>
      <c r="K5" s="3" t="s">
        <v>5</v>
      </c>
      <c r="L5" s="1">
        <v>14</v>
      </c>
      <c r="N5">
        <f>L4*(L5-1)</f>
        <v>234</v>
      </c>
      <c r="O5" t="s">
        <v>10</v>
      </c>
      <c r="P5" t="s">
        <v>35</v>
      </c>
    </row>
    <row r="6" spans="2:16" x14ac:dyDescent="0.25">
      <c r="B6">
        <f t="shared" si="2"/>
        <v>1.5187500000000003</v>
      </c>
      <c r="D6">
        <f t="shared" si="0"/>
        <v>8</v>
      </c>
      <c r="E6">
        <f t="shared" si="1"/>
        <v>12.150000000000002</v>
      </c>
      <c r="F6">
        <f t="shared" si="3"/>
        <v>1.0419753086419754</v>
      </c>
      <c r="G6">
        <f t="shared" si="5"/>
        <v>1.4225563909774437</v>
      </c>
      <c r="H6">
        <f t="shared" si="4"/>
        <v>18.755555555555556</v>
      </c>
      <c r="I6">
        <f t="shared" si="4"/>
        <v>25.606015037593988</v>
      </c>
      <c r="J6" t="s">
        <v>12</v>
      </c>
      <c r="K6" s="3" t="s">
        <v>5</v>
      </c>
      <c r="L6">
        <f>SUM(B1:INDEX(B:B,L5))</f>
        <v>116.3717041015625</v>
      </c>
      <c r="N6">
        <f>L6*N3</f>
        <v>23274.3408203125</v>
      </c>
      <c r="O6" t="s">
        <v>10</v>
      </c>
      <c r="P6" t="s">
        <v>18</v>
      </c>
    </row>
    <row r="7" spans="2:16" x14ac:dyDescent="0.25">
      <c r="B7">
        <f t="shared" si="2"/>
        <v>2.2781250000000002</v>
      </c>
      <c r="D7">
        <f t="shared" si="0"/>
        <v>7</v>
      </c>
      <c r="E7">
        <f t="shared" si="1"/>
        <v>15.946875000000002</v>
      </c>
      <c r="F7">
        <f t="shared" si="3"/>
        <v>1.0946502057613168</v>
      </c>
      <c r="G7">
        <f t="shared" si="5"/>
        <v>1.564837299660029</v>
      </c>
      <c r="H7">
        <f t="shared" si="4"/>
        <v>19.703703703703702</v>
      </c>
      <c r="I7">
        <f t="shared" si="4"/>
        <v>28.167071393880523</v>
      </c>
      <c r="J7" t="s">
        <v>13</v>
      </c>
      <c r="K7" s="3" t="s">
        <v>5</v>
      </c>
      <c r="L7">
        <f ca="1">N7*L4</f>
        <v>4088.5813476562498</v>
      </c>
      <c r="N7">
        <f ca="1">SUM(INDIRECT("E1:E"&amp;$L$5))</f>
        <v>227.14340820312498</v>
      </c>
    </row>
    <row r="8" spans="2:16" x14ac:dyDescent="0.25">
      <c r="B8">
        <f t="shared" si="2"/>
        <v>3.4171875000000003</v>
      </c>
      <c r="D8">
        <f t="shared" si="0"/>
        <v>6</v>
      </c>
      <c r="E8">
        <f t="shared" si="1"/>
        <v>20.503125000000001</v>
      </c>
      <c r="F8">
        <f t="shared" si="3"/>
        <v>1.1297668038408779</v>
      </c>
      <c r="G8">
        <f t="shared" si="5"/>
        <v>1.6751784298176051</v>
      </c>
      <c r="H8">
        <f t="shared" si="4"/>
        <v>20.335802469135803</v>
      </c>
      <c r="I8">
        <f t="shared" si="4"/>
        <v>30.153211736716891</v>
      </c>
      <c r="J8" t="s">
        <v>14</v>
      </c>
      <c r="K8" s="3" t="s">
        <v>5</v>
      </c>
      <c r="L8">
        <f ca="1">L7*10</f>
        <v>40885.8134765625</v>
      </c>
    </row>
    <row r="9" spans="2:16" x14ac:dyDescent="0.25">
      <c r="B9">
        <f t="shared" si="2"/>
        <v>5.1257812500000002</v>
      </c>
      <c r="D9">
        <f t="shared" si="0"/>
        <v>5</v>
      </c>
      <c r="E9">
        <f t="shared" si="1"/>
        <v>25.62890625</v>
      </c>
      <c r="F9">
        <f t="shared" si="3"/>
        <v>1.1531778692272519</v>
      </c>
      <c r="G9">
        <f t="shared" si="5"/>
        <v>1.7596369516457149</v>
      </c>
      <c r="H9">
        <f t="shared" si="4"/>
        <v>20.757201646090532</v>
      </c>
      <c r="I9">
        <f t="shared" si="4"/>
        <v>31.673465129622869</v>
      </c>
      <c r="J9" t="s">
        <v>15</v>
      </c>
      <c r="K9" s="3" t="s">
        <v>5</v>
      </c>
      <c r="L9" s="1">
        <v>100000</v>
      </c>
    </row>
    <row r="10" spans="2:16" x14ac:dyDescent="0.25">
      <c r="B10">
        <f t="shared" si="2"/>
        <v>7.6886718750000007</v>
      </c>
      <c r="D10">
        <f>IF($L$5&lt;ROW(), "", $L$5-ROW())</f>
        <v>4</v>
      </c>
      <c r="E10">
        <f t="shared" si="1"/>
        <v>30.754687500000003</v>
      </c>
      <c r="F10">
        <f t="shared" si="3"/>
        <v>1.1687852461515014</v>
      </c>
      <c r="G10">
        <f t="shared" si="5"/>
        <v>1.8235243429556225</v>
      </c>
      <c r="H10">
        <f t="shared" si="4"/>
        <v>21.038134430727023</v>
      </c>
      <c r="I10">
        <f t="shared" si="4"/>
        <v>32.823438173201204</v>
      </c>
      <c r="J10" t="s">
        <v>19</v>
      </c>
      <c r="K10" s="3" t="s">
        <v>5</v>
      </c>
      <c r="L10">
        <f ca="1">L9-L8</f>
        <v>59114.1865234375</v>
      </c>
    </row>
    <row r="11" spans="2:16" x14ac:dyDescent="0.25">
      <c r="B11">
        <f t="shared" si="2"/>
        <v>11.533007812500001</v>
      </c>
      <c r="D11">
        <f t="shared" ref="D11:D20" si="6">IF($L$5&lt;ROW(), "", $L$5-ROW())</f>
        <v>3</v>
      </c>
      <c r="E11">
        <f>IF(D11="", "", D11*B11)</f>
        <v>34.599023437500001</v>
      </c>
      <c r="F11">
        <f t="shared" ref="F11:F20" si="7">(POWER($L$2,ROW()-1)-1)/(POWER($L$2,ROW()-1-1)*($L$2*$L$2-1))</f>
        <v>1.179190164101001</v>
      </c>
      <c r="G11">
        <f t="shared" si="5"/>
        <v>1.8713413554617673</v>
      </c>
      <c r="H11">
        <f t="shared" si="4"/>
        <v>21.225422953818018</v>
      </c>
      <c r="I11">
        <f t="shared" si="4"/>
        <v>33.684144398311808</v>
      </c>
    </row>
    <row r="12" spans="2:16" x14ac:dyDescent="0.25">
      <c r="B12">
        <f t="shared" si="2"/>
        <v>17.299511718750001</v>
      </c>
      <c r="D12">
        <f t="shared" si="6"/>
        <v>2</v>
      </c>
      <c r="E12">
        <f t="shared" ref="E12:E20" si="8">IF(D12="", "", D12*B12)</f>
        <v>34.599023437500001</v>
      </c>
      <c r="F12">
        <f t="shared" si="7"/>
        <v>1.186126776067334</v>
      </c>
      <c r="G12">
        <f t="shared" si="5"/>
        <v>1.9067934653784524</v>
      </c>
      <c r="H12">
        <f t="shared" si="4"/>
        <v>21.350281969212013</v>
      </c>
      <c r="I12">
        <f t="shared" si="4"/>
        <v>34.32228237681214</v>
      </c>
    </row>
    <row r="13" spans="2:16" x14ac:dyDescent="0.25">
      <c r="B13">
        <f t="shared" si="2"/>
        <v>25.949267578125003</v>
      </c>
      <c r="D13">
        <f t="shared" si="6"/>
        <v>1</v>
      </c>
      <c r="E13">
        <f t="shared" si="8"/>
        <v>25.949267578125003</v>
      </c>
      <c r="F13">
        <f t="shared" si="7"/>
        <v>1.1907511840448892</v>
      </c>
      <c r="G13">
        <f t="shared" si="5"/>
        <v>1.9328580047927946</v>
      </c>
      <c r="H13">
        <f t="shared" si="4"/>
        <v>21.433521312808004</v>
      </c>
      <c r="I13">
        <f t="shared" si="4"/>
        <v>34.791444086270303</v>
      </c>
    </row>
    <row r="14" spans="2:16" x14ac:dyDescent="0.25">
      <c r="B14">
        <f t="shared" si="2"/>
        <v>38.923901367187504</v>
      </c>
      <c r="D14">
        <f t="shared" si="6"/>
        <v>0</v>
      </c>
      <c r="E14">
        <f t="shared" si="8"/>
        <v>0</v>
      </c>
      <c r="F14">
        <f t="shared" si="7"/>
        <v>1.1938341226965929</v>
      </c>
      <c r="G14">
        <f t="shared" si="5"/>
        <v>1.9518783363770917</v>
      </c>
      <c r="H14">
        <f t="shared" si="4"/>
        <v>21.489014208538674</v>
      </c>
      <c r="I14">
        <f t="shared" si="4"/>
        <v>35.133810054787652</v>
      </c>
      <c r="K14" s="3"/>
    </row>
    <row r="15" spans="2:16" x14ac:dyDescent="0.25">
      <c r="B15">
        <f t="shared" si="2"/>
        <v>58.385852050781253</v>
      </c>
      <c r="D15" t="str">
        <f t="shared" si="6"/>
        <v/>
      </c>
      <c r="E15" t="str">
        <f t="shared" si="8"/>
        <v/>
      </c>
      <c r="F15">
        <f t="shared" si="7"/>
        <v>1.195889415131062</v>
      </c>
      <c r="G15">
        <f t="shared" si="5"/>
        <v>1.9656667206151044</v>
      </c>
      <c r="H15">
        <f t="shared" si="4"/>
        <v>21.526009472359114</v>
      </c>
      <c r="I15">
        <f t="shared" si="4"/>
        <v>35.382000971071882</v>
      </c>
    </row>
    <row r="16" spans="2:16" x14ac:dyDescent="0.25">
      <c r="B16">
        <f t="shared" si="2"/>
        <v>87.578778076171886</v>
      </c>
      <c r="D16" t="str">
        <f t="shared" si="6"/>
        <v/>
      </c>
      <c r="E16" t="str">
        <f t="shared" si="8"/>
        <v/>
      </c>
      <c r="F16">
        <f t="shared" si="7"/>
        <v>1.1972596100873747</v>
      </c>
      <c r="G16">
        <f t="shared" si="5"/>
        <v>1.9756038368881639</v>
      </c>
      <c r="H16">
        <f t="shared" si="4"/>
        <v>21.550672981572745</v>
      </c>
      <c r="I16">
        <f t="shared" si="4"/>
        <v>35.560869063986949</v>
      </c>
    </row>
    <row r="17" spans="2:12" x14ac:dyDescent="0.25">
      <c r="B17">
        <f t="shared" si="2"/>
        <v>131.36816711425783</v>
      </c>
      <c r="D17" t="str">
        <f t="shared" si="6"/>
        <v/>
      </c>
      <c r="E17" t="str">
        <f t="shared" si="8"/>
        <v/>
      </c>
      <c r="F17">
        <f t="shared" si="7"/>
        <v>1.198173073391583</v>
      </c>
      <c r="G17">
        <f t="shared" si="5"/>
        <v>1.9827281629323317</v>
      </c>
      <c r="H17">
        <f t="shared" si="4"/>
        <v>21.567115321048494</v>
      </c>
      <c r="I17">
        <f t="shared" si="4"/>
        <v>35.689106932781968</v>
      </c>
      <c r="J17" t="s">
        <v>20</v>
      </c>
      <c r="K17" s="3" t="s">
        <v>5</v>
      </c>
      <c r="L17">
        <f ca="1">L10/L6/10</f>
        <v>50.797732128977039</v>
      </c>
    </row>
    <row r="18" spans="2:12" x14ac:dyDescent="0.25">
      <c r="B18">
        <f t="shared" si="2"/>
        <v>197.05225067138673</v>
      </c>
      <c r="D18" t="str">
        <f t="shared" si="6"/>
        <v/>
      </c>
      <c r="E18" t="str">
        <f t="shared" si="8"/>
        <v/>
      </c>
      <c r="F18">
        <f t="shared" si="7"/>
        <v>1.1987820489277221</v>
      </c>
      <c r="G18">
        <f t="shared" si="5"/>
        <v>1.9878122425593074</v>
      </c>
      <c r="H18">
        <f t="shared" si="4"/>
        <v>21.578076880698998</v>
      </c>
      <c r="I18">
        <f t="shared" si="4"/>
        <v>35.780620366067531</v>
      </c>
      <c r="J18" t="s">
        <v>37</v>
      </c>
      <c r="K18" s="3" t="s">
        <v>5</v>
      </c>
      <c r="L18">
        <f ca="1">(L10-N6)/L6/10</f>
        <v>30.797732128977039</v>
      </c>
    </row>
    <row r="19" spans="2:12" x14ac:dyDescent="0.25">
      <c r="B19">
        <f t="shared" si="2"/>
        <v>295.57837600708012</v>
      </c>
      <c r="D19" t="str">
        <f t="shared" si="6"/>
        <v/>
      </c>
      <c r="E19" t="str">
        <f t="shared" si="8"/>
        <v/>
      </c>
      <c r="F19">
        <f t="shared" si="7"/>
        <v>1.1991880326184814</v>
      </c>
      <c r="G19">
        <f t="shared" si="5"/>
        <v>1.9914253652374501</v>
      </c>
      <c r="H19">
        <f t="shared" si="4"/>
        <v>21.585384587132666</v>
      </c>
      <c r="I19">
        <f t="shared" si="4"/>
        <v>35.845656574274102</v>
      </c>
    </row>
    <row r="20" spans="2:12" x14ac:dyDescent="0.25">
      <c r="B20">
        <f t="shared" si="2"/>
        <v>443.36756401062019</v>
      </c>
      <c r="D20" t="str">
        <f t="shared" si="6"/>
        <v/>
      </c>
      <c r="E20" t="str">
        <f t="shared" si="8"/>
        <v/>
      </c>
      <c r="F20">
        <f t="shared" si="7"/>
        <v>1.1994586884123208</v>
      </c>
      <c r="G20">
        <f t="shared" si="5"/>
        <v>1.993983617504921</v>
      </c>
      <c r="H20">
        <f t="shared" si="4"/>
        <v>21.590256391421775</v>
      </c>
      <c r="I20">
        <f t="shared" si="4"/>
        <v>35.891705115088577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L4" sqref="L4"/>
    </sheetView>
  </sheetViews>
  <sheetFormatPr defaultRowHeight="14" x14ac:dyDescent="0.25"/>
  <cols>
    <col min="1" max="1" width="12" customWidth="1"/>
    <col min="10" max="10" width="33" bestFit="1" customWidth="1"/>
    <col min="11" max="11" width="3.26953125" customWidth="1"/>
    <col min="14" max="14" width="10.26953125" customWidth="1"/>
    <col min="15" max="15" width="4.26953125" bestFit="1" customWidth="1"/>
    <col min="16" max="16" width="17.90625" bestFit="1" customWidth="1"/>
  </cols>
  <sheetData>
    <row r="1" spans="1:16" x14ac:dyDescent="0.25">
      <c r="B1" s="1">
        <v>0.1</v>
      </c>
      <c r="D1">
        <f t="shared" ref="D1:D9" si="0">IF($L$5&lt;ROW(), "", $L$5-ROW())</f>
        <v>13</v>
      </c>
      <c r="E1">
        <f t="shared" ref="E1:E10" si="1">IF(D1="", "", D1*B1)</f>
        <v>1.3</v>
      </c>
      <c r="F1" t="s">
        <v>21</v>
      </c>
      <c r="G1" t="s">
        <v>22</v>
      </c>
      <c r="H1" t="s">
        <v>21</v>
      </c>
      <c r="I1" t="s">
        <v>22</v>
      </c>
    </row>
    <row r="2" spans="1:16" x14ac:dyDescent="0.25">
      <c r="A2">
        <f>$B$1*POWER($L$2, ROW()-1)</f>
        <v>0.16400000000000001</v>
      </c>
      <c r="B2">
        <f>_xlfn.CEILING.MATH($B$1*POWER($L$2, ROW()-1), 0.01)</f>
        <v>0.17</v>
      </c>
      <c r="C2">
        <f>(F2+0.25)*$L$4</f>
        <v>12.575757575757578</v>
      </c>
      <c r="D2">
        <f t="shared" si="0"/>
        <v>12</v>
      </c>
      <c r="E2">
        <f t="shared" si="1"/>
        <v>2.04</v>
      </c>
      <c r="F2">
        <f>1/($L$2+1)</f>
        <v>0.37878787878787884</v>
      </c>
      <c r="G2">
        <f>1/($L$2+1)</f>
        <v>0.37878787878787884</v>
      </c>
      <c r="H2">
        <f>F2*$L$4</f>
        <v>7.575757575757577</v>
      </c>
      <c r="I2">
        <f>G2*$L$4</f>
        <v>7.575757575757577</v>
      </c>
      <c r="J2" t="s">
        <v>4</v>
      </c>
      <c r="K2" s="3" t="s">
        <v>5</v>
      </c>
      <c r="L2" s="1">
        <v>1.64</v>
      </c>
      <c r="N2" s="1">
        <v>500</v>
      </c>
      <c r="O2" t="s">
        <v>10</v>
      </c>
      <c r="P2" t="s">
        <v>16</v>
      </c>
    </row>
    <row r="3" spans="1:16" x14ac:dyDescent="0.25">
      <c r="A3">
        <f>$B$1*POWER($L$2, ROW()-1)</f>
        <v>0.26895999999999998</v>
      </c>
      <c r="B3">
        <f t="shared" ref="B3:B20" si="2">_xlfn.CEILING.MATH($B$1*POWER($L$2, ROW()-1), 0.01)</f>
        <v>0.27</v>
      </c>
      <c r="C3">
        <f t="shared" ref="C3:C7" si="3">(F3+0.25)*$L$4</f>
        <v>17.195121951219512</v>
      </c>
      <c r="D3">
        <f t="shared" si="0"/>
        <v>11</v>
      </c>
      <c r="E3">
        <f t="shared" si="1"/>
        <v>2.97</v>
      </c>
      <c r="F3">
        <f t="shared" ref="F3:F10" si="4">(POWER($L$2,ROW()-1)-1)/(POWER($L$2,ROW()-1-1)*($L$2*$L$2-1))</f>
        <v>0.6097560975609756</v>
      </c>
      <c r="G3">
        <f>(POWER($L$2,ROW())+ROW()-1-$L$2*ROW())/((POWER($L$2,ROW())-1)*($L$2-1))</f>
        <v>0.68297808465926135</v>
      </c>
      <c r="H3">
        <f t="shared" ref="H3:I20" si="5">F3*$L$4</f>
        <v>12.195121951219512</v>
      </c>
      <c r="I3">
        <f t="shared" si="5"/>
        <v>13.659561693185227</v>
      </c>
      <c r="J3" t="s">
        <v>8</v>
      </c>
      <c r="K3" s="3" t="s">
        <v>5</v>
      </c>
      <c r="L3">
        <f>1/(L2-1)</f>
        <v>1.5625000000000002</v>
      </c>
      <c r="N3">
        <f>100000/N2</f>
        <v>200</v>
      </c>
      <c r="O3" t="s">
        <v>10</v>
      </c>
      <c r="P3" t="s">
        <v>17</v>
      </c>
    </row>
    <row r="4" spans="1:16" x14ac:dyDescent="0.25">
      <c r="A4">
        <f t="shared" ref="A4:A20" si="6">$B$1*POWER($L$2, ROW()-1)</f>
        <v>0.44109439999999989</v>
      </c>
      <c r="B4">
        <f t="shared" si="2"/>
        <v>0.45</v>
      </c>
      <c r="C4">
        <f t="shared" si="3"/>
        <v>20.011807546013376</v>
      </c>
      <c r="D4">
        <f t="shared" si="0"/>
        <v>10</v>
      </c>
      <c r="E4">
        <f t="shared" si="1"/>
        <v>4.5</v>
      </c>
      <c r="F4">
        <f t="shared" si="4"/>
        <v>0.7505903773006688</v>
      </c>
      <c r="G4">
        <f t="shared" ref="G4:G20" si="7">(POWER($L$2,ROW())+ROW()-1-$L$2*ROW())/((POWER($L$2,ROW())-1)*($L$2-1))</f>
        <v>0.92085205918683788</v>
      </c>
      <c r="H4">
        <f t="shared" si="5"/>
        <v>15.011807546013376</v>
      </c>
      <c r="I4">
        <f t="shared" si="5"/>
        <v>18.417041183736757</v>
      </c>
      <c r="J4" t="s">
        <v>6</v>
      </c>
      <c r="K4" s="3" t="s">
        <v>5</v>
      </c>
      <c r="L4" s="1">
        <v>20</v>
      </c>
      <c r="M4" s="4" t="s">
        <v>7</v>
      </c>
      <c r="N4" s="5">
        <f>L4*L3</f>
        <v>31.250000000000004</v>
      </c>
      <c r="O4" t="s">
        <v>10</v>
      </c>
      <c r="P4" t="s">
        <v>9</v>
      </c>
    </row>
    <row r="5" spans="1:16" x14ac:dyDescent="0.25">
      <c r="A5">
        <f t="shared" si="6"/>
        <v>0.72339481599999989</v>
      </c>
      <c r="B5">
        <f t="shared" si="2"/>
        <v>0.73</v>
      </c>
      <c r="C5">
        <f t="shared" si="3"/>
        <v>21.7292987623511</v>
      </c>
      <c r="D5">
        <f t="shared" si="0"/>
        <v>9</v>
      </c>
      <c r="E5">
        <f t="shared" si="1"/>
        <v>6.57</v>
      </c>
      <c r="F5">
        <f t="shared" si="4"/>
        <v>0.83646493811755507</v>
      </c>
      <c r="G5">
        <f t="shared" si="7"/>
        <v>1.1022505900995392</v>
      </c>
      <c r="H5">
        <f t="shared" si="5"/>
        <v>16.7292987623511</v>
      </c>
      <c r="I5">
        <f t="shared" si="5"/>
        <v>22.045011801990782</v>
      </c>
      <c r="J5" t="s">
        <v>11</v>
      </c>
      <c r="K5" s="3" t="s">
        <v>5</v>
      </c>
      <c r="L5" s="1">
        <v>14</v>
      </c>
      <c r="N5">
        <f>L4*(L5-1)</f>
        <v>260</v>
      </c>
      <c r="O5" t="s">
        <v>10</v>
      </c>
      <c r="P5" t="s">
        <v>35</v>
      </c>
    </row>
    <row r="6" spans="1:16" x14ac:dyDescent="0.25">
      <c r="A6">
        <f t="shared" si="6"/>
        <v>1.1863674982399997</v>
      </c>
      <c r="B6">
        <f t="shared" si="2"/>
        <v>1.19</v>
      </c>
      <c r="C6">
        <f t="shared" si="3"/>
        <v>22.776549504020444</v>
      </c>
      <c r="D6">
        <f t="shared" si="0"/>
        <v>8</v>
      </c>
      <c r="E6">
        <f t="shared" si="1"/>
        <v>9.52</v>
      </c>
      <c r="F6">
        <f t="shared" si="4"/>
        <v>0.88882747520102212</v>
      </c>
      <c r="G6">
        <f t="shared" si="7"/>
        <v>1.2374099915501848</v>
      </c>
      <c r="H6">
        <f t="shared" si="5"/>
        <v>17.776549504020444</v>
      </c>
      <c r="I6">
        <f t="shared" si="5"/>
        <v>24.748199831003696</v>
      </c>
      <c r="J6" t="s">
        <v>12</v>
      </c>
      <c r="K6" s="3" t="s">
        <v>5</v>
      </c>
      <c r="L6">
        <f>SUM(B1:INDEX(B:B,L5))</f>
        <v>159.01</v>
      </c>
      <c r="N6">
        <f>L6*N3</f>
        <v>31802</v>
      </c>
      <c r="O6" t="s">
        <v>10</v>
      </c>
      <c r="P6" t="s">
        <v>18</v>
      </c>
    </row>
    <row r="7" spans="1:16" x14ac:dyDescent="0.25">
      <c r="A7">
        <f t="shared" si="6"/>
        <v>1.9456426971135992</v>
      </c>
      <c r="B7">
        <f t="shared" si="2"/>
        <v>1.95</v>
      </c>
      <c r="C7">
        <f t="shared" si="3"/>
        <v>23.415117029428579</v>
      </c>
      <c r="D7">
        <f t="shared" si="0"/>
        <v>7</v>
      </c>
      <c r="E7">
        <f t="shared" si="1"/>
        <v>13.65</v>
      </c>
      <c r="F7">
        <f t="shared" si="4"/>
        <v>0.92075585147142891</v>
      </c>
      <c r="G7">
        <f t="shared" si="7"/>
        <v>1.3360253768923502</v>
      </c>
      <c r="H7">
        <f t="shared" si="5"/>
        <v>18.415117029428579</v>
      </c>
      <c r="I7">
        <f t="shared" si="5"/>
        <v>26.720507537847006</v>
      </c>
      <c r="J7" t="s">
        <v>13</v>
      </c>
      <c r="K7" s="3" t="s">
        <v>5</v>
      </c>
      <c r="L7">
        <f ca="1">N7*L4</f>
        <v>4931.8000000000011</v>
      </c>
      <c r="N7">
        <f ca="1">SUM(INDIRECT("E1:E"&amp;$L$5))</f>
        <v>246.59000000000003</v>
      </c>
    </row>
    <row r="8" spans="1:16" x14ac:dyDescent="0.25">
      <c r="A8">
        <f t="shared" si="6"/>
        <v>3.1908540232663025</v>
      </c>
      <c r="B8">
        <f t="shared" si="2"/>
        <v>3.2</v>
      </c>
      <c r="C8">
        <f>(G8+0.25)*$L$4</f>
        <v>33.132914838204847</v>
      </c>
      <c r="D8">
        <f t="shared" si="0"/>
        <v>6</v>
      </c>
      <c r="E8">
        <f t="shared" si="1"/>
        <v>19.200000000000003</v>
      </c>
      <c r="F8">
        <f t="shared" si="4"/>
        <v>0.94022437358753075</v>
      </c>
      <c r="G8">
        <f t="shared" si="7"/>
        <v>1.4066457419102425</v>
      </c>
      <c r="H8">
        <f t="shared" si="5"/>
        <v>18.804487471750615</v>
      </c>
      <c r="I8">
        <f t="shared" si="5"/>
        <v>28.132914838204851</v>
      </c>
      <c r="J8" t="s">
        <v>14</v>
      </c>
      <c r="K8" s="3" t="s">
        <v>5</v>
      </c>
      <c r="L8">
        <f ca="1">L7*10</f>
        <v>49318.000000000015</v>
      </c>
    </row>
    <row r="9" spans="1:16" x14ac:dyDescent="0.25">
      <c r="A9">
        <f t="shared" si="6"/>
        <v>5.2330005981567354</v>
      </c>
      <c r="B9">
        <f t="shared" si="2"/>
        <v>5.24</v>
      </c>
      <c r="C9">
        <f t="shared" ref="C9:C14" si="8">(G9+0.25)*$L$4</f>
        <v>34.127889263738538</v>
      </c>
      <c r="D9">
        <f t="shared" si="0"/>
        <v>5</v>
      </c>
      <c r="E9">
        <f t="shared" si="1"/>
        <v>26.200000000000003</v>
      </c>
      <c r="F9">
        <f t="shared" si="4"/>
        <v>0.95209542365832434</v>
      </c>
      <c r="G9">
        <f t="shared" si="7"/>
        <v>1.456394463186927</v>
      </c>
      <c r="H9">
        <f t="shared" si="5"/>
        <v>19.041908473166487</v>
      </c>
      <c r="I9">
        <f t="shared" si="5"/>
        <v>29.127889263738538</v>
      </c>
      <c r="J9" t="s">
        <v>15</v>
      </c>
      <c r="K9" s="3" t="s">
        <v>5</v>
      </c>
      <c r="L9" s="1">
        <v>100000</v>
      </c>
    </row>
    <row r="10" spans="1:16" x14ac:dyDescent="0.25">
      <c r="A10">
        <f t="shared" si="6"/>
        <v>8.5821209809770451</v>
      </c>
      <c r="B10">
        <f t="shared" si="2"/>
        <v>8.59</v>
      </c>
      <c r="C10">
        <f t="shared" si="8"/>
        <v>34.818840053778814</v>
      </c>
      <c r="D10">
        <f>IF($L$5&lt;ROW(), "", $L$5-ROW())</f>
        <v>4</v>
      </c>
      <c r="E10">
        <f t="shared" si="1"/>
        <v>34.36</v>
      </c>
      <c r="F10">
        <f t="shared" si="4"/>
        <v>0.95933386882344251</v>
      </c>
      <c r="G10">
        <f t="shared" si="7"/>
        <v>1.4909420026889408</v>
      </c>
      <c r="H10">
        <f t="shared" si="5"/>
        <v>19.18667737646885</v>
      </c>
      <c r="I10">
        <f t="shared" si="5"/>
        <v>29.818840053778818</v>
      </c>
      <c r="J10" t="s">
        <v>19</v>
      </c>
      <c r="K10" s="3" t="s">
        <v>5</v>
      </c>
      <c r="L10">
        <f ca="1">L9-L8</f>
        <v>50681.999999999985</v>
      </c>
    </row>
    <row r="11" spans="1:16" x14ac:dyDescent="0.25">
      <c r="A11">
        <f t="shared" si="6"/>
        <v>14.074678408802354</v>
      </c>
      <c r="B11">
        <f t="shared" si="2"/>
        <v>14.08</v>
      </c>
      <c r="C11">
        <f t="shared" si="8"/>
        <v>35.292748776771951</v>
      </c>
      <c r="D11">
        <f t="shared" ref="D11:D20" si="9">IF($L$5&lt;ROW(), "", $L$5-ROW())</f>
        <v>3</v>
      </c>
      <c r="E11">
        <f>IF(D11="", "", D11*B11)</f>
        <v>42.24</v>
      </c>
      <c r="F11">
        <f t="shared" ref="F11:F20" si="10">(POWER($L$2,ROW()-1)-1)/(POWER($L$2,ROW()-1-1)*($L$2*$L$2-1))</f>
        <v>0.96374755489973407</v>
      </c>
      <c r="G11">
        <f t="shared" si="7"/>
        <v>1.5146374388385975</v>
      </c>
      <c r="H11">
        <f t="shared" si="5"/>
        <v>19.274951097994681</v>
      </c>
      <c r="I11">
        <f t="shared" si="5"/>
        <v>30.292748776771951</v>
      </c>
    </row>
    <row r="12" spans="1:16" x14ac:dyDescent="0.25">
      <c r="A12">
        <f t="shared" si="6"/>
        <v>23.082472590435856</v>
      </c>
      <c r="B12">
        <f t="shared" si="2"/>
        <v>23.09</v>
      </c>
      <c r="C12">
        <f t="shared" si="8"/>
        <v>35.614326900472861</v>
      </c>
      <c r="D12">
        <f t="shared" si="9"/>
        <v>2</v>
      </c>
      <c r="E12">
        <f t="shared" ref="E12:E20" si="11">IF(D12="", "", D12*B12)</f>
        <v>46.18</v>
      </c>
      <c r="F12">
        <f t="shared" si="10"/>
        <v>0.96643882689747274</v>
      </c>
      <c r="G12">
        <f t="shared" si="7"/>
        <v>1.5307163450236432</v>
      </c>
      <c r="H12">
        <f t="shared" si="5"/>
        <v>19.328776537949455</v>
      </c>
      <c r="I12">
        <f t="shared" si="5"/>
        <v>30.614326900472864</v>
      </c>
    </row>
    <row r="13" spans="1:16" x14ac:dyDescent="0.25">
      <c r="A13">
        <f t="shared" si="6"/>
        <v>37.855255048314802</v>
      </c>
      <c r="B13">
        <f t="shared" si="2"/>
        <v>37.86</v>
      </c>
      <c r="C13">
        <f t="shared" si="8"/>
        <v>35.830527562051863</v>
      </c>
      <c r="D13">
        <f t="shared" si="9"/>
        <v>1</v>
      </c>
      <c r="E13">
        <f t="shared" si="11"/>
        <v>37.86</v>
      </c>
      <c r="F13">
        <f t="shared" si="10"/>
        <v>0.96807984640828915</v>
      </c>
      <c r="G13">
        <f t="shared" si="7"/>
        <v>1.5415263781025932</v>
      </c>
      <c r="H13">
        <f t="shared" si="5"/>
        <v>19.361596928165781</v>
      </c>
      <c r="I13">
        <f t="shared" si="5"/>
        <v>30.830527562051863</v>
      </c>
    </row>
    <row r="14" spans="1:16" x14ac:dyDescent="0.25">
      <c r="A14">
        <f t="shared" si="6"/>
        <v>62.082618279236272</v>
      </c>
      <c r="B14">
        <f t="shared" si="2"/>
        <v>62.09</v>
      </c>
      <c r="C14">
        <f t="shared" si="8"/>
        <v>35.974722371145639</v>
      </c>
      <c r="D14">
        <f t="shared" si="9"/>
        <v>0</v>
      </c>
      <c r="E14">
        <f t="shared" si="11"/>
        <v>0</v>
      </c>
      <c r="F14">
        <f t="shared" si="10"/>
        <v>0.96908046806122594</v>
      </c>
      <c r="G14">
        <f t="shared" si="7"/>
        <v>1.5487361185572819</v>
      </c>
      <c r="H14">
        <f t="shared" si="5"/>
        <v>19.38160936122452</v>
      </c>
      <c r="I14">
        <f t="shared" si="5"/>
        <v>30.974722371145639</v>
      </c>
      <c r="K14" s="3"/>
    </row>
    <row r="15" spans="1:16" x14ac:dyDescent="0.25">
      <c r="A15">
        <f t="shared" si="6"/>
        <v>101.81549397794748</v>
      </c>
      <c r="B15">
        <f t="shared" si="2"/>
        <v>101.82000000000001</v>
      </c>
      <c r="D15" t="str">
        <f t="shared" si="9"/>
        <v/>
      </c>
      <c r="E15" t="str">
        <f t="shared" si="11"/>
        <v/>
      </c>
      <c r="F15">
        <f t="shared" si="10"/>
        <v>0.96969060321545553</v>
      </c>
      <c r="G15">
        <f t="shared" si="7"/>
        <v>1.5535113657751107</v>
      </c>
      <c r="H15">
        <f t="shared" si="5"/>
        <v>19.39381206430911</v>
      </c>
      <c r="I15">
        <f t="shared" si="5"/>
        <v>31.070227315502216</v>
      </c>
    </row>
    <row r="16" spans="1:16" x14ac:dyDescent="0.25">
      <c r="A16">
        <f t="shared" si="6"/>
        <v>166.97741012383386</v>
      </c>
      <c r="B16">
        <f t="shared" si="2"/>
        <v>166.98</v>
      </c>
      <c r="D16" t="str">
        <f t="shared" si="9"/>
        <v/>
      </c>
      <c r="E16" t="str">
        <f t="shared" si="11"/>
        <v/>
      </c>
      <c r="F16">
        <f t="shared" si="10"/>
        <v>0.97006263684608351</v>
      </c>
      <c r="G16">
        <f t="shared" si="7"/>
        <v>1.5566551006709575</v>
      </c>
      <c r="H16">
        <f t="shared" si="5"/>
        <v>19.40125273692167</v>
      </c>
      <c r="I16">
        <f t="shared" si="5"/>
        <v>31.133102013419148</v>
      </c>
    </row>
    <row r="17" spans="1:12" x14ac:dyDescent="0.25">
      <c r="A17">
        <f t="shared" si="6"/>
        <v>273.8429526030875</v>
      </c>
      <c r="B17">
        <f t="shared" si="2"/>
        <v>273.85000000000002</v>
      </c>
      <c r="D17" t="str">
        <f t="shared" si="9"/>
        <v/>
      </c>
      <c r="E17" t="str">
        <f t="shared" si="11"/>
        <v/>
      </c>
      <c r="F17">
        <f t="shared" si="10"/>
        <v>0.97028948662085668</v>
      </c>
      <c r="G17">
        <f t="shared" si="7"/>
        <v>1.5587138290575684</v>
      </c>
      <c r="H17">
        <f t="shared" si="5"/>
        <v>19.405789732417134</v>
      </c>
      <c r="I17">
        <f t="shared" si="5"/>
        <v>31.174276581151368</v>
      </c>
      <c r="J17" t="s">
        <v>20</v>
      </c>
      <c r="K17" s="3" t="s">
        <v>5</v>
      </c>
      <c r="L17">
        <f ca="1">L10/L6/10</f>
        <v>31.873467077542283</v>
      </c>
    </row>
    <row r="18" spans="1:12" x14ac:dyDescent="0.25">
      <c r="A18">
        <f t="shared" si="6"/>
        <v>449.10244226906343</v>
      </c>
      <c r="B18">
        <f t="shared" si="2"/>
        <v>449.11</v>
      </c>
      <c r="D18" t="str">
        <f t="shared" si="9"/>
        <v/>
      </c>
      <c r="E18" t="str">
        <f t="shared" si="11"/>
        <v/>
      </c>
      <c r="F18">
        <f t="shared" si="10"/>
        <v>0.97042780965425479</v>
      </c>
      <c r="G18">
        <f t="shared" si="7"/>
        <v>1.5600557692170947</v>
      </c>
      <c r="H18">
        <f t="shared" si="5"/>
        <v>19.408556193085097</v>
      </c>
      <c r="I18">
        <f t="shared" si="5"/>
        <v>31.201115384341893</v>
      </c>
      <c r="J18" t="s">
        <v>37</v>
      </c>
      <c r="K18" s="3" t="s">
        <v>5</v>
      </c>
      <c r="L18">
        <f ca="1">(L10-N6)/L6/10</f>
        <v>11.873467077542283</v>
      </c>
    </row>
    <row r="19" spans="1:12" x14ac:dyDescent="0.25">
      <c r="A19">
        <f t="shared" si="6"/>
        <v>736.52800532126412</v>
      </c>
      <c r="B19">
        <f t="shared" si="2"/>
        <v>736.53</v>
      </c>
      <c r="D19" t="str">
        <f t="shared" si="9"/>
        <v/>
      </c>
      <c r="E19" t="str">
        <f t="shared" si="11"/>
        <v/>
      </c>
      <c r="F19">
        <f t="shared" si="10"/>
        <v>0.97051215296730253</v>
      </c>
      <c r="G19">
        <f t="shared" si="7"/>
        <v>1.5609268995913919</v>
      </c>
      <c r="H19">
        <f t="shared" si="5"/>
        <v>19.410243059346051</v>
      </c>
      <c r="I19">
        <f t="shared" si="5"/>
        <v>31.218537991827837</v>
      </c>
    </row>
    <row r="20" spans="1:12" x14ac:dyDescent="0.25">
      <c r="A20">
        <f t="shared" si="6"/>
        <v>1207.9059287268728</v>
      </c>
      <c r="B20">
        <f t="shared" si="2"/>
        <v>1207.9100000000001</v>
      </c>
      <c r="D20" t="str">
        <f t="shared" si="9"/>
        <v/>
      </c>
      <c r="E20" t="str">
        <f t="shared" si="11"/>
        <v/>
      </c>
      <c r="F20">
        <f t="shared" si="10"/>
        <v>0.97056358181672175</v>
      </c>
      <c r="G20">
        <f t="shared" si="7"/>
        <v>1.561490340447278</v>
      </c>
      <c r="H20">
        <f t="shared" si="5"/>
        <v>19.411271636334433</v>
      </c>
      <c r="I20">
        <f t="shared" si="5"/>
        <v>31.229806808945561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workbookViewId="0">
      <selection activeCell="E4" sqref="E4:E8"/>
    </sheetView>
  </sheetViews>
  <sheetFormatPr defaultRowHeight="14" x14ac:dyDescent="0.25"/>
  <cols>
    <col min="1" max="4" width="8.7265625" style="7"/>
    <col min="5" max="5" width="11.36328125" style="7" bestFit="1" customWidth="1"/>
    <col min="6" max="6" width="8.7265625" style="7"/>
    <col min="7" max="7" width="22.1796875" style="7" bestFit="1" customWidth="1"/>
    <col min="8" max="16384" width="8.7265625" style="7"/>
  </cols>
  <sheetData>
    <row r="1" spans="2:8" x14ac:dyDescent="0.25">
      <c r="C1" s="12" t="s">
        <v>26</v>
      </c>
      <c r="D1" s="12"/>
      <c r="E1" s="12"/>
    </row>
    <row r="2" spans="2:8" x14ac:dyDescent="0.25">
      <c r="C2" s="6" t="s">
        <v>23</v>
      </c>
      <c r="D2" s="6" t="s">
        <v>24</v>
      </c>
      <c r="E2" s="6" t="s">
        <v>25</v>
      </c>
      <c r="G2" s="7" t="s">
        <v>29</v>
      </c>
    </row>
    <row r="3" spans="2:8" x14ac:dyDescent="0.25">
      <c r="C3" s="8">
        <v>1</v>
      </c>
      <c r="D3" s="8">
        <v>1</v>
      </c>
      <c r="E3" s="8"/>
      <c r="F3" s="7">
        <v>0</v>
      </c>
      <c r="G3" s="7">
        <f>SUM(E4:$E$17)*D3</f>
        <v>300</v>
      </c>
    </row>
    <row r="4" spans="2:8" x14ac:dyDescent="0.25">
      <c r="C4" s="8">
        <v>2</v>
      </c>
      <c r="D4" s="8">
        <v>1</v>
      </c>
      <c r="E4" s="8">
        <v>30</v>
      </c>
      <c r="F4" s="7">
        <v>15</v>
      </c>
      <c r="G4" s="7">
        <f>SUM(E5:$E$17)*D4</f>
        <v>270</v>
      </c>
    </row>
    <row r="5" spans="2:8" x14ac:dyDescent="0.25">
      <c r="B5" s="10" t="s">
        <v>32</v>
      </c>
      <c r="C5" s="8">
        <v>3</v>
      </c>
      <c r="D5" s="8">
        <v>3</v>
      </c>
      <c r="E5" s="8">
        <v>30</v>
      </c>
      <c r="F5" s="7">
        <v>18</v>
      </c>
      <c r="G5" s="7">
        <f>SUM(E6:$E$17)*D5</f>
        <v>720</v>
      </c>
    </row>
    <row r="6" spans="2:8" x14ac:dyDescent="0.25">
      <c r="B6" s="10" t="s">
        <v>33</v>
      </c>
      <c r="C6" s="8">
        <v>4</v>
      </c>
      <c r="D6" s="8">
        <v>4</v>
      </c>
      <c r="E6" s="8">
        <v>30</v>
      </c>
      <c r="F6" s="7">
        <v>27</v>
      </c>
      <c r="G6" s="7">
        <f>SUM(E7:$E$17)*D6</f>
        <v>840</v>
      </c>
    </row>
    <row r="7" spans="2:8" x14ac:dyDescent="0.25">
      <c r="B7" s="10" t="s">
        <v>34</v>
      </c>
      <c r="C7" s="8">
        <v>5</v>
      </c>
      <c r="D7" s="8">
        <v>6</v>
      </c>
      <c r="E7" s="8">
        <v>30</v>
      </c>
      <c r="F7" s="7">
        <v>34</v>
      </c>
      <c r="G7" s="7">
        <f>SUM(E8:$E$17)*D7</f>
        <v>1080</v>
      </c>
      <c r="H7" s="9"/>
    </row>
    <row r="8" spans="2:8" x14ac:dyDescent="0.25">
      <c r="B8" s="10"/>
      <c r="C8" s="8">
        <v>6</v>
      </c>
      <c r="D8" s="8">
        <v>12</v>
      </c>
      <c r="E8" s="8">
        <v>25</v>
      </c>
      <c r="F8" s="7">
        <v>33</v>
      </c>
      <c r="G8" s="7">
        <f>SUM(E9:$E$17)*D8</f>
        <v>1860</v>
      </c>
    </row>
    <row r="9" spans="2:8" x14ac:dyDescent="0.25">
      <c r="B9" s="10"/>
      <c r="C9" s="8">
        <v>7</v>
      </c>
      <c r="D9" s="8">
        <v>14</v>
      </c>
      <c r="E9" s="8">
        <v>25</v>
      </c>
      <c r="F9" s="7">
        <v>39</v>
      </c>
      <c r="G9" s="7">
        <f>SUM(E10:$E$17)*D9</f>
        <v>1820</v>
      </c>
    </row>
    <row r="10" spans="2:8" x14ac:dyDescent="0.25">
      <c r="B10" s="10"/>
      <c r="C10" s="8">
        <v>8</v>
      </c>
      <c r="D10" s="8">
        <v>20</v>
      </c>
      <c r="E10" s="8">
        <v>20</v>
      </c>
      <c r="F10" s="7">
        <v>40</v>
      </c>
      <c r="G10" s="7">
        <f>SUM(E11:$E$17)*D10</f>
        <v>2200</v>
      </c>
    </row>
    <row r="11" spans="2:8" x14ac:dyDescent="0.25">
      <c r="B11" s="10"/>
      <c r="C11" s="8">
        <v>9</v>
      </c>
      <c r="D11" s="8">
        <v>25</v>
      </c>
      <c r="E11" s="8">
        <v>20</v>
      </c>
      <c r="F11" s="7">
        <v>42</v>
      </c>
      <c r="G11" s="7">
        <f>SUM(E12:$E$17)*D11</f>
        <v>2250</v>
      </c>
    </row>
    <row r="12" spans="2:8" x14ac:dyDescent="0.25">
      <c r="B12" s="10"/>
      <c r="C12" s="8">
        <v>10</v>
      </c>
      <c r="D12" s="8">
        <v>25</v>
      </c>
      <c r="E12" s="8">
        <v>15</v>
      </c>
      <c r="F12" s="7">
        <v>45</v>
      </c>
      <c r="G12" s="7">
        <f>SUM(E13:$E$17)*D12</f>
        <v>1875</v>
      </c>
    </row>
    <row r="13" spans="2:8" x14ac:dyDescent="0.25">
      <c r="B13" s="10"/>
      <c r="C13" s="8">
        <v>11</v>
      </c>
      <c r="D13" s="8">
        <v>25</v>
      </c>
      <c r="E13" s="8">
        <v>15</v>
      </c>
      <c r="G13" s="7">
        <f>SUM(E14:$E$17)*D13</f>
        <v>1500</v>
      </c>
    </row>
    <row r="14" spans="2:8" x14ac:dyDescent="0.25">
      <c r="B14" s="10"/>
      <c r="C14" s="8">
        <v>12</v>
      </c>
      <c r="D14" s="8">
        <v>34</v>
      </c>
      <c r="E14" s="8">
        <v>15</v>
      </c>
      <c r="G14" s="7">
        <f>SUM(E15:$E$17)*D14</f>
        <v>1530</v>
      </c>
    </row>
    <row r="15" spans="2:8" x14ac:dyDescent="0.25">
      <c r="B15" s="10"/>
      <c r="C15" s="8">
        <v>13</v>
      </c>
      <c r="D15" s="8">
        <v>42</v>
      </c>
      <c r="E15" s="8">
        <v>15</v>
      </c>
      <c r="G15" s="7">
        <f>SUM(E16:$E$17)*D15</f>
        <v>1260</v>
      </c>
    </row>
    <row r="16" spans="2:8" x14ac:dyDescent="0.25">
      <c r="B16" s="10"/>
      <c r="C16" s="8">
        <v>14</v>
      </c>
      <c r="D16" s="8">
        <v>60</v>
      </c>
      <c r="E16" s="8">
        <v>15</v>
      </c>
      <c r="G16" s="7">
        <f>SUM(E17:$E$17)*D16</f>
        <v>900</v>
      </c>
    </row>
    <row r="17" spans="2:10" x14ac:dyDescent="0.25">
      <c r="B17" s="10"/>
      <c r="C17" s="8">
        <v>15</v>
      </c>
      <c r="D17" s="8" t="s">
        <v>27</v>
      </c>
      <c r="E17" s="8">
        <v>15</v>
      </c>
    </row>
    <row r="19" spans="2:10" x14ac:dyDescent="0.25">
      <c r="B19" s="7" t="s">
        <v>28</v>
      </c>
      <c r="D19" s="7">
        <f>SUM(D3:D16)</f>
        <v>272</v>
      </c>
      <c r="G19" s="7">
        <f>SUM(G3:G18)</f>
        <v>18405</v>
      </c>
      <c r="H19" s="7" t="s">
        <v>7</v>
      </c>
    </row>
    <row r="20" spans="2:10" x14ac:dyDescent="0.25">
      <c r="G20" s="7">
        <f>G19*10</f>
        <v>184050</v>
      </c>
      <c r="H20" s="7" t="s">
        <v>30</v>
      </c>
    </row>
    <row r="21" spans="2:10" x14ac:dyDescent="0.25">
      <c r="J21" s="7">
        <v>500</v>
      </c>
    </row>
    <row r="22" spans="2:10" x14ac:dyDescent="0.25">
      <c r="J22" s="7">
        <f>100000/J21</f>
        <v>200</v>
      </c>
    </row>
    <row r="23" spans="2:10" x14ac:dyDescent="0.25">
      <c r="F23" s="7" t="s">
        <v>31</v>
      </c>
      <c r="G23" s="7">
        <f>D19*J22</f>
        <v>54400</v>
      </c>
      <c r="H23" s="7" t="s">
        <v>30</v>
      </c>
    </row>
    <row r="25" spans="2:10" x14ac:dyDescent="0.25">
      <c r="F25" s="7" t="s">
        <v>36</v>
      </c>
      <c r="G25" s="7">
        <f>G23*2+G20</f>
        <v>292850</v>
      </c>
      <c r="H25" s="7" t="s">
        <v>30</v>
      </c>
    </row>
    <row r="29" spans="2:10" x14ac:dyDescent="0.25">
      <c r="F29" s="7">
        <v>0.01</v>
      </c>
      <c r="G29" s="7">
        <f>G25/100</f>
        <v>2928.5</v>
      </c>
      <c r="H29" s="7" t="s">
        <v>30</v>
      </c>
    </row>
    <row r="33" spans="6:8" x14ac:dyDescent="0.25">
      <c r="F33" s="7">
        <v>0.03</v>
      </c>
      <c r="G33" s="7">
        <v>10000</v>
      </c>
      <c r="H33" s="7" t="s">
        <v>30</v>
      </c>
    </row>
    <row r="49" spans="2:16" x14ac:dyDescent="0.25">
      <c r="B49" s="8">
        <v>1</v>
      </c>
      <c r="C49" s="8">
        <v>2</v>
      </c>
      <c r="D49" s="8">
        <v>3</v>
      </c>
      <c r="E49" s="8">
        <v>4</v>
      </c>
      <c r="F49" s="8">
        <v>5</v>
      </c>
      <c r="G49" s="8">
        <v>6</v>
      </c>
      <c r="H49" s="8">
        <v>7</v>
      </c>
      <c r="I49" s="8">
        <v>8</v>
      </c>
      <c r="J49" s="8">
        <v>9</v>
      </c>
      <c r="K49" s="8">
        <v>10</v>
      </c>
      <c r="L49" s="8">
        <v>11</v>
      </c>
      <c r="M49" s="8">
        <v>12</v>
      </c>
      <c r="N49" s="8">
        <v>13</v>
      </c>
      <c r="O49" s="8">
        <v>14</v>
      </c>
      <c r="P49" s="8">
        <v>15</v>
      </c>
    </row>
    <row r="50" spans="2:16" x14ac:dyDescent="0.25">
      <c r="B50" s="8">
        <v>1</v>
      </c>
      <c r="C50" s="8">
        <v>1</v>
      </c>
      <c r="D50" s="8">
        <v>3</v>
      </c>
      <c r="E50" s="8">
        <v>4</v>
      </c>
      <c r="F50" s="8">
        <v>6</v>
      </c>
      <c r="G50" s="8">
        <v>12</v>
      </c>
      <c r="H50" s="8">
        <v>14</v>
      </c>
      <c r="I50" s="8">
        <v>20</v>
      </c>
      <c r="J50" s="8">
        <v>25</v>
      </c>
      <c r="K50" s="8">
        <v>25</v>
      </c>
      <c r="L50" s="8">
        <v>25</v>
      </c>
      <c r="M50" s="8">
        <v>34</v>
      </c>
      <c r="N50" s="8">
        <v>42</v>
      </c>
      <c r="O50" s="8">
        <v>60</v>
      </c>
      <c r="P50" s="8" t="s">
        <v>27</v>
      </c>
    </row>
    <row r="51" spans="2:16" x14ac:dyDescent="0.25">
      <c r="B51" s="11"/>
      <c r="C51" s="11">
        <v>30</v>
      </c>
      <c r="D51" s="11">
        <v>30</v>
      </c>
      <c r="E51" s="11">
        <v>30</v>
      </c>
      <c r="F51" s="11">
        <v>30</v>
      </c>
      <c r="G51" s="11">
        <v>25</v>
      </c>
      <c r="H51" s="11">
        <v>25</v>
      </c>
      <c r="I51" s="11">
        <v>20</v>
      </c>
      <c r="J51" s="11">
        <v>20</v>
      </c>
      <c r="K51" s="11">
        <v>15</v>
      </c>
      <c r="L51" s="11">
        <v>15</v>
      </c>
      <c r="M51" s="11">
        <v>15</v>
      </c>
      <c r="N51" s="11">
        <v>15</v>
      </c>
      <c r="O51" s="11">
        <v>15</v>
      </c>
      <c r="P51" s="11">
        <v>15</v>
      </c>
    </row>
    <row r="52" spans="2:16" x14ac:dyDescent="0.25">
      <c r="B52" s="7">
        <v>0</v>
      </c>
      <c r="C52" s="7">
        <v>15</v>
      </c>
      <c r="D52" s="7">
        <v>18</v>
      </c>
      <c r="E52" s="7">
        <v>27</v>
      </c>
      <c r="F52" s="7">
        <v>34</v>
      </c>
      <c r="G52" s="7">
        <v>33</v>
      </c>
      <c r="H52" s="7">
        <v>39</v>
      </c>
      <c r="I52" s="7">
        <v>40</v>
      </c>
      <c r="J52" s="7">
        <v>42</v>
      </c>
      <c r="K52" s="7">
        <v>45</v>
      </c>
    </row>
    <row r="54" spans="2:16" x14ac:dyDescent="0.25">
      <c r="B54" s="7">
        <f>SUM(C51:H51)</f>
        <v>170</v>
      </c>
      <c r="C54" s="7">
        <f>SUM(D51:H51)</f>
        <v>140</v>
      </c>
      <c r="D54" s="7">
        <f>D50*SUM(E51:H51)</f>
        <v>330</v>
      </c>
      <c r="E54" s="7">
        <f>E50*SUM(F51:H51)</f>
        <v>320</v>
      </c>
      <c r="F54" s="7">
        <f>F50*SUM(G51:H51)</f>
        <v>300</v>
      </c>
      <c r="G54" s="7">
        <f>G50*H51</f>
        <v>300</v>
      </c>
      <c r="H54" s="7">
        <f>H50*I51</f>
        <v>280</v>
      </c>
      <c r="J54" s="7">
        <f>J50*J51</f>
        <v>500</v>
      </c>
      <c r="K54" s="7">
        <f>K50*SUM(J51:K51)</f>
        <v>875</v>
      </c>
      <c r="L54" s="7">
        <f>L50*SUM(J51:L51)</f>
        <v>1250</v>
      </c>
    </row>
    <row r="55" spans="2:16" x14ac:dyDescent="0.25">
      <c r="B55" s="7">
        <f>SUM(B54:G54)</f>
        <v>1560</v>
      </c>
      <c r="G55" s="7">
        <f>SUM(B50:H50)*I51</f>
        <v>820</v>
      </c>
      <c r="I55" s="1"/>
      <c r="K55" s="1"/>
    </row>
  </sheetData>
  <mergeCells count="1">
    <mergeCell ref="C1:E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J16" sqref="J16"/>
    </sheetView>
  </sheetViews>
  <sheetFormatPr defaultRowHeight="14" x14ac:dyDescent="0.25"/>
  <cols>
    <col min="1" max="1" width="2.453125" customWidth="1"/>
    <col min="10" max="10" width="33" bestFit="1" customWidth="1"/>
    <col min="11" max="11" width="3.26953125" customWidth="1"/>
    <col min="14" max="14" width="10.26953125" customWidth="1"/>
    <col min="15" max="15" width="4.26953125" bestFit="1" customWidth="1"/>
    <col min="16" max="16" width="17.90625" bestFit="1" customWidth="1"/>
  </cols>
  <sheetData>
    <row r="1" spans="2:16" x14ac:dyDescent="0.25">
      <c r="B1" s="1">
        <v>1</v>
      </c>
      <c r="D1">
        <f t="shared" ref="D1:D9" si="0">IF($L$5&lt;ROW(), "", $L$5-ROW())</f>
        <v>9</v>
      </c>
      <c r="E1">
        <f t="shared" ref="E1:E10" si="1">IF(D1="", "", D1*B1)</f>
        <v>9</v>
      </c>
      <c r="F1" t="s">
        <v>21</v>
      </c>
      <c r="G1" t="s">
        <v>22</v>
      </c>
      <c r="H1" t="s">
        <v>21</v>
      </c>
      <c r="I1" t="s">
        <v>22</v>
      </c>
    </row>
    <row r="2" spans="2:16" x14ac:dyDescent="0.25">
      <c r="B2">
        <f>_xlfn.CEILING.MATH($B$1*POWER($L$2, ROW()-1), 0.01)</f>
        <v>1.6400000000000001</v>
      </c>
      <c r="D2">
        <f t="shared" si="0"/>
        <v>8</v>
      </c>
      <c r="E2">
        <f t="shared" si="1"/>
        <v>13.120000000000001</v>
      </c>
      <c r="F2">
        <f>1/($L$2+1)</f>
        <v>0.37878787878787884</v>
      </c>
      <c r="G2">
        <f>1/($L$2+1)</f>
        <v>0.37878787878787884</v>
      </c>
      <c r="H2">
        <f>F2*$L$4</f>
        <v>7.575757575757577</v>
      </c>
      <c r="I2">
        <f>G2*$L$4</f>
        <v>7.575757575757577</v>
      </c>
      <c r="J2" t="s">
        <v>4</v>
      </c>
      <c r="K2" s="3" t="s">
        <v>5</v>
      </c>
      <c r="L2" s="1">
        <v>1.64</v>
      </c>
      <c r="N2" s="1">
        <v>500</v>
      </c>
      <c r="O2" t="s">
        <v>10</v>
      </c>
      <c r="P2" t="s">
        <v>16</v>
      </c>
    </row>
    <row r="3" spans="2:16" x14ac:dyDescent="0.25">
      <c r="B3">
        <f t="shared" ref="B3:B20" si="2">_xlfn.CEILING.MATH($B$1*POWER($L$2, ROW()-1), 0.01)</f>
        <v>2.69</v>
      </c>
      <c r="D3">
        <f t="shared" si="0"/>
        <v>7</v>
      </c>
      <c r="E3">
        <f t="shared" si="1"/>
        <v>18.829999999999998</v>
      </c>
      <c r="F3">
        <f t="shared" ref="F3:F10" si="3">(POWER($L$2,ROW()-1)-1)/(POWER($L$2,ROW()-1-1)*($L$2*$L$2-1))</f>
        <v>0.6097560975609756</v>
      </c>
      <c r="G3">
        <f>(POWER($L$2,ROW())+ROW()-1-$L$2*ROW())/((POWER($L$2,ROW())-1)*($L$2-1))</f>
        <v>0.68297808465926135</v>
      </c>
      <c r="H3">
        <f t="shared" ref="H3:H20" si="4">F3*$L$4</f>
        <v>12.195121951219512</v>
      </c>
      <c r="I3">
        <f t="shared" ref="I3:I20" si="5">G3*$L$4</f>
        <v>13.659561693185227</v>
      </c>
      <c r="J3" t="s">
        <v>8</v>
      </c>
      <c r="K3" s="3" t="s">
        <v>5</v>
      </c>
      <c r="L3">
        <f>1/(L2-1)</f>
        <v>1.5625000000000002</v>
      </c>
      <c r="N3">
        <f>100000/N2</f>
        <v>200</v>
      </c>
      <c r="O3" t="s">
        <v>10</v>
      </c>
      <c r="P3" t="s">
        <v>17</v>
      </c>
    </row>
    <row r="4" spans="2:16" x14ac:dyDescent="0.25">
      <c r="B4">
        <f t="shared" si="2"/>
        <v>4.42</v>
      </c>
      <c r="D4">
        <f t="shared" si="0"/>
        <v>6</v>
      </c>
      <c r="E4">
        <f t="shared" si="1"/>
        <v>26.52</v>
      </c>
      <c r="F4">
        <f t="shared" si="3"/>
        <v>0.7505903773006688</v>
      </c>
      <c r="G4">
        <f t="shared" ref="G4:G20" si="6">(POWER($L$2,ROW())+ROW()-1-$L$2*ROW())/((POWER($L$2,ROW())-1)*($L$2-1))</f>
        <v>0.92085205918683788</v>
      </c>
      <c r="H4">
        <f t="shared" si="4"/>
        <v>15.011807546013376</v>
      </c>
      <c r="I4">
        <f t="shared" si="5"/>
        <v>18.417041183736757</v>
      </c>
      <c r="J4" t="s">
        <v>6</v>
      </c>
      <c r="K4" s="3" t="s">
        <v>5</v>
      </c>
      <c r="L4" s="1">
        <v>20</v>
      </c>
      <c r="M4" s="4" t="s">
        <v>7</v>
      </c>
      <c r="N4" s="5">
        <f>L4*L3</f>
        <v>31.250000000000004</v>
      </c>
      <c r="O4" t="s">
        <v>10</v>
      </c>
      <c r="P4" t="s">
        <v>9</v>
      </c>
    </row>
    <row r="5" spans="2:16" x14ac:dyDescent="0.25">
      <c r="B5">
        <f t="shared" si="2"/>
        <v>7.24</v>
      </c>
      <c r="D5">
        <f t="shared" si="0"/>
        <v>5</v>
      </c>
      <c r="E5">
        <f t="shared" si="1"/>
        <v>36.200000000000003</v>
      </c>
      <c r="F5">
        <f t="shared" si="3"/>
        <v>0.83646493811755507</v>
      </c>
      <c r="G5">
        <f t="shared" si="6"/>
        <v>1.1022505900995392</v>
      </c>
      <c r="H5">
        <f t="shared" si="4"/>
        <v>16.7292987623511</v>
      </c>
      <c r="I5">
        <f t="shared" si="5"/>
        <v>22.045011801990782</v>
      </c>
      <c r="J5" t="s">
        <v>11</v>
      </c>
      <c r="K5" s="3" t="s">
        <v>5</v>
      </c>
      <c r="L5" s="1">
        <v>10</v>
      </c>
      <c r="N5">
        <f>L4*(L5-1)</f>
        <v>180</v>
      </c>
      <c r="O5" t="s">
        <v>10</v>
      </c>
      <c r="P5" t="s">
        <v>35</v>
      </c>
    </row>
    <row r="6" spans="2:16" x14ac:dyDescent="0.25">
      <c r="B6">
        <f t="shared" si="2"/>
        <v>11.870000000000001</v>
      </c>
      <c r="D6">
        <f t="shared" si="0"/>
        <v>4</v>
      </c>
      <c r="E6">
        <f t="shared" si="1"/>
        <v>47.480000000000004</v>
      </c>
      <c r="F6">
        <f t="shared" si="3"/>
        <v>0.88882747520102212</v>
      </c>
      <c r="G6">
        <f t="shared" si="6"/>
        <v>1.2374099915501848</v>
      </c>
      <c r="H6">
        <f t="shared" si="4"/>
        <v>17.776549504020444</v>
      </c>
      <c r="I6">
        <f t="shared" si="5"/>
        <v>24.748199831003696</v>
      </c>
      <c r="J6" t="s">
        <v>12</v>
      </c>
      <c r="K6" s="3" t="s">
        <v>5</v>
      </c>
      <c r="L6">
        <f>SUM(B1:INDEX(B:B,L5))</f>
        <v>218.39999999999998</v>
      </c>
      <c r="N6">
        <f>L6*N3</f>
        <v>43679.999999999993</v>
      </c>
      <c r="O6" t="s">
        <v>10</v>
      </c>
      <c r="P6" t="s">
        <v>18</v>
      </c>
    </row>
    <row r="7" spans="2:16" x14ac:dyDescent="0.25">
      <c r="B7">
        <f t="shared" si="2"/>
        <v>19.46</v>
      </c>
      <c r="D7">
        <f t="shared" si="0"/>
        <v>3</v>
      </c>
      <c r="E7">
        <f t="shared" si="1"/>
        <v>58.38</v>
      </c>
      <c r="F7">
        <f t="shared" si="3"/>
        <v>0.92075585147142891</v>
      </c>
      <c r="G7">
        <f t="shared" si="6"/>
        <v>1.3360253768923502</v>
      </c>
      <c r="H7">
        <f t="shared" si="4"/>
        <v>18.415117029428579</v>
      </c>
      <c r="I7">
        <f t="shared" si="5"/>
        <v>26.720507537847006</v>
      </c>
      <c r="J7" t="s">
        <v>13</v>
      </c>
      <c r="K7" s="3" t="s">
        <v>5</v>
      </c>
      <c r="L7">
        <f ca="1">N7*L4</f>
        <v>6513.8000000000011</v>
      </c>
      <c r="N7">
        <f ca="1">SUM(INDIRECT("E1:E"&amp;$L$5))</f>
        <v>325.69000000000005</v>
      </c>
    </row>
    <row r="8" spans="2:16" x14ac:dyDescent="0.25">
      <c r="B8">
        <f t="shared" si="2"/>
        <v>31.91</v>
      </c>
      <c r="D8">
        <f t="shared" si="0"/>
        <v>2</v>
      </c>
      <c r="E8">
        <f t="shared" si="1"/>
        <v>63.82</v>
      </c>
      <c r="F8">
        <f t="shared" si="3"/>
        <v>0.94022437358753075</v>
      </c>
      <c r="G8">
        <f t="shared" si="6"/>
        <v>1.4066457419102425</v>
      </c>
      <c r="H8">
        <f t="shared" si="4"/>
        <v>18.804487471750615</v>
      </c>
      <c r="I8">
        <f t="shared" si="5"/>
        <v>28.132914838204851</v>
      </c>
      <c r="J8" t="s">
        <v>14</v>
      </c>
      <c r="K8" s="3" t="s">
        <v>5</v>
      </c>
      <c r="L8">
        <f ca="1">L7*10</f>
        <v>65138.000000000015</v>
      </c>
    </row>
    <row r="9" spans="2:16" x14ac:dyDescent="0.25">
      <c r="B9">
        <f t="shared" si="2"/>
        <v>52.34</v>
      </c>
      <c r="D9">
        <f t="shared" si="0"/>
        <v>1</v>
      </c>
      <c r="E9">
        <f t="shared" si="1"/>
        <v>52.34</v>
      </c>
      <c r="F9">
        <f t="shared" si="3"/>
        <v>0.95209542365832434</v>
      </c>
      <c r="G9">
        <f t="shared" si="6"/>
        <v>1.456394463186927</v>
      </c>
      <c r="H9">
        <f t="shared" si="4"/>
        <v>19.041908473166487</v>
      </c>
      <c r="I9">
        <f t="shared" si="5"/>
        <v>29.127889263738538</v>
      </c>
      <c r="J9" t="s">
        <v>15</v>
      </c>
      <c r="K9" s="3" t="s">
        <v>5</v>
      </c>
      <c r="L9" s="1">
        <v>100000</v>
      </c>
    </row>
    <row r="10" spans="2:16" x14ac:dyDescent="0.25">
      <c r="B10">
        <f t="shared" si="2"/>
        <v>85.83</v>
      </c>
      <c r="D10">
        <f>IF($L$5&lt;ROW(), "", $L$5-ROW())</f>
        <v>0</v>
      </c>
      <c r="E10">
        <f t="shared" si="1"/>
        <v>0</v>
      </c>
      <c r="F10">
        <f t="shared" si="3"/>
        <v>0.95933386882344251</v>
      </c>
      <c r="G10">
        <f t="shared" si="6"/>
        <v>1.4909420026889408</v>
      </c>
      <c r="H10">
        <f t="shared" si="4"/>
        <v>19.18667737646885</v>
      </c>
      <c r="I10">
        <f t="shared" si="5"/>
        <v>29.818840053778818</v>
      </c>
      <c r="J10" t="s">
        <v>19</v>
      </c>
      <c r="K10" s="3" t="s">
        <v>5</v>
      </c>
      <c r="L10">
        <f ca="1">L9-L8</f>
        <v>34861.999999999985</v>
      </c>
    </row>
    <row r="11" spans="2:16" x14ac:dyDescent="0.25">
      <c r="B11">
        <f t="shared" si="2"/>
        <v>140.75</v>
      </c>
      <c r="D11" t="str">
        <f t="shared" ref="D11:D20" si="7">IF($L$5&lt;ROW(), "", $L$5-ROW())</f>
        <v/>
      </c>
      <c r="E11" t="str">
        <f>IF(D11="", "", D11*B11)</f>
        <v/>
      </c>
      <c r="F11">
        <f t="shared" ref="F11:F20" si="8">(POWER($L$2,ROW()-1)-1)/(POWER($L$2,ROW()-1-1)*($L$2*$L$2-1))</f>
        <v>0.96374755489973407</v>
      </c>
      <c r="G11">
        <f t="shared" si="6"/>
        <v>1.5146374388385975</v>
      </c>
      <c r="H11">
        <f t="shared" si="4"/>
        <v>19.274951097994681</v>
      </c>
      <c r="I11">
        <f t="shared" si="5"/>
        <v>30.292748776771951</v>
      </c>
    </row>
    <row r="12" spans="2:16" x14ac:dyDescent="0.25">
      <c r="B12">
        <f t="shared" si="2"/>
        <v>230.83</v>
      </c>
      <c r="D12" t="str">
        <f t="shared" si="7"/>
        <v/>
      </c>
      <c r="E12" t="str">
        <f t="shared" ref="E12:E20" si="9">IF(D12="", "", D12*B12)</f>
        <v/>
      </c>
      <c r="F12">
        <f t="shared" si="8"/>
        <v>0.96643882689747274</v>
      </c>
      <c r="G12">
        <f t="shared" si="6"/>
        <v>1.5307163450236432</v>
      </c>
      <c r="H12">
        <f t="shared" si="4"/>
        <v>19.328776537949455</v>
      </c>
      <c r="I12">
        <f t="shared" si="5"/>
        <v>30.614326900472864</v>
      </c>
    </row>
    <row r="13" spans="2:16" x14ac:dyDescent="0.25">
      <c r="B13">
        <f t="shared" si="2"/>
        <v>378.56</v>
      </c>
      <c r="D13" t="str">
        <f t="shared" si="7"/>
        <v/>
      </c>
      <c r="E13" t="str">
        <f t="shared" si="9"/>
        <v/>
      </c>
      <c r="F13">
        <f t="shared" si="8"/>
        <v>0.96807984640828915</v>
      </c>
      <c r="G13">
        <f t="shared" si="6"/>
        <v>1.5415263781025932</v>
      </c>
      <c r="H13">
        <f t="shared" si="4"/>
        <v>19.361596928165781</v>
      </c>
      <c r="I13">
        <f t="shared" si="5"/>
        <v>30.830527562051863</v>
      </c>
    </row>
    <row r="14" spans="2:16" x14ac:dyDescent="0.25">
      <c r="B14">
        <f t="shared" si="2"/>
        <v>620.83000000000004</v>
      </c>
      <c r="D14" t="str">
        <f t="shared" si="7"/>
        <v/>
      </c>
      <c r="E14" t="str">
        <f t="shared" si="9"/>
        <v/>
      </c>
      <c r="F14">
        <f t="shared" si="8"/>
        <v>0.96908046806122594</v>
      </c>
      <c r="G14">
        <f t="shared" si="6"/>
        <v>1.5487361185572819</v>
      </c>
      <c r="H14">
        <f t="shared" si="4"/>
        <v>19.38160936122452</v>
      </c>
      <c r="I14">
        <f t="shared" si="5"/>
        <v>30.974722371145639</v>
      </c>
      <c r="K14" s="3"/>
    </row>
    <row r="15" spans="2:16" x14ac:dyDescent="0.25">
      <c r="B15">
        <f t="shared" si="2"/>
        <v>1018.16</v>
      </c>
      <c r="D15" t="str">
        <f t="shared" si="7"/>
        <v/>
      </c>
      <c r="E15" t="str">
        <f t="shared" si="9"/>
        <v/>
      </c>
      <c r="F15">
        <f t="shared" si="8"/>
        <v>0.96969060321545553</v>
      </c>
      <c r="G15">
        <f t="shared" si="6"/>
        <v>1.5535113657751107</v>
      </c>
      <c r="H15">
        <f t="shared" si="4"/>
        <v>19.39381206430911</v>
      </c>
      <c r="I15">
        <f t="shared" si="5"/>
        <v>31.070227315502216</v>
      </c>
    </row>
    <row r="16" spans="2:16" x14ac:dyDescent="0.25">
      <c r="B16">
        <f t="shared" si="2"/>
        <v>1669.78</v>
      </c>
      <c r="D16" t="str">
        <f t="shared" si="7"/>
        <v/>
      </c>
      <c r="E16" t="str">
        <f t="shared" si="9"/>
        <v/>
      </c>
      <c r="F16">
        <f t="shared" si="8"/>
        <v>0.97006263684608351</v>
      </c>
      <c r="G16">
        <f t="shared" si="6"/>
        <v>1.5566551006709575</v>
      </c>
      <c r="H16">
        <f t="shared" si="4"/>
        <v>19.40125273692167</v>
      </c>
      <c r="I16">
        <f t="shared" si="5"/>
        <v>31.133102013419148</v>
      </c>
    </row>
    <row r="17" spans="2:12" x14ac:dyDescent="0.25">
      <c r="B17">
        <f t="shared" si="2"/>
        <v>2738.43</v>
      </c>
      <c r="D17" t="str">
        <f t="shared" si="7"/>
        <v/>
      </c>
      <c r="E17" t="str">
        <f t="shared" si="9"/>
        <v/>
      </c>
      <c r="F17">
        <f t="shared" si="8"/>
        <v>0.97028948662085668</v>
      </c>
      <c r="G17">
        <f t="shared" si="6"/>
        <v>1.5587138290575684</v>
      </c>
      <c r="H17">
        <f t="shared" si="4"/>
        <v>19.405789732417134</v>
      </c>
      <c r="I17">
        <f t="shared" si="5"/>
        <v>31.174276581151368</v>
      </c>
      <c r="J17" t="s">
        <v>20</v>
      </c>
      <c r="K17" s="3" t="s">
        <v>5</v>
      </c>
      <c r="L17">
        <f ca="1">L10/L6/10</f>
        <v>15.962454212454208</v>
      </c>
    </row>
    <row r="18" spans="2:12" x14ac:dyDescent="0.25">
      <c r="B18">
        <f t="shared" si="2"/>
        <v>4491.03</v>
      </c>
      <c r="D18" t="str">
        <f t="shared" si="7"/>
        <v/>
      </c>
      <c r="E18" t="str">
        <f t="shared" si="9"/>
        <v/>
      </c>
      <c r="F18">
        <f t="shared" si="8"/>
        <v>0.97042780965425479</v>
      </c>
      <c r="G18">
        <f t="shared" si="6"/>
        <v>1.5600557692170947</v>
      </c>
      <c r="H18">
        <f t="shared" si="4"/>
        <v>19.408556193085097</v>
      </c>
      <c r="I18">
        <f t="shared" si="5"/>
        <v>31.201115384341893</v>
      </c>
    </row>
    <row r="19" spans="2:12" x14ac:dyDescent="0.25">
      <c r="B19">
        <f t="shared" si="2"/>
        <v>7365.29</v>
      </c>
      <c r="D19" t="str">
        <f t="shared" si="7"/>
        <v/>
      </c>
      <c r="E19" t="str">
        <f t="shared" si="9"/>
        <v/>
      </c>
      <c r="F19">
        <f t="shared" si="8"/>
        <v>0.97051215296730253</v>
      </c>
      <c r="G19">
        <f t="shared" si="6"/>
        <v>1.5609268995913919</v>
      </c>
      <c r="H19">
        <f t="shared" si="4"/>
        <v>19.410243059346051</v>
      </c>
      <c r="I19">
        <f t="shared" si="5"/>
        <v>31.218537991827837</v>
      </c>
    </row>
    <row r="20" spans="2:12" x14ac:dyDescent="0.25">
      <c r="B20">
        <f t="shared" si="2"/>
        <v>12079.06</v>
      </c>
      <c r="D20" t="str">
        <f t="shared" si="7"/>
        <v/>
      </c>
      <c r="E20" t="str">
        <f t="shared" si="9"/>
        <v/>
      </c>
      <c r="F20">
        <f t="shared" si="8"/>
        <v>0.97056358181672175</v>
      </c>
      <c r="G20">
        <f t="shared" si="6"/>
        <v>1.561490340447278</v>
      </c>
      <c r="H20">
        <f t="shared" si="4"/>
        <v>19.411271636334433</v>
      </c>
      <c r="I20">
        <f t="shared" si="5"/>
        <v>31.229806808945561</v>
      </c>
    </row>
  </sheetData>
  <sheetProtection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0"/>
  <sheetViews>
    <sheetView workbookViewId="0">
      <selection activeCell="L14" sqref="L14"/>
    </sheetView>
  </sheetViews>
  <sheetFormatPr defaultRowHeight="14" x14ac:dyDescent="0.25"/>
  <cols>
    <col min="1" max="1" width="2.453125" customWidth="1"/>
    <col min="10" max="10" width="33" bestFit="1" customWidth="1"/>
    <col min="11" max="11" width="3.26953125" customWidth="1"/>
    <col min="14" max="14" width="10.26953125" customWidth="1"/>
    <col min="15" max="15" width="4.26953125" bestFit="1" customWidth="1"/>
    <col min="16" max="16" width="17.90625" bestFit="1" customWidth="1"/>
  </cols>
  <sheetData>
    <row r="1" spans="2:16" x14ac:dyDescent="0.25">
      <c r="B1" s="1">
        <v>0.1</v>
      </c>
      <c r="D1">
        <f t="shared" ref="D1:D9" si="0">IF($L$5&lt;ROW(), "", $L$5-ROW())</f>
        <v>11</v>
      </c>
      <c r="E1">
        <f t="shared" ref="E1:E10" si="1">IF(D1="", "", D1*B1)</f>
        <v>1.1000000000000001</v>
      </c>
      <c r="F1" t="s">
        <v>2</v>
      </c>
      <c r="G1" t="s">
        <v>3</v>
      </c>
      <c r="H1" t="s">
        <v>2</v>
      </c>
      <c r="I1" t="s">
        <v>3</v>
      </c>
    </row>
    <row r="2" spans="2:16" x14ac:dyDescent="0.25">
      <c r="B2">
        <f>B1*$L$2</f>
        <v>0.18000000000000002</v>
      </c>
      <c r="D2">
        <f t="shared" si="0"/>
        <v>10</v>
      </c>
      <c r="E2">
        <f t="shared" si="1"/>
        <v>1.8000000000000003</v>
      </c>
      <c r="F2">
        <f>1/($L$2+1)</f>
        <v>0.35714285714285715</v>
      </c>
      <c r="G2">
        <f>1/($L$2+1)</f>
        <v>0.35714285714285715</v>
      </c>
      <c r="H2">
        <f>F2*$L$4</f>
        <v>7.1428571428571432</v>
      </c>
      <c r="I2">
        <f>G2*$L$4</f>
        <v>7.1428571428571432</v>
      </c>
      <c r="J2" t="s">
        <v>4</v>
      </c>
      <c r="K2" s="3" t="s">
        <v>5</v>
      </c>
      <c r="L2" s="1">
        <v>1.8</v>
      </c>
      <c r="N2" s="1">
        <v>500</v>
      </c>
      <c r="O2" t="s">
        <v>10</v>
      </c>
      <c r="P2" t="s">
        <v>16</v>
      </c>
    </row>
    <row r="3" spans="2:16" x14ac:dyDescent="0.25">
      <c r="B3">
        <f t="shared" ref="B3:B20" si="2">B2*$L$2</f>
        <v>0.32400000000000007</v>
      </c>
      <c r="D3">
        <f t="shared" si="0"/>
        <v>9</v>
      </c>
      <c r="E3">
        <f t="shared" si="1"/>
        <v>2.9160000000000004</v>
      </c>
      <c r="F3">
        <f t="shared" ref="F3:F20" si="3">(POWER($L$2,ROW()-1)-1)/(POWER($L$2,ROW()-1-1)*($L$2*$L$2-1))</f>
        <v>0.55555555555555547</v>
      </c>
      <c r="G3">
        <f>(POWER($L$2,ROW())+ROW()-1-$L$2*ROW())/((POWER($L$2,ROW())-1)*($L$2-1))</f>
        <v>0.62913907284768211</v>
      </c>
      <c r="H3">
        <f t="shared" ref="H3:I20" si="4">F3*$L$4</f>
        <v>11.111111111111109</v>
      </c>
      <c r="I3">
        <f t="shared" si="4"/>
        <v>12.582781456953642</v>
      </c>
      <c r="J3" t="s">
        <v>8</v>
      </c>
      <c r="K3" s="3" t="s">
        <v>5</v>
      </c>
      <c r="L3">
        <f>1/(L2-1)</f>
        <v>1.25</v>
      </c>
      <c r="N3">
        <f>100000/N2</f>
        <v>200</v>
      </c>
      <c r="O3" t="s">
        <v>10</v>
      </c>
      <c r="P3" t="s">
        <v>17</v>
      </c>
    </row>
    <row r="4" spans="2:16" x14ac:dyDescent="0.25">
      <c r="B4">
        <f t="shared" si="2"/>
        <v>0.58320000000000016</v>
      </c>
      <c r="D4">
        <f t="shared" si="0"/>
        <v>8</v>
      </c>
      <c r="E4">
        <f t="shared" si="1"/>
        <v>4.6656000000000013</v>
      </c>
      <c r="F4">
        <f t="shared" si="3"/>
        <v>0.66578483245149911</v>
      </c>
      <c r="G4">
        <f t="shared" ref="G4:G20" si="5">(POWER($L$2,ROW())+ROW()-1-$L$2*ROW())/((POWER($L$2,ROW())-1)*($L$2-1))</f>
        <v>0.82884097035040427</v>
      </c>
      <c r="H4">
        <f t="shared" si="4"/>
        <v>13.315696649029983</v>
      </c>
      <c r="I4">
        <f t="shared" si="4"/>
        <v>16.576819407008085</v>
      </c>
      <c r="J4" t="s">
        <v>6</v>
      </c>
      <c r="K4" s="3" t="s">
        <v>5</v>
      </c>
      <c r="L4" s="1">
        <v>20</v>
      </c>
      <c r="M4" s="4" t="s">
        <v>7</v>
      </c>
      <c r="N4" s="5">
        <f>L4*L3</f>
        <v>25</v>
      </c>
      <c r="O4" t="s">
        <v>10</v>
      </c>
      <c r="P4" t="s">
        <v>9</v>
      </c>
    </row>
    <row r="5" spans="2:16" x14ac:dyDescent="0.25">
      <c r="B5">
        <f t="shared" si="2"/>
        <v>1.0497600000000002</v>
      </c>
      <c r="D5">
        <f t="shared" si="0"/>
        <v>7</v>
      </c>
      <c r="E5">
        <f t="shared" si="1"/>
        <v>7.348320000000002</v>
      </c>
      <c r="F5">
        <f t="shared" si="3"/>
        <v>0.72702331961591216</v>
      </c>
      <c r="G5">
        <f t="shared" si="5"/>
        <v>0.97060296116157641</v>
      </c>
      <c r="H5">
        <f t="shared" si="4"/>
        <v>14.540466392318244</v>
      </c>
      <c r="I5">
        <f t="shared" si="4"/>
        <v>19.412059223231527</v>
      </c>
      <c r="J5" t="s">
        <v>11</v>
      </c>
      <c r="K5" s="3" t="s">
        <v>5</v>
      </c>
      <c r="L5" s="1">
        <v>12</v>
      </c>
      <c r="N5">
        <f>L4*(L5-1)</f>
        <v>220</v>
      </c>
      <c r="O5" t="s">
        <v>10</v>
      </c>
      <c r="P5" t="s">
        <v>35</v>
      </c>
    </row>
    <row r="6" spans="2:16" x14ac:dyDescent="0.25">
      <c r="B6">
        <f t="shared" si="2"/>
        <v>1.8895680000000006</v>
      </c>
      <c r="D6">
        <f t="shared" si="0"/>
        <v>6</v>
      </c>
      <c r="E6">
        <f t="shared" si="1"/>
        <v>11.337408000000003</v>
      </c>
      <c r="F6">
        <f t="shared" si="3"/>
        <v>0.76104470137391944</v>
      </c>
      <c r="G6">
        <f t="shared" si="5"/>
        <v>1.0682491431052934</v>
      </c>
      <c r="H6">
        <f t="shared" si="4"/>
        <v>15.220894027478389</v>
      </c>
      <c r="I6">
        <f t="shared" si="4"/>
        <v>21.364982862105869</v>
      </c>
      <c r="J6" t="s">
        <v>12</v>
      </c>
      <c r="K6" s="3" t="s">
        <v>5</v>
      </c>
      <c r="L6">
        <f>SUM(B1:INDEX(B:B,L5))</f>
        <v>144.47892267827206</v>
      </c>
      <c r="N6">
        <f>L6*N3</f>
        <v>28895.784535654413</v>
      </c>
      <c r="O6" t="s">
        <v>10</v>
      </c>
      <c r="P6" t="s">
        <v>18</v>
      </c>
    </row>
    <row r="7" spans="2:16" x14ac:dyDescent="0.25">
      <c r="B7">
        <f t="shared" si="2"/>
        <v>3.4012224000000013</v>
      </c>
      <c r="D7">
        <f t="shared" si="0"/>
        <v>5</v>
      </c>
      <c r="E7">
        <f t="shared" si="1"/>
        <v>17.006112000000005</v>
      </c>
      <c r="F7">
        <f t="shared" si="3"/>
        <v>0.77994546901725681</v>
      </c>
      <c r="G7">
        <f t="shared" si="5"/>
        <v>1.1337634148974971</v>
      </c>
      <c r="H7">
        <f t="shared" si="4"/>
        <v>15.598909380345136</v>
      </c>
      <c r="I7">
        <f t="shared" si="4"/>
        <v>22.675268297949941</v>
      </c>
      <c r="J7" t="s">
        <v>13</v>
      </c>
      <c r="K7" s="3" t="s">
        <v>5</v>
      </c>
      <c r="L7">
        <f ca="1">N7*L4</f>
        <v>3581.9730669568016</v>
      </c>
      <c r="N7">
        <f ca="1">SUM(INDIRECT("E1:E"&amp;$L$5))</f>
        <v>179.09865334784007</v>
      </c>
    </row>
    <row r="8" spans="2:16" x14ac:dyDescent="0.25">
      <c r="B8">
        <f t="shared" si="2"/>
        <v>6.1222003200000028</v>
      </c>
      <c r="D8">
        <f t="shared" si="0"/>
        <v>4</v>
      </c>
      <c r="E8">
        <f t="shared" si="1"/>
        <v>24.488801280000011</v>
      </c>
      <c r="F8">
        <f t="shared" si="3"/>
        <v>0.79044589548577748</v>
      </c>
      <c r="G8">
        <f t="shared" si="5"/>
        <v>1.1767396622513226</v>
      </c>
      <c r="H8">
        <f t="shared" si="4"/>
        <v>15.80891790971555</v>
      </c>
      <c r="I8">
        <f t="shared" si="4"/>
        <v>23.534793245026453</v>
      </c>
      <c r="J8" t="s">
        <v>14</v>
      </c>
      <c r="K8" s="3" t="s">
        <v>5</v>
      </c>
      <c r="L8">
        <f ca="1">L7*10</f>
        <v>35819.730669568016</v>
      </c>
    </row>
    <row r="9" spans="2:16" x14ac:dyDescent="0.25">
      <c r="B9">
        <f t="shared" si="2"/>
        <v>11.019960576000006</v>
      </c>
      <c r="D9">
        <f t="shared" si="0"/>
        <v>3</v>
      </c>
      <c r="E9">
        <f t="shared" si="1"/>
        <v>33.059881728000022</v>
      </c>
      <c r="F9">
        <f t="shared" si="3"/>
        <v>0.79627946574606689</v>
      </c>
      <c r="G9">
        <f t="shared" si="5"/>
        <v>1.2043978903490258</v>
      </c>
      <c r="H9">
        <f t="shared" si="4"/>
        <v>15.925589314921337</v>
      </c>
      <c r="I9">
        <f t="shared" si="4"/>
        <v>24.087957806980516</v>
      </c>
      <c r="J9" t="s">
        <v>15</v>
      </c>
      <c r="K9" s="3" t="s">
        <v>5</v>
      </c>
      <c r="L9" s="1">
        <v>100000</v>
      </c>
    </row>
    <row r="10" spans="2:16" x14ac:dyDescent="0.25">
      <c r="B10">
        <f t="shared" si="2"/>
        <v>19.83592903680001</v>
      </c>
      <c r="D10">
        <f>IF($L$5&lt;ROW(), "", $L$5-ROW())</f>
        <v>2</v>
      </c>
      <c r="E10">
        <f t="shared" si="1"/>
        <v>39.671858073600021</v>
      </c>
      <c r="F10">
        <f t="shared" si="3"/>
        <v>0.79952033811289425</v>
      </c>
      <c r="G10">
        <f t="shared" si="5"/>
        <v>1.2219137984890767</v>
      </c>
      <c r="H10">
        <f t="shared" si="4"/>
        <v>15.990406762257885</v>
      </c>
      <c r="I10">
        <f t="shared" si="4"/>
        <v>24.438275969781532</v>
      </c>
      <c r="J10" t="s">
        <v>19</v>
      </c>
      <c r="K10" s="3" t="s">
        <v>5</v>
      </c>
      <c r="L10">
        <f ca="1">L9-L8</f>
        <v>64180.269330431984</v>
      </c>
    </row>
    <row r="11" spans="2:16" x14ac:dyDescent="0.25">
      <c r="B11">
        <f t="shared" si="2"/>
        <v>35.704672266240017</v>
      </c>
      <c r="D11">
        <f t="shared" ref="D11:D20" si="6">IF($L$5&lt;ROW(), "", $L$5-ROW())</f>
        <v>1</v>
      </c>
      <c r="E11">
        <f>IF(D11="", "", D11*B11)</f>
        <v>35.704672266240017</v>
      </c>
      <c r="F11">
        <f t="shared" si="3"/>
        <v>0.8013208227611317</v>
      </c>
      <c r="G11">
        <f t="shared" si="5"/>
        <v>1.2328576086170475</v>
      </c>
      <c r="H11">
        <f t="shared" si="4"/>
        <v>16.026416455222634</v>
      </c>
      <c r="I11">
        <f t="shared" si="4"/>
        <v>24.65715217234095</v>
      </c>
    </row>
    <row r="12" spans="2:16" x14ac:dyDescent="0.25">
      <c r="B12">
        <f t="shared" si="2"/>
        <v>64.268410079232027</v>
      </c>
      <c r="D12">
        <f t="shared" si="6"/>
        <v>0</v>
      </c>
      <c r="E12">
        <f t="shared" ref="E12:E20" si="7">IF(D12="", "", D12*B12)</f>
        <v>0</v>
      </c>
      <c r="F12">
        <f t="shared" si="3"/>
        <v>0.80232109201015256</v>
      </c>
      <c r="G12">
        <f t="shared" si="5"/>
        <v>1.2396178627844547</v>
      </c>
      <c r="H12">
        <f t="shared" si="4"/>
        <v>16.046421840203053</v>
      </c>
      <c r="I12">
        <f t="shared" si="4"/>
        <v>24.792357255689094</v>
      </c>
    </row>
    <row r="13" spans="2:16" x14ac:dyDescent="0.25">
      <c r="B13">
        <f t="shared" si="2"/>
        <v>115.68313814261765</v>
      </c>
      <c r="D13" t="str">
        <f t="shared" si="6"/>
        <v/>
      </c>
      <c r="E13" t="str">
        <f t="shared" si="7"/>
        <v/>
      </c>
      <c r="F13">
        <f t="shared" si="3"/>
        <v>0.80287679714849736</v>
      </c>
      <c r="G13">
        <f t="shared" si="5"/>
        <v>1.2437538932660948</v>
      </c>
      <c r="H13">
        <f t="shared" si="4"/>
        <v>16.057535942969949</v>
      </c>
      <c r="I13">
        <f t="shared" si="4"/>
        <v>24.875077865321895</v>
      </c>
    </row>
    <row r="14" spans="2:16" x14ac:dyDescent="0.25">
      <c r="B14">
        <f t="shared" si="2"/>
        <v>208.22964865671179</v>
      </c>
      <c r="D14" t="str">
        <f t="shared" si="6"/>
        <v/>
      </c>
      <c r="E14" t="str">
        <f t="shared" si="7"/>
        <v/>
      </c>
      <c r="F14">
        <f t="shared" si="3"/>
        <v>0.80318552222535577</v>
      </c>
      <c r="G14">
        <f t="shared" si="5"/>
        <v>1.246263810898891</v>
      </c>
      <c r="H14">
        <f t="shared" si="4"/>
        <v>16.063710444507116</v>
      </c>
      <c r="I14">
        <f t="shared" si="4"/>
        <v>24.925276217977821</v>
      </c>
      <c r="K14" s="3"/>
    </row>
    <row r="15" spans="2:16" x14ac:dyDescent="0.25">
      <c r="B15">
        <f t="shared" si="2"/>
        <v>374.81336758208124</v>
      </c>
      <c r="D15" t="str">
        <f t="shared" si="6"/>
        <v/>
      </c>
      <c r="E15" t="str">
        <f t="shared" si="7"/>
        <v/>
      </c>
      <c r="F15">
        <f t="shared" si="3"/>
        <v>0.80335703615694354</v>
      </c>
      <c r="G15">
        <f t="shared" si="5"/>
        <v>1.2477763416622938</v>
      </c>
      <c r="H15">
        <f t="shared" si="4"/>
        <v>16.06714072313887</v>
      </c>
      <c r="I15">
        <f t="shared" si="4"/>
        <v>24.955526833245877</v>
      </c>
    </row>
    <row r="16" spans="2:16" x14ac:dyDescent="0.25">
      <c r="B16">
        <f t="shared" si="2"/>
        <v>674.66406164774628</v>
      </c>
      <c r="D16" t="str">
        <f t="shared" si="6"/>
        <v/>
      </c>
      <c r="E16" t="str">
        <f t="shared" si="7"/>
        <v/>
      </c>
      <c r="F16">
        <f t="shared" si="3"/>
        <v>0.80345232167449232</v>
      </c>
      <c r="G16">
        <f t="shared" si="5"/>
        <v>1.2486823633546544</v>
      </c>
      <c r="H16">
        <f t="shared" si="4"/>
        <v>16.069046433489845</v>
      </c>
      <c r="I16">
        <f t="shared" si="4"/>
        <v>24.973647267093089</v>
      </c>
    </row>
    <row r="17" spans="2:12" x14ac:dyDescent="0.25">
      <c r="B17">
        <f t="shared" si="2"/>
        <v>1214.3953109659433</v>
      </c>
      <c r="D17" t="str">
        <f t="shared" si="6"/>
        <v/>
      </c>
      <c r="E17" t="str">
        <f t="shared" si="7"/>
        <v/>
      </c>
      <c r="F17">
        <f t="shared" si="3"/>
        <v>0.80350525807313078</v>
      </c>
      <c r="G17">
        <f t="shared" si="5"/>
        <v>1.2492222568352584</v>
      </c>
      <c r="H17">
        <f t="shared" si="4"/>
        <v>16.070105161462614</v>
      </c>
      <c r="I17">
        <f t="shared" si="4"/>
        <v>24.984445136705169</v>
      </c>
      <c r="J17" t="s">
        <v>20</v>
      </c>
      <c r="K17" s="3" t="s">
        <v>5</v>
      </c>
      <c r="L17">
        <f ca="1">L10/L6/10</f>
        <v>44.421890847947154</v>
      </c>
    </row>
    <row r="18" spans="2:12" x14ac:dyDescent="0.25">
      <c r="B18">
        <f t="shared" si="2"/>
        <v>2185.9115597386981</v>
      </c>
      <c r="D18" t="str">
        <f t="shared" si="6"/>
        <v/>
      </c>
      <c r="E18" t="str">
        <f t="shared" si="7"/>
        <v/>
      </c>
      <c r="F18">
        <f t="shared" si="3"/>
        <v>0.80353466718348532</v>
      </c>
      <c r="G18">
        <f t="shared" si="5"/>
        <v>1.2495425133228875</v>
      </c>
      <c r="H18">
        <f t="shared" si="4"/>
        <v>16.070693343669706</v>
      </c>
      <c r="I18">
        <f t="shared" si="4"/>
        <v>24.990850266457748</v>
      </c>
      <c r="J18" t="s">
        <v>37</v>
      </c>
      <c r="K18" s="3" t="s">
        <v>5</v>
      </c>
      <c r="L18">
        <f ca="1">(L10-N6)/L6/10</f>
        <v>24.421890847947157</v>
      </c>
    </row>
    <row r="19" spans="2:12" x14ac:dyDescent="0.25">
      <c r="B19">
        <f t="shared" si="2"/>
        <v>3934.6408075296567</v>
      </c>
      <c r="D19" t="str">
        <f t="shared" si="6"/>
        <v/>
      </c>
      <c r="E19" t="str">
        <f t="shared" si="7"/>
        <v/>
      </c>
      <c r="F19">
        <f t="shared" si="3"/>
        <v>0.80355100557812664</v>
      </c>
      <c r="G19">
        <f t="shared" si="5"/>
        <v>1.2497317238062065</v>
      </c>
      <c r="H19">
        <f t="shared" si="4"/>
        <v>16.071020111562532</v>
      </c>
      <c r="I19">
        <f t="shared" si="4"/>
        <v>24.99463447612413</v>
      </c>
    </row>
    <row r="20" spans="2:12" x14ac:dyDescent="0.25">
      <c r="B20">
        <f t="shared" si="2"/>
        <v>7082.3534535533827</v>
      </c>
      <c r="D20" t="str">
        <f t="shared" si="6"/>
        <v/>
      </c>
      <c r="E20" t="str">
        <f t="shared" si="7"/>
        <v/>
      </c>
      <c r="F20">
        <f t="shared" si="3"/>
        <v>0.80356008246403876</v>
      </c>
      <c r="G20">
        <f t="shared" si="5"/>
        <v>1.2498431143214936</v>
      </c>
      <c r="H20">
        <f t="shared" si="4"/>
        <v>16.071201649280773</v>
      </c>
      <c r="I20">
        <f t="shared" si="4"/>
        <v>24.996862286429874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1.2</vt:lpstr>
      <vt:lpstr>1.3</vt:lpstr>
      <vt:lpstr>1.4</vt:lpstr>
      <vt:lpstr>1.5</vt:lpstr>
      <vt:lpstr>1.64</vt:lpstr>
      <vt:lpstr>SuperSkyNet</vt:lpstr>
      <vt:lpstr>templete</vt:lpstr>
      <vt:lpstr>1.8</vt:lpstr>
      <vt:lpstr>1.7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zenggao</dc:creator>
  <cp:lastModifiedBy>ZengGao</cp:lastModifiedBy>
  <dcterms:created xsi:type="dcterms:W3CDTF">2016-11-24T03:16:10Z</dcterms:created>
  <dcterms:modified xsi:type="dcterms:W3CDTF">2018-06-03T14:33:38Z</dcterms:modified>
</cp:coreProperties>
</file>