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onm\Documents\GitHub\cge\CGE\"/>
    </mc:Choice>
  </mc:AlternateContent>
  <xr:revisionPtr revIDLastSave="0" documentId="13_ncr:1_{25268EFF-5530-425E-82F3-0F5F653CA54C}" xr6:coauthVersionLast="47" xr6:coauthVersionMax="47" xr10:uidLastSave="{00000000-0000-0000-0000-000000000000}"/>
  <bookViews>
    <workbookView xWindow="-120" yWindow="-120" windowWidth="29040" windowHeight="15840" activeTab="1" xr2:uid="{D0337CB7-C2FB-4A92-809D-DC8F4F627208}"/>
  </bookViews>
  <sheets>
    <sheet name="OG" sheetId="1" r:id="rId1"/>
    <sheet name="Final Colo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3" l="1"/>
  <c r="W6" i="3"/>
  <c r="W7" i="3"/>
  <c r="W8" i="3"/>
  <c r="W9" i="3"/>
  <c r="W10" i="3"/>
  <c r="W11" i="3"/>
  <c r="W12" i="3"/>
  <c r="W13" i="3"/>
  <c r="W14" i="3"/>
  <c r="W4" i="3"/>
  <c r="V14" i="3"/>
  <c r="K14" i="3"/>
  <c r="J14" i="3"/>
  <c r="I14" i="3"/>
  <c r="V7" i="3"/>
  <c r="K7" i="3"/>
  <c r="J7" i="3"/>
  <c r="I7" i="3"/>
  <c r="V6" i="3"/>
  <c r="V8" i="3"/>
  <c r="V13" i="3"/>
  <c r="V11" i="3"/>
  <c r="I13" i="3"/>
  <c r="J13" i="3"/>
  <c r="K13" i="3"/>
  <c r="K8" i="3"/>
  <c r="J8" i="3"/>
  <c r="I8" i="3"/>
  <c r="K6" i="3"/>
  <c r="J6" i="3"/>
  <c r="I6" i="3"/>
  <c r="K11" i="3"/>
  <c r="J11" i="3"/>
  <c r="I11" i="3"/>
  <c r="I10" i="3"/>
  <c r="J10" i="3"/>
  <c r="K10" i="3"/>
  <c r="I12" i="3"/>
  <c r="J12" i="3"/>
  <c r="K12" i="3"/>
  <c r="I4" i="3"/>
  <c r="J4" i="3"/>
  <c r="K4" i="3"/>
  <c r="I5" i="3"/>
  <c r="J5" i="3"/>
  <c r="K5" i="3"/>
  <c r="V12" i="3"/>
  <c r="V10" i="3"/>
  <c r="K9" i="3"/>
  <c r="J9" i="3"/>
  <c r="I9" i="3"/>
  <c r="V4" i="3"/>
  <c r="V5" i="3"/>
  <c r="K3" i="3"/>
  <c r="J3" i="3"/>
  <c r="I3" i="3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H3" i="1" l="1"/>
  <c r="J3" i="1"/>
  <c r="I3" i="1"/>
  <c r="Q12" i="1"/>
  <c r="Q11" i="1"/>
  <c r="Q10" i="1"/>
  <c r="Q9" i="1"/>
  <c r="Q8" i="1"/>
  <c r="Q7" i="1"/>
  <c r="Q6" i="1"/>
  <c r="Q5" i="1"/>
  <c r="Q4" i="1"/>
  <c r="Q3" i="1"/>
  <c r="P6" i="1"/>
  <c r="P5" i="1"/>
  <c r="P7" i="1"/>
  <c r="P8" i="1"/>
  <c r="P9" i="1"/>
  <c r="P10" i="1"/>
  <c r="P11" i="1"/>
  <c r="P12" i="1"/>
  <c r="P4" i="1"/>
  <c r="P3" i="1"/>
</calcChain>
</file>

<file path=xl/sharedStrings.xml><?xml version="1.0" encoding="utf-8"?>
<sst xmlns="http://schemas.openxmlformats.org/spreadsheetml/2006/main" count="117" uniqueCount="72">
  <si>
    <t>COLOR</t>
  </si>
  <si>
    <t>OG</t>
  </si>
  <si>
    <t>Silver</t>
  </si>
  <si>
    <t>Name</t>
  </si>
  <si>
    <t>Green</t>
  </si>
  <si>
    <t>Orange</t>
  </si>
  <si>
    <t>Blue</t>
  </si>
  <si>
    <t>Khaki</t>
  </si>
  <si>
    <t>Salmon</t>
  </si>
  <si>
    <t>Grey</t>
  </si>
  <si>
    <t>Slate Blue</t>
  </si>
  <si>
    <t>FROM?</t>
  </si>
  <si>
    <t>Chiew</t>
  </si>
  <si>
    <t>Van Steenbergen</t>
  </si>
  <si>
    <t>Frober</t>
  </si>
  <si>
    <t>Pastel Pink</t>
  </si>
  <si>
    <t>Pastel Blue</t>
  </si>
  <si>
    <t>Various</t>
  </si>
  <si>
    <t>BG1</t>
  </si>
  <si>
    <t>BG2</t>
  </si>
  <si>
    <t>BG3</t>
  </si>
  <si>
    <t>BG4</t>
  </si>
  <si>
    <t>BG5</t>
  </si>
  <si>
    <t>BG6</t>
  </si>
  <si>
    <t>BG7</t>
  </si>
  <si>
    <t>BG8</t>
  </si>
  <si>
    <t>BG9</t>
  </si>
  <si>
    <t>BG10</t>
  </si>
  <si>
    <t>cd/m2</t>
  </si>
  <si>
    <t>AVG</t>
  </si>
  <si>
    <t>Luminance</t>
  </si>
  <si>
    <t>Orange + Pink</t>
  </si>
  <si>
    <t>Khaki + Salmon</t>
  </si>
  <si>
    <t>Pastel Pink + Pastel Blue</t>
  </si>
  <si>
    <t xml:space="preserve">Maybe do some reversing between the colors </t>
  </si>
  <si>
    <t>foreground and background switch</t>
  </si>
  <si>
    <t>R</t>
  </si>
  <si>
    <t>G</t>
  </si>
  <si>
    <t>B</t>
  </si>
  <si>
    <t>Try test 10 times at least once got the 2 colors</t>
  </si>
  <si>
    <t>this way we can do a t-test to compare them to be more robust</t>
  </si>
  <si>
    <t>Equate silver and chiew blue</t>
  </si>
  <si>
    <t>Color blindness</t>
  </si>
  <si>
    <t>People with corrected vision - do they participate with glasses</t>
  </si>
  <si>
    <t>Avoid too stimulating</t>
  </si>
  <si>
    <t>Avoid money related</t>
  </si>
  <si>
    <t>*** forgot to note about my and Gorkem's observation: screen kind of bar like</t>
  </si>
  <si>
    <t>*** Forgot to include the decimals</t>
  </si>
  <si>
    <t>*** When I move the photometer slightly, the numbers can change drastically</t>
  </si>
  <si>
    <t>For example: silver in one area around 100 while it is 110 in another slightly moved area</t>
  </si>
  <si>
    <t>SD</t>
  </si>
  <si>
    <t>New</t>
  </si>
  <si>
    <t>0:255 Scale</t>
  </si>
  <si>
    <t>Psychopy Scale</t>
  </si>
  <si>
    <t>Green = Chosen colors</t>
  </si>
  <si>
    <t>Red = Do not use</t>
  </si>
  <si>
    <t>Appearance</t>
  </si>
  <si>
    <t>Psychopy Task</t>
  </si>
  <si>
    <t>Redone</t>
  </si>
  <si>
    <t>Konica Minolta</t>
  </si>
  <si>
    <t>Luminance Meter LS-100</t>
  </si>
  <si>
    <t>Distance Scale</t>
  </si>
  <si>
    <t>A quarter of the way of 1.2m and 4ft</t>
  </si>
  <si>
    <t>Preset</t>
  </si>
  <si>
    <t>Minolta Standard</t>
  </si>
  <si>
    <t>ABS</t>
  </si>
  <si>
    <t>Absolute Luminance Measurement</t>
  </si>
  <si>
    <t>Response</t>
  </si>
  <si>
    <t>Slow</t>
  </si>
  <si>
    <t>What us the luminance from different angles?</t>
  </si>
  <si>
    <t>Effect of angle of screen? Effect of bouncing light?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</si>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</sst>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71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3EE65C"/>
        <bgColor indexed="64"/>
      </patternFill>
    </fill>
    <fill>
      <patternFill patternType="solid">
        <fgColor rgb="FFF6AD81"/>
        <bgColor indexed="64"/>
      </patternFill>
    </fill>
    <fill>
      <patternFill patternType="solid">
        <fgColor rgb="FF75CFFD"/>
        <bgColor indexed="64"/>
      </patternFill>
    </fill>
    <fill>
      <patternFill patternType="solid">
        <fgColor rgb="FFA6A0C6"/>
        <bgColor indexed="64"/>
      </patternFill>
    </fill>
    <fill>
      <patternFill patternType="solid">
        <fgColor rgb="FFBCAF51"/>
        <bgColor indexed="64"/>
      </patternFill>
    </fill>
    <fill>
      <patternFill patternType="solid">
        <fgColor rgb="FFD99861"/>
        <bgColor indexed="64"/>
      </patternFill>
    </fill>
    <fill>
      <patternFill patternType="solid">
        <fgColor rgb="FFFFA9AD"/>
        <bgColor indexed="64"/>
      </patternFill>
    </fill>
    <fill>
      <patternFill patternType="solid">
        <fgColor rgb="FFA4B6D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C2C2C2"/>
        <bgColor indexed="64"/>
      </patternFill>
    </fill>
    <fill>
      <patternFill patternType="solid">
        <fgColor rgb="FF77D1FF"/>
        <bgColor indexed="64"/>
      </patternFill>
    </fill>
    <fill>
      <patternFill patternType="solid">
        <fgColor rgb="FF76D0FE"/>
        <bgColor indexed="64"/>
      </patternFill>
    </fill>
    <fill>
      <patternFill patternType="solid">
        <fgColor rgb="FF73CDF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2" borderId="0" xfId="0" applyFont="1" applyFill="1"/>
    <xf numFmtId="164" fontId="0" fillId="0" borderId="0" xfId="0" applyNumberFormat="1"/>
    <xf numFmtId="0" fontId="2" fillId="3" borderId="0" xfId="0" applyFont="1" applyFill="1"/>
    <xf numFmtId="0" fontId="2" fillId="4" borderId="1" xfId="0" applyFont="1" applyFill="1" applyBorder="1"/>
    <xf numFmtId="0" fontId="2" fillId="5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2" fillId="13" borderId="1" xfId="0" applyFont="1" applyFill="1" applyBorder="1"/>
    <xf numFmtId="165" fontId="0" fillId="0" borderId="0" xfId="0" applyNumberFormat="1"/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/>
    <xf numFmtId="0" fontId="0" fillId="0" borderId="0" xfId="0" applyFill="1" applyBorder="1"/>
    <xf numFmtId="0" fontId="1" fillId="0" borderId="2" xfId="0" applyFont="1" applyBorder="1" applyAlignment="1">
      <alignment horizontal="center"/>
    </xf>
    <xf numFmtId="0" fontId="2" fillId="7" borderId="3" xfId="0" applyFont="1" applyFill="1" applyBorder="1"/>
    <xf numFmtId="0" fontId="1" fillId="0" borderId="0" xfId="0" applyFont="1" applyAlignment="1"/>
    <xf numFmtId="0" fontId="0" fillId="0" borderId="0" xfId="0" applyBorder="1"/>
    <xf numFmtId="0" fontId="0" fillId="0" borderId="4" xfId="0" applyBorder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1" fillId="0" borderId="5" xfId="0" applyFont="1" applyBorder="1"/>
    <xf numFmtId="164" fontId="0" fillId="0" borderId="0" xfId="0" applyNumberFormat="1" applyBorder="1"/>
    <xf numFmtId="164" fontId="0" fillId="0" borderId="4" xfId="0" applyNumberForma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0" fillId="0" borderId="7" xfId="0" applyBorder="1"/>
    <xf numFmtId="0" fontId="2" fillId="4" borderId="3" xfId="0" applyFont="1" applyFill="1" applyBorder="1"/>
    <xf numFmtId="0" fontId="1" fillId="0" borderId="8" xfId="0" applyFont="1" applyBorder="1" applyAlignment="1">
      <alignment horizontal="center"/>
    </xf>
    <xf numFmtId="0" fontId="0" fillId="0" borderId="2" xfId="0" applyFill="1" applyBorder="1"/>
    <xf numFmtId="0" fontId="1" fillId="0" borderId="6" xfId="0" applyFont="1" applyBorder="1" applyAlignment="1">
      <alignment horizontal="center"/>
    </xf>
    <xf numFmtId="0" fontId="0" fillId="0" borderId="5" xfId="0" applyBorder="1"/>
    <xf numFmtId="0" fontId="0" fillId="0" borderId="3" xfId="0" applyBorder="1"/>
    <xf numFmtId="164" fontId="0" fillId="0" borderId="2" xfId="0" applyNumberFormat="1" applyBorder="1"/>
    <xf numFmtId="164" fontId="0" fillId="0" borderId="5" xfId="0" applyNumberFormat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164" fontId="0" fillId="0" borderId="6" xfId="0" applyNumberFormat="1" applyBorder="1"/>
    <xf numFmtId="0" fontId="0" fillId="0" borderId="6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165" fontId="0" fillId="0" borderId="2" xfId="0" applyNumberFormat="1" applyBorder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CDFB"/>
      <color rgb="FF76D0FE"/>
      <color rgb="FF77D1FF"/>
      <color rgb="FFC2C2C2"/>
      <color rgb="FFBEBEBE"/>
      <color rgb="FF808080"/>
      <color rgb="FFA4B6D9"/>
      <color rgb="FFFFA9AD"/>
      <color rgb="FFD99861"/>
      <color rgb="FFBCAF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2E3A-0048-4570-B544-6BF802346B2B}">
  <dimension ref="A1:V31"/>
  <sheetViews>
    <sheetView topLeftCell="A2" workbookViewId="0">
      <selection activeCell="C6" sqref="C6"/>
    </sheetView>
  </sheetViews>
  <sheetFormatPr defaultRowHeight="15" x14ac:dyDescent="0.25"/>
  <cols>
    <col min="1" max="1" width="16.42578125" bestFit="1" customWidth="1"/>
    <col min="2" max="2" width="13.7109375" bestFit="1" customWidth="1"/>
    <col min="3" max="3" width="10.85546875" bestFit="1" customWidth="1"/>
    <col min="4" max="4" width="11.5703125" bestFit="1" customWidth="1"/>
    <col min="5" max="10" width="10.85546875" customWidth="1"/>
    <col min="11" max="11" width="10.5703125" bestFit="1" customWidth="1"/>
  </cols>
  <sheetData>
    <row r="1" spans="1:21" x14ac:dyDescent="0.25">
      <c r="A1" s="35" t="s">
        <v>11</v>
      </c>
      <c r="B1" s="35" t="s">
        <v>57</v>
      </c>
      <c r="C1" s="27" t="s">
        <v>0</v>
      </c>
      <c r="D1" s="28"/>
      <c r="E1" s="27" t="s">
        <v>52</v>
      </c>
      <c r="F1" s="27"/>
      <c r="G1" s="28"/>
      <c r="H1" s="27" t="s">
        <v>53</v>
      </c>
      <c r="I1" s="27"/>
      <c r="J1" s="28"/>
      <c r="K1" s="1" t="s">
        <v>30</v>
      </c>
      <c r="L1" s="1" t="s">
        <v>28</v>
      </c>
      <c r="O1" s="26"/>
    </row>
    <row r="2" spans="1:21" x14ac:dyDescent="0.25">
      <c r="A2" s="26"/>
      <c r="B2" s="26"/>
      <c r="C2" s="36" t="s">
        <v>3</v>
      </c>
      <c r="D2" s="34" t="s">
        <v>56</v>
      </c>
      <c r="E2" s="30" t="s">
        <v>36</v>
      </c>
      <c r="F2" s="30" t="s">
        <v>37</v>
      </c>
      <c r="G2" s="31" t="s">
        <v>38</v>
      </c>
      <c r="H2" s="30" t="s">
        <v>36</v>
      </c>
      <c r="I2" s="30" t="s">
        <v>37</v>
      </c>
      <c r="J2" s="31" t="s">
        <v>38</v>
      </c>
      <c r="K2" s="30">
        <v>1</v>
      </c>
      <c r="L2" s="30">
        <v>2</v>
      </c>
      <c r="M2" s="30">
        <v>3</v>
      </c>
      <c r="N2" s="30">
        <v>4</v>
      </c>
      <c r="O2" s="31">
        <v>5</v>
      </c>
      <c r="P2" s="30" t="s">
        <v>29</v>
      </c>
      <c r="Q2" s="30" t="s">
        <v>50</v>
      </c>
    </row>
    <row r="3" spans="1:21" x14ac:dyDescent="0.25">
      <c r="A3" s="26" t="s">
        <v>17</v>
      </c>
      <c r="B3" s="26" t="s">
        <v>18</v>
      </c>
      <c r="C3" s="5" t="s">
        <v>2</v>
      </c>
      <c r="D3" s="6"/>
      <c r="E3" s="25">
        <v>192</v>
      </c>
      <c r="F3" s="25">
        <v>192</v>
      </c>
      <c r="G3" s="26">
        <v>192</v>
      </c>
      <c r="H3" s="32">
        <f>(E3/255)*2-1</f>
        <v>0.50588235294117645</v>
      </c>
      <c r="I3" s="32">
        <f>(F3/255)*2-1</f>
        <v>0.50588235294117645</v>
      </c>
      <c r="J3" s="33">
        <f>(G3/255)*2-1</f>
        <v>0.50588235294117645</v>
      </c>
      <c r="K3" s="2">
        <v>105.9</v>
      </c>
      <c r="L3">
        <v>102.7</v>
      </c>
      <c r="M3">
        <v>105.8</v>
      </c>
      <c r="N3">
        <v>105.8</v>
      </c>
      <c r="O3" s="26">
        <v>104.9</v>
      </c>
      <c r="P3" s="16">
        <f>AVERAGE(K3:O3)</f>
        <v>105.02000000000001</v>
      </c>
      <c r="Q3" s="16">
        <f>STDEV(K3:O3)</f>
        <v>1.3590437814875562</v>
      </c>
    </row>
    <row r="4" spans="1:21" x14ac:dyDescent="0.25">
      <c r="A4" s="26" t="s">
        <v>12</v>
      </c>
      <c r="B4" s="26" t="s">
        <v>19</v>
      </c>
      <c r="C4" s="3" t="s">
        <v>4</v>
      </c>
      <c r="D4" s="7"/>
      <c r="E4" s="25">
        <v>62</v>
      </c>
      <c r="F4" s="25">
        <v>230</v>
      </c>
      <c r="G4" s="26">
        <v>92</v>
      </c>
      <c r="H4" s="32">
        <f>(E4/255)*2-1</f>
        <v>-0.51372549019607838</v>
      </c>
      <c r="I4" s="32">
        <f>(F4/255)*2-1</f>
        <v>0.80392156862745101</v>
      </c>
      <c r="J4" s="33">
        <f>(G4/255)*2-1</f>
        <v>-0.27843137254901962</v>
      </c>
      <c r="K4">
        <v>102.7</v>
      </c>
      <c r="L4">
        <v>103.8</v>
      </c>
      <c r="M4">
        <v>103.3</v>
      </c>
      <c r="N4">
        <v>102.4</v>
      </c>
      <c r="O4" s="26">
        <v>102.9</v>
      </c>
      <c r="P4" s="16">
        <f>AVERAGE(K4:O4)</f>
        <v>103.02000000000001</v>
      </c>
      <c r="Q4" s="16">
        <f>STDEV(K4:O4)</f>
        <v>0.54497706373754473</v>
      </c>
    </row>
    <row r="5" spans="1:21" x14ac:dyDescent="0.25">
      <c r="A5" s="26" t="s">
        <v>12</v>
      </c>
      <c r="B5" s="26" t="s">
        <v>20</v>
      </c>
      <c r="C5" t="s">
        <v>5</v>
      </c>
      <c r="D5" s="8"/>
      <c r="E5" s="25">
        <v>246</v>
      </c>
      <c r="F5" s="25">
        <v>173</v>
      </c>
      <c r="G5" s="26">
        <v>129</v>
      </c>
      <c r="H5" s="32">
        <f>(E5/255)*2-1</f>
        <v>0.92941176470588238</v>
      </c>
      <c r="I5" s="32">
        <f>(F5/255)*2-1</f>
        <v>0.35686274509803928</v>
      </c>
      <c r="J5" s="33">
        <f>(G5/255)*2-1</f>
        <v>1.1764705882352899E-2</v>
      </c>
      <c r="K5">
        <v>94</v>
      </c>
      <c r="L5">
        <v>93.6</v>
      </c>
      <c r="M5">
        <v>93.4</v>
      </c>
      <c r="N5">
        <v>92.01</v>
      </c>
      <c r="O5" s="26">
        <v>91.08</v>
      </c>
      <c r="P5" s="16">
        <f>AVERAGE(K5:O5)</f>
        <v>92.817999999999998</v>
      </c>
      <c r="Q5" s="16">
        <f>STDEV(K5:O5)</f>
        <v>1.2268740766680168</v>
      </c>
    </row>
    <row r="6" spans="1:21" x14ac:dyDescent="0.25">
      <c r="A6" s="26" t="s">
        <v>12</v>
      </c>
      <c r="B6" s="26" t="s">
        <v>21</v>
      </c>
      <c r="C6" s="5" t="s">
        <v>6</v>
      </c>
      <c r="D6" s="9"/>
      <c r="E6" s="25">
        <v>117</v>
      </c>
      <c r="F6" s="25">
        <v>207</v>
      </c>
      <c r="G6" s="26">
        <v>253</v>
      </c>
      <c r="H6" s="32">
        <f>(E6/255)*2-1</f>
        <v>-8.2352941176470629E-2</v>
      </c>
      <c r="I6" s="32">
        <f>(F6/255)*2-1</f>
        <v>0.62352941176470589</v>
      </c>
      <c r="J6" s="33">
        <f>(G6/255)*2-1</f>
        <v>0.98431372549019613</v>
      </c>
      <c r="K6">
        <v>99.14</v>
      </c>
      <c r="L6">
        <v>99.55</v>
      </c>
      <c r="M6">
        <v>98.54</v>
      </c>
      <c r="N6">
        <v>97.66</v>
      </c>
      <c r="O6" s="26">
        <v>96.62</v>
      </c>
      <c r="P6" s="16">
        <f>AVERAGE(K6:O6)</f>
        <v>98.301999999999992</v>
      </c>
      <c r="Q6" s="16">
        <f>STDEV(K6:O6)</f>
        <v>1.1787366118009555</v>
      </c>
    </row>
    <row r="7" spans="1:21" x14ac:dyDescent="0.25">
      <c r="A7" s="26" t="s">
        <v>13</v>
      </c>
      <c r="B7" s="26" t="s">
        <v>22</v>
      </c>
      <c r="C7" s="3" t="s">
        <v>10</v>
      </c>
      <c r="D7" s="10"/>
      <c r="E7" s="25">
        <v>166</v>
      </c>
      <c r="F7" s="25">
        <v>160</v>
      </c>
      <c r="G7" s="26">
        <v>198</v>
      </c>
      <c r="H7" s="32">
        <f>(E7/255)*2-1</f>
        <v>0.30196078431372553</v>
      </c>
      <c r="I7" s="32">
        <f>(F7/255)*2-1</f>
        <v>0.25490196078431371</v>
      </c>
      <c r="J7" s="33">
        <f>(G7/255)*2-1</f>
        <v>0.55294117647058827</v>
      </c>
      <c r="K7">
        <v>66.38</v>
      </c>
      <c r="L7">
        <v>65.48</v>
      </c>
      <c r="M7">
        <v>65.319999999999993</v>
      </c>
      <c r="N7">
        <v>65.069999999999993</v>
      </c>
      <c r="O7" s="26">
        <v>64.92</v>
      </c>
      <c r="P7" s="16">
        <f>AVERAGE(K7:O7)</f>
        <v>65.433999999999997</v>
      </c>
      <c r="Q7" s="16">
        <f>STDEV(K7:O7)</f>
        <v>0.57155927076725743</v>
      </c>
    </row>
    <row r="8" spans="1:21" x14ac:dyDescent="0.25">
      <c r="A8" s="26" t="s">
        <v>13</v>
      </c>
      <c r="B8" s="26" t="s">
        <v>23</v>
      </c>
      <c r="C8" t="s">
        <v>7</v>
      </c>
      <c r="D8" s="11"/>
      <c r="E8" s="25">
        <v>188</v>
      </c>
      <c r="F8" s="25">
        <v>175</v>
      </c>
      <c r="G8" s="26">
        <v>81</v>
      </c>
      <c r="H8" s="32">
        <f>(E8/255)*2-1</f>
        <v>0.47450980392156872</v>
      </c>
      <c r="I8" s="32">
        <f>(F8/255)*2-1</f>
        <v>0.37254901960784315</v>
      </c>
      <c r="J8" s="33">
        <f>(G8/255)*2-1</f>
        <v>-0.36470588235294121</v>
      </c>
      <c r="K8">
        <v>74.27</v>
      </c>
      <c r="L8">
        <v>73.66</v>
      </c>
      <c r="M8">
        <v>73.97</v>
      </c>
      <c r="N8">
        <v>73.94</v>
      </c>
      <c r="O8" s="26">
        <v>74.7</v>
      </c>
      <c r="P8" s="16">
        <f>AVERAGE(K8:O8)</f>
        <v>74.108000000000004</v>
      </c>
      <c r="Q8" s="16">
        <f>STDEV(K8:O8)</f>
        <v>0.39518350167991773</v>
      </c>
    </row>
    <row r="9" spans="1:21" x14ac:dyDescent="0.25">
      <c r="A9" s="26" t="s">
        <v>13</v>
      </c>
      <c r="B9" s="26" t="s">
        <v>24</v>
      </c>
      <c r="C9" t="s">
        <v>8</v>
      </c>
      <c r="D9" s="12"/>
      <c r="E9" s="25">
        <v>217</v>
      </c>
      <c r="F9" s="25">
        <v>152</v>
      </c>
      <c r="G9" s="26">
        <v>97</v>
      </c>
      <c r="H9" s="32">
        <f>(E9/255)*2-1</f>
        <v>0.70196078431372544</v>
      </c>
      <c r="I9" s="32">
        <f>(F9/255)*2-1</f>
        <v>0.19215686274509802</v>
      </c>
      <c r="J9" s="33">
        <f>(G9/255)*2-1</f>
        <v>-0.23921568627450984</v>
      </c>
      <c r="K9">
        <v>71.17</v>
      </c>
      <c r="L9">
        <v>70.239999999999995</v>
      </c>
      <c r="M9">
        <v>69.88</v>
      </c>
      <c r="N9">
        <v>79.81</v>
      </c>
      <c r="O9" s="26">
        <v>79.86</v>
      </c>
      <c r="P9" s="16">
        <f>AVERAGE(K9:O9)</f>
        <v>74.192000000000007</v>
      </c>
      <c r="Q9" s="16">
        <f>STDEV(K9:O9)</f>
        <v>5.1728203139100071</v>
      </c>
    </row>
    <row r="10" spans="1:21" x14ac:dyDescent="0.25">
      <c r="A10" s="26" t="s">
        <v>14</v>
      </c>
      <c r="B10" s="26" t="s">
        <v>25</v>
      </c>
      <c r="C10" t="s">
        <v>15</v>
      </c>
      <c r="D10" s="13"/>
      <c r="E10" s="25">
        <v>255</v>
      </c>
      <c r="F10" s="25">
        <v>169</v>
      </c>
      <c r="G10" s="26">
        <v>173</v>
      </c>
      <c r="H10" s="32">
        <f>(E10/255)*2-1</f>
        <v>1</v>
      </c>
      <c r="I10" s="32">
        <f>(F10/255)*2-1</f>
        <v>0.32549019607843133</v>
      </c>
      <c r="J10" s="33">
        <f>(G10/255)*2-1</f>
        <v>0.35686274509803928</v>
      </c>
      <c r="K10">
        <v>88.38</v>
      </c>
      <c r="L10">
        <v>87.75</v>
      </c>
      <c r="M10">
        <v>87.42</v>
      </c>
      <c r="N10">
        <v>87.02</v>
      </c>
      <c r="O10" s="26">
        <v>87.17</v>
      </c>
      <c r="P10" s="16">
        <f>AVERAGE(K10:O10)</f>
        <v>87.548000000000002</v>
      </c>
      <c r="Q10" s="16">
        <f>STDEV(K10:O10)</f>
        <v>0.54108224883098754</v>
      </c>
    </row>
    <row r="11" spans="1:21" x14ac:dyDescent="0.25">
      <c r="A11" s="26" t="s">
        <v>14</v>
      </c>
      <c r="B11" s="26" t="s">
        <v>26</v>
      </c>
      <c r="C11" t="s">
        <v>16</v>
      </c>
      <c r="D11" s="14"/>
      <c r="E11" s="25">
        <v>164</v>
      </c>
      <c r="F11" s="25">
        <v>182</v>
      </c>
      <c r="G11" s="26">
        <v>217</v>
      </c>
      <c r="H11" s="32">
        <f>(E11/255)*2-1</f>
        <v>0.28627450980392166</v>
      </c>
      <c r="I11" s="32">
        <f>(F11/255)*2-1</f>
        <v>0.4274509803921569</v>
      </c>
      <c r="J11" s="33">
        <f>(G11/255)*2-1</f>
        <v>0.70196078431372544</v>
      </c>
      <c r="K11">
        <v>81.81</v>
      </c>
      <c r="L11">
        <v>81.02</v>
      </c>
      <c r="M11">
        <v>81.150000000000006</v>
      </c>
      <c r="N11">
        <v>81.150000000000006</v>
      </c>
      <c r="O11" s="26">
        <v>81.27</v>
      </c>
      <c r="P11" s="16">
        <f>AVERAGE(K11:O11)</f>
        <v>81.28</v>
      </c>
      <c r="Q11" s="16">
        <f>STDEV(K11:O11)</f>
        <v>0.30919249667480675</v>
      </c>
    </row>
    <row r="12" spans="1:21" x14ac:dyDescent="0.25">
      <c r="A12" s="26" t="s">
        <v>17</v>
      </c>
      <c r="B12" s="26" t="s">
        <v>27</v>
      </c>
      <c r="C12" s="3" t="s">
        <v>9</v>
      </c>
      <c r="D12" s="15"/>
      <c r="E12" s="25">
        <v>128</v>
      </c>
      <c r="F12" s="25">
        <v>128</v>
      </c>
      <c r="G12" s="26">
        <v>128</v>
      </c>
      <c r="H12" s="32">
        <f>(E12/255)*2-1</f>
        <v>3.9215686274509665E-3</v>
      </c>
      <c r="I12" s="32">
        <f>(F12/255)*2-1</f>
        <v>3.9215686274509665E-3</v>
      </c>
      <c r="J12" s="33">
        <f>(G12/255)*2-1</f>
        <v>3.9215686274509665E-3</v>
      </c>
      <c r="K12">
        <v>34.24</v>
      </c>
      <c r="L12">
        <v>34.4</v>
      </c>
      <c r="M12">
        <v>34.380000000000003</v>
      </c>
      <c r="N12">
        <v>34.22</v>
      </c>
      <c r="O12" s="26">
        <v>34.450000000000003</v>
      </c>
      <c r="P12" s="16">
        <f>AVERAGE(K12:O12)</f>
        <v>34.338000000000001</v>
      </c>
      <c r="Q12" s="16">
        <f>STDEV(K12:O12)</f>
        <v>0.10207840124139943</v>
      </c>
    </row>
    <row r="14" spans="1:21" x14ac:dyDescent="0.25">
      <c r="C14" t="s">
        <v>54</v>
      </c>
    </row>
    <row r="15" spans="1:21" x14ac:dyDescent="0.25">
      <c r="C15" t="s">
        <v>55</v>
      </c>
    </row>
    <row r="16" spans="1:21" x14ac:dyDescent="0.25">
      <c r="U16" t="s">
        <v>31</v>
      </c>
    </row>
    <row r="17" spans="5:22" x14ac:dyDescent="0.25">
      <c r="E17" t="s">
        <v>39</v>
      </c>
      <c r="K17" t="s">
        <v>44</v>
      </c>
      <c r="N17" t="s">
        <v>69</v>
      </c>
      <c r="V17" t="s">
        <v>32</v>
      </c>
    </row>
    <row r="18" spans="5:22" x14ac:dyDescent="0.25">
      <c r="E18" t="s">
        <v>40</v>
      </c>
      <c r="K18" t="s">
        <v>45</v>
      </c>
      <c r="N18" t="s">
        <v>70</v>
      </c>
    </row>
    <row r="19" spans="5:22" x14ac:dyDescent="0.25">
      <c r="E19" t="s">
        <v>41</v>
      </c>
      <c r="V19" t="s">
        <v>33</v>
      </c>
    </row>
    <row r="20" spans="5:22" x14ac:dyDescent="0.25">
      <c r="E20" t="s">
        <v>42</v>
      </c>
      <c r="K20" t="s">
        <v>46</v>
      </c>
    </row>
    <row r="21" spans="5:22" x14ac:dyDescent="0.25">
      <c r="E21" t="s">
        <v>43</v>
      </c>
      <c r="L21" t="s">
        <v>48</v>
      </c>
      <c r="V21" t="s">
        <v>34</v>
      </c>
    </row>
    <row r="22" spans="5:22" x14ac:dyDescent="0.25">
      <c r="M22" t="s">
        <v>49</v>
      </c>
      <c r="V22" t="s">
        <v>35</v>
      </c>
    </row>
    <row r="25" spans="5:22" x14ac:dyDescent="0.25">
      <c r="E25" t="s">
        <v>59</v>
      </c>
    </row>
    <row r="26" spans="5:22" x14ac:dyDescent="0.25">
      <c r="E26" t="s">
        <v>60</v>
      </c>
    </row>
    <row r="27" spans="5:22" x14ac:dyDescent="0.25">
      <c r="E27">
        <v>20334010</v>
      </c>
    </row>
    <row r="28" spans="5:22" x14ac:dyDescent="0.25">
      <c r="E28" t="s">
        <v>61</v>
      </c>
      <c r="F28" t="s">
        <v>62</v>
      </c>
    </row>
    <row r="29" spans="5:22" x14ac:dyDescent="0.25">
      <c r="E29" t="s">
        <v>63</v>
      </c>
      <c r="F29" t="s">
        <v>64</v>
      </c>
    </row>
    <row r="30" spans="5:22" x14ac:dyDescent="0.25">
      <c r="E30" t="s">
        <v>65</v>
      </c>
      <c r="F30" t="s">
        <v>66</v>
      </c>
    </row>
    <row r="31" spans="5:22" x14ac:dyDescent="0.25">
      <c r="E31" t="s">
        <v>67</v>
      </c>
      <c r="F31" t="s">
        <v>68</v>
      </c>
    </row>
  </sheetData>
  <mergeCells count="3">
    <mergeCell ref="H1:J1"/>
    <mergeCell ref="E1:G1"/>
    <mergeCell ref="C1:D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1A41A-0CAA-46B9-935E-BA243447640B}">
  <dimension ref="A1:Y15"/>
  <sheetViews>
    <sheetView tabSelected="1" workbookViewId="0">
      <selection activeCell="J21" sqref="J21"/>
    </sheetView>
  </sheetViews>
  <sheetFormatPr defaultRowHeight="15" x14ac:dyDescent="0.25"/>
  <cols>
    <col min="1" max="1" width="16.42578125" style="26" bestFit="1" customWidth="1"/>
    <col min="2" max="2" width="5.42578125" style="38" bestFit="1" customWidth="1"/>
    <col min="3" max="3" width="10.85546875" bestFit="1" customWidth="1"/>
    <col min="4" max="4" width="11.5703125" style="26" bestFit="1" customWidth="1"/>
    <col min="5" max="5" width="10.85546875" style="18" customWidth="1"/>
    <col min="6" max="7" width="10.85546875" customWidth="1"/>
    <col min="8" max="8" width="10.85546875" style="26" customWidth="1"/>
    <col min="9" max="10" width="10.85546875" customWidth="1"/>
    <col min="11" max="11" width="10.85546875" style="26" customWidth="1"/>
    <col min="12" max="12" width="10.5703125" bestFit="1" customWidth="1"/>
  </cols>
  <sheetData>
    <row r="1" spans="1:25" x14ac:dyDescent="0.25">
      <c r="A1" s="35" t="s">
        <v>11</v>
      </c>
      <c r="B1" s="37"/>
      <c r="C1" s="40" t="s">
        <v>0</v>
      </c>
      <c r="D1" s="28"/>
      <c r="E1" s="17"/>
      <c r="F1" s="27" t="s">
        <v>52</v>
      </c>
      <c r="G1" s="27"/>
      <c r="H1" s="28"/>
      <c r="I1" s="40" t="s">
        <v>53</v>
      </c>
      <c r="J1" s="27"/>
      <c r="K1" s="28"/>
    </row>
    <row r="2" spans="1:25" x14ac:dyDescent="0.25">
      <c r="C2" s="30" t="s">
        <v>3</v>
      </c>
      <c r="D2" s="31" t="s">
        <v>56</v>
      </c>
      <c r="E2" s="41"/>
      <c r="F2" s="30" t="s">
        <v>36</v>
      </c>
      <c r="G2" s="30" t="s">
        <v>37</v>
      </c>
      <c r="H2" s="31" t="s">
        <v>38</v>
      </c>
      <c r="I2" s="30" t="s">
        <v>36</v>
      </c>
      <c r="J2" s="30" t="s">
        <v>37</v>
      </c>
      <c r="K2" s="31" t="s">
        <v>38</v>
      </c>
      <c r="L2" s="42" t="s">
        <v>30</v>
      </c>
      <c r="M2" s="22" t="s">
        <v>28</v>
      </c>
    </row>
    <row r="3" spans="1:25" x14ac:dyDescent="0.25">
      <c r="A3" s="26" t="s">
        <v>17</v>
      </c>
      <c r="B3" s="38" t="s">
        <v>18</v>
      </c>
      <c r="C3" s="5" t="s">
        <v>2</v>
      </c>
      <c r="D3" s="39"/>
      <c r="E3" s="19" t="s">
        <v>1</v>
      </c>
      <c r="F3">
        <v>192</v>
      </c>
      <c r="G3">
        <v>192</v>
      </c>
      <c r="H3" s="26">
        <v>192</v>
      </c>
      <c r="I3" s="4">
        <f>(F3/255)*2-1</f>
        <v>0.50588235294117645</v>
      </c>
      <c r="J3" s="4">
        <f>(G3/255)*2-1</f>
        <v>0.50588235294117645</v>
      </c>
      <c r="K3" s="33">
        <f>(H3/255)*2-1</f>
        <v>0.50588235294117645</v>
      </c>
      <c r="L3" s="24">
        <v>1</v>
      </c>
      <c r="M3" s="24">
        <v>2</v>
      </c>
      <c r="N3" s="24">
        <v>3</v>
      </c>
      <c r="O3" s="24">
        <v>4</v>
      </c>
      <c r="P3" s="24">
        <v>5</v>
      </c>
      <c r="Q3" s="24">
        <v>6</v>
      </c>
      <c r="R3" s="24">
        <v>7</v>
      </c>
      <c r="S3" s="24">
        <v>8</v>
      </c>
      <c r="T3" s="24">
        <v>9</v>
      </c>
      <c r="U3" s="24">
        <v>10</v>
      </c>
      <c r="V3" s="24" t="s">
        <v>29</v>
      </c>
      <c r="W3" s="30" t="s">
        <v>50</v>
      </c>
    </row>
    <row r="4" spans="1:25" x14ac:dyDescent="0.25">
      <c r="D4" s="39"/>
      <c r="E4" s="21" t="s">
        <v>1</v>
      </c>
      <c r="F4">
        <v>192</v>
      </c>
      <c r="G4">
        <v>192</v>
      </c>
      <c r="H4" s="26">
        <v>192</v>
      </c>
      <c r="I4" s="4">
        <f t="shared" ref="I4:I5" si="0">(F4/255)*2-1</f>
        <v>0.50588235294117645</v>
      </c>
      <c r="J4" s="4">
        <f t="shared" ref="J4:J5" si="1">(G4/255)*2-1</f>
        <v>0.50588235294117645</v>
      </c>
      <c r="K4" s="33">
        <f t="shared" ref="K4:K5" si="2">(H4/255)*2-1</f>
        <v>0.50588235294117645</v>
      </c>
      <c r="L4" s="2">
        <v>101.5</v>
      </c>
      <c r="M4">
        <v>101.6</v>
      </c>
      <c r="N4">
        <v>101.2</v>
      </c>
      <c r="O4">
        <v>100.8</v>
      </c>
      <c r="P4">
        <v>100.6</v>
      </c>
      <c r="Q4">
        <v>100.6</v>
      </c>
      <c r="R4">
        <v>100.5</v>
      </c>
      <c r="S4">
        <v>100.4</v>
      </c>
      <c r="T4">
        <v>100</v>
      </c>
      <c r="U4">
        <v>99.72</v>
      </c>
      <c r="V4">
        <f>AVERAGE(L4:U4)</f>
        <v>100.69200000000001</v>
      </c>
      <c r="W4" s="16">
        <f>STDEV(L4:U4)</f>
        <v>0.60642486023505859</v>
      </c>
    </row>
    <row r="5" spans="1:25" x14ac:dyDescent="0.25">
      <c r="C5" s="25"/>
      <c r="D5" s="47"/>
      <c r="E5" s="18" t="s">
        <v>51</v>
      </c>
      <c r="F5">
        <v>190</v>
      </c>
      <c r="G5">
        <v>190</v>
      </c>
      <c r="H5" s="26">
        <v>190</v>
      </c>
      <c r="I5" s="4">
        <f t="shared" si="0"/>
        <v>0.49019607843137258</v>
      </c>
      <c r="J5" s="4">
        <f t="shared" si="1"/>
        <v>0.49019607843137258</v>
      </c>
      <c r="K5" s="33">
        <f t="shared" si="2"/>
        <v>0.49019607843137258</v>
      </c>
      <c r="L5" s="2">
        <v>102</v>
      </c>
      <c r="M5">
        <v>103</v>
      </c>
      <c r="N5">
        <v>102</v>
      </c>
      <c r="O5">
        <v>102</v>
      </c>
      <c r="P5">
        <v>102</v>
      </c>
      <c r="Q5">
        <v>101</v>
      </c>
      <c r="R5">
        <v>102</v>
      </c>
      <c r="S5">
        <v>103</v>
      </c>
      <c r="T5">
        <v>102</v>
      </c>
      <c r="U5">
        <v>103</v>
      </c>
      <c r="V5">
        <f>AVERAGE(L5:U5)</f>
        <v>102.2</v>
      </c>
      <c r="W5" s="16">
        <f t="shared" ref="W5:W14" si="3">STDEV(L5:U5)</f>
        <v>0.63245553203367588</v>
      </c>
      <c r="X5" t="s">
        <v>47</v>
      </c>
    </row>
    <row r="6" spans="1:25" x14ac:dyDescent="0.25">
      <c r="C6" s="25"/>
      <c r="D6" s="47"/>
      <c r="E6" s="18" t="s">
        <v>51</v>
      </c>
      <c r="F6">
        <v>190</v>
      </c>
      <c r="G6">
        <v>190</v>
      </c>
      <c r="H6" s="26">
        <v>190</v>
      </c>
      <c r="I6" s="4">
        <f t="shared" ref="I6:I7" si="4">(F6/255)*2-1</f>
        <v>0.49019607843137258</v>
      </c>
      <c r="J6" s="4">
        <f t="shared" ref="J6:J7" si="5">(G6/255)*2-1</f>
        <v>0.49019607843137258</v>
      </c>
      <c r="K6" s="33">
        <f t="shared" ref="K6:K7" si="6">(H6/255)*2-1</f>
        <v>0.49019607843137258</v>
      </c>
      <c r="L6" s="2">
        <v>105.8</v>
      </c>
      <c r="M6">
        <v>102</v>
      </c>
      <c r="N6">
        <v>100.5</v>
      </c>
      <c r="O6">
        <v>101.5</v>
      </c>
      <c r="P6">
        <v>99.57</v>
      </c>
      <c r="Q6">
        <v>100.2</v>
      </c>
      <c r="R6">
        <v>100.4</v>
      </c>
      <c r="S6">
        <v>101</v>
      </c>
      <c r="T6">
        <v>100.1</v>
      </c>
      <c r="U6">
        <v>100.3</v>
      </c>
      <c r="V6">
        <f>AVERAGE(L6:U6)</f>
        <v>101.137</v>
      </c>
      <c r="W6" s="16">
        <f t="shared" si="3"/>
        <v>1.7856592308973422</v>
      </c>
      <c r="X6" t="s">
        <v>58</v>
      </c>
    </row>
    <row r="7" spans="1:25" x14ac:dyDescent="0.25">
      <c r="C7" s="25"/>
      <c r="D7" s="47"/>
      <c r="E7" s="18" t="s">
        <v>51</v>
      </c>
      <c r="F7">
        <v>193</v>
      </c>
      <c r="G7">
        <v>193</v>
      </c>
      <c r="H7" s="26">
        <v>193</v>
      </c>
      <c r="I7" s="4">
        <f t="shared" si="4"/>
        <v>0.51372549019607838</v>
      </c>
      <c r="J7" s="4">
        <f t="shared" si="5"/>
        <v>0.51372549019607838</v>
      </c>
      <c r="K7" s="33">
        <f t="shared" si="6"/>
        <v>0.51372549019607838</v>
      </c>
      <c r="L7" s="2">
        <v>103.9</v>
      </c>
      <c r="M7">
        <v>101.9</v>
      </c>
      <c r="N7">
        <v>100.8</v>
      </c>
      <c r="O7">
        <v>99.92</v>
      </c>
      <c r="P7">
        <v>99.39</v>
      </c>
      <c r="Q7">
        <v>97.66</v>
      </c>
      <c r="R7">
        <v>98.18</v>
      </c>
      <c r="S7">
        <v>97.2</v>
      </c>
      <c r="T7">
        <v>96.98</v>
      </c>
      <c r="U7">
        <v>96.9</v>
      </c>
      <c r="V7">
        <f>AVERAGE(L7:U7)</f>
        <v>99.283000000000001</v>
      </c>
      <c r="W7" s="16">
        <f t="shared" si="3"/>
        <v>2.358342402809416</v>
      </c>
    </row>
    <row r="8" spans="1:25" s="29" customFormat="1" x14ac:dyDescent="0.25">
      <c r="A8" s="43"/>
      <c r="B8" s="44"/>
      <c r="C8" s="29" t="s">
        <v>71</v>
      </c>
      <c r="D8" s="48"/>
      <c r="E8" s="41" t="s">
        <v>51</v>
      </c>
      <c r="F8" s="29">
        <v>194</v>
      </c>
      <c r="G8" s="29">
        <v>194</v>
      </c>
      <c r="H8" s="43">
        <v>194</v>
      </c>
      <c r="I8" s="52">
        <f t="shared" ref="I8" si="7">(F8/255)*2-1</f>
        <v>0.52156862745098032</v>
      </c>
      <c r="J8" s="45">
        <f t="shared" ref="J8" si="8">(G8/255)*2-1</f>
        <v>0.52156862745098032</v>
      </c>
      <c r="K8" s="46">
        <f t="shared" ref="K8" si="9">(H8/255)*2-1</f>
        <v>0.52156862745098032</v>
      </c>
      <c r="L8" s="53">
        <v>103.1</v>
      </c>
      <c r="M8" s="54">
        <v>103.3</v>
      </c>
      <c r="N8" s="54">
        <v>103.3</v>
      </c>
      <c r="O8" s="54">
        <v>103.9</v>
      </c>
      <c r="P8" s="54">
        <v>103.6</v>
      </c>
      <c r="Q8" s="54">
        <v>103.2</v>
      </c>
      <c r="R8" s="54">
        <v>103.4</v>
      </c>
      <c r="S8" s="54">
        <v>103.1</v>
      </c>
      <c r="T8" s="54">
        <v>103.2</v>
      </c>
      <c r="U8" s="54">
        <v>102.7</v>
      </c>
      <c r="V8" s="29">
        <f>AVERAGE(L8:U8)</f>
        <v>103.28000000000002</v>
      </c>
      <c r="W8" s="55">
        <f t="shared" si="3"/>
        <v>0.31902629637347807</v>
      </c>
    </row>
    <row r="9" spans="1:25" x14ac:dyDescent="0.25">
      <c r="A9" s="26" t="s">
        <v>12</v>
      </c>
      <c r="B9" s="38" t="s">
        <v>21</v>
      </c>
      <c r="C9" s="5" t="s">
        <v>6</v>
      </c>
      <c r="D9" s="23"/>
      <c r="E9" s="19" t="s">
        <v>1</v>
      </c>
      <c r="F9">
        <v>117</v>
      </c>
      <c r="G9">
        <v>207</v>
      </c>
      <c r="H9" s="26">
        <v>253</v>
      </c>
      <c r="I9" s="4">
        <f>(F9/255)*2-1</f>
        <v>-8.2352941176470629E-2</v>
      </c>
      <c r="J9" s="4">
        <f>(G9/255)*2-1</f>
        <v>0.62352941176470589</v>
      </c>
      <c r="K9" s="33">
        <f>(H9/255)*2-1</f>
        <v>0.98431372549019613</v>
      </c>
      <c r="L9" s="24">
        <v>1</v>
      </c>
      <c r="M9" s="24">
        <v>2</v>
      </c>
      <c r="N9" s="24">
        <v>3</v>
      </c>
      <c r="O9" s="24">
        <v>4</v>
      </c>
      <c r="P9" s="24">
        <v>5</v>
      </c>
      <c r="Q9" s="24">
        <v>6</v>
      </c>
      <c r="R9" s="24">
        <v>7</v>
      </c>
      <c r="S9" s="24">
        <v>8</v>
      </c>
      <c r="T9" s="24">
        <v>9</v>
      </c>
      <c r="U9" s="24">
        <v>10</v>
      </c>
      <c r="V9" s="24" t="s">
        <v>29</v>
      </c>
      <c r="W9" s="16">
        <f t="shared" si="3"/>
        <v>3.0276503540974917</v>
      </c>
    </row>
    <row r="10" spans="1:25" x14ac:dyDescent="0.25">
      <c r="D10" s="49"/>
      <c r="E10" s="19" t="s">
        <v>51</v>
      </c>
      <c r="F10">
        <v>119</v>
      </c>
      <c r="G10">
        <v>209</v>
      </c>
      <c r="H10" s="26">
        <v>255</v>
      </c>
      <c r="I10" s="4">
        <f t="shared" ref="I10:I12" si="10">(F10/255)*2-1</f>
        <v>-6.6666666666666652E-2</v>
      </c>
      <c r="J10" s="4">
        <f t="shared" ref="J10:J12" si="11">(G10/255)*2-1</f>
        <v>0.63921568627450975</v>
      </c>
      <c r="K10" s="33">
        <f t="shared" ref="K10:K12" si="12">(H10/255)*2-1</f>
        <v>1</v>
      </c>
      <c r="L10">
        <v>112</v>
      </c>
      <c r="M10">
        <v>108</v>
      </c>
      <c r="N10">
        <v>108</v>
      </c>
      <c r="O10">
        <v>108</v>
      </c>
      <c r="P10">
        <v>106</v>
      </c>
      <c r="Q10">
        <v>106</v>
      </c>
      <c r="R10">
        <v>107</v>
      </c>
      <c r="S10">
        <v>107</v>
      </c>
      <c r="T10">
        <v>109</v>
      </c>
      <c r="U10">
        <v>109</v>
      </c>
      <c r="V10">
        <f>AVERAGE(L10:U10)</f>
        <v>108</v>
      </c>
      <c r="W10" s="16">
        <f t="shared" si="3"/>
        <v>1.7638342073763937</v>
      </c>
      <c r="X10" t="s">
        <v>47</v>
      </c>
    </row>
    <row r="11" spans="1:25" x14ac:dyDescent="0.25">
      <c r="C11" t="s">
        <v>71</v>
      </c>
      <c r="D11" s="49"/>
      <c r="E11" s="19" t="s">
        <v>51</v>
      </c>
      <c r="F11">
        <v>119</v>
      </c>
      <c r="G11">
        <v>209</v>
      </c>
      <c r="H11" s="26">
        <v>255</v>
      </c>
      <c r="I11" s="4">
        <f t="shared" ref="I11" si="13">(F11/255)*2-1</f>
        <v>-6.6666666666666652E-2</v>
      </c>
      <c r="J11" s="4">
        <f t="shared" ref="J11" si="14">(G11/255)*2-1</f>
        <v>0.63921568627450975</v>
      </c>
      <c r="K11" s="33">
        <f t="shared" ref="K11" si="15">(H11/255)*2-1</f>
        <v>1</v>
      </c>
      <c r="L11">
        <v>102.6</v>
      </c>
      <c r="M11">
        <v>103</v>
      </c>
      <c r="N11">
        <v>103.8</v>
      </c>
      <c r="O11">
        <v>104.3</v>
      </c>
      <c r="P11">
        <v>104.4</v>
      </c>
      <c r="Q11">
        <v>104.1</v>
      </c>
      <c r="R11">
        <v>104.3</v>
      </c>
      <c r="S11">
        <v>101.3</v>
      </c>
      <c r="T11">
        <v>101.7</v>
      </c>
      <c r="U11">
        <v>102.1</v>
      </c>
      <c r="V11">
        <f>AVERAGE(L11:U11)</f>
        <v>103.16</v>
      </c>
      <c r="W11" s="16">
        <f t="shared" si="3"/>
        <v>1.1777568132306058</v>
      </c>
      <c r="X11" t="s">
        <v>58</v>
      </c>
    </row>
    <row r="12" spans="1:25" x14ac:dyDescent="0.25">
      <c r="C12" s="25"/>
      <c r="D12" s="50"/>
      <c r="E12" s="19" t="s">
        <v>51</v>
      </c>
      <c r="F12">
        <v>118</v>
      </c>
      <c r="G12">
        <v>208</v>
      </c>
      <c r="H12" s="26">
        <v>254</v>
      </c>
      <c r="I12" s="4">
        <f t="shared" si="10"/>
        <v>-7.4509803921568585E-2</v>
      </c>
      <c r="J12" s="4">
        <f t="shared" si="11"/>
        <v>0.63137254901960782</v>
      </c>
      <c r="K12" s="33">
        <f t="shared" si="12"/>
        <v>0.99215686274509807</v>
      </c>
      <c r="L12">
        <v>111.7</v>
      </c>
      <c r="M12">
        <v>105.7</v>
      </c>
      <c r="N12">
        <v>104.1</v>
      </c>
      <c r="O12">
        <v>102.7</v>
      </c>
      <c r="P12">
        <v>103.8</v>
      </c>
      <c r="Q12">
        <v>102.7</v>
      </c>
      <c r="R12">
        <v>102.5</v>
      </c>
      <c r="S12">
        <v>102.3</v>
      </c>
      <c r="T12">
        <v>102</v>
      </c>
      <c r="U12">
        <v>102.2</v>
      </c>
      <c r="V12">
        <f>AVERAGE(L12:U12)</f>
        <v>103.97</v>
      </c>
      <c r="W12" s="16">
        <f t="shared" si="3"/>
        <v>2.9435617125441014</v>
      </c>
    </row>
    <row r="13" spans="1:25" x14ac:dyDescent="0.25">
      <c r="D13" s="51"/>
      <c r="E13" s="19" t="s">
        <v>51</v>
      </c>
      <c r="F13">
        <v>115</v>
      </c>
      <c r="G13">
        <v>205</v>
      </c>
      <c r="H13" s="26">
        <v>251</v>
      </c>
      <c r="I13" s="4">
        <f t="shared" ref="I13:I14" si="16">(F13/255)*2-1</f>
        <v>-9.8039215686274495E-2</v>
      </c>
      <c r="J13" s="4">
        <f t="shared" ref="J13:J14" si="17">(G13/255)*2-1</f>
        <v>0.60784313725490202</v>
      </c>
      <c r="K13" s="33">
        <f t="shared" ref="K13:K14" si="18">(H13/255)*2-1</f>
        <v>0.96862745098039205</v>
      </c>
      <c r="L13">
        <v>98.64</v>
      </c>
      <c r="M13">
        <v>98.26</v>
      </c>
      <c r="N13">
        <v>97</v>
      </c>
      <c r="O13">
        <v>97.6</v>
      </c>
      <c r="P13">
        <v>97.02</v>
      </c>
      <c r="Q13">
        <v>96.77</v>
      </c>
      <c r="R13">
        <v>96.55</v>
      </c>
      <c r="S13">
        <v>96.8</v>
      </c>
      <c r="T13">
        <v>96.57</v>
      </c>
      <c r="U13">
        <v>96.8</v>
      </c>
      <c r="V13">
        <f>AVERAGE(L13:U13)</f>
        <v>97.200999999999979</v>
      </c>
      <c r="W13" s="16">
        <f t="shared" si="3"/>
        <v>0.72678057211238345</v>
      </c>
    </row>
    <row r="14" spans="1:25" x14ac:dyDescent="0.25">
      <c r="E14" s="19" t="s">
        <v>51</v>
      </c>
      <c r="F14">
        <v>116</v>
      </c>
      <c r="G14">
        <v>206</v>
      </c>
      <c r="H14" s="26">
        <v>252</v>
      </c>
      <c r="I14" s="4">
        <f t="shared" si="16"/>
        <v>-9.0196078431372562E-2</v>
      </c>
      <c r="J14" s="4">
        <f t="shared" si="17"/>
        <v>0.61568627450980395</v>
      </c>
      <c r="K14" s="33">
        <f t="shared" si="18"/>
        <v>0.9764705882352942</v>
      </c>
      <c r="L14">
        <v>101.9</v>
      </c>
      <c r="M14">
        <v>101.5</v>
      </c>
      <c r="N14">
        <v>102.7</v>
      </c>
      <c r="O14">
        <v>103.1</v>
      </c>
      <c r="P14">
        <v>102.8</v>
      </c>
      <c r="Q14">
        <v>102.4</v>
      </c>
      <c r="R14">
        <v>102.4</v>
      </c>
      <c r="S14">
        <v>102.5</v>
      </c>
      <c r="T14">
        <v>102.2</v>
      </c>
      <c r="U14">
        <v>102</v>
      </c>
      <c r="V14">
        <f>AVERAGE(L14:U14)</f>
        <v>102.35</v>
      </c>
      <c r="W14" s="16">
        <f t="shared" si="3"/>
        <v>0.46963342678684405</v>
      </c>
    </row>
    <row r="15" spans="1:25" x14ac:dyDescent="0.25">
      <c r="E15" s="20"/>
      <c r="Y15" s="56"/>
    </row>
  </sheetData>
  <mergeCells count="3">
    <mergeCell ref="C1:D1"/>
    <mergeCell ref="F1:H1"/>
    <mergeCell ref="I1:K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OG</vt:lpstr>
      <vt:lpstr>Final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JVon Monteza</dc:creator>
  <cp:lastModifiedBy>JVon Monteza</cp:lastModifiedBy>
  <dcterms:created xsi:type="dcterms:W3CDTF">2023-04-04T03:27:22Z</dcterms:created>
  <dcterms:modified xsi:type="dcterms:W3CDTF">2023-04-19T16:04:02Z</dcterms:modified>
</cp:coreProperties>
</file>