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study\blogs\基金\基金定投\"/>
    </mc:Choice>
  </mc:AlternateContent>
  <xr:revisionPtr revIDLastSave="0" documentId="13_ncr:1_{52555A3E-8E21-49DA-B765-43EA6F48EDA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" i="1" l="1"/>
  <c r="R78" i="1" s="1"/>
  <c r="X60" i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59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W58" i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57" i="1"/>
  <c r="R51" i="1"/>
  <c r="R52" i="1" s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X31" i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11" i="1"/>
  <c r="W31" i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11" i="1"/>
  <c r="W12" i="1" s="1"/>
  <c r="W13" i="1" s="1"/>
  <c r="W14" i="1" s="1"/>
  <c r="W15" i="1" s="1"/>
  <c r="W16" i="1" s="1"/>
  <c r="W17" i="1" s="1"/>
  <c r="W18" i="1" s="1"/>
  <c r="W19" i="1" s="1"/>
  <c r="W20" i="1" s="1"/>
  <c r="T38" i="1"/>
  <c r="T48" i="1"/>
  <c r="T42" i="1"/>
  <c r="T43" i="1"/>
  <c r="T44" i="1"/>
  <c r="T45" i="1"/>
  <c r="T46" i="1"/>
  <c r="T47" i="1"/>
  <c r="T41" i="1"/>
  <c r="T40" i="1"/>
  <c r="T39" i="1"/>
  <c r="T37" i="1"/>
  <c r="T36" i="1"/>
  <c r="T35" i="1"/>
  <c r="T34" i="1"/>
  <c r="T33" i="1"/>
  <c r="T32" i="1"/>
  <c r="T31" i="1"/>
  <c r="X12" i="1"/>
  <c r="X13" i="1" s="1"/>
  <c r="X14" i="1" s="1"/>
  <c r="X15" i="1" s="1"/>
  <c r="X16" i="1" s="1"/>
  <c r="X17" i="1" s="1"/>
  <c r="X18" i="1" s="1"/>
  <c r="X19" i="1" s="1"/>
  <c r="X20" i="1" s="1"/>
  <c r="U19" i="1"/>
  <c r="U18" i="1"/>
  <c r="U21" i="1"/>
  <c r="U20" i="1"/>
  <c r="U17" i="1"/>
  <c r="U16" i="1"/>
  <c r="R25" i="1"/>
  <c r="R26" i="1" s="1"/>
  <c r="T22" i="1"/>
  <c r="T21" i="1"/>
  <c r="T20" i="1"/>
  <c r="T19" i="1"/>
  <c r="T18" i="1"/>
  <c r="T17" i="1"/>
  <c r="T16" i="1"/>
  <c r="T15" i="1"/>
  <c r="T14" i="1"/>
  <c r="T13" i="1"/>
  <c r="T12" i="1"/>
  <c r="T11" i="1"/>
  <c r="B71" i="1"/>
  <c r="B72" i="1" s="1"/>
  <c r="L68" i="1"/>
  <c r="D68" i="1"/>
  <c r="L67" i="1"/>
  <c r="D67" i="1"/>
  <c r="L66" i="1"/>
  <c r="D66" i="1"/>
  <c r="L65" i="1"/>
  <c r="D65" i="1"/>
  <c r="L64" i="1"/>
  <c r="D64" i="1"/>
  <c r="L63" i="1"/>
  <c r="D63" i="1"/>
  <c r="L62" i="1"/>
  <c r="D62" i="1"/>
  <c r="L61" i="1"/>
  <c r="D61" i="1"/>
  <c r="L60" i="1"/>
  <c r="D60" i="1"/>
  <c r="L59" i="1"/>
  <c r="D59" i="1"/>
  <c r="L58" i="1"/>
  <c r="D58" i="1"/>
  <c r="M57" i="1"/>
  <c r="L57" i="1"/>
  <c r="N57" i="1" s="1"/>
  <c r="F57" i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D57" i="1"/>
  <c r="G57" i="1" s="1"/>
  <c r="J45" i="1"/>
  <c r="J46" i="1" s="1"/>
  <c r="M31" i="1"/>
  <c r="L42" i="1"/>
  <c r="L41" i="1"/>
  <c r="L40" i="1"/>
  <c r="L39" i="1"/>
  <c r="L38" i="1"/>
  <c r="L37" i="1"/>
  <c r="L36" i="1"/>
  <c r="L35" i="1"/>
  <c r="L34" i="1"/>
  <c r="L33" i="1"/>
  <c r="L32" i="1"/>
  <c r="L31" i="1"/>
  <c r="N31" i="1" s="1"/>
  <c r="B45" i="1"/>
  <c r="B46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D32" i="1"/>
  <c r="D33" i="1"/>
  <c r="D34" i="1"/>
  <c r="D35" i="1"/>
  <c r="D36" i="1"/>
  <c r="D37" i="1"/>
  <c r="D38" i="1"/>
  <c r="D39" i="1"/>
  <c r="D40" i="1"/>
  <c r="D41" i="1"/>
  <c r="D42" i="1"/>
  <c r="D31" i="1"/>
  <c r="G31" i="1" s="1"/>
  <c r="J25" i="1"/>
  <c r="J26" i="1" s="1"/>
  <c r="B25" i="1"/>
  <c r="B26" i="1" s="1"/>
  <c r="M11" i="1"/>
  <c r="L22" i="1"/>
  <c r="L21" i="1"/>
  <c r="L20" i="1"/>
  <c r="L19" i="1"/>
  <c r="L18" i="1"/>
  <c r="L17" i="1"/>
  <c r="L16" i="1"/>
  <c r="L15" i="1"/>
  <c r="L14" i="1"/>
  <c r="L13" i="1"/>
  <c r="L12" i="1"/>
  <c r="L11" i="1"/>
  <c r="N11" i="1" s="1"/>
  <c r="D22" i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D12" i="1"/>
  <c r="D13" i="1"/>
  <c r="D14" i="1"/>
  <c r="D15" i="1"/>
  <c r="D16" i="1"/>
  <c r="D17" i="1"/>
  <c r="D18" i="1"/>
  <c r="D19" i="1"/>
  <c r="D20" i="1"/>
  <c r="D21" i="1"/>
  <c r="D11" i="1"/>
  <c r="G11" i="1" s="1"/>
  <c r="N32" i="1" l="1"/>
  <c r="O11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32" i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O31" i="1"/>
  <c r="M12" i="1"/>
  <c r="N12" i="1"/>
  <c r="M32" i="1"/>
  <c r="O57" i="1"/>
  <c r="N58" i="1"/>
  <c r="G58" i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M58" i="1"/>
  <c r="M33" i="1" l="1"/>
  <c r="N33" i="1"/>
  <c r="O32" i="1"/>
  <c r="M13" i="1"/>
  <c r="O12" i="1"/>
  <c r="N13" i="1"/>
  <c r="M59" i="1"/>
  <c r="N59" i="1"/>
  <c r="O58" i="1"/>
  <c r="M14" i="1" l="1"/>
  <c r="N14" i="1"/>
  <c r="O13" i="1"/>
  <c r="M34" i="1"/>
  <c r="O33" i="1"/>
  <c r="N34" i="1"/>
  <c r="O59" i="1"/>
  <c r="M60" i="1"/>
  <c r="N60" i="1"/>
  <c r="M15" i="1" l="1"/>
  <c r="O14" i="1"/>
  <c r="N15" i="1"/>
  <c r="M35" i="1"/>
  <c r="N35" i="1"/>
  <c r="O34" i="1"/>
  <c r="N61" i="1"/>
  <c r="O60" i="1"/>
  <c r="M61" i="1"/>
  <c r="M16" i="1" l="1"/>
  <c r="N16" i="1"/>
  <c r="O15" i="1"/>
  <c r="M36" i="1"/>
  <c r="O35" i="1"/>
  <c r="N36" i="1"/>
  <c r="O61" i="1"/>
  <c r="N62" i="1"/>
  <c r="M62" i="1"/>
  <c r="M37" i="1" l="1"/>
  <c r="O36" i="1"/>
  <c r="N37" i="1"/>
  <c r="M17" i="1"/>
  <c r="N17" i="1"/>
  <c r="O16" i="1"/>
  <c r="O62" i="1"/>
  <c r="N63" i="1"/>
  <c r="M63" i="1"/>
  <c r="M18" i="1" l="1"/>
  <c r="O17" i="1"/>
  <c r="N18" i="1"/>
  <c r="M38" i="1"/>
  <c r="N38" i="1"/>
  <c r="O37" i="1"/>
  <c r="M64" i="1"/>
  <c r="O63" i="1"/>
  <c r="N64" i="1"/>
  <c r="M39" i="1" l="1"/>
  <c r="N39" i="1"/>
  <c r="O38" i="1"/>
  <c r="M19" i="1"/>
  <c r="N19" i="1"/>
  <c r="O18" i="1"/>
  <c r="M65" i="1"/>
  <c r="O64" i="1"/>
  <c r="N65" i="1"/>
  <c r="M20" i="1" l="1"/>
  <c r="N20" i="1"/>
  <c r="O19" i="1"/>
  <c r="M40" i="1"/>
  <c r="N40" i="1"/>
  <c r="O39" i="1"/>
  <c r="N66" i="1"/>
  <c r="M66" i="1"/>
  <c r="O65" i="1"/>
  <c r="M41" i="1" l="1"/>
  <c r="O40" i="1"/>
  <c r="N41" i="1"/>
  <c r="M21" i="1"/>
  <c r="N21" i="1"/>
  <c r="O20" i="1"/>
  <c r="V21" i="1"/>
  <c r="N67" i="1"/>
  <c r="M67" i="1"/>
  <c r="O66" i="1"/>
  <c r="N22" i="1" l="1"/>
  <c r="O21" i="1"/>
  <c r="W21" i="1"/>
  <c r="X21" i="1"/>
  <c r="O41" i="1"/>
  <c r="N42" i="1"/>
  <c r="V22" i="1"/>
  <c r="O67" i="1"/>
  <c r="J69" i="1" s="1"/>
  <c r="J71" i="1" s="1"/>
  <c r="J72" i="1" s="1"/>
  <c r="N68" i="1"/>
  <c r="X22" i="1" l="1"/>
</calcChain>
</file>

<file path=xl/sharedStrings.xml><?xml version="1.0" encoding="utf-8"?>
<sst xmlns="http://schemas.openxmlformats.org/spreadsheetml/2006/main" count="132" uniqueCount="37">
  <si>
    <t>定投计算网址：https://www.howbuy.com/fundtool/calfundaip.htm</t>
    <phoneticPr fontId="1" type="noConversion"/>
  </si>
  <si>
    <t>震荡市尾部略涨、震荡市尾部略跌、上涨牛市、下跌熊市、微笑曲线、哭泣曲线</t>
  </si>
  <si>
    <t>上涨牛市和哭泣曲线不适合定投</t>
  </si>
  <si>
    <t>市场一般走势有：</t>
    <phoneticPr fontId="1" type="noConversion"/>
  </si>
  <si>
    <t>定期定额法</t>
    <phoneticPr fontId="1" type="noConversion"/>
  </si>
  <si>
    <t>期数</t>
    <phoneticPr fontId="1" type="noConversion"/>
  </si>
  <si>
    <t>日期</t>
    <phoneticPr fontId="1" type="noConversion"/>
  </si>
  <si>
    <t>净值</t>
    <phoneticPr fontId="1" type="noConversion"/>
  </si>
  <si>
    <t>上月涨幅</t>
    <phoneticPr fontId="1" type="noConversion"/>
  </si>
  <si>
    <t>每月投入</t>
    <phoneticPr fontId="1" type="noConversion"/>
  </si>
  <si>
    <t>累计投入</t>
    <phoneticPr fontId="1" type="noConversion"/>
  </si>
  <si>
    <t>总市值</t>
    <phoneticPr fontId="1" type="noConversion"/>
  </si>
  <si>
    <t>截止日</t>
    <phoneticPr fontId="1" type="noConversion"/>
  </si>
  <si>
    <t>固定市值法</t>
    <phoneticPr fontId="1" type="noConversion"/>
  </si>
  <si>
    <t>预期市值</t>
    <phoneticPr fontId="1" type="noConversion"/>
  </si>
  <si>
    <t>上月涨跌后市值</t>
    <phoneticPr fontId="1" type="noConversion"/>
  </si>
  <si>
    <t>需投入金额</t>
    <phoneticPr fontId="1" type="noConversion"/>
  </si>
  <si>
    <t xml:space="preserve"> </t>
    <phoneticPr fontId="1" type="noConversion"/>
  </si>
  <si>
    <t>华夏沪深300 000051                                                                         震荡市，尾部略涨4.65%，每月定投</t>
    <phoneticPr fontId="1" type="noConversion"/>
  </si>
  <si>
    <t>总投入</t>
    <phoneticPr fontId="1" type="noConversion"/>
  </si>
  <si>
    <t>收益</t>
    <phoneticPr fontId="1" type="noConversion"/>
  </si>
  <si>
    <t>实际收益率</t>
    <phoneticPr fontId="1" type="noConversion"/>
  </si>
  <si>
    <t>华夏沪深300 000051                                                                         微笑曲线，先跌后涨，最大跌幅20.85%</t>
    <phoneticPr fontId="1" type="noConversion"/>
  </si>
  <si>
    <t>华夏沪深300 000051                                                                       下跌熊市，最大跌幅27.23%</t>
    <phoneticPr fontId="1" type="noConversion"/>
  </si>
  <si>
    <t>固定市值法：</t>
    <phoneticPr fontId="1" type="noConversion"/>
  </si>
  <si>
    <t>优点：下跌时极大摊平成本，上涨时保护利润</t>
    <phoneticPr fontId="1" type="noConversion"/>
  </si>
  <si>
    <t>缺点：下跌时追加资金过多，需要充足的预算，遇到大涨容易错失机会</t>
    <phoneticPr fontId="1" type="noConversion"/>
  </si>
  <si>
    <t>总结：固定市值法在市场波动较大时，波动越大，比定期定额法的优势越明显</t>
    <phoneticPr fontId="1" type="noConversion"/>
  </si>
  <si>
    <t>逢低加码法</t>
    <phoneticPr fontId="1" type="noConversion"/>
  </si>
  <si>
    <t>每跌2%追一份，分12期，估值20%以内</t>
    <phoneticPr fontId="1" type="noConversion"/>
  </si>
  <si>
    <t>距上次跌幅</t>
    <phoneticPr fontId="1" type="noConversion"/>
  </si>
  <si>
    <t>当月投入</t>
    <phoneticPr fontId="1" type="noConversion"/>
  </si>
  <si>
    <t>涨跌后市值</t>
    <phoneticPr fontId="1" type="noConversion"/>
  </si>
  <si>
    <t>上期涨幅</t>
    <phoneticPr fontId="1" type="noConversion"/>
  </si>
  <si>
    <t>每跌3%追一份，分18期，估值40%以内</t>
    <phoneticPr fontId="1" type="noConversion"/>
  </si>
  <si>
    <t>每跌3%追一份，分18期</t>
    <phoneticPr fontId="1" type="noConversion"/>
  </si>
  <si>
    <t>估值高于50%不投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</si>
</sst>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0.000_ "/>
    <numFmt numFmtId="178" formatCode="0_ "/>
    <numFmt numFmtId="179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0" xfId="0" applyNumberFormat="1" applyAlignment="1">
      <alignment horizontal="center"/>
    </xf>
    <xf numFmtId="10" fontId="0" fillId="0" borderId="1" xfId="0" applyNumberFormat="1" applyBorder="1"/>
    <xf numFmtId="179" fontId="0" fillId="0" borderId="1" xfId="0" applyNumberFormat="1" applyBorder="1" applyAlignment="1">
      <alignment horizontal="center"/>
    </xf>
    <xf numFmtId="17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8"/>
  <sheetViews>
    <sheetView tabSelected="1" topLeftCell="A46" workbookViewId="0">
      <selection activeCell="N73" sqref="N73"/>
    </sheetView>
  </sheetViews>
  <sheetFormatPr defaultRowHeight="13.8" x14ac:dyDescent="0.25"/>
  <cols>
    <col min="1" max="1" width="10.33203125" customWidth="1"/>
    <col min="2" max="2" width="15" bestFit="1" customWidth="1"/>
    <col min="9" max="9" width="11.6640625" bestFit="1" customWidth="1"/>
    <col min="10" max="10" width="15" bestFit="1" customWidth="1"/>
    <col min="12" max="13" width="9.5546875" bestFit="1" customWidth="1"/>
    <col min="14" max="14" width="16.109375" bestFit="1" customWidth="1"/>
    <col min="15" max="15" width="11.6640625" bestFit="1" customWidth="1"/>
    <col min="17" max="17" width="14.33203125" customWidth="1"/>
    <col min="18" max="18" width="16.109375" bestFit="1" customWidth="1"/>
    <col min="20" max="20" width="9.5546875" bestFit="1" customWidth="1"/>
    <col min="21" max="21" width="11.6640625" bestFit="1" customWidth="1"/>
    <col min="22" max="22" width="9.5546875" bestFit="1" customWidth="1"/>
    <col min="23" max="24" width="11.6640625" bestFit="1" customWidth="1"/>
  </cols>
  <sheetData>
    <row r="1" spans="1:24" x14ac:dyDescent="0.25">
      <c r="A1" t="s">
        <v>0</v>
      </c>
    </row>
    <row r="2" spans="1:24" x14ac:dyDescent="0.25">
      <c r="A2" t="s">
        <v>3</v>
      </c>
    </row>
    <row r="3" spans="1:24" x14ac:dyDescent="0.25">
      <c r="A3" t="s">
        <v>1</v>
      </c>
    </row>
    <row r="4" spans="1:24" x14ac:dyDescent="0.25">
      <c r="A4" t="s">
        <v>2</v>
      </c>
    </row>
    <row r="7" spans="1:24" x14ac:dyDescent="0.25">
      <c r="A7" s="12" t="s">
        <v>4</v>
      </c>
      <c r="I7" s="12" t="s">
        <v>13</v>
      </c>
      <c r="Q7" s="12" t="s">
        <v>28</v>
      </c>
    </row>
    <row r="8" spans="1:24" x14ac:dyDescent="0.25">
      <c r="A8" s="14" t="s">
        <v>18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Q8" s="14" t="s">
        <v>29</v>
      </c>
      <c r="R8" s="14"/>
      <c r="S8" s="14"/>
      <c r="T8" s="14"/>
      <c r="U8" s="14"/>
      <c r="V8" s="14"/>
      <c r="W8" s="14"/>
      <c r="X8" s="14"/>
    </row>
    <row r="9" spans="1:24" x14ac:dyDescent="0.25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H9" s="1"/>
      <c r="I9" s="1" t="s">
        <v>5</v>
      </c>
      <c r="J9" s="1" t="s">
        <v>6</v>
      </c>
      <c r="K9" s="1" t="s">
        <v>7</v>
      </c>
      <c r="L9" s="1" t="s">
        <v>8</v>
      </c>
      <c r="M9" s="1" t="s">
        <v>14</v>
      </c>
      <c r="N9" s="1" t="s">
        <v>15</v>
      </c>
      <c r="O9" s="1" t="s">
        <v>16</v>
      </c>
      <c r="Q9" s="1" t="s">
        <v>5</v>
      </c>
      <c r="R9" s="1" t="s">
        <v>6</v>
      </c>
      <c r="S9" s="1" t="s">
        <v>7</v>
      </c>
      <c r="T9" s="1" t="s">
        <v>33</v>
      </c>
      <c r="U9" s="1" t="s">
        <v>30</v>
      </c>
      <c r="V9" s="1" t="s">
        <v>31</v>
      </c>
      <c r="W9" s="1" t="s">
        <v>10</v>
      </c>
      <c r="X9" s="1" t="s">
        <v>32</v>
      </c>
    </row>
    <row r="10" spans="1:24" x14ac:dyDescent="0.25">
      <c r="A10" s="1">
        <v>1</v>
      </c>
      <c r="B10" s="2">
        <v>41487</v>
      </c>
      <c r="C10" s="3">
        <v>0.67800000000000005</v>
      </c>
      <c r="D10" s="1"/>
      <c r="E10" s="1">
        <v>10000</v>
      </c>
      <c r="F10" s="1">
        <v>10000</v>
      </c>
      <c r="G10" s="1">
        <v>10000</v>
      </c>
      <c r="H10" s="1"/>
      <c r="I10" s="1">
        <v>1</v>
      </c>
      <c r="J10" s="2">
        <v>41487</v>
      </c>
      <c r="K10" s="3">
        <v>0.67800000000000005</v>
      </c>
      <c r="L10" s="1"/>
      <c r="M10" s="1">
        <v>10000</v>
      </c>
      <c r="N10" s="1">
        <v>10000</v>
      </c>
      <c r="O10" s="1">
        <v>10000</v>
      </c>
      <c r="Q10" s="1">
        <v>1</v>
      </c>
      <c r="R10" s="2">
        <v>41487</v>
      </c>
      <c r="S10" s="3">
        <v>0.67800000000000005</v>
      </c>
      <c r="T10" s="1"/>
      <c r="U10" s="4"/>
      <c r="V10" s="1">
        <v>10000</v>
      </c>
      <c r="W10" s="1">
        <v>10000</v>
      </c>
      <c r="X10" s="5">
        <v>10000</v>
      </c>
    </row>
    <row r="11" spans="1:24" x14ac:dyDescent="0.25">
      <c r="A11" s="1">
        <v>2</v>
      </c>
      <c r="B11" s="2">
        <v>41519</v>
      </c>
      <c r="C11" s="3">
        <v>0.70099999999999996</v>
      </c>
      <c r="D11" s="4">
        <f>C11/C10-1</f>
        <v>3.3923303834808127E-2</v>
      </c>
      <c r="E11" s="1">
        <v>10000</v>
      </c>
      <c r="F11" s="1">
        <f>F10+E11</f>
        <v>20000</v>
      </c>
      <c r="G11" s="5">
        <f>G10*(1+D11)+E11</f>
        <v>20339.23303834808</v>
      </c>
      <c r="H11" s="1"/>
      <c r="I11" s="1">
        <v>2</v>
      </c>
      <c r="J11" s="2">
        <v>41519</v>
      </c>
      <c r="K11" s="3">
        <v>0.70099999999999996</v>
      </c>
      <c r="L11" s="4">
        <f>K11/K10-1</f>
        <v>3.3923303834808127E-2</v>
      </c>
      <c r="M11" s="1">
        <f>M10+10000</f>
        <v>20000</v>
      </c>
      <c r="N11" s="5">
        <f>M10*(1+L11)</f>
        <v>10339.233038348082</v>
      </c>
      <c r="O11" s="5">
        <f>M11-N11</f>
        <v>9660.7669616519179</v>
      </c>
      <c r="Q11" s="1">
        <v>2</v>
      </c>
      <c r="R11" s="2">
        <v>41519</v>
      </c>
      <c r="S11" s="3">
        <v>0.70099999999999996</v>
      </c>
      <c r="T11" s="4">
        <f>S11/S10-1</f>
        <v>3.3923303834808127E-2</v>
      </c>
      <c r="U11" s="4"/>
      <c r="V11" s="1">
        <v>10000</v>
      </c>
      <c r="W11" s="5">
        <f>V11+W10</f>
        <v>20000</v>
      </c>
      <c r="X11" s="17">
        <f>S11/S10*X10+V11</f>
        <v>20339.23303834808</v>
      </c>
    </row>
    <row r="12" spans="1:24" x14ac:dyDescent="0.25">
      <c r="A12" s="1">
        <v>3</v>
      </c>
      <c r="B12" s="6">
        <v>41555</v>
      </c>
      <c r="C12" s="3">
        <v>0.73599999999999999</v>
      </c>
      <c r="D12" s="4">
        <f t="shared" ref="D12:D22" si="0">C12/C11-1</f>
        <v>4.9928673323823114E-2</v>
      </c>
      <c r="E12" s="1">
        <v>10000</v>
      </c>
      <c r="F12" s="1">
        <f t="shared" ref="F12:F21" si="1">F11+E12</f>
        <v>30000</v>
      </c>
      <c r="G12" s="5">
        <f t="shared" ref="G12:G22" si="2">G11*(1+D12)+E12</f>
        <v>31354.743960376873</v>
      </c>
      <c r="H12" s="1"/>
      <c r="I12" s="1">
        <v>3</v>
      </c>
      <c r="J12" s="6">
        <v>41555</v>
      </c>
      <c r="K12" s="3">
        <v>0.73599999999999999</v>
      </c>
      <c r="L12" s="4">
        <f t="shared" ref="L12:L22" si="3">K12/K11-1</f>
        <v>4.9928673323823114E-2</v>
      </c>
      <c r="M12" s="1">
        <f t="shared" ref="M12:M21" si="4">M11+10000</f>
        <v>30000</v>
      </c>
      <c r="N12" s="5">
        <f t="shared" ref="N12:N22" si="5">M11*(1+L12)</f>
        <v>20998.573466476464</v>
      </c>
      <c r="O12" s="5">
        <f t="shared" ref="O12:O21" si="6">M12-N12</f>
        <v>9001.4265335235359</v>
      </c>
      <c r="Q12" s="1">
        <v>3</v>
      </c>
      <c r="R12" s="6">
        <v>41555</v>
      </c>
      <c r="S12" s="3">
        <v>0.73599999999999999</v>
      </c>
      <c r="T12" s="4">
        <f t="shared" ref="T12:T22" si="7">S12/S11-1</f>
        <v>4.9928673323823114E-2</v>
      </c>
      <c r="U12" s="4"/>
      <c r="V12" s="1">
        <v>10000</v>
      </c>
      <c r="W12" s="5">
        <f>V12+W11</f>
        <v>30000</v>
      </c>
      <c r="X12" s="17">
        <f t="shared" ref="X12:X22" si="8">S12/S11*X11+V12</f>
        <v>31354.743960376873</v>
      </c>
    </row>
    <row r="13" spans="1:24" x14ac:dyDescent="0.25">
      <c r="A13" s="1">
        <v>4</v>
      </c>
      <c r="B13" s="6">
        <v>41579</v>
      </c>
      <c r="C13" s="3">
        <v>0.71899999999999997</v>
      </c>
      <c r="D13" s="4">
        <f t="shared" si="0"/>
        <v>-2.3097826086956541E-2</v>
      </c>
      <c r="E13" s="1">
        <v>10000</v>
      </c>
      <c r="F13" s="1">
        <f t="shared" si="1"/>
        <v>40000</v>
      </c>
      <c r="G13" s="5">
        <f t="shared" si="2"/>
        <v>40630.517537379041</v>
      </c>
      <c r="H13" s="1"/>
      <c r="I13" s="1">
        <v>4</v>
      </c>
      <c r="J13" s="6">
        <v>41579</v>
      </c>
      <c r="K13" s="3">
        <v>0.71899999999999997</v>
      </c>
      <c r="L13" s="4">
        <f t="shared" si="3"/>
        <v>-2.3097826086956541E-2</v>
      </c>
      <c r="M13" s="1">
        <f t="shared" si="4"/>
        <v>40000</v>
      </c>
      <c r="N13" s="5">
        <f t="shared" si="5"/>
        <v>29307.065217391304</v>
      </c>
      <c r="O13" s="5">
        <f t="shared" si="6"/>
        <v>10692.934782608696</v>
      </c>
      <c r="Q13" s="1">
        <v>4</v>
      </c>
      <c r="R13" s="6">
        <v>41579</v>
      </c>
      <c r="S13" s="3">
        <v>0.71899999999999997</v>
      </c>
      <c r="T13" s="4">
        <f t="shared" si="7"/>
        <v>-2.3097826086956541E-2</v>
      </c>
      <c r="U13" s="4"/>
      <c r="V13" s="1">
        <v>10000</v>
      </c>
      <c r="W13" s="5">
        <f t="shared" ref="W13:W21" si="9">V13+W12</f>
        <v>40000</v>
      </c>
      <c r="X13" s="17">
        <f t="shared" si="8"/>
        <v>40630.517537379041</v>
      </c>
    </row>
    <row r="14" spans="1:24" x14ac:dyDescent="0.25">
      <c r="A14" s="1">
        <v>5</v>
      </c>
      <c r="B14" s="6">
        <v>41610</v>
      </c>
      <c r="C14" s="3">
        <v>0.72799999999999998</v>
      </c>
      <c r="D14" s="4">
        <f t="shared" si="0"/>
        <v>1.2517385257301727E-2</v>
      </c>
      <c r="E14" s="1">
        <v>10000</v>
      </c>
      <c r="F14" s="1">
        <f t="shared" si="1"/>
        <v>50000</v>
      </c>
      <c r="G14" s="5">
        <f t="shared" si="2"/>
        <v>51139.105378597968</v>
      </c>
      <c r="H14" s="1"/>
      <c r="I14" s="1">
        <v>5</v>
      </c>
      <c r="J14" s="6">
        <v>41610</v>
      </c>
      <c r="K14" s="3">
        <v>0.72799999999999998</v>
      </c>
      <c r="L14" s="4">
        <f t="shared" si="3"/>
        <v>1.2517385257301727E-2</v>
      </c>
      <c r="M14" s="1">
        <f t="shared" si="4"/>
        <v>50000</v>
      </c>
      <c r="N14" s="5">
        <f t="shared" si="5"/>
        <v>40500.695410292072</v>
      </c>
      <c r="O14" s="5">
        <f t="shared" si="6"/>
        <v>9499.3045897079282</v>
      </c>
      <c r="Q14" s="1">
        <v>5</v>
      </c>
      <c r="R14" s="6">
        <v>41610</v>
      </c>
      <c r="S14" s="3">
        <v>0.72799999999999998</v>
      </c>
      <c r="T14" s="4">
        <f t="shared" si="7"/>
        <v>1.2517385257301727E-2</v>
      </c>
      <c r="U14" s="4"/>
      <c r="V14" s="1">
        <v>10000</v>
      </c>
      <c r="W14" s="5">
        <f t="shared" si="9"/>
        <v>50000</v>
      </c>
      <c r="X14" s="17">
        <f t="shared" si="8"/>
        <v>51139.105378597968</v>
      </c>
    </row>
    <row r="15" spans="1:24" x14ac:dyDescent="0.25">
      <c r="A15" s="1">
        <v>6</v>
      </c>
      <c r="B15" s="6">
        <v>41641</v>
      </c>
      <c r="C15" s="3">
        <v>0.70099999999999996</v>
      </c>
      <c r="D15" s="4">
        <f t="shared" si="0"/>
        <v>-3.7087912087912067E-2</v>
      </c>
      <c r="E15" s="1">
        <v>10000</v>
      </c>
      <c r="F15" s="1">
        <f t="shared" si="1"/>
        <v>60000</v>
      </c>
      <c r="G15" s="5">
        <f t="shared" si="2"/>
        <v>59242.462734062057</v>
      </c>
      <c r="H15" s="1"/>
      <c r="I15" s="1">
        <v>6</v>
      </c>
      <c r="J15" s="6">
        <v>41641</v>
      </c>
      <c r="K15" s="3">
        <v>0.70099999999999996</v>
      </c>
      <c r="L15" s="4">
        <f t="shared" si="3"/>
        <v>-3.7087912087912067E-2</v>
      </c>
      <c r="M15" s="1">
        <f t="shared" si="4"/>
        <v>60000</v>
      </c>
      <c r="N15" s="5">
        <f t="shared" si="5"/>
        <v>48145.604395604394</v>
      </c>
      <c r="O15" s="5">
        <f t="shared" si="6"/>
        <v>11854.395604395606</v>
      </c>
      <c r="Q15" s="1">
        <v>6</v>
      </c>
      <c r="R15" s="6">
        <v>41641</v>
      </c>
      <c r="S15" s="3">
        <v>0.70099999999999996</v>
      </c>
      <c r="T15" s="4">
        <f t="shared" si="7"/>
        <v>-3.7087912087912067E-2</v>
      </c>
      <c r="U15" s="4"/>
      <c r="V15" s="1">
        <v>10000</v>
      </c>
      <c r="W15" s="5">
        <f t="shared" si="9"/>
        <v>60000</v>
      </c>
      <c r="X15" s="17">
        <f t="shared" si="8"/>
        <v>59242.462734062057</v>
      </c>
    </row>
    <row r="16" spans="1:24" x14ac:dyDescent="0.25">
      <c r="A16" s="1">
        <v>7</v>
      </c>
      <c r="B16" s="6">
        <v>41677</v>
      </c>
      <c r="C16" s="3">
        <v>0.67</v>
      </c>
      <c r="D16" s="4">
        <f t="shared" si="0"/>
        <v>-4.4222539229671787E-2</v>
      </c>
      <c r="E16" s="1">
        <v>10000</v>
      </c>
      <c r="F16" s="1">
        <f t="shared" si="1"/>
        <v>70000</v>
      </c>
      <c r="G16" s="5">
        <f t="shared" si="2"/>
        <v>66622.610601742635</v>
      </c>
      <c r="H16" s="1"/>
      <c r="I16" s="1">
        <v>7</v>
      </c>
      <c r="J16" s="6">
        <v>41677</v>
      </c>
      <c r="K16" s="3">
        <v>0.67</v>
      </c>
      <c r="L16" s="4">
        <f t="shared" si="3"/>
        <v>-4.4222539229671787E-2</v>
      </c>
      <c r="M16" s="1">
        <f t="shared" si="4"/>
        <v>70000</v>
      </c>
      <c r="N16" s="5">
        <f t="shared" si="5"/>
        <v>57346.647646219695</v>
      </c>
      <c r="O16" s="5">
        <f t="shared" si="6"/>
        <v>12653.352353780305</v>
      </c>
      <c r="Q16" s="1">
        <v>7</v>
      </c>
      <c r="R16" s="15">
        <v>41652</v>
      </c>
      <c r="S16" s="3">
        <v>0.66400000000000003</v>
      </c>
      <c r="T16" s="4">
        <f t="shared" si="7"/>
        <v>-5.2781740370898556E-2</v>
      </c>
      <c r="U16" s="4">
        <f>S16/S10-1</f>
        <v>-2.0648967551622488E-2</v>
      </c>
      <c r="V16" s="1">
        <v>10000</v>
      </c>
      <c r="W16" s="5">
        <f t="shared" si="9"/>
        <v>70000</v>
      </c>
      <c r="X16" s="17">
        <f t="shared" si="8"/>
        <v>66115.542447100161</v>
      </c>
    </row>
    <row r="17" spans="1:24" x14ac:dyDescent="0.25">
      <c r="A17" s="1">
        <v>8</v>
      </c>
      <c r="B17" s="6">
        <v>41701</v>
      </c>
      <c r="C17" s="3">
        <v>0.66300000000000003</v>
      </c>
      <c r="D17" s="4">
        <f t="shared" si="0"/>
        <v>-1.0447761194029903E-2</v>
      </c>
      <c r="E17" s="1">
        <v>10000</v>
      </c>
      <c r="F17" s="1">
        <f t="shared" si="1"/>
        <v>80000</v>
      </c>
      <c r="G17" s="5">
        <f t="shared" si="2"/>
        <v>75926.553476052781</v>
      </c>
      <c r="H17" s="1"/>
      <c r="I17" s="1">
        <v>8</v>
      </c>
      <c r="J17" s="6">
        <v>41701</v>
      </c>
      <c r="K17" s="3">
        <v>0.66300000000000003</v>
      </c>
      <c r="L17" s="4">
        <f t="shared" si="3"/>
        <v>-1.0447761194029903E-2</v>
      </c>
      <c r="M17" s="1">
        <f t="shared" si="4"/>
        <v>80000</v>
      </c>
      <c r="N17" s="5">
        <f t="shared" si="5"/>
        <v>69268.6567164179</v>
      </c>
      <c r="O17" s="5">
        <f t="shared" si="6"/>
        <v>10731.3432835821</v>
      </c>
      <c r="Q17" s="1">
        <v>8</v>
      </c>
      <c r="R17" s="6">
        <v>41677</v>
      </c>
      <c r="S17" s="3">
        <v>0.67</v>
      </c>
      <c r="T17" s="4">
        <f t="shared" si="7"/>
        <v>9.0361445783133654E-3</v>
      </c>
      <c r="U17" s="4">
        <f>S17/S16-1</f>
        <v>9.0361445783133654E-3</v>
      </c>
      <c r="V17" s="1">
        <v>10000</v>
      </c>
      <c r="W17" s="5">
        <f t="shared" si="9"/>
        <v>80000</v>
      </c>
      <c r="X17" s="17">
        <f t="shared" si="8"/>
        <v>76712.972047525778</v>
      </c>
    </row>
    <row r="18" spans="1:24" x14ac:dyDescent="0.25">
      <c r="A18" s="1">
        <v>9</v>
      </c>
      <c r="B18" s="6">
        <v>41730</v>
      </c>
      <c r="C18" s="3">
        <v>0.65600000000000003</v>
      </c>
      <c r="D18" s="4">
        <f t="shared" si="0"/>
        <v>-1.0558069381598756E-2</v>
      </c>
      <c r="E18" s="1">
        <v>10000</v>
      </c>
      <c r="F18" s="1">
        <f t="shared" si="1"/>
        <v>90000</v>
      </c>
      <c r="G18" s="5">
        <f t="shared" si="2"/>
        <v>85124.915656546946</v>
      </c>
      <c r="H18" s="1"/>
      <c r="I18" s="1">
        <v>9</v>
      </c>
      <c r="J18" s="6">
        <v>41730</v>
      </c>
      <c r="K18" s="3">
        <v>0.65600000000000003</v>
      </c>
      <c r="L18" s="4">
        <f t="shared" si="3"/>
        <v>-1.0558069381598756E-2</v>
      </c>
      <c r="M18" s="1">
        <f t="shared" si="4"/>
        <v>90000</v>
      </c>
      <c r="N18" s="5">
        <f t="shared" si="5"/>
        <v>79155.354449472099</v>
      </c>
      <c r="O18" s="5">
        <f t="shared" si="6"/>
        <v>10844.645550527901</v>
      </c>
      <c r="Q18" s="1">
        <v>9</v>
      </c>
      <c r="R18" s="6">
        <v>41701</v>
      </c>
      <c r="S18" s="3">
        <v>0.66300000000000003</v>
      </c>
      <c r="T18" s="4">
        <f t="shared" si="7"/>
        <v>-1.0447761194029903E-2</v>
      </c>
      <c r="U18" s="4">
        <f>S18/S16-1</f>
        <v>-1.5060240963855609E-3</v>
      </c>
      <c r="V18" s="1">
        <v>10000</v>
      </c>
      <c r="W18" s="5">
        <f t="shared" si="9"/>
        <v>90000</v>
      </c>
      <c r="X18" s="17">
        <f t="shared" si="8"/>
        <v>85911.493235088943</v>
      </c>
    </row>
    <row r="19" spans="1:24" x14ac:dyDescent="0.25">
      <c r="A19" s="1">
        <v>10</v>
      </c>
      <c r="B19" s="6">
        <v>41764</v>
      </c>
      <c r="C19" s="3">
        <v>0.65400000000000003</v>
      </c>
      <c r="D19" s="4">
        <f t="shared" si="0"/>
        <v>-3.0487804878048808E-3</v>
      </c>
      <c r="E19" s="1">
        <v>10000</v>
      </c>
      <c r="F19" s="1">
        <f t="shared" si="1"/>
        <v>100000</v>
      </c>
      <c r="G19" s="5">
        <f t="shared" si="2"/>
        <v>94865.388474667227</v>
      </c>
      <c r="H19" s="1"/>
      <c r="I19" s="1">
        <v>10</v>
      </c>
      <c r="J19" s="6">
        <v>41764</v>
      </c>
      <c r="K19" s="3">
        <v>0.65400000000000003</v>
      </c>
      <c r="L19" s="4">
        <f t="shared" si="3"/>
        <v>-3.0487804878048808E-3</v>
      </c>
      <c r="M19" s="1">
        <f t="shared" si="4"/>
        <v>100000</v>
      </c>
      <c r="N19" s="5">
        <f t="shared" si="5"/>
        <v>89725.609756097561</v>
      </c>
      <c r="O19" s="5">
        <f t="shared" si="6"/>
        <v>10274.390243902439</v>
      </c>
      <c r="Q19" s="1">
        <v>10</v>
      </c>
      <c r="R19" s="15">
        <v>41708</v>
      </c>
      <c r="S19" s="3">
        <v>0.63600000000000001</v>
      </c>
      <c r="T19" s="4">
        <f t="shared" si="7"/>
        <v>-4.0723981900452566E-2</v>
      </c>
      <c r="U19" s="4">
        <f>S19/S16-1</f>
        <v>-4.2168674698795261E-2</v>
      </c>
      <c r="V19" s="1">
        <v>20000</v>
      </c>
      <c r="W19" s="5">
        <f t="shared" si="9"/>
        <v>110000</v>
      </c>
      <c r="X19" s="17">
        <f t="shared" si="8"/>
        <v>102412.83513954232</v>
      </c>
    </row>
    <row r="20" spans="1:24" x14ac:dyDescent="0.25">
      <c r="A20" s="1">
        <v>11</v>
      </c>
      <c r="B20" s="6">
        <v>41793</v>
      </c>
      <c r="C20" s="3">
        <v>0.65500000000000003</v>
      </c>
      <c r="D20" s="4">
        <f t="shared" si="0"/>
        <v>1.5290519877675379E-3</v>
      </c>
      <c r="E20" s="1">
        <v>10000</v>
      </c>
      <c r="F20" s="1">
        <f t="shared" si="1"/>
        <v>110000</v>
      </c>
      <c r="G20" s="5">
        <f t="shared" si="2"/>
        <v>105010.44258548475</v>
      </c>
      <c r="H20" s="1"/>
      <c r="I20" s="1">
        <v>11</v>
      </c>
      <c r="J20" s="6">
        <v>41793</v>
      </c>
      <c r="K20" s="3">
        <v>0.65500000000000003</v>
      </c>
      <c r="L20" s="4">
        <f t="shared" si="3"/>
        <v>1.5290519877675379E-3</v>
      </c>
      <c r="M20" s="1">
        <f t="shared" si="4"/>
        <v>110000</v>
      </c>
      <c r="N20" s="5">
        <f t="shared" si="5"/>
        <v>100152.90519877676</v>
      </c>
      <c r="O20" s="5">
        <f t="shared" si="6"/>
        <v>9847.0948012232402</v>
      </c>
      <c r="Q20" s="1">
        <v>11</v>
      </c>
      <c r="R20" s="6">
        <v>41730</v>
      </c>
      <c r="S20" s="3">
        <v>0.65600000000000003</v>
      </c>
      <c r="T20" s="4">
        <f t="shared" si="7"/>
        <v>3.1446540880503138E-2</v>
      </c>
      <c r="U20" s="4">
        <f>S20/S19-1</f>
        <v>3.1446540880503138E-2</v>
      </c>
      <c r="V20" s="1">
        <v>10000</v>
      </c>
      <c r="W20" s="5">
        <f t="shared" si="9"/>
        <v>120000</v>
      </c>
      <c r="X20" s="17">
        <f t="shared" si="8"/>
        <v>115633.36454644617</v>
      </c>
    </row>
    <row r="21" spans="1:24" x14ac:dyDescent="0.25">
      <c r="A21" s="1">
        <v>12</v>
      </c>
      <c r="B21" s="6">
        <v>41821</v>
      </c>
      <c r="C21" s="3">
        <v>0.66400000000000003</v>
      </c>
      <c r="D21" s="4">
        <f t="shared" si="0"/>
        <v>1.3740458015267132E-2</v>
      </c>
      <c r="E21" s="1">
        <v>10000</v>
      </c>
      <c r="F21" s="1">
        <f t="shared" si="1"/>
        <v>120000</v>
      </c>
      <c r="G21" s="5">
        <f t="shared" si="2"/>
        <v>116453.33416299522</v>
      </c>
      <c r="H21" s="1"/>
      <c r="I21" s="1">
        <v>12</v>
      </c>
      <c r="J21" s="6">
        <v>41821</v>
      </c>
      <c r="K21" s="3">
        <v>0.66400000000000003</v>
      </c>
      <c r="L21" s="4">
        <f t="shared" si="3"/>
        <v>1.3740458015267132E-2</v>
      </c>
      <c r="M21" s="1">
        <f t="shared" si="4"/>
        <v>120000</v>
      </c>
      <c r="N21" s="5">
        <f t="shared" si="5"/>
        <v>111511.45038167939</v>
      </c>
      <c r="O21" s="5">
        <f t="shared" si="6"/>
        <v>8488.5496183206124</v>
      </c>
      <c r="Q21" s="1">
        <v>12</v>
      </c>
      <c r="R21" s="6">
        <v>41764</v>
      </c>
      <c r="S21" s="3">
        <v>0.65400000000000003</v>
      </c>
      <c r="T21" s="4">
        <f t="shared" si="7"/>
        <v>-3.0487804878048808E-3</v>
      </c>
      <c r="U21" s="4">
        <f>S21/S19-1</f>
        <v>2.8301886792452935E-2</v>
      </c>
      <c r="V21" s="5">
        <f t="shared" ref="V21:V22" si="10">U20*(1+T21)</f>
        <v>3.1350667280257705E-2</v>
      </c>
      <c r="W21" s="5">
        <f t="shared" si="9"/>
        <v>120000.03135066728</v>
      </c>
      <c r="X21" s="17">
        <f t="shared" si="8"/>
        <v>115280.85515154502</v>
      </c>
    </row>
    <row r="22" spans="1:24" x14ac:dyDescent="0.25">
      <c r="A22" s="7" t="s">
        <v>12</v>
      </c>
      <c r="B22" s="8">
        <v>41852</v>
      </c>
      <c r="C22" s="9">
        <v>0.71899999999999997</v>
      </c>
      <c r="D22" s="10">
        <f t="shared" si="0"/>
        <v>8.2831325301204739E-2</v>
      </c>
      <c r="E22" s="7"/>
      <c r="F22" s="7"/>
      <c r="G22" s="11">
        <f t="shared" si="2"/>
        <v>126099.31816746018</v>
      </c>
      <c r="H22" s="7"/>
      <c r="I22" s="7" t="s">
        <v>12</v>
      </c>
      <c r="J22" s="8">
        <v>41852</v>
      </c>
      <c r="K22" s="9">
        <v>0.71899999999999997</v>
      </c>
      <c r="L22" s="10">
        <f t="shared" si="3"/>
        <v>8.2831325301204739E-2</v>
      </c>
      <c r="M22" s="7" t="s">
        <v>17</v>
      </c>
      <c r="N22" s="11">
        <f t="shared" si="5"/>
        <v>129939.75903614456</v>
      </c>
      <c r="O22" s="7"/>
      <c r="Q22" s="7" t="s">
        <v>12</v>
      </c>
      <c r="R22" s="8">
        <v>41852</v>
      </c>
      <c r="S22" s="9">
        <v>0.71899999999999997</v>
      </c>
      <c r="T22" s="10">
        <f t="shared" si="7"/>
        <v>9.9388379204892852E-2</v>
      </c>
      <c r="U22" s="7" t="s">
        <v>17</v>
      </c>
      <c r="V22" s="11">
        <f t="shared" si="10"/>
        <v>3.1114765449195197E-2</v>
      </c>
      <c r="W22" s="7"/>
      <c r="X22" s="18">
        <f t="shared" si="8"/>
        <v>126738.46361317654</v>
      </c>
    </row>
    <row r="23" spans="1:24" x14ac:dyDescent="0.25">
      <c r="A23" s="1" t="s">
        <v>19</v>
      </c>
      <c r="B23" s="1">
        <v>120000</v>
      </c>
      <c r="C23" s="1"/>
      <c r="D23" s="1"/>
      <c r="E23" s="1"/>
      <c r="F23" s="1"/>
      <c r="G23" s="1"/>
      <c r="H23" s="1"/>
      <c r="I23" s="1" t="s">
        <v>19</v>
      </c>
      <c r="J23" s="1">
        <v>123548</v>
      </c>
      <c r="Q23" s="1" t="s">
        <v>19</v>
      </c>
      <c r="R23" s="1">
        <v>120000</v>
      </c>
    </row>
    <row r="24" spans="1:24" x14ac:dyDescent="0.25">
      <c r="A24" s="1" t="s">
        <v>11</v>
      </c>
      <c r="B24" s="1">
        <v>126099</v>
      </c>
      <c r="C24" s="1"/>
      <c r="D24" s="1"/>
      <c r="E24" s="1"/>
      <c r="F24" s="1"/>
      <c r="G24" s="1"/>
      <c r="H24" s="1"/>
      <c r="I24" s="1" t="s">
        <v>11</v>
      </c>
      <c r="J24" s="1">
        <v>129940</v>
      </c>
      <c r="Q24" s="1" t="s">
        <v>11</v>
      </c>
      <c r="R24" s="1">
        <v>126738</v>
      </c>
    </row>
    <row r="25" spans="1:24" x14ac:dyDescent="0.25">
      <c r="A25" s="1" t="s">
        <v>20</v>
      </c>
      <c r="B25" s="1">
        <f>B24-B23</f>
        <v>6099</v>
      </c>
      <c r="C25" s="1"/>
      <c r="D25" s="1"/>
      <c r="E25" s="1"/>
      <c r="F25" s="1"/>
      <c r="G25" s="1"/>
      <c r="H25" s="1"/>
      <c r="I25" s="1" t="s">
        <v>20</v>
      </c>
      <c r="J25" s="1">
        <f>J24-J23</f>
        <v>6392</v>
      </c>
      <c r="Q25" s="1" t="s">
        <v>20</v>
      </c>
      <c r="R25" s="1">
        <f>R24-R23</f>
        <v>6738</v>
      </c>
    </row>
    <row r="26" spans="1:24" x14ac:dyDescent="0.25">
      <c r="A26" s="1" t="s">
        <v>21</v>
      </c>
      <c r="B26" s="4">
        <f>B25/B23</f>
        <v>5.0825000000000002E-2</v>
      </c>
      <c r="C26" s="1"/>
      <c r="D26" s="1"/>
      <c r="E26" s="1"/>
      <c r="F26" s="1"/>
      <c r="G26" s="1"/>
      <c r="H26" s="1"/>
      <c r="I26" s="1" t="s">
        <v>21</v>
      </c>
      <c r="J26" s="4">
        <f>J25/J23</f>
        <v>5.1736976721598084E-2</v>
      </c>
      <c r="Q26" s="1" t="s">
        <v>21</v>
      </c>
      <c r="R26" s="4">
        <f>R25/R23</f>
        <v>5.6149999999999999E-2</v>
      </c>
    </row>
    <row r="28" spans="1:24" x14ac:dyDescent="0.25">
      <c r="A28" s="14" t="s">
        <v>22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Q28" s="14" t="s">
        <v>34</v>
      </c>
      <c r="R28" s="14"/>
      <c r="S28" s="14"/>
      <c r="T28" s="14"/>
      <c r="U28" s="14"/>
      <c r="V28" s="14"/>
      <c r="W28" s="14"/>
      <c r="X28" s="14"/>
    </row>
    <row r="29" spans="1:24" x14ac:dyDescent="0.25">
      <c r="A29" s="1" t="s">
        <v>5</v>
      </c>
      <c r="B29" s="1" t="s">
        <v>6</v>
      </c>
      <c r="C29" s="1" t="s">
        <v>7</v>
      </c>
      <c r="D29" s="1" t="s">
        <v>8</v>
      </c>
      <c r="E29" s="1" t="s">
        <v>9</v>
      </c>
      <c r="F29" s="1" t="s">
        <v>10</v>
      </c>
      <c r="G29" s="1" t="s">
        <v>11</v>
      </c>
      <c r="H29" s="1"/>
      <c r="I29" s="1" t="s">
        <v>5</v>
      </c>
      <c r="J29" s="1" t="s">
        <v>6</v>
      </c>
      <c r="K29" s="1" t="s">
        <v>7</v>
      </c>
      <c r="L29" s="1" t="s">
        <v>8</v>
      </c>
      <c r="M29" s="1" t="s">
        <v>14</v>
      </c>
      <c r="N29" s="1" t="s">
        <v>15</v>
      </c>
      <c r="O29" s="1" t="s">
        <v>16</v>
      </c>
      <c r="Q29" s="1" t="s">
        <v>5</v>
      </c>
      <c r="R29" s="1" t="s">
        <v>6</v>
      </c>
      <c r="S29" s="1" t="s">
        <v>7</v>
      </c>
      <c r="T29" s="1" t="s">
        <v>33</v>
      </c>
      <c r="U29" s="1" t="s">
        <v>30</v>
      </c>
      <c r="V29" s="1" t="s">
        <v>31</v>
      </c>
      <c r="W29" s="1" t="s">
        <v>10</v>
      </c>
      <c r="X29" s="1" t="s">
        <v>32</v>
      </c>
    </row>
    <row r="30" spans="1:24" x14ac:dyDescent="0.25">
      <c r="A30" s="1">
        <v>1</v>
      </c>
      <c r="B30" s="6">
        <v>43192</v>
      </c>
      <c r="C30" s="3">
        <v>1.256</v>
      </c>
      <c r="D30" s="1"/>
      <c r="E30" s="1">
        <v>10000</v>
      </c>
      <c r="F30" s="1">
        <v>10000</v>
      </c>
      <c r="G30" s="1">
        <v>10000</v>
      </c>
      <c r="H30" s="1"/>
      <c r="I30" s="1">
        <v>1</v>
      </c>
      <c r="J30" s="6">
        <v>43192</v>
      </c>
      <c r="K30" s="3">
        <v>1.256</v>
      </c>
      <c r="L30" s="1"/>
      <c r="M30" s="1">
        <v>10000</v>
      </c>
      <c r="N30" s="1">
        <v>10000</v>
      </c>
      <c r="O30" s="1">
        <v>10000</v>
      </c>
      <c r="Q30" s="1">
        <v>1</v>
      </c>
      <c r="R30" s="6">
        <v>43192</v>
      </c>
      <c r="S30" s="3">
        <v>1.256</v>
      </c>
      <c r="T30" s="1"/>
      <c r="U30" s="1"/>
      <c r="V30" s="1">
        <v>6666.6</v>
      </c>
      <c r="W30" s="1">
        <v>6666.6</v>
      </c>
      <c r="X30" s="1">
        <v>6666.6</v>
      </c>
    </row>
    <row r="31" spans="1:24" x14ac:dyDescent="0.25">
      <c r="A31" s="1">
        <v>2</v>
      </c>
      <c r="B31" s="6">
        <v>43222</v>
      </c>
      <c r="C31" s="3">
        <v>1.218</v>
      </c>
      <c r="D31" s="4">
        <f>C31/C30-1</f>
        <v>-3.0254777070063743E-2</v>
      </c>
      <c r="E31" s="1">
        <v>10000</v>
      </c>
      <c r="F31" s="1">
        <f>F30+E31</f>
        <v>20000</v>
      </c>
      <c r="G31" s="5">
        <f>G30*(1+D31)+E31</f>
        <v>19697.452229299364</v>
      </c>
      <c r="H31" s="1"/>
      <c r="I31" s="1">
        <v>2</v>
      </c>
      <c r="J31" s="6">
        <v>43222</v>
      </c>
      <c r="K31" s="3">
        <v>1.218</v>
      </c>
      <c r="L31" s="4">
        <f>K31/K30-1</f>
        <v>-3.0254777070063743E-2</v>
      </c>
      <c r="M31" s="1">
        <f>M30+10000</f>
        <v>20000</v>
      </c>
      <c r="N31" s="5">
        <f>M30*(1+L31)</f>
        <v>9697.4522292993624</v>
      </c>
      <c r="O31" s="5">
        <f>M31-N31</f>
        <v>10302.547770700638</v>
      </c>
      <c r="Q31" s="1">
        <v>2</v>
      </c>
      <c r="R31" s="15">
        <v>43207</v>
      </c>
      <c r="S31" s="3">
        <v>1.214</v>
      </c>
      <c r="T31" s="4">
        <f>S31/S30-1</f>
        <v>-3.3439490445859921E-2</v>
      </c>
      <c r="U31" s="4">
        <f>S31/S30-1</f>
        <v>-3.3439490445859921E-2</v>
      </c>
      <c r="V31" s="1">
        <v>6666.6</v>
      </c>
      <c r="W31" s="22">
        <f>V31+W30</f>
        <v>13333.2</v>
      </c>
      <c r="X31" s="19">
        <f>S31/S30*X30+V31</f>
        <v>13110.272292993632</v>
      </c>
    </row>
    <row r="32" spans="1:24" x14ac:dyDescent="0.25">
      <c r="A32" s="1">
        <v>3</v>
      </c>
      <c r="B32" s="6">
        <v>43252</v>
      </c>
      <c r="C32" s="3">
        <v>1.222</v>
      </c>
      <c r="D32" s="4">
        <f t="shared" ref="D32:D42" si="11">C32/C31-1</f>
        <v>3.284072249589487E-3</v>
      </c>
      <c r="E32" s="1">
        <v>10000</v>
      </c>
      <c r="F32" s="1">
        <f t="shared" ref="F32:F41" si="12">F31+E32</f>
        <v>30000</v>
      </c>
      <c r="G32" s="5">
        <f t="shared" ref="G32:G42" si="13">G31*(1+D32)+E32</f>
        <v>29762.140085553219</v>
      </c>
      <c r="H32" s="1"/>
      <c r="I32" s="1">
        <v>3</v>
      </c>
      <c r="J32" s="6">
        <v>43252</v>
      </c>
      <c r="K32" s="3">
        <v>1.222</v>
      </c>
      <c r="L32" s="4">
        <f t="shared" ref="L32:L42" si="14">K32/K31-1</f>
        <v>3.284072249589487E-3</v>
      </c>
      <c r="M32" s="1">
        <f t="shared" ref="M32:M41" si="15">M31+10000</f>
        <v>30000</v>
      </c>
      <c r="N32" s="5">
        <f t="shared" ref="N32:N41" si="16">M31*(1+L32)</f>
        <v>20065.681444991791</v>
      </c>
      <c r="O32" s="5">
        <f t="shared" ref="O32:O41" si="17">M32-N32</f>
        <v>9934.3185550082089</v>
      </c>
      <c r="Q32" s="1">
        <v>3</v>
      </c>
      <c r="R32" s="6">
        <v>43222</v>
      </c>
      <c r="S32" s="3">
        <v>1.218</v>
      </c>
      <c r="T32" s="4">
        <f t="shared" ref="T32:T47" si="18">S32/S31-1</f>
        <v>3.2948929159801743E-3</v>
      </c>
      <c r="U32" s="4">
        <f>S32/S31-1</f>
        <v>3.2948929159801743E-3</v>
      </c>
      <c r="V32" s="1">
        <v>6666.6</v>
      </c>
      <c r="W32" s="22">
        <f t="shared" ref="W32:W47" si="19">V32+W31</f>
        <v>19999.800000000003</v>
      </c>
      <c r="X32" s="19">
        <f t="shared" ref="X32:X48" si="20">S32/S31*X31+V32</f>
        <v>19820.06923629839</v>
      </c>
    </row>
    <row r="33" spans="1:24" x14ac:dyDescent="0.25">
      <c r="A33" s="1">
        <v>4</v>
      </c>
      <c r="B33" s="6">
        <v>43283</v>
      </c>
      <c r="C33" s="3">
        <v>1.1200000000000001</v>
      </c>
      <c r="D33" s="4">
        <f t="shared" si="11"/>
        <v>-8.3469721767594041E-2</v>
      </c>
      <c r="E33" s="1">
        <v>10000</v>
      </c>
      <c r="F33" s="1">
        <f t="shared" si="12"/>
        <v>40000</v>
      </c>
      <c r="G33" s="5">
        <f t="shared" si="13"/>
        <v>37277.902533403932</v>
      </c>
      <c r="H33" s="1"/>
      <c r="I33" s="1">
        <v>4</v>
      </c>
      <c r="J33" s="6">
        <v>43283</v>
      </c>
      <c r="K33" s="3">
        <v>1.1200000000000001</v>
      </c>
      <c r="L33" s="4">
        <f t="shared" si="14"/>
        <v>-8.3469721767594041E-2</v>
      </c>
      <c r="M33" s="1">
        <f t="shared" si="15"/>
        <v>40000</v>
      </c>
      <c r="N33" s="5">
        <f t="shared" si="16"/>
        <v>27495.908346972177</v>
      </c>
      <c r="O33" s="5">
        <f t="shared" si="17"/>
        <v>12504.091653027823</v>
      </c>
      <c r="Q33" s="1">
        <v>4</v>
      </c>
      <c r="R33" s="6">
        <v>43252</v>
      </c>
      <c r="S33" s="3">
        <v>1.222</v>
      </c>
      <c r="T33" s="4">
        <f t="shared" si="18"/>
        <v>3.284072249589487E-3</v>
      </c>
      <c r="U33" s="4">
        <f>S33/S31-1</f>
        <v>6.5897858319605707E-3</v>
      </c>
      <c r="V33" s="1">
        <v>6666.6</v>
      </c>
      <c r="W33" s="22">
        <f t="shared" si="19"/>
        <v>26666.400000000001</v>
      </c>
      <c r="X33" s="19">
        <f t="shared" si="20"/>
        <v>26551.759775662264</v>
      </c>
    </row>
    <row r="34" spans="1:24" x14ac:dyDescent="0.25">
      <c r="A34" s="1">
        <v>5</v>
      </c>
      <c r="B34" s="6">
        <v>43313</v>
      </c>
      <c r="C34" s="3">
        <v>1.1419999999999999</v>
      </c>
      <c r="D34" s="4">
        <f t="shared" si="11"/>
        <v>1.9642857142856851E-2</v>
      </c>
      <c r="E34" s="1">
        <v>10000</v>
      </c>
      <c r="F34" s="1">
        <f t="shared" si="12"/>
        <v>50000</v>
      </c>
      <c r="G34" s="5">
        <f t="shared" si="13"/>
        <v>48010.147047452927</v>
      </c>
      <c r="H34" s="1"/>
      <c r="I34" s="1">
        <v>5</v>
      </c>
      <c r="J34" s="6">
        <v>43313</v>
      </c>
      <c r="K34" s="3">
        <v>1.1419999999999999</v>
      </c>
      <c r="L34" s="4">
        <f t="shared" si="14"/>
        <v>1.9642857142856851E-2</v>
      </c>
      <c r="M34" s="1">
        <f t="shared" si="15"/>
        <v>50000</v>
      </c>
      <c r="N34" s="5">
        <f t="shared" si="16"/>
        <v>40785.714285714275</v>
      </c>
      <c r="O34" s="5">
        <f t="shared" si="17"/>
        <v>9214.2857142857247</v>
      </c>
      <c r="Q34" s="1">
        <v>5</v>
      </c>
      <c r="R34" s="15">
        <v>43272</v>
      </c>
      <c r="S34" s="3">
        <v>1.1739999999999999</v>
      </c>
      <c r="T34" s="4">
        <f t="shared" si="18"/>
        <v>-3.9279869067103124E-2</v>
      </c>
      <c r="U34" s="4">
        <f>S34/S31-1</f>
        <v>-3.2948929159802298E-2</v>
      </c>
      <c r="V34" s="1">
        <v>6666.6</v>
      </c>
      <c r="W34" s="22">
        <f t="shared" si="19"/>
        <v>33333</v>
      </c>
      <c r="X34" s="19">
        <f t="shared" si="20"/>
        <v>32175.410128173076</v>
      </c>
    </row>
    <row r="35" spans="1:24" x14ac:dyDescent="0.25">
      <c r="A35" s="1">
        <v>6</v>
      </c>
      <c r="B35" s="6">
        <v>43346</v>
      </c>
      <c r="C35" s="3">
        <v>1.1040000000000001</v>
      </c>
      <c r="D35" s="4">
        <f t="shared" si="11"/>
        <v>-3.3274956217162699E-2</v>
      </c>
      <c r="E35" s="1">
        <v>10000</v>
      </c>
      <c r="F35" s="1">
        <f t="shared" si="12"/>
        <v>60000</v>
      </c>
      <c r="G35" s="5">
        <f t="shared" si="13"/>
        <v>56412.611506469388</v>
      </c>
      <c r="H35" s="1"/>
      <c r="I35" s="1">
        <v>6</v>
      </c>
      <c r="J35" s="6">
        <v>43346</v>
      </c>
      <c r="K35" s="3">
        <v>1.1040000000000001</v>
      </c>
      <c r="L35" s="4">
        <f t="shared" si="14"/>
        <v>-3.3274956217162699E-2</v>
      </c>
      <c r="M35" s="1">
        <f t="shared" si="15"/>
        <v>60000</v>
      </c>
      <c r="N35" s="5">
        <f t="shared" si="16"/>
        <v>48336.252189141866</v>
      </c>
      <c r="O35" s="5">
        <f t="shared" si="17"/>
        <v>11663.747810858134</v>
      </c>
      <c r="Q35" s="1">
        <v>6</v>
      </c>
      <c r="R35" s="15">
        <v>43278</v>
      </c>
      <c r="S35" s="3">
        <v>1.1339999999999999</v>
      </c>
      <c r="T35" s="4">
        <f t="shared" si="18"/>
        <v>-3.4071550255536653E-2</v>
      </c>
      <c r="U35" s="4">
        <f>S35/S34-1</f>
        <v>-3.4071550255536653E-2</v>
      </c>
      <c r="V35" s="1">
        <v>6666.6</v>
      </c>
      <c r="W35" s="22">
        <f t="shared" si="19"/>
        <v>39999.599999999999</v>
      </c>
      <c r="X35" s="19">
        <f t="shared" si="20"/>
        <v>37745.744024998523</v>
      </c>
    </row>
    <row r="36" spans="1:24" x14ac:dyDescent="0.25">
      <c r="A36" s="1">
        <v>7</v>
      </c>
      <c r="B36" s="6">
        <v>43381</v>
      </c>
      <c r="C36" s="3">
        <v>1.095</v>
      </c>
      <c r="D36" s="4">
        <f t="shared" si="11"/>
        <v>-8.15217391304357E-3</v>
      </c>
      <c r="E36" s="1">
        <v>10000</v>
      </c>
      <c r="F36" s="1">
        <f t="shared" si="12"/>
        <v>70000</v>
      </c>
      <c r="G36" s="5">
        <f t="shared" si="13"/>
        <v>65952.726086579685</v>
      </c>
      <c r="H36" s="1"/>
      <c r="I36" s="1">
        <v>7</v>
      </c>
      <c r="J36" s="6">
        <v>43381</v>
      </c>
      <c r="K36" s="3">
        <v>1.095</v>
      </c>
      <c r="L36" s="4">
        <f t="shared" si="14"/>
        <v>-8.15217391304357E-3</v>
      </c>
      <c r="M36" s="1">
        <f t="shared" si="15"/>
        <v>70000</v>
      </c>
      <c r="N36" s="5">
        <f t="shared" si="16"/>
        <v>59510.869565217385</v>
      </c>
      <c r="O36" s="5">
        <f t="shared" si="17"/>
        <v>10489.130434782615</v>
      </c>
      <c r="Q36" s="1">
        <v>7</v>
      </c>
      <c r="R36" s="6">
        <v>43283</v>
      </c>
      <c r="S36" s="3">
        <v>1.1200000000000001</v>
      </c>
      <c r="T36" s="4">
        <f t="shared" si="18"/>
        <v>-1.2345679012345512E-2</v>
      </c>
      <c r="U36" s="4">
        <f>S36/S35-1</f>
        <v>-1.2345679012345512E-2</v>
      </c>
      <c r="V36" s="1">
        <v>6666.6</v>
      </c>
      <c r="W36" s="22">
        <f t="shared" si="19"/>
        <v>46666.2</v>
      </c>
      <c r="X36" s="19">
        <f t="shared" si="20"/>
        <v>43946.347185183731</v>
      </c>
    </row>
    <row r="37" spans="1:24" x14ac:dyDescent="0.25">
      <c r="A37" s="1">
        <v>8</v>
      </c>
      <c r="B37" s="6">
        <v>43405</v>
      </c>
      <c r="C37" s="3">
        <v>1.06</v>
      </c>
      <c r="D37" s="4">
        <f t="shared" si="11"/>
        <v>-3.1963470319634646E-2</v>
      </c>
      <c r="E37" s="1">
        <v>10000</v>
      </c>
      <c r="F37" s="1">
        <f t="shared" si="12"/>
        <v>80000</v>
      </c>
      <c r="G37" s="5">
        <f t="shared" si="13"/>
        <v>73844.648083812295</v>
      </c>
      <c r="H37" s="1"/>
      <c r="I37" s="1">
        <v>8</v>
      </c>
      <c r="J37" s="6">
        <v>43405</v>
      </c>
      <c r="K37" s="3">
        <v>1.06</v>
      </c>
      <c r="L37" s="4">
        <f t="shared" si="14"/>
        <v>-3.1963470319634646E-2</v>
      </c>
      <c r="M37" s="1">
        <f t="shared" si="15"/>
        <v>80000</v>
      </c>
      <c r="N37" s="5">
        <f t="shared" si="16"/>
        <v>67762.557077625577</v>
      </c>
      <c r="O37" s="5">
        <f t="shared" si="17"/>
        <v>12237.442922374423</v>
      </c>
      <c r="Q37" s="1">
        <v>8</v>
      </c>
      <c r="R37" s="6">
        <v>43313</v>
      </c>
      <c r="S37" s="3">
        <v>1.1419999999999999</v>
      </c>
      <c r="T37" s="4">
        <f t="shared" si="18"/>
        <v>1.9642857142856851E-2</v>
      </c>
      <c r="U37" s="4">
        <f>S37/S35-1</f>
        <v>7.0546737213403876E-3</v>
      </c>
      <c r="V37" s="1">
        <v>6666.6</v>
      </c>
      <c r="W37" s="22">
        <f t="shared" si="19"/>
        <v>53332.799999999996</v>
      </c>
      <c r="X37" s="19">
        <f t="shared" si="20"/>
        <v>51476.179004892685</v>
      </c>
    </row>
    <row r="38" spans="1:24" x14ac:dyDescent="0.25">
      <c r="A38" s="1">
        <v>9</v>
      </c>
      <c r="B38" s="6">
        <v>43437</v>
      </c>
      <c r="C38" s="3">
        <v>1.0860000000000001</v>
      </c>
      <c r="D38" s="4">
        <f t="shared" si="11"/>
        <v>2.4528301886792558E-2</v>
      </c>
      <c r="E38" s="1">
        <v>10000</v>
      </c>
      <c r="F38" s="1">
        <f t="shared" si="12"/>
        <v>90000</v>
      </c>
      <c r="G38" s="5">
        <f t="shared" si="13"/>
        <v>85655.931904736004</v>
      </c>
      <c r="H38" s="1"/>
      <c r="I38" s="1">
        <v>9</v>
      </c>
      <c r="J38" s="6">
        <v>43437</v>
      </c>
      <c r="K38" s="3">
        <v>1.0860000000000001</v>
      </c>
      <c r="L38" s="4">
        <f t="shared" si="14"/>
        <v>2.4528301886792558E-2</v>
      </c>
      <c r="M38" s="1">
        <f t="shared" si="15"/>
        <v>90000</v>
      </c>
      <c r="N38" s="5">
        <f t="shared" si="16"/>
        <v>81962.264150943403</v>
      </c>
      <c r="O38" s="5">
        <f t="shared" si="17"/>
        <v>8037.7358490565966</v>
      </c>
      <c r="Q38" s="1">
        <v>9</v>
      </c>
      <c r="R38" s="15">
        <v>43329</v>
      </c>
      <c r="S38" s="3">
        <v>1.0740000000000001</v>
      </c>
      <c r="T38" s="4">
        <f>S38/S37-1</f>
        <v>-5.9544658493870251E-2</v>
      </c>
      <c r="U38" s="4">
        <f>S38/S35-1</f>
        <v>-5.2910052910052796E-2</v>
      </c>
      <c r="V38" s="1">
        <v>6666.6</v>
      </c>
      <c r="W38" s="22">
        <f t="shared" si="19"/>
        <v>59999.399999999994</v>
      </c>
      <c r="X38" s="19">
        <f t="shared" si="20"/>
        <v>55077.647505477013</v>
      </c>
    </row>
    <row r="39" spans="1:24" x14ac:dyDescent="0.25">
      <c r="A39" s="1">
        <v>10</v>
      </c>
      <c r="B39" s="6">
        <v>43467</v>
      </c>
      <c r="C39" s="3">
        <v>0.99399999999999999</v>
      </c>
      <c r="D39" s="4">
        <f t="shared" si="11"/>
        <v>-8.471454880294671E-2</v>
      </c>
      <c r="E39" s="1">
        <v>10000</v>
      </c>
      <c r="F39" s="1">
        <f t="shared" si="12"/>
        <v>100000</v>
      </c>
      <c r="G39" s="5">
        <f t="shared" si="13"/>
        <v>88399.628281130368</v>
      </c>
      <c r="H39" s="1"/>
      <c r="I39" s="1">
        <v>10</v>
      </c>
      <c r="J39" s="6">
        <v>43467</v>
      </c>
      <c r="K39" s="3">
        <v>0.99399999999999999</v>
      </c>
      <c r="L39" s="4">
        <f t="shared" si="14"/>
        <v>-8.471454880294671E-2</v>
      </c>
      <c r="M39" s="1">
        <f t="shared" si="15"/>
        <v>100000</v>
      </c>
      <c r="N39" s="5">
        <f t="shared" si="16"/>
        <v>82375.690607734796</v>
      </c>
      <c r="O39" s="5">
        <f t="shared" si="17"/>
        <v>17624.309392265204</v>
      </c>
      <c r="Q39" s="1">
        <v>10</v>
      </c>
      <c r="R39" s="6">
        <v>43346</v>
      </c>
      <c r="S39" s="3">
        <v>1.1040000000000001</v>
      </c>
      <c r="T39" s="4">
        <f t="shared" si="18"/>
        <v>2.7932960893854775E-2</v>
      </c>
      <c r="U39" s="4">
        <f>S39/S38-1</f>
        <v>2.7932960893854775E-2</v>
      </c>
      <c r="V39" s="1">
        <v>6666.6</v>
      </c>
      <c r="W39" s="22">
        <f t="shared" si="19"/>
        <v>66666</v>
      </c>
      <c r="X39" s="19">
        <f t="shared" si="20"/>
        <v>63282.729279373016</v>
      </c>
    </row>
    <row r="40" spans="1:24" x14ac:dyDescent="0.25">
      <c r="A40" s="1">
        <v>11</v>
      </c>
      <c r="B40" s="6">
        <v>43497</v>
      </c>
      <c r="C40" s="3">
        <v>1.081</v>
      </c>
      <c r="D40" s="4">
        <f t="shared" si="11"/>
        <v>8.7525150905432669E-2</v>
      </c>
      <c r="E40" s="1">
        <v>10000</v>
      </c>
      <c r="F40" s="1">
        <f t="shared" si="12"/>
        <v>110000</v>
      </c>
      <c r="G40" s="5">
        <f t="shared" si="13"/>
        <v>106136.81908642045</v>
      </c>
      <c r="H40" s="1"/>
      <c r="I40" s="1">
        <v>11</v>
      </c>
      <c r="J40" s="6">
        <v>43497</v>
      </c>
      <c r="K40" s="3">
        <v>1.081</v>
      </c>
      <c r="L40" s="4">
        <f t="shared" si="14"/>
        <v>8.7525150905432669E-2</v>
      </c>
      <c r="M40" s="1">
        <f t="shared" si="15"/>
        <v>110000</v>
      </c>
      <c r="N40" s="5">
        <f t="shared" si="16"/>
        <v>108752.51509054327</v>
      </c>
      <c r="O40" s="5">
        <f t="shared" si="17"/>
        <v>1247.4849094567326</v>
      </c>
      <c r="Q40" s="1">
        <v>11</v>
      </c>
      <c r="R40" s="6">
        <v>43381</v>
      </c>
      <c r="S40" s="3">
        <v>1.095</v>
      </c>
      <c r="T40" s="4">
        <f t="shared" si="18"/>
        <v>-8.15217391304357E-3</v>
      </c>
      <c r="U40" s="4">
        <f>S40/S38-1</f>
        <v>1.9553072625698276E-2</v>
      </c>
      <c r="V40" s="1">
        <v>6666.6</v>
      </c>
      <c r="W40" s="22">
        <f t="shared" si="19"/>
        <v>73332.600000000006</v>
      </c>
      <c r="X40" s="19">
        <f t="shared" si="20"/>
        <v>69433.43746459551</v>
      </c>
    </row>
    <row r="41" spans="1:24" x14ac:dyDescent="0.25">
      <c r="A41" s="1">
        <v>12</v>
      </c>
      <c r="B41" s="6">
        <v>43525</v>
      </c>
      <c r="C41" s="3">
        <v>1.2370000000000001</v>
      </c>
      <c r="D41" s="4">
        <f t="shared" si="11"/>
        <v>0.14431082331174849</v>
      </c>
      <c r="E41" s="1">
        <v>10000</v>
      </c>
      <c r="F41" s="1">
        <f t="shared" si="12"/>
        <v>120000</v>
      </c>
      <c r="G41" s="5">
        <f t="shared" si="13"/>
        <v>131453.51083247189</v>
      </c>
      <c r="H41" s="1"/>
      <c r="I41" s="1">
        <v>12</v>
      </c>
      <c r="J41" s="6">
        <v>43525</v>
      </c>
      <c r="K41" s="3">
        <v>1.2370000000000001</v>
      </c>
      <c r="L41" s="4">
        <f t="shared" si="14"/>
        <v>0.14431082331174849</v>
      </c>
      <c r="M41" s="1">
        <f t="shared" si="15"/>
        <v>120000</v>
      </c>
      <c r="N41" s="5">
        <f t="shared" si="16"/>
        <v>125874.19056429234</v>
      </c>
      <c r="O41" s="5">
        <f t="shared" si="17"/>
        <v>-5874.1905642923375</v>
      </c>
      <c r="Q41" s="1">
        <v>12</v>
      </c>
      <c r="R41" s="15">
        <v>43389</v>
      </c>
      <c r="S41" s="3">
        <v>1.036</v>
      </c>
      <c r="T41" s="4">
        <f t="shared" si="18"/>
        <v>-5.3881278538812749E-2</v>
      </c>
      <c r="U41" s="4">
        <f>S41/S38-1</f>
        <v>-3.5381750465549366E-2</v>
      </c>
      <c r="V41" s="1">
        <v>6666.6</v>
      </c>
      <c r="W41" s="22">
        <f t="shared" si="19"/>
        <v>79999.200000000012</v>
      </c>
      <c r="X41" s="19">
        <f t="shared" si="20"/>
        <v>72358.875080658414</v>
      </c>
    </row>
    <row r="42" spans="1:24" x14ac:dyDescent="0.25">
      <c r="A42" s="7" t="s">
        <v>12</v>
      </c>
      <c r="B42" s="8">
        <v>43556</v>
      </c>
      <c r="C42" s="9">
        <v>1.306</v>
      </c>
      <c r="D42" s="10">
        <f t="shared" si="11"/>
        <v>5.5780113177041235E-2</v>
      </c>
      <c r="E42" s="7"/>
      <c r="F42" s="7"/>
      <c r="G42" s="11">
        <f t="shared" si="13"/>
        <v>138786.00254422659</v>
      </c>
      <c r="H42" s="7"/>
      <c r="I42" s="7" t="s">
        <v>12</v>
      </c>
      <c r="J42" s="8">
        <v>43556</v>
      </c>
      <c r="K42" s="9">
        <v>1.306</v>
      </c>
      <c r="L42" s="10">
        <f t="shared" si="14"/>
        <v>5.5780113177041235E-2</v>
      </c>
      <c r="M42" s="7"/>
      <c r="N42" s="11">
        <f>M41*(1+L42)</f>
        <v>126693.61358124495</v>
      </c>
      <c r="O42" s="7"/>
      <c r="Q42" s="1">
        <v>13</v>
      </c>
      <c r="R42" s="6">
        <v>43405</v>
      </c>
      <c r="S42" s="3">
        <v>1.06</v>
      </c>
      <c r="T42" s="4">
        <f t="shared" si="18"/>
        <v>2.316602316602312E-2</v>
      </c>
      <c r="U42" s="4">
        <f>S42/S41-1</f>
        <v>2.316602316602312E-2</v>
      </c>
      <c r="V42" s="1">
        <v>6666.6</v>
      </c>
      <c r="W42" s="22">
        <f t="shared" si="19"/>
        <v>86665.800000000017</v>
      </c>
      <c r="X42" s="19">
        <f t="shared" si="20"/>
        <v>80701.742457044325</v>
      </c>
    </row>
    <row r="43" spans="1:24" x14ac:dyDescent="0.25">
      <c r="A43" s="1" t="s">
        <v>19</v>
      </c>
      <c r="B43" s="1">
        <v>120000</v>
      </c>
      <c r="C43" s="1"/>
      <c r="D43" s="1"/>
      <c r="E43" s="1"/>
      <c r="F43" s="1"/>
      <c r="G43" s="1"/>
      <c r="H43" s="1"/>
      <c r="I43" s="1" t="s">
        <v>19</v>
      </c>
      <c r="J43" s="1">
        <v>107380</v>
      </c>
      <c r="K43" s="1"/>
      <c r="L43" s="1"/>
      <c r="M43" s="1"/>
      <c r="N43" s="1"/>
      <c r="O43" s="1"/>
      <c r="Q43" s="1">
        <v>14</v>
      </c>
      <c r="R43" s="6">
        <v>43437</v>
      </c>
      <c r="S43" s="3">
        <v>1.0860000000000001</v>
      </c>
      <c r="T43" s="4">
        <f t="shared" si="18"/>
        <v>2.4528301886792558E-2</v>
      </c>
      <c r="U43" s="4">
        <f>S43/S41-1</f>
        <v>4.8262548262548277E-2</v>
      </c>
      <c r="V43" s="1">
        <v>6666.6</v>
      </c>
      <c r="W43" s="22">
        <f t="shared" si="19"/>
        <v>93332.400000000023</v>
      </c>
      <c r="X43" s="19">
        <f t="shared" si="20"/>
        <v>89347.819158820901</v>
      </c>
    </row>
    <row r="44" spans="1:24" x14ac:dyDescent="0.25">
      <c r="A44" s="1" t="s">
        <v>11</v>
      </c>
      <c r="B44" s="1">
        <v>138786</v>
      </c>
      <c r="C44" s="1"/>
      <c r="D44" s="1"/>
      <c r="E44" s="1"/>
      <c r="F44" s="1"/>
      <c r="G44" s="1"/>
      <c r="H44" s="1"/>
      <c r="I44" s="1" t="s">
        <v>11</v>
      </c>
      <c r="J44" s="1">
        <v>126694</v>
      </c>
      <c r="K44" s="1"/>
      <c r="L44" s="1"/>
      <c r="M44" s="1"/>
      <c r="N44" s="1"/>
      <c r="O44" s="1"/>
      <c r="Q44" s="1">
        <v>15</v>
      </c>
      <c r="R44" s="15">
        <v>43461</v>
      </c>
      <c r="S44" s="3">
        <v>1.0009999999999999</v>
      </c>
      <c r="T44" s="4">
        <f t="shared" si="18"/>
        <v>-7.8268876611418237E-2</v>
      </c>
      <c r="U44" s="4">
        <f>S44/S41-1</f>
        <v>-3.3783783783783883E-2</v>
      </c>
      <c r="V44" s="1">
        <v>6666.6</v>
      </c>
      <c r="W44" s="22">
        <f t="shared" si="19"/>
        <v>99999.000000000029</v>
      </c>
      <c r="X44" s="19">
        <f t="shared" si="20"/>
        <v>89021.26572557984</v>
      </c>
    </row>
    <row r="45" spans="1:24" x14ac:dyDescent="0.25">
      <c r="A45" s="1" t="s">
        <v>20</v>
      </c>
      <c r="B45" s="1">
        <f>B44-B43</f>
        <v>18786</v>
      </c>
      <c r="C45" s="1"/>
      <c r="D45" s="1"/>
      <c r="E45" s="1"/>
      <c r="F45" s="1"/>
      <c r="G45" s="1"/>
      <c r="H45" s="1"/>
      <c r="I45" s="1" t="s">
        <v>20</v>
      </c>
      <c r="J45" s="1">
        <f>J44-J43</f>
        <v>19314</v>
      </c>
      <c r="K45" s="1"/>
      <c r="L45" s="1"/>
      <c r="M45" s="1"/>
      <c r="N45" s="1"/>
      <c r="O45" s="1"/>
      <c r="Q45" s="1">
        <v>16</v>
      </c>
      <c r="R45" s="6">
        <v>43467</v>
      </c>
      <c r="S45" s="3">
        <v>0.99399999999999999</v>
      </c>
      <c r="T45" s="4">
        <f t="shared" si="18"/>
        <v>-6.9930069930068672E-3</v>
      </c>
      <c r="U45" s="4">
        <f>S45/S44-1</f>
        <v>-6.9930069930068672E-3</v>
      </c>
      <c r="V45" s="1">
        <v>6666.6</v>
      </c>
      <c r="W45" s="22">
        <f t="shared" si="19"/>
        <v>106665.60000000003</v>
      </c>
      <c r="X45" s="19">
        <f t="shared" si="20"/>
        <v>95065.339391834539</v>
      </c>
    </row>
    <row r="46" spans="1:24" x14ac:dyDescent="0.25">
      <c r="A46" s="1" t="s">
        <v>21</v>
      </c>
      <c r="B46" s="4">
        <f>B45/B43</f>
        <v>0.15654999999999999</v>
      </c>
      <c r="C46" s="1"/>
      <c r="D46" s="1"/>
      <c r="E46" s="1"/>
      <c r="F46" s="1"/>
      <c r="G46" s="1"/>
      <c r="H46" s="1"/>
      <c r="I46" s="1" t="s">
        <v>21</v>
      </c>
      <c r="J46" s="4">
        <f>J45/J43</f>
        <v>0.17986589681504936</v>
      </c>
      <c r="K46" s="1"/>
      <c r="L46" s="1"/>
      <c r="M46" s="1"/>
      <c r="N46" s="1"/>
      <c r="O46" s="1"/>
      <c r="Q46" s="1">
        <v>17</v>
      </c>
      <c r="R46" s="6">
        <v>43497</v>
      </c>
      <c r="S46" s="3">
        <v>1.081</v>
      </c>
      <c r="T46" s="4">
        <f t="shared" si="18"/>
        <v>8.7525150905432669E-2</v>
      </c>
      <c r="U46" s="4">
        <f>S46/S44-1</f>
        <v>7.99200799200801E-2</v>
      </c>
      <c r="V46" s="1">
        <v>6666.6</v>
      </c>
      <c r="W46" s="22">
        <f t="shared" si="19"/>
        <v>113332.20000000004</v>
      </c>
      <c r="X46" s="19">
        <f t="shared" si="20"/>
        <v>110052.54756798103</v>
      </c>
    </row>
    <row r="47" spans="1:24" x14ac:dyDescent="0.25">
      <c r="A47" s="1"/>
      <c r="B47" s="4"/>
      <c r="C47" s="1"/>
      <c r="D47" s="1"/>
      <c r="E47" s="1"/>
      <c r="F47" s="1"/>
      <c r="G47" s="1"/>
      <c r="H47" s="1"/>
      <c r="I47" s="1"/>
      <c r="J47" s="4"/>
      <c r="K47" s="1"/>
      <c r="L47" s="1"/>
      <c r="M47" s="1"/>
      <c r="N47" s="1"/>
      <c r="O47" s="1"/>
      <c r="Q47" s="1">
        <v>18</v>
      </c>
      <c r="R47" s="6">
        <v>43525</v>
      </c>
      <c r="S47" s="3">
        <v>1.2370000000000001</v>
      </c>
      <c r="T47" s="4">
        <f t="shared" si="18"/>
        <v>0.14431082331174849</v>
      </c>
      <c r="U47" s="4">
        <f>S47/S44-1</f>
        <v>0.235764235764236</v>
      </c>
      <c r="V47" s="1">
        <v>6666.6</v>
      </c>
      <c r="W47" s="22">
        <f t="shared" si="19"/>
        <v>119998.80000000005</v>
      </c>
      <c r="X47" s="19">
        <f t="shared" si="20"/>
        <v>132600.92131507173</v>
      </c>
    </row>
    <row r="48" spans="1:24" x14ac:dyDescent="0.25">
      <c r="A48" s="1"/>
      <c r="B48" s="4"/>
      <c r="C48" s="1"/>
      <c r="D48" s="1"/>
      <c r="E48" s="1"/>
      <c r="F48" s="1"/>
      <c r="G48" s="1"/>
      <c r="H48" s="1"/>
      <c r="I48" s="1"/>
      <c r="J48" s="4"/>
      <c r="K48" s="1"/>
      <c r="L48" s="1"/>
      <c r="M48" s="1"/>
      <c r="N48" s="1"/>
      <c r="O48" s="1"/>
      <c r="Q48" s="7" t="s">
        <v>12</v>
      </c>
      <c r="R48" s="8">
        <v>43556</v>
      </c>
      <c r="S48" s="9">
        <v>1.306</v>
      </c>
      <c r="T48" s="10">
        <f>S48/S47-1</f>
        <v>5.5780113177041235E-2</v>
      </c>
      <c r="U48" s="20"/>
      <c r="V48" s="7"/>
      <c r="W48" s="11"/>
      <c r="X48" s="21">
        <f t="shared" si="20"/>
        <v>139997.41571340637</v>
      </c>
    </row>
    <row r="49" spans="1:25" x14ac:dyDescent="0.25">
      <c r="A49" s="1"/>
      <c r="B49" s="4"/>
      <c r="C49" s="1"/>
      <c r="D49" s="1"/>
      <c r="E49" s="1"/>
      <c r="F49" s="1"/>
      <c r="G49" s="1"/>
      <c r="H49" s="1"/>
      <c r="I49" s="1"/>
      <c r="J49" s="4"/>
      <c r="K49" s="1"/>
      <c r="L49" s="1"/>
      <c r="M49" s="1"/>
      <c r="N49" s="1"/>
      <c r="O49" s="1"/>
      <c r="Q49" s="1" t="s">
        <v>19</v>
      </c>
      <c r="R49" s="1">
        <v>119998.8</v>
      </c>
      <c r="S49" s="3"/>
    </row>
    <row r="50" spans="1:25" x14ac:dyDescent="0.25">
      <c r="A50" s="1"/>
      <c r="B50" s="4"/>
      <c r="C50" s="1"/>
      <c r="D50" s="1"/>
      <c r="E50" s="1"/>
      <c r="F50" s="1"/>
      <c r="G50" s="1"/>
      <c r="H50" s="1"/>
      <c r="I50" s="1"/>
      <c r="J50" s="4"/>
      <c r="K50" s="1"/>
      <c r="L50" s="1"/>
      <c r="M50" s="1"/>
      <c r="N50" s="1"/>
      <c r="O50" s="1"/>
      <c r="Q50" s="1" t="s">
        <v>11</v>
      </c>
      <c r="R50" s="1">
        <v>139997.4</v>
      </c>
      <c r="S50" s="3"/>
    </row>
    <row r="51" spans="1:25" x14ac:dyDescent="0.25">
      <c r="Q51" s="1" t="s">
        <v>20</v>
      </c>
      <c r="R51" s="1">
        <f>R50-R49</f>
        <v>19998.599999999991</v>
      </c>
    </row>
    <row r="52" spans="1:25" x14ac:dyDescent="0.25">
      <c r="Q52" s="1" t="s">
        <v>21</v>
      </c>
      <c r="R52" s="4">
        <f>R51/R49</f>
        <v>0.16665666656666558</v>
      </c>
      <c r="T52" s="1"/>
      <c r="U52" s="4"/>
    </row>
    <row r="53" spans="1:25" x14ac:dyDescent="0.25">
      <c r="Q53" s="1"/>
      <c r="R53" s="1"/>
      <c r="T53" s="1"/>
      <c r="U53" s="4"/>
    </row>
    <row r="54" spans="1:25" x14ac:dyDescent="0.25">
      <c r="A54" s="14" t="s">
        <v>23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Q54" s="14" t="s">
        <v>35</v>
      </c>
      <c r="R54" s="14"/>
      <c r="S54" s="14"/>
      <c r="T54" s="14"/>
      <c r="U54" s="14"/>
      <c r="V54" s="14"/>
      <c r="W54" s="14"/>
      <c r="X54" s="14"/>
    </row>
    <row r="55" spans="1:25" x14ac:dyDescent="0.25">
      <c r="A55" s="1" t="s">
        <v>5</v>
      </c>
      <c r="B55" s="1" t="s">
        <v>6</v>
      </c>
      <c r="C55" s="1" t="s">
        <v>7</v>
      </c>
      <c r="D55" s="1" t="s">
        <v>8</v>
      </c>
      <c r="E55" s="1" t="s">
        <v>9</v>
      </c>
      <c r="F55" s="1" t="s">
        <v>10</v>
      </c>
      <c r="G55" s="1" t="s">
        <v>11</v>
      </c>
      <c r="H55" s="1"/>
      <c r="I55" s="1" t="s">
        <v>5</v>
      </c>
      <c r="J55" s="1" t="s">
        <v>6</v>
      </c>
      <c r="K55" s="1" t="s">
        <v>7</v>
      </c>
      <c r="L55" s="1" t="s">
        <v>8</v>
      </c>
      <c r="M55" s="1" t="s">
        <v>14</v>
      </c>
      <c r="N55" s="1" t="s">
        <v>15</v>
      </c>
      <c r="O55" s="1" t="s">
        <v>16</v>
      </c>
      <c r="Q55" s="1" t="s">
        <v>5</v>
      </c>
      <c r="R55" s="1" t="s">
        <v>6</v>
      </c>
      <c r="S55" s="1" t="s">
        <v>7</v>
      </c>
      <c r="T55" s="1" t="s">
        <v>33</v>
      </c>
      <c r="U55" s="1" t="s">
        <v>30</v>
      </c>
      <c r="V55" s="1" t="s">
        <v>31</v>
      </c>
      <c r="W55" s="1" t="s">
        <v>10</v>
      </c>
      <c r="X55" s="1" t="s">
        <v>32</v>
      </c>
    </row>
    <row r="56" spans="1:25" x14ac:dyDescent="0.25">
      <c r="A56" s="1">
        <v>1</v>
      </c>
      <c r="B56" s="6">
        <v>43132</v>
      </c>
      <c r="C56" s="3">
        <v>1.3660000000000001</v>
      </c>
      <c r="D56" s="1"/>
      <c r="E56" s="1">
        <v>10000</v>
      </c>
      <c r="F56" s="1">
        <v>10000</v>
      </c>
      <c r="G56" s="1">
        <v>10000</v>
      </c>
      <c r="H56" s="1"/>
      <c r="I56" s="1">
        <v>1</v>
      </c>
      <c r="J56" s="6">
        <v>43132</v>
      </c>
      <c r="K56" s="3">
        <v>1.3660000000000001</v>
      </c>
      <c r="L56" s="1"/>
      <c r="M56" s="1">
        <v>10000</v>
      </c>
      <c r="N56" s="1">
        <v>10000</v>
      </c>
      <c r="O56" s="1">
        <v>10000</v>
      </c>
      <c r="Q56" s="1">
        <v>1</v>
      </c>
      <c r="R56" s="6">
        <v>43132</v>
      </c>
      <c r="S56" s="3">
        <v>1.3660000000000001</v>
      </c>
      <c r="T56" s="1"/>
      <c r="U56" s="4"/>
      <c r="V56" s="1">
        <v>0</v>
      </c>
      <c r="W56" s="1">
        <v>0</v>
      </c>
      <c r="X56" s="1">
        <v>0</v>
      </c>
      <c r="Y56" t="s">
        <v>36</v>
      </c>
    </row>
    <row r="57" spans="1:25" x14ac:dyDescent="0.25">
      <c r="A57" s="1">
        <v>2</v>
      </c>
      <c r="B57" s="6">
        <v>43161</v>
      </c>
      <c r="C57" s="3">
        <v>1.306</v>
      </c>
      <c r="D57" s="4">
        <f>C57/C56-1</f>
        <v>-4.392386530014647E-2</v>
      </c>
      <c r="E57" s="1">
        <v>10000</v>
      </c>
      <c r="F57" s="1">
        <f>F56+E57</f>
        <v>20000</v>
      </c>
      <c r="G57" s="5">
        <f>G56*(1+D57)+E57</f>
        <v>19560.761346998537</v>
      </c>
      <c r="H57" s="1"/>
      <c r="I57" s="1">
        <v>2</v>
      </c>
      <c r="J57" s="6">
        <v>43161</v>
      </c>
      <c r="K57" s="3">
        <v>1.306</v>
      </c>
      <c r="L57" s="4">
        <f>K57/K56-1</f>
        <v>-4.392386530014647E-2</v>
      </c>
      <c r="M57" s="1">
        <f>M56+10000</f>
        <v>20000</v>
      </c>
      <c r="N57" s="5">
        <f>M56*(1+L57)</f>
        <v>9560.7613469985354</v>
      </c>
      <c r="O57" s="5">
        <f>M57-N57</f>
        <v>10439.238653001465</v>
      </c>
      <c r="Q57" s="1">
        <v>2</v>
      </c>
      <c r="R57" s="6">
        <v>43161</v>
      </c>
      <c r="S57" s="3">
        <v>1.306</v>
      </c>
      <c r="T57" s="4">
        <f>S57/S56-1</f>
        <v>-4.392386530014647E-2</v>
      </c>
      <c r="U57" s="4"/>
      <c r="V57" s="1">
        <v>0</v>
      </c>
      <c r="W57" s="5">
        <v>0</v>
      </c>
      <c r="X57" s="16">
        <v>0</v>
      </c>
      <c r="Y57" t="s">
        <v>36</v>
      </c>
    </row>
    <row r="58" spans="1:25" x14ac:dyDescent="0.25">
      <c r="A58" s="1">
        <v>3</v>
      </c>
      <c r="B58" s="6">
        <v>43192</v>
      </c>
      <c r="C58" s="3">
        <v>1.256</v>
      </c>
      <c r="D58" s="4">
        <f t="shared" ref="D58:D68" si="21">C58/C57-1</f>
        <v>-3.8284839203675425E-2</v>
      </c>
      <c r="E58" s="1">
        <v>10000</v>
      </c>
      <c r="F58" s="1">
        <f t="shared" ref="F58:F67" si="22">F57+E58</f>
        <v>30000</v>
      </c>
      <c r="G58" s="5">
        <f t="shared" ref="G58:G68" si="23">G57*(1+D58)+E58</f>
        <v>28811.880744127229</v>
      </c>
      <c r="H58" s="1"/>
      <c r="I58" s="1">
        <v>3</v>
      </c>
      <c r="J58" s="6">
        <v>43192</v>
      </c>
      <c r="K58" s="3">
        <v>1.256</v>
      </c>
      <c r="L58" s="4">
        <f t="shared" ref="L58:L68" si="24">K58/K57-1</f>
        <v>-3.8284839203675425E-2</v>
      </c>
      <c r="M58" s="1">
        <f t="shared" ref="M58:M67" si="25">M57+10000</f>
        <v>30000</v>
      </c>
      <c r="N58" s="5">
        <f t="shared" ref="N58:N67" si="26">M57*(1+L58)</f>
        <v>19234.303215926491</v>
      </c>
      <c r="O58" s="5">
        <f t="shared" ref="O58:O67" si="27">M58-N58</f>
        <v>10765.696784073509</v>
      </c>
      <c r="Q58" s="1">
        <v>3</v>
      </c>
      <c r="R58" s="6">
        <v>43192</v>
      </c>
      <c r="S58" s="3">
        <v>1.256</v>
      </c>
      <c r="T58" s="4">
        <f t="shared" ref="T58:T74" si="28">S58/S57-1</f>
        <v>-3.8284839203675425E-2</v>
      </c>
      <c r="U58" s="4"/>
      <c r="V58" s="1">
        <v>6666.6</v>
      </c>
      <c r="W58" s="22">
        <f t="shared" ref="W58:W73" si="29">V58+W57</f>
        <v>6666.6</v>
      </c>
      <c r="X58" s="1">
        <v>6666.6</v>
      </c>
    </row>
    <row r="59" spans="1:25" x14ac:dyDescent="0.25">
      <c r="A59" s="1">
        <v>4</v>
      </c>
      <c r="B59" s="6">
        <v>43222</v>
      </c>
      <c r="C59" s="3">
        <v>1.218</v>
      </c>
      <c r="D59" s="4">
        <f t="shared" si="21"/>
        <v>-3.0254777070063743E-2</v>
      </c>
      <c r="E59" s="1">
        <v>10000</v>
      </c>
      <c r="F59" s="1">
        <f t="shared" si="22"/>
        <v>40000</v>
      </c>
      <c r="G59" s="5">
        <f t="shared" si="23"/>
        <v>37940.183715244399</v>
      </c>
      <c r="H59" s="1"/>
      <c r="I59" s="1">
        <v>4</v>
      </c>
      <c r="J59" s="6">
        <v>43222</v>
      </c>
      <c r="K59" s="3">
        <v>1.218</v>
      </c>
      <c r="L59" s="4">
        <f t="shared" si="24"/>
        <v>-3.0254777070063743E-2</v>
      </c>
      <c r="M59" s="1">
        <f t="shared" si="25"/>
        <v>40000</v>
      </c>
      <c r="N59" s="5">
        <f t="shared" si="26"/>
        <v>29092.356687898089</v>
      </c>
      <c r="O59" s="5">
        <f t="shared" si="27"/>
        <v>10907.643312101911</v>
      </c>
      <c r="Q59" s="1">
        <v>4</v>
      </c>
      <c r="R59" s="15">
        <v>43207</v>
      </c>
      <c r="S59" s="3">
        <v>1.214</v>
      </c>
      <c r="T59" s="4">
        <f t="shared" si="28"/>
        <v>-3.3439490445859921E-2</v>
      </c>
      <c r="U59" s="4">
        <f>S59/S58-1</f>
        <v>-3.3439490445859921E-2</v>
      </c>
      <c r="V59" s="1">
        <v>6666.6</v>
      </c>
      <c r="W59" s="22">
        <f t="shared" si="29"/>
        <v>13333.2</v>
      </c>
      <c r="X59" s="19">
        <f>S59/S58*X58+V59</f>
        <v>13110.272292993632</v>
      </c>
    </row>
    <row r="60" spans="1:25" x14ac:dyDescent="0.25">
      <c r="A60" s="1">
        <v>5</v>
      </c>
      <c r="B60" s="6">
        <v>43252</v>
      </c>
      <c r="C60" s="3">
        <v>1.222</v>
      </c>
      <c r="D60" s="4">
        <f t="shared" si="21"/>
        <v>3.284072249589487E-3</v>
      </c>
      <c r="E60" s="1">
        <v>10000</v>
      </c>
      <c r="F60" s="1">
        <f t="shared" si="22"/>
        <v>50000</v>
      </c>
      <c r="G60" s="5">
        <f t="shared" si="23"/>
        <v>48064.782019727958</v>
      </c>
      <c r="H60" s="1"/>
      <c r="I60" s="1">
        <v>5</v>
      </c>
      <c r="J60" s="6">
        <v>43252</v>
      </c>
      <c r="K60" s="3">
        <v>1.222</v>
      </c>
      <c r="L60" s="4">
        <f t="shared" si="24"/>
        <v>3.284072249589487E-3</v>
      </c>
      <c r="M60" s="1">
        <f t="shared" si="25"/>
        <v>50000</v>
      </c>
      <c r="N60" s="5">
        <f t="shared" si="26"/>
        <v>40131.362889983582</v>
      </c>
      <c r="O60" s="5">
        <f t="shared" si="27"/>
        <v>9868.6371100164179</v>
      </c>
      <c r="Q60" s="1">
        <v>5</v>
      </c>
      <c r="R60" s="6">
        <v>43222</v>
      </c>
      <c r="S60" s="3">
        <v>1.218</v>
      </c>
      <c r="T60" s="4">
        <f t="shared" si="28"/>
        <v>3.2948929159801743E-3</v>
      </c>
      <c r="U60" s="4">
        <f>S60/S59-1</f>
        <v>3.2948929159801743E-3</v>
      </c>
      <c r="V60" s="1">
        <v>6666.6</v>
      </c>
      <c r="W60" s="22">
        <f t="shared" si="29"/>
        <v>19999.800000000003</v>
      </c>
      <c r="X60" s="19">
        <f t="shared" ref="X60:X74" si="30">S60/S59*X59+V60</f>
        <v>19820.06923629839</v>
      </c>
    </row>
    <row r="61" spans="1:25" x14ac:dyDescent="0.25">
      <c r="A61" s="1">
        <v>6</v>
      </c>
      <c r="B61" s="6">
        <v>43283</v>
      </c>
      <c r="C61" s="3">
        <v>1.1200000000000001</v>
      </c>
      <c r="D61" s="4">
        <f t="shared" si="21"/>
        <v>-8.3469721767594041E-2</v>
      </c>
      <c r="E61" s="1">
        <v>10000</v>
      </c>
      <c r="F61" s="1">
        <f t="shared" si="22"/>
        <v>60000</v>
      </c>
      <c r="G61" s="5">
        <f t="shared" si="23"/>
        <v>54052.828037721207</v>
      </c>
      <c r="H61" s="1"/>
      <c r="I61" s="1">
        <v>6</v>
      </c>
      <c r="J61" s="6">
        <v>43283</v>
      </c>
      <c r="K61" s="3">
        <v>1.1200000000000001</v>
      </c>
      <c r="L61" s="4">
        <f t="shared" si="24"/>
        <v>-8.3469721767594041E-2</v>
      </c>
      <c r="M61" s="1">
        <f t="shared" si="25"/>
        <v>60000</v>
      </c>
      <c r="N61" s="5">
        <f t="shared" si="26"/>
        <v>45826.513911620299</v>
      </c>
      <c r="O61" s="5">
        <f t="shared" si="27"/>
        <v>14173.486088379701</v>
      </c>
      <c r="Q61" s="1">
        <v>6</v>
      </c>
      <c r="R61" s="6">
        <v>43252</v>
      </c>
      <c r="S61" s="3">
        <v>1.222</v>
      </c>
      <c r="T61" s="4">
        <f t="shared" si="28"/>
        <v>3.284072249589487E-3</v>
      </c>
      <c r="U61" s="4">
        <f>S61/S59-1</f>
        <v>6.5897858319605707E-3</v>
      </c>
      <c r="V61" s="1">
        <v>6666.6</v>
      </c>
      <c r="W61" s="22">
        <f t="shared" si="29"/>
        <v>26666.400000000001</v>
      </c>
      <c r="X61" s="19">
        <f t="shared" si="30"/>
        <v>26551.759775662264</v>
      </c>
    </row>
    <row r="62" spans="1:25" x14ac:dyDescent="0.25">
      <c r="A62" s="1">
        <v>7</v>
      </c>
      <c r="B62" s="6">
        <v>43313</v>
      </c>
      <c r="C62" s="3">
        <v>1.1419999999999999</v>
      </c>
      <c r="D62" s="4">
        <f t="shared" si="21"/>
        <v>1.9642857142856851E-2</v>
      </c>
      <c r="E62" s="1">
        <v>10000</v>
      </c>
      <c r="F62" s="1">
        <f t="shared" si="22"/>
        <v>70000</v>
      </c>
      <c r="G62" s="5">
        <f t="shared" si="23"/>
        <v>65114.580017033571</v>
      </c>
      <c r="H62" s="1"/>
      <c r="I62" s="1">
        <v>7</v>
      </c>
      <c r="J62" s="6">
        <v>43313</v>
      </c>
      <c r="K62" s="3">
        <v>1.1419999999999999</v>
      </c>
      <c r="L62" s="4">
        <f t="shared" si="24"/>
        <v>1.9642857142856851E-2</v>
      </c>
      <c r="M62" s="1">
        <f t="shared" si="25"/>
        <v>70000</v>
      </c>
      <c r="N62" s="5">
        <f t="shared" si="26"/>
        <v>61178.571428571413</v>
      </c>
      <c r="O62" s="5">
        <f t="shared" si="27"/>
        <v>8821.428571428587</v>
      </c>
      <c r="Q62" s="1">
        <v>7</v>
      </c>
      <c r="R62" s="15">
        <v>43272</v>
      </c>
      <c r="S62" s="3">
        <v>1.1739999999999999</v>
      </c>
      <c r="T62" s="4">
        <f t="shared" si="28"/>
        <v>-3.9279869067103124E-2</v>
      </c>
      <c r="U62" s="4">
        <f>S62/S59-1</f>
        <v>-3.2948929159802298E-2</v>
      </c>
      <c r="V62" s="1">
        <v>6666.6</v>
      </c>
      <c r="W62" s="22">
        <f t="shared" si="29"/>
        <v>33333</v>
      </c>
      <c r="X62" s="19">
        <f t="shared" si="30"/>
        <v>32175.410128173076</v>
      </c>
    </row>
    <row r="63" spans="1:25" x14ac:dyDescent="0.25">
      <c r="A63" s="1">
        <v>8</v>
      </c>
      <c r="B63" s="6">
        <v>43346</v>
      </c>
      <c r="C63" s="3">
        <v>1.1040000000000001</v>
      </c>
      <c r="D63" s="4">
        <f t="shared" si="21"/>
        <v>-3.3274956217162699E-2</v>
      </c>
      <c r="E63" s="1">
        <v>10000</v>
      </c>
      <c r="F63" s="1">
        <f t="shared" si="22"/>
        <v>80000</v>
      </c>
      <c r="G63" s="5">
        <f t="shared" si="23"/>
        <v>72947.895217867845</v>
      </c>
      <c r="H63" s="1"/>
      <c r="I63" s="1">
        <v>8</v>
      </c>
      <c r="J63" s="6">
        <v>43346</v>
      </c>
      <c r="K63" s="3">
        <v>1.1040000000000001</v>
      </c>
      <c r="L63" s="4">
        <f t="shared" si="24"/>
        <v>-3.3274956217162699E-2</v>
      </c>
      <c r="M63" s="1">
        <f t="shared" si="25"/>
        <v>80000</v>
      </c>
      <c r="N63" s="5">
        <f t="shared" si="26"/>
        <v>67670.753064798613</v>
      </c>
      <c r="O63" s="5">
        <f t="shared" si="27"/>
        <v>12329.246935201387</v>
      </c>
      <c r="Q63" s="1">
        <v>8</v>
      </c>
      <c r="R63" s="15">
        <v>43278</v>
      </c>
      <c r="S63" s="3">
        <v>1.1339999999999999</v>
      </c>
      <c r="T63" s="4">
        <f t="shared" si="28"/>
        <v>-3.4071550255536653E-2</v>
      </c>
      <c r="U63" s="4">
        <f>S63/S62-1</f>
        <v>-3.4071550255536653E-2</v>
      </c>
      <c r="V63" s="1">
        <v>6666.6</v>
      </c>
      <c r="W63" s="22">
        <f t="shared" si="29"/>
        <v>39999.599999999999</v>
      </c>
      <c r="X63" s="19">
        <f t="shared" si="30"/>
        <v>37745.744024998523</v>
      </c>
    </row>
    <row r="64" spans="1:25" x14ac:dyDescent="0.25">
      <c r="A64" s="1">
        <v>9</v>
      </c>
      <c r="B64" s="6">
        <v>43381</v>
      </c>
      <c r="C64" s="3">
        <v>1.095</v>
      </c>
      <c r="D64" s="4">
        <f t="shared" si="21"/>
        <v>-8.15217391304357E-3</v>
      </c>
      <c r="E64" s="1">
        <v>10000</v>
      </c>
      <c r="F64" s="1">
        <f t="shared" si="22"/>
        <v>90000</v>
      </c>
      <c r="G64" s="5">
        <f t="shared" si="23"/>
        <v>82353.211289461309</v>
      </c>
      <c r="H64" s="1"/>
      <c r="I64" s="1">
        <v>9</v>
      </c>
      <c r="J64" s="6">
        <v>43381</v>
      </c>
      <c r="K64" s="3">
        <v>1.095</v>
      </c>
      <c r="L64" s="4">
        <f t="shared" si="24"/>
        <v>-8.15217391304357E-3</v>
      </c>
      <c r="M64" s="1">
        <f t="shared" si="25"/>
        <v>90000</v>
      </c>
      <c r="N64" s="5">
        <f t="shared" si="26"/>
        <v>79347.826086956513</v>
      </c>
      <c r="O64" s="5">
        <f t="shared" si="27"/>
        <v>10652.173913043487</v>
      </c>
      <c r="Q64" s="1">
        <v>9</v>
      </c>
      <c r="R64" s="6">
        <v>43283</v>
      </c>
      <c r="S64" s="3">
        <v>1.1200000000000001</v>
      </c>
      <c r="T64" s="4">
        <f t="shared" si="28"/>
        <v>-1.2345679012345512E-2</v>
      </c>
      <c r="U64" s="4">
        <f>S64/S63-1</f>
        <v>-1.2345679012345512E-2</v>
      </c>
      <c r="V64" s="1">
        <v>6666.6</v>
      </c>
      <c r="W64" s="22">
        <f t="shared" si="29"/>
        <v>46666.2</v>
      </c>
      <c r="X64" s="19">
        <f t="shared" si="30"/>
        <v>43946.347185183731</v>
      </c>
    </row>
    <row r="65" spans="1:24" x14ac:dyDescent="0.25">
      <c r="A65" s="1">
        <v>10</v>
      </c>
      <c r="B65" s="6">
        <v>43405</v>
      </c>
      <c r="C65" s="3">
        <v>1.06</v>
      </c>
      <c r="D65" s="4">
        <f t="shared" si="21"/>
        <v>-3.1963470319634646E-2</v>
      </c>
      <c r="E65" s="1">
        <v>10000</v>
      </c>
      <c r="F65" s="1">
        <f t="shared" si="22"/>
        <v>100000</v>
      </c>
      <c r="G65" s="5">
        <f t="shared" si="23"/>
        <v>89720.916864684012</v>
      </c>
      <c r="H65" s="1"/>
      <c r="I65" s="1">
        <v>10</v>
      </c>
      <c r="J65" s="6">
        <v>43405</v>
      </c>
      <c r="K65" s="3">
        <v>1.06</v>
      </c>
      <c r="L65" s="4">
        <f t="shared" si="24"/>
        <v>-3.1963470319634646E-2</v>
      </c>
      <c r="M65" s="1">
        <f t="shared" si="25"/>
        <v>100000</v>
      </c>
      <c r="N65" s="5">
        <f t="shared" si="26"/>
        <v>87123.287671232887</v>
      </c>
      <c r="O65" s="5">
        <f t="shared" si="27"/>
        <v>12876.712328767113</v>
      </c>
      <c r="Q65" s="1">
        <v>10</v>
      </c>
      <c r="R65" s="6">
        <v>43313</v>
      </c>
      <c r="S65" s="3">
        <v>1.1419999999999999</v>
      </c>
      <c r="T65" s="4">
        <f t="shared" si="28"/>
        <v>1.9642857142856851E-2</v>
      </c>
      <c r="U65" s="4">
        <f>S65/S63-1</f>
        <v>7.0546737213403876E-3</v>
      </c>
      <c r="V65" s="1">
        <v>6666.6</v>
      </c>
      <c r="W65" s="22">
        <f t="shared" si="29"/>
        <v>53332.799999999996</v>
      </c>
      <c r="X65" s="19">
        <f t="shared" si="30"/>
        <v>51476.179004892685</v>
      </c>
    </row>
    <row r="66" spans="1:24" x14ac:dyDescent="0.25">
      <c r="A66" s="1">
        <v>11</v>
      </c>
      <c r="B66" s="6">
        <v>43437</v>
      </c>
      <c r="C66" s="3">
        <v>1.0860000000000001</v>
      </c>
      <c r="D66" s="4">
        <f t="shared" si="21"/>
        <v>2.4528301886792558E-2</v>
      </c>
      <c r="E66" s="1">
        <v>10000</v>
      </c>
      <c r="F66" s="1">
        <f t="shared" si="22"/>
        <v>110000</v>
      </c>
      <c r="G66" s="5">
        <f t="shared" si="23"/>
        <v>101921.6185991008</v>
      </c>
      <c r="H66" s="1"/>
      <c r="I66" s="1">
        <v>11</v>
      </c>
      <c r="J66" s="6">
        <v>43437</v>
      </c>
      <c r="K66" s="3">
        <v>1.0860000000000001</v>
      </c>
      <c r="L66" s="4">
        <f t="shared" si="24"/>
        <v>2.4528301886792558E-2</v>
      </c>
      <c r="M66" s="1">
        <f t="shared" si="25"/>
        <v>110000</v>
      </c>
      <c r="N66" s="5">
        <f t="shared" si="26"/>
        <v>102452.83018867926</v>
      </c>
      <c r="O66" s="5">
        <f t="shared" si="27"/>
        <v>7547.1698113207385</v>
      </c>
      <c r="Q66" s="1">
        <v>11</v>
      </c>
      <c r="R66" s="15">
        <v>43329</v>
      </c>
      <c r="S66" s="3">
        <v>1.0740000000000001</v>
      </c>
      <c r="T66" s="4">
        <f t="shared" si="28"/>
        <v>-5.9544658493870251E-2</v>
      </c>
      <c r="U66" s="4">
        <f>S66/S63-1</f>
        <v>-5.2910052910052796E-2</v>
      </c>
      <c r="V66" s="1">
        <v>6666.6</v>
      </c>
      <c r="W66" s="22">
        <f t="shared" si="29"/>
        <v>59999.399999999994</v>
      </c>
      <c r="X66" s="19">
        <f t="shared" si="30"/>
        <v>55077.647505477013</v>
      </c>
    </row>
    <row r="67" spans="1:24" x14ac:dyDescent="0.25">
      <c r="A67" s="1">
        <v>12</v>
      </c>
      <c r="B67" s="6">
        <v>43467</v>
      </c>
      <c r="C67" s="3">
        <v>0.99399999999999999</v>
      </c>
      <c r="D67" s="4">
        <f t="shared" si="21"/>
        <v>-8.471454880294671E-2</v>
      </c>
      <c r="E67" s="1">
        <v>10000</v>
      </c>
      <c r="F67" s="1">
        <f t="shared" si="22"/>
        <v>120000</v>
      </c>
      <c r="G67" s="5">
        <f t="shared" si="23"/>
        <v>103287.37466621195</v>
      </c>
      <c r="H67" s="1"/>
      <c r="I67" s="1">
        <v>12</v>
      </c>
      <c r="J67" s="6">
        <v>43467</v>
      </c>
      <c r="K67" s="3">
        <v>0.99399999999999999</v>
      </c>
      <c r="L67" s="4">
        <f t="shared" si="24"/>
        <v>-8.471454880294671E-2</v>
      </c>
      <c r="M67" s="1">
        <f t="shared" si="25"/>
        <v>120000</v>
      </c>
      <c r="N67" s="5">
        <f t="shared" si="26"/>
        <v>100681.39963167586</v>
      </c>
      <c r="O67" s="5">
        <f t="shared" si="27"/>
        <v>19318.600368324143</v>
      </c>
      <c r="Q67" s="1">
        <v>12</v>
      </c>
      <c r="R67" s="6">
        <v>43346</v>
      </c>
      <c r="S67" s="3">
        <v>1.1040000000000001</v>
      </c>
      <c r="T67" s="4">
        <f t="shared" si="28"/>
        <v>2.7932960893854775E-2</v>
      </c>
      <c r="U67" s="24">
        <f>S67/S66-1</f>
        <v>2.7932960893854775E-2</v>
      </c>
      <c r="V67" s="23">
        <v>6666.6</v>
      </c>
      <c r="W67" s="22">
        <f t="shared" si="29"/>
        <v>66666</v>
      </c>
      <c r="X67" s="19">
        <f t="shared" si="30"/>
        <v>63282.729279373016</v>
      </c>
    </row>
    <row r="68" spans="1:24" x14ac:dyDescent="0.25">
      <c r="A68" s="7" t="s">
        <v>12</v>
      </c>
      <c r="B68" s="8">
        <v>43497</v>
      </c>
      <c r="C68" s="9">
        <v>1.081</v>
      </c>
      <c r="D68" s="10">
        <f t="shared" si="21"/>
        <v>8.7525150905432669E-2</v>
      </c>
      <c r="E68" s="7"/>
      <c r="F68" s="7"/>
      <c r="G68" s="11">
        <f t="shared" si="23"/>
        <v>112327.61772049812</v>
      </c>
      <c r="H68" s="7"/>
      <c r="I68" s="7" t="s">
        <v>12</v>
      </c>
      <c r="J68" s="8">
        <v>43497</v>
      </c>
      <c r="K68" s="9">
        <v>1.081</v>
      </c>
      <c r="L68" s="10">
        <f t="shared" si="24"/>
        <v>8.7525150905432669E-2</v>
      </c>
      <c r="M68" s="7"/>
      <c r="N68" s="11">
        <f>M67*(1+L68)</f>
        <v>130503.01810865192</v>
      </c>
      <c r="O68" s="7"/>
      <c r="Q68" s="1">
        <v>13</v>
      </c>
      <c r="R68" s="6">
        <v>43381</v>
      </c>
      <c r="S68" s="3">
        <v>1.095</v>
      </c>
      <c r="T68" s="4">
        <f t="shared" si="28"/>
        <v>-8.15217391304357E-3</v>
      </c>
      <c r="U68" s="24">
        <f>S68/S66-1</f>
        <v>1.9553072625698276E-2</v>
      </c>
      <c r="V68" s="1">
        <v>6666.6</v>
      </c>
      <c r="W68" s="22">
        <f t="shared" si="29"/>
        <v>73332.600000000006</v>
      </c>
      <c r="X68" s="19">
        <f t="shared" si="30"/>
        <v>69433.43746459551</v>
      </c>
    </row>
    <row r="69" spans="1:24" x14ac:dyDescent="0.25">
      <c r="A69" s="1" t="s">
        <v>19</v>
      </c>
      <c r="B69" s="1">
        <v>120000</v>
      </c>
      <c r="C69" s="1"/>
      <c r="D69" s="1"/>
      <c r="E69" s="1"/>
      <c r="F69" s="1"/>
      <c r="G69" s="1"/>
      <c r="H69" s="1"/>
      <c r="I69" s="1" t="s">
        <v>19</v>
      </c>
      <c r="J69" s="5">
        <f>O56+O57+O58+O59+O60+O61+O62+O63+O64+O65+O66+O67</f>
        <v>137700.03387565847</v>
      </c>
      <c r="K69" s="1"/>
      <c r="L69" s="1"/>
      <c r="M69" s="1"/>
      <c r="N69" s="1"/>
      <c r="O69" s="1"/>
      <c r="Q69" s="1">
        <v>14</v>
      </c>
      <c r="R69" s="15">
        <v>43389</v>
      </c>
      <c r="S69" s="3">
        <v>1.036</v>
      </c>
      <c r="T69" s="4">
        <f t="shared" si="28"/>
        <v>-5.3881278538812749E-2</v>
      </c>
      <c r="U69" s="25">
        <f>S69/S66-1</f>
        <v>-3.5381750465549366E-2</v>
      </c>
      <c r="V69" s="1">
        <v>6666.6</v>
      </c>
      <c r="W69" s="22">
        <f t="shared" si="29"/>
        <v>79999.200000000012</v>
      </c>
      <c r="X69" s="19">
        <f t="shared" si="30"/>
        <v>72358.875080658414</v>
      </c>
    </row>
    <row r="70" spans="1:24" x14ac:dyDescent="0.25">
      <c r="A70" s="1" t="s">
        <v>11</v>
      </c>
      <c r="B70" s="1">
        <v>112328</v>
      </c>
      <c r="C70" s="1"/>
      <c r="D70" s="1"/>
      <c r="E70" s="1"/>
      <c r="F70" s="1"/>
      <c r="G70" s="1"/>
      <c r="H70" s="1"/>
      <c r="I70" s="1" t="s">
        <v>11</v>
      </c>
      <c r="J70" s="1">
        <v>130503</v>
      </c>
      <c r="K70" s="1"/>
      <c r="L70" s="1"/>
      <c r="M70" s="1"/>
      <c r="N70" s="1"/>
      <c r="O70" s="1"/>
      <c r="Q70" s="1">
        <v>15</v>
      </c>
      <c r="R70" s="6">
        <v>43405</v>
      </c>
      <c r="S70" s="3">
        <v>1.06</v>
      </c>
      <c r="T70" s="4">
        <f t="shared" si="28"/>
        <v>2.316602316602312E-2</v>
      </c>
      <c r="U70" s="25">
        <f>S70/S69-1</f>
        <v>2.316602316602312E-2</v>
      </c>
      <c r="V70" s="1">
        <v>6666.6</v>
      </c>
      <c r="W70" s="22">
        <f t="shared" si="29"/>
        <v>86665.800000000017</v>
      </c>
      <c r="X70" s="19">
        <f t="shared" si="30"/>
        <v>80701.742457044325</v>
      </c>
    </row>
    <row r="71" spans="1:24" x14ac:dyDescent="0.25">
      <c r="A71" s="1" t="s">
        <v>20</v>
      </c>
      <c r="B71" s="1">
        <f>B70-B69</f>
        <v>-7672</v>
      </c>
      <c r="C71" s="1"/>
      <c r="D71" s="1"/>
      <c r="E71" s="1"/>
      <c r="F71" s="1"/>
      <c r="G71" s="1"/>
      <c r="H71" s="1"/>
      <c r="I71" s="1" t="s">
        <v>20</v>
      </c>
      <c r="J71" s="1">
        <f>J70-J69</f>
        <v>-7197.0338756584679</v>
      </c>
      <c r="K71" s="1"/>
      <c r="L71" s="1"/>
      <c r="M71" s="1"/>
      <c r="N71" s="1"/>
      <c r="O71" s="1"/>
      <c r="Q71" s="1">
        <v>16</v>
      </c>
      <c r="R71" s="6">
        <v>43437</v>
      </c>
      <c r="S71" s="3">
        <v>1.0860000000000001</v>
      </c>
      <c r="T71" s="4">
        <f t="shared" si="28"/>
        <v>2.4528301886792558E-2</v>
      </c>
      <c r="U71" s="25">
        <f>S71/S69-1</f>
        <v>4.8262548262548277E-2</v>
      </c>
      <c r="V71" s="1">
        <v>6666.6</v>
      </c>
      <c r="W71" s="22">
        <f t="shared" si="29"/>
        <v>93332.400000000023</v>
      </c>
      <c r="X71" s="19">
        <f t="shared" si="30"/>
        <v>89347.819158820901</v>
      </c>
    </row>
    <row r="72" spans="1:24" x14ac:dyDescent="0.25">
      <c r="A72" s="1" t="s">
        <v>21</v>
      </c>
      <c r="B72" s="4">
        <f>B71/B69</f>
        <v>-6.3933333333333328E-2</v>
      </c>
      <c r="C72" s="1"/>
      <c r="D72" s="1"/>
      <c r="E72" s="1"/>
      <c r="F72" s="1"/>
      <c r="G72" s="1"/>
      <c r="H72" s="1"/>
      <c r="I72" s="1" t="s">
        <v>21</v>
      </c>
      <c r="J72" s="4">
        <f>J71/J69</f>
        <v>-5.226602835956675E-2</v>
      </c>
      <c r="K72" s="1"/>
      <c r="L72" s="1"/>
      <c r="M72" s="1"/>
      <c r="N72" s="1"/>
      <c r="O72" s="1"/>
      <c r="Q72" s="1">
        <v>17</v>
      </c>
      <c r="R72" s="15">
        <v>43461</v>
      </c>
      <c r="S72" s="3">
        <v>1.0009999999999999</v>
      </c>
      <c r="T72" s="4">
        <f t="shared" si="28"/>
        <v>-7.8268876611418237E-2</v>
      </c>
      <c r="U72" s="25">
        <f>S72/S69-1</f>
        <v>-3.3783783783783883E-2</v>
      </c>
      <c r="V72" s="1">
        <v>6666.6</v>
      </c>
      <c r="W72" s="22">
        <f t="shared" si="29"/>
        <v>99999.000000000029</v>
      </c>
      <c r="X72" s="19">
        <f t="shared" si="30"/>
        <v>89021.26572557984</v>
      </c>
    </row>
    <row r="73" spans="1:24" x14ac:dyDescent="0.25">
      <c r="Q73" s="1">
        <v>18</v>
      </c>
      <c r="R73" s="6">
        <v>43467</v>
      </c>
      <c r="S73" s="3">
        <v>0.99399999999999999</v>
      </c>
      <c r="T73" s="4">
        <f t="shared" si="28"/>
        <v>-6.9930069930068672E-3</v>
      </c>
      <c r="U73" s="25">
        <f>S73/S72-1</f>
        <v>-6.9930069930068672E-3</v>
      </c>
      <c r="V73" s="1">
        <v>6666.6</v>
      </c>
      <c r="W73" s="22">
        <f t="shared" si="29"/>
        <v>106665.60000000003</v>
      </c>
      <c r="X73" s="19">
        <f t="shared" si="30"/>
        <v>95065.339391834539</v>
      </c>
    </row>
    <row r="74" spans="1:24" x14ac:dyDescent="0.25">
      <c r="Q74" s="7" t="s">
        <v>12</v>
      </c>
      <c r="R74" s="8">
        <v>43497</v>
      </c>
      <c r="S74" s="9">
        <v>1.081</v>
      </c>
      <c r="T74" s="4">
        <f t="shared" si="28"/>
        <v>8.7525150905432669E-2</v>
      </c>
      <c r="U74" s="25"/>
      <c r="V74" s="16"/>
      <c r="W74" s="16"/>
      <c r="X74" s="19">
        <f t="shared" si="30"/>
        <v>103385.94756798103</v>
      </c>
    </row>
    <row r="75" spans="1:24" x14ac:dyDescent="0.25">
      <c r="A75" s="13" t="s">
        <v>24</v>
      </c>
      <c r="Q75" s="1" t="s">
        <v>19</v>
      </c>
      <c r="R75" s="5">
        <v>106665.60000000001</v>
      </c>
    </row>
    <row r="76" spans="1:24" x14ac:dyDescent="0.25">
      <c r="A76" s="13" t="s">
        <v>25</v>
      </c>
      <c r="Q76" s="1" t="s">
        <v>11</v>
      </c>
      <c r="R76" s="1">
        <v>103385.9</v>
      </c>
    </row>
    <row r="77" spans="1:24" x14ac:dyDescent="0.25">
      <c r="A77" t="s">
        <v>26</v>
      </c>
      <c r="Q77" s="1" t="s">
        <v>20</v>
      </c>
      <c r="R77" s="1">
        <f>R76-R75</f>
        <v>-3279.7000000000116</v>
      </c>
    </row>
    <row r="78" spans="1:24" x14ac:dyDescent="0.25">
      <c r="A78" t="s">
        <v>27</v>
      </c>
      <c r="Q78" s="1" t="s">
        <v>21</v>
      </c>
      <c r="R78" s="4">
        <f>R77/R75</f>
        <v>-3.0747494974949857E-2</v>
      </c>
    </row>
  </sheetData>
  <mergeCells count="6">
    <mergeCell ref="A8:O8"/>
    <mergeCell ref="A28:O28"/>
    <mergeCell ref="A54:O54"/>
    <mergeCell ref="Q8:X8"/>
    <mergeCell ref="Q28:X28"/>
    <mergeCell ref="Q54:X5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赵小宇</dc:creator>
  <cp:lastModifiedBy>小宇 赵</cp:lastModifiedBy>
  <dcterms:created xsi:type="dcterms:W3CDTF">2015-06-05T18:19:34Z</dcterms:created>
  <dcterms:modified xsi:type="dcterms:W3CDTF">2025-09-21T10:05:44Z</dcterms:modified>
</cp:coreProperties>
</file>