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hristopher.sauer\python\config-ape\data\"/>
    </mc:Choice>
  </mc:AlternateContent>
  <xr:revisionPtr revIDLastSave="0" documentId="13_ncr:1_{F03E391D-AF3B-430D-BCC8-729DE5CD6DAF}" xr6:coauthVersionLast="47" xr6:coauthVersionMax="47" xr10:uidLastSave="{00000000-0000-0000-0000-000000000000}"/>
  <bookViews>
    <workbookView xWindow="-120" yWindow="-120" windowWidth="29040" windowHeight="15840" tabRatio="701" xr2:uid="{00000000-000D-0000-FFFF-FFFF00000000}"/>
  </bookViews>
  <sheets>
    <sheet name="APE" sheetId="1" r:id="rId1"/>
  </sheets>
  <definedNames>
    <definedName name="AC">#REF!</definedName>
    <definedName name="AL">#REF!</definedName>
    <definedName name="AM">#REF!</definedName>
    <definedName name="AP">#REF!</definedName>
    <definedName name="BA">#REF!</definedName>
    <definedName name="carencia_ano_mes">APE!$D$114:$D$115</definedName>
    <definedName name="CE">#REF!</definedName>
    <definedName name="concessionarias">#REF!</definedName>
    <definedName name="DF">#REF!</definedName>
    <definedName name="ES">#REF!</definedName>
    <definedName name="estados">APE!$B$100:$B$126</definedName>
    <definedName name="GO">#REF!</definedName>
    <definedName name="MA">#REF!</definedName>
    <definedName name="MG">#REF!</definedName>
    <definedName name="MS">#REF!</definedName>
    <definedName name="MT">#REF!</definedName>
    <definedName name="PA">#REF!</definedName>
    <definedName name="PB">#REF!</definedName>
    <definedName name="PE">#REF!</definedName>
    <definedName name="PI">#REF!</definedName>
    <definedName name="PR">#REF!</definedName>
    <definedName name="prazo_ano_mes">APE!$D$111:$D$112</definedName>
    <definedName name="RJ">#REF!</definedName>
    <definedName name="RN">#REF!</definedName>
    <definedName name="RO">#REF!</definedName>
    <definedName name="RR">#REF!</definedName>
    <definedName name="RS">#REF!</definedName>
    <definedName name="SC">#REF!</definedName>
    <definedName name="SE">#REF!</definedName>
    <definedName name="SP">#REF!</definedName>
    <definedName name="taxa_ano_mes">APE!$D$108:$D$109</definedName>
    <definedName name="tipo_financ">APE!$D$104:$D$105</definedName>
    <definedName name="tipo_instalacao">APE!$F$100:$F$102</definedName>
    <definedName name="tipo_pgto">APE!$D$100:$D$101</definedName>
    <definedName name="T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74" i="1" l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L93" i="1"/>
  <c r="N91" i="1" s="1"/>
  <c r="Z92" i="1"/>
  <c r="Z91" i="1"/>
  <c r="M91" i="1"/>
  <c r="M93" i="1" s="1"/>
  <c r="L91" i="1"/>
  <c r="K91" i="1"/>
  <c r="J91" i="1"/>
  <c r="J93" i="1" s="1"/>
  <c r="P91" i="1" s="1"/>
  <c r="I91" i="1"/>
  <c r="H91" i="1"/>
  <c r="H93" i="1" s="1"/>
  <c r="O91" i="1" s="1"/>
  <c r="F91" i="1"/>
  <c r="E91" i="1"/>
  <c r="D91" i="1"/>
  <c r="Z90" i="1"/>
  <c r="Z89" i="1"/>
  <c r="Z88" i="1"/>
  <c r="Z87" i="1"/>
  <c r="F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EM48" i="1"/>
  <c r="Z48" i="1"/>
  <c r="Z47" i="1"/>
  <c r="Z46" i="1"/>
  <c r="Z45" i="1"/>
  <c r="EM44" i="1"/>
  <c r="Z44" i="1"/>
  <c r="Z43" i="1"/>
  <c r="Z42" i="1"/>
  <c r="Z41" i="1"/>
  <c r="EM40" i="1"/>
  <c r="Z40" i="1"/>
  <c r="Z39" i="1"/>
  <c r="Z38" i="1"/>
  <c r="Z37" i="1"/>
  <c r="EM36" i="1"/>
  <c r="Z36" i="1"/>
  <c r="Z35" i="1"/>
  <c r="EN34" i="1"/>
  <c r="Z34" i="1"/>
  <c r="K34" i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Z33" i="1"/>
  <c r="Z32" i="1"/>
  <c r="EM31" i="1"/>
  <c r="Z31" i="1"/>
  <c r="EN30" i="1"/>
  <c r="Z30" i="1"/>
  <c r="EM29" i="1"/>
  <c r="Z29" i="1"/>
  <c r="I29" i="1"/>
  <c r="E29" i="1"/>
  <c r="D29" i="1"/>
  <c r="EN28" i="1"/>
  <c r="EM28" i="1"/>
  <c r="CG28" i="1"/>
  <c r="Z28" i="1"/>
  <c r="M28" i="1"/>
  <c r="H28" i="1"/>
  <c r="F28" i="1"/>
  <c r="C28" i="1"/>
  <c r="G28" i="1" s="1"/>
  <c r="B55" i="1" s="1"/>
  <c r="A28" i="1"/>
  <c r="EN27" i="1"/>
  <c r="EM27" i="1"/>
  <c r="Z27" i="1"/>
  <c r="M27" i="1"/>
  <c r="H27" i="1"/>
  <c r="F27" i="1"/>
  <c r="G27" i="1" s="1"/>
  <c r="B54" i="1" s="1"/>
  <c r="C27" i="1"/>
  <c r="A27" i="1"/>
  <c r="EN26" i="1"/>
  <c r="EM26" i="1"/>
  <c r="Z26" i="1"/>
  <c r="M26" i="1"/>
  <c r="H26" i="1"/>
  <c r="F26" i="1"/>
  <c r="G26" i="1" s="1"/>
  <c r="B53" i="1" s="1"/>
  <c r="C26" i="1"/>
  <c r="A26" i="1"/>
  <c r="EN25" i="1"/>
  <c r="EM25" i="1"/>
  <c r="Z25" i="1"/>
  <c r="M25" i="1"/>
  <c r="H25" i="1"/>
  <c r="F25" i="1"/>
  <c r="C25" i="1"/>
  <c r="G25" i="1" s="1"/>
  <c r="B52" i="1" s="1"/>
  <c r="A25" i="1"/>
  <c r="EN24" i="1"/>
  <c r="EM24" i="1"/>
  <c r="Z24" i="1"/>
  <c r="M24" i="1"/>
  <c r="H24" i="1"/>
  <c r="F24" i="1"/>
  <c r="C24" i="1"/>
  <c r="A24" i="1"/>
  <c r="EN23" i="1"/>
  <c r="EM23" i="1"/>
  <c r="Z23" i="1"/>
  <c r="M23" i="1"/>
  <c r="H23" i="1"/>
  <c r="G23" i="1"/>
  <c r="B50" i="1" s="1"/>
  <c r="F23" i="1"/>
  <c r="C23" i="1"/>
  <c r="A23" i="1"/>
  <c r="EN22" i="1"/>
  <c r="EM22" i="1"/>
  <c r="Z22" i="1"/>
  <c r="M22" i="1"/>
  <c r="H22" i="1"/>
  <c r="F22" i="1"/>
  <c r="G22" i="1" s="1"/>
  <c r="B49" i="1" s="1"/>
  <c r="C22" i="1"/>
  <c r="A22" i="1"/>
  <c r="EN21" i="1"/>
  <c r="EM21" i="1"/>
  <c r="Z21" i="1"/>
  <c r="O21" i="1"/>
  <c r="O22" i="1" s="1"/>
  <c r="M21" i="1"/>
  <c r="H21" i="1"/>
  <c r="F21" i="1"/>
  <c r="C21" i="1"/>
  <c r="A21" i="1"/>
  <c r="EN20" i="1"/>
  <c r="EM20" i="1"/>
  <c r="Z20" i="1"/>
  <c r="M20" i="1"/>
  <c r="H20" i="1"/>
  <c r="F20" i="1"/>
  <c r="G20" i="1" s="1"/>
  <c r="B47" i="1" s="1"/>
  <c r="C20" i="1"/>
  <c r="A20" i="1"/>
  <c r="EN19" i="1"/>
  <c r="EM19" i="1"/>
  <c r="Z19" i="1"/>
  <c r="M19" i="1"/>
  <c r="H19" i="1"/>
  <c r="G19" i="1"/>
  <c r="B46" i="1" s="1"/>
  <c r="F19" i="1"/>
  <c r="C19" i="1"/>
  <c r="A19" i="1"/>
  <c r="EN18" i="1"/>
  <c r="EM18" i="1"/>
  <c r="Z18" i="1"/>
  <c r="M18" i="1"/>
  <c r="H18" i="1"/>
  <c r="F18" i="1"/>
  <c r="G18" i="1" s="1"/>
  <c r="B45" i="1" s="1"/>
  <c r="C18" i="1"/>
  <c r="A18" i="1"/>
  <c r="EN17" i="1"/>
  <c r="EM17" i="1"/>
  <c r="Z17" i="1"/>
  <c r="H17" i="1"/>
  <c r="G17" i="1"/>
  <c r="B44" i="1" s="1"/>
  <c r="F17" i="1"/>
  <c r="F29" i="1" s="1"/>
  <c r="C17" i="1"/>
  <c r="A17" i="1"/>
  <c r="EN16" i="1"/>
  <c r="EM16" i="1"/>
  <c r="Z16" i="1"/>
  <c r="EN15" i="1"/>
  <c r="EM15" i="1"/>
  <c r="CG15" i="1"/>
  <c r="Z15" i="1"/>
  <c r="EN14" i="1"/>
  <c r="EM14" i="1"/>
  <c r="AI14" i="1"/>
  <c r="C55" i="1" s="1"/>
  <c r="Z14" i="1"/>
  <c r="K14" i="1"/>
  <c r="EN13" i="1"/>
  <c r="EM13" i="1"/>
  <c r="AI13" i="1"/>
  <c r="C54" i="1" s="1"/>
  <c r="Z13" i="1"/>
  <c r="EN12" i="1"/>
  <c r="EM12" i="1"/>
  <c r="AI12" i="1"/>
  <c r="C53" i="1" s="1"/>
  <c r="AG12" i="1"/>
  <c r="Z12" i="1"/>
  <c r="EN11" i="1"/>
  <c r="EM11" i="1"/>
  <c r="AI11" i="1"/>
  <c r="C52" i="1" s="1"/>
  <c r="Z11" i="1"/>
  <c r="CG11" i="1" s="1"/>
  <c r="EN10" i="1"/>
  <c r="EM10" i="1"/>
  <c r="AI10" i="1"/>
  <c r="C51" i="1" s="1"/>
  <c r="Z10" i="1"/>
  <c r="EN9" i="1"/>
  <c r="EM9" i="1"/>
  <c r="DV9" i="1"/>
  <c r="AI9" i="1"/>
  <c r="C50" i="1" s="1"/>
  <c r="AG9" i="1"/>
  <c r="Z9" i="1"/>
  <c r="EN8" i="1"/>
  <c r="EM8" i="1"/>
  <c r="CG8" i="1"/>
  <c r="CK8" i="1" s="1"/>
  <c r="AI8" i="1"/>
  <c r="C49" i="1" s="1"/>
  <c r="AG8" i="1"/>
  <c r="Z8" i="1"/>
  <c r="EN7" i="1"/>
  <c r="EM7" i="1"/>
  <c r="AI7" i="1"/>
  <c r="C48" i="1" s="1"/>
  <c r="Z7" i="1"/>
  <c r="EN6" i="1"/>
  <c r="EM6" i="1"/>
  <c r="AI6" i="1"/>
  <c r="C47" i="1" s="1"/>
  <c r="Z6" i="1"/>
  <c r="Q6" i="1"/>
  <c r="C95" i="1" s="1"/>
  <c r="EN5" i="1"/>
  <c r="EM5" i="1"/>
  <c r="CG5" i="1"/>
  <c r="AI5" i="1"/>
  <c r="C46" i="1" s="1"/>
  <c r="AG5" i="1"/>
  <c r="Z5" i="1"/>
  <c r="Q5" i="1"/>
  <c r="C93" i="1" s="1"/>
  <c r="EO2" i="1" s="1"/>
  <c r="J5" i="1"/>
  <c r="EN4" i="1"/>
  <c r="EM4" i="1"/>
  <c r="DV4" i="1"/>
  <c r="BB4" i="1"/>
  <c r="BF4" i="1" s="1"/>
  <c r="AI4" i="1"/>
  <c r="C45" i="1" s="1"/>
  <c r="AG4" i="1"/>
  <c r="Z4" i="1"/>
  <c r="CG4" i="1" s="1"/>
  <c r="EN3" i="1"/>
  <c r="EM3" i="1"/>
  <c r="DV3" i="1"/>
  <c r="CU3" i="1"/>
  <c r="DB3" i="1" s="1"/>
  <c r="CK3" i="1"/>
  <c r="CG3" i="1"/>
  <c r="AI3" i="1"/>
  <c r="C44" i="1" s="1"/>
  <c r="AG3" i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D256" i="1" s="1"/>
  <c r="AD257" i="1" s="1"/>
  <c r="AD258" i="1" s="1"/>
  <c r="AD259" i="1" s="1"/>
  <c r="AD260" i="1" s="1"/>
  <c r="AD261" i="1" s="1"/>
  <c r="AD262" i="1" s="1"/>
  <c r="AD263" i="1" s="1"/>
  <c r="AD264" i="1" s="1"/>
  <c r="AD265" i="1" s="1"/>
  <c r="AD266" i="1" s="1"/>
  <c r="AD267" i="1" s="1"/>
  <c r="AD268" i="1" s="1"/>
  <c r="AD269" i="1" s="1"/>
  <c r="AD270" i="1" s="1"/>
  <c r="AD271" i="1" s="1"/>
  <c r="AD272" i="1" s="1"/>
  <c r="AD273" i="1" s="1"/>
  <c r="AD274" i="1" s="1"/>
  <c r="AD275" i="1" s="1"/>
  <c r="AD276" i="1" s="1"/>
  <c r="AD277" i="1" s="1"/>
  <c r="AD278" i="1" s="1"/>
  <c r="AD279" i="1" s="1"/>
  <c r="AD280" i="1" s="1"/>
  <c r="AD281" i="1" s="1"/>
  <c r="AD282" i="1" s="1"/>
  <c r="AD283" i="1" s="1"/>
  <c r="AD284" i="1" s="1"/>
  <c r="AD285" i="1" s="1"/>
  <c r="AD286" i="1" s="1"/>
  <c r="AD287" i="1" s="1"/>
  <c r="AD288" i="1" s="1"/>
  <c r="AD289" i="1" s="1"/>
  <c r="AD290" i="1" s="1"/>
  <c r="AD291" i="1" s="1"/>
  <c r="AD292" i="1" s="1"/>
  <c r="AD293" i="1" s="1"/>
  <c r="AD294" i="1" s="1"/>
  <c r="AD295" i="1" s="1"/>
  <c r="AD296" i="1" s="1"/>
  <c r="AD297" i="1" s="1"/>
  <c r="AD298" i="1" s="1"/>
  <c r="AD299" i="1" s="1"/>
  <c r="AD300" i="1" s="1"/>
  <c r="AD301" i="1" s="1"/>
  <c r="AD302" i="1" s="1"/>
  <c r="AD303" i="1" s="1"/>
  <c r="AD304" i="1" s="1"/>
  <c r="AD305" i="1" s="1"/>
  <c r="AD306" i="1" s="1"/>
  <c r="AD307" i="1" s="1"/>
  <c r="AD308" i="1" s="1"/>
  <c r="AD309" i="1" s="1"/>
  <c r="AD310" i="1" s="1"/>
  <c r="AD311" i="1" s="1"/>
  <c r="AD312" i="1" s="1"/>
  <c r="AD313" i="1" s="1"/>
  <c r="AD314" i="1" s="1"/>
  <c r="AD315" i="1" s="1"/>
  <c r="AD316" i="1" s="1"/>
  <c r="AD317" i="1" s="1"/>
  <c r="AD318" i="1" s="1"/>
  <c r="AD319" i="1" s="1"/>
  <c r="AD320" i="1" s="1"/>
  <c r="AD321" i="1" s="1"/>
  <c r="AD322" i="1" s="1"/>
  <c r="AD323" i="1" s="1"/>
  <c r="AD324" i="1" s="1"/>
  <c r="AD325" i="1" s="1"/>
  <c r="AD326" i="1" s="1"/>
  <c r="AD327" i="1" s="1"/>
  <c r="AD328" i="1" s="1"/>
  <c r="AD329" i="1" s="1"/>
  <c r="AD330" i="1" s="1"/>
  <c r="AD331" i="1" s="1"/>
  <c r="AD332" i="1" s="1"/>
  <c r="AD333" i="1" s="1"/>
  <c r="AD334" i="1" s="1"/>
  <c r="AD335" i="1" s="1"/>
  <c r="AD336" i="1" s="1"/>
  <c r="AD337" i="1" s="1"/>
  <c r="AD338" i="1" s="1"/>
  <c r="AD339" i="1" s="1"/>
  <c r="AD340" i="1" s="1"/>
  <c r="AD341" i="1" s="1"/>
  <c r="AD342" i="1" s="1"/>
  <c r="AD343" i="1" s="1"/>
  <c r="AD344" i="1" s="1"/>
  <c r="AD345" i="1" s="1"/>
  <c r="AD346" i="1" s="1"/>
  <c r="AD347" i="1" s="1"/>
  <c r="AD348" i="1" s="1"/>
  <c r="AD349" i="1" s="1"/>
  <c r="AD350" i="1" s="1"/>
  <c r="AD351" i="1" s="1"/>
  <c r="AD352" i="1" s="1"/>
  <c r="AD353" i="1" s="1"/>
  <c r="AD354" i="1" s="1"/>
  <c r="AD355" i="1" s="1"/>
  <c r="AD356" i="1" s="1"/>
  <c r="AD357" i="1" s="1"/>
  <c r="AD358" i="1" s="1"/>
  <c r="AD359" i="1" s="1"/>
  <c r="AD360" i="1" s="1"/>
  <c r="AD361" i="1" s="1"/>
  <c r="AD362" i="1" s="1"/>
  <c r="AD363" i="1" s="1"/>
  <c r="AD364" i="1" s="1"/>
  <c r="AD365" i="1" s="1"/>
  <c r="AD366" i="1" s="1"/>
  <c r="AD367" i="1" s="1"/>
  <c r="AD368" i="1" s="1"/>
  <c r="AD369" i="1" s="1"/>
  <c r="AD370" i="1" s="1"/>
  <c r="AD371" i="1" s="1"/>
  <c r="AD372" i="1" s="1"/>
  <c r="AD373" i="1" s="1"/>
  <c r="AD374" i="1" s="1"/>
  <c r="Z3" i="1"/>
  <c r="DV2" i="1"/>
  <c r="DV6" i="1" s="1"/>
  <c r="DQ2" i="1"/>
  <c r="DL2" i="1"/>
  <c r="DD2" i="1"/>
  <c r="CZ2" i="1"/>
  <c r="CV2" i="1"/>
  <c r="CU2" i="1"/>
  <c r="CS2" i="1"/>
  <c r="CP3" i="1" s="1"/>
  <c r="CN2" i="1"/>
  <c r="CI2" i="1"/>
  <c r="CH2" i="1"/>
  <c r="CG2" i="1"/>
  <c r="CG20" i="1" s="1"/>
  <c r="BY2" i="1"/>
  <c r="BT2" i="1"/>
  <c r="BN2" i="1"/>
  <c r="BI2" i="1"/>
  <c r="BD2" i="1"/>
  <c r="BC2" i="1"/>
  <c r="BB2" i="1"/>
  <c r="BB10" i="1" s="1"/>
  <c r="AK2" i="1"/>
  <c r="W2" i="1"/>
  <c r="U2" i="1"/>
  <c r="U3" i="1" s="1"/>
  <c r="CP4" i="1" l="1"/>
  <c r="CK4" i="1"/>
  <c r="CP11" i="1"/>
  <c r="CK11" i="1"/>
  <c r="W3" i="1"/>
  <c r="U4" i="1"/>
  <c r="V3" i="1"/>
  <c r="EL3" i="1"/>
  <c r="EO3" i="1"/>
  <c r="CK20" i="1"/>
  <c r="CP20" i="1"/>
  <c r="BF10" i="1"/>
  <c r="BK10" i="1"/>
  <c r="V2" i="1"/>
  <c r="CU374" i="1"/>
  <c r="CU367" i="1"/>
  <c r="CU365" i="1"/>
  <c r="CU373" i="1"/>
  <c r="CU372" i="1"/>
  <c r="CU371" i="1"/>
  <c r="CU370" i="1"/>
  <c r="CU369" i="1"/>
  <c r="CU366" i="1"/>
  <c r="CU364" i="1"/>
  <c r="CU362" i="1"/>
  <c r="CU368" i="1"/>
  <c r="CU361" i="1"/>
  <c r="CU359" i="1"/>
  <c r="CU357" i="1"/>
  <c r="CU363" i="1"/>
  <c r="CU360" i="1"/>
  <c r="CU358" i="1"/>
  <c r="CU356" i="1"/>
  <c r="CU354" i="1"/>
  <c r="CU355" i="1"/>
  <c r="CU349" i="1"/>
  <c r="CU348" i="1"/>
  <c r="CU352" i="1"/>
  <c r="CU347" i="1"/>
  <c r="CU345" i="1"/>
  <c r="CU343" i="1"/>
  <c r="CU350" i="1"/>
  <c r="CU353" i="1"/>
  <c r="CU351" i="1"/>
  <c r="CU340" i="1"/>
  <c r="CU338" i="1"/>
  <c r="CU336" i="1"/>
  <c r="CU346" i="1"/>
  <c r="CU342" i="1"/>
  <c r="CU341" i="1"/>
  <c r="CU344" i="1"/>
  <c r="CU339" i="1"/>
  <c r="CU337" i="1"/>
  <c r="CU330" i="1"/>
  <c r="CU329" i="1"/>
  <c r="CU327" i="1"/>
  <c r="CU325" i="1"/>
  <c r="CU323" i="1"/>
  <c r="CU333" i="1"/>
  <c r="CU331" i="1"/>
  <c r="CU335" i="1"/>
  <c r="CU334" i="1"/>
  <c r="CU328" i="1"/>
  <c r="CU326" i="1"/>
  <c r="CU324" i="1"/>
  <c r="CU322" i="1"/>
  <c r="CU320" i="1"/>
  <c r="CU332" i="1"/>
  <c r="CU317" i="1"/>
  <c r="CU315" i="1"/>
  <c r="CU313" i="1"/>
  <c r="CU318" i="1"/>
  <c r="CU316" i="1"/>
  <c r="CU314" i="1"/>
  <c r="CU321" i="1"/>
  <c r="CU307" i="1"/>
  <c r="CU311" i="1"/>
  <c r="CU308" i="1"/>
  <c r="CU309" i="1"/>
  <c r="CU305" i="1"/>
  <c r="CU303" i="1"/>
  <c r="CU301" i="1"/>
  <c r="CU299" i="1"/>
  <c r="CU297" i="1"/>
  <c r="CU295" i="1"/>
  <c r="CU310" i="1"/>
  <c r="CU319" i="1"/>
  <c r="CU312" i="1"/>
  <c r="CU306" i="1"/>
  <c r="CU294" i="1"/>
  <c r="CU292" i="1"/>
  <c r="CU290" i="1"/>
  <c r="CU288" i="1"/>
  <c r="CU286" i="1"/>
  <c r="CU284" i="1"/>
  <c r="CU296" i="1"/>
  <c r="CU293" i="1"/>
  <c r="CU291" i="1"/>
  <c r="CU289" i="1"/>
  <c r="CU287" i="1"/>
  <c r="CU285" i="1"/>
  <c r="CU300" i="1"/>
  <c r="CU298" i="1"/>
  <c r="CU304" i="1"/>
  <c r="CU281" i="1"/>
  <c r="CU274" i="1"/>
  <c r="CU272" i="1"/>
  <c r="CU270" i="1"/>
  <c r="CU268" i="1"/>
  <c r="CU282" i="1"/>
  <c r="CU276" i="1"/>
  <c r="CU302" i="1"/>
  <c r="CU277" i="1"/>
  <c r="CU278" i="1"/>
  <c r="CU275" i="1"/>
  <c r="CU273" i="1"/>
  <c r="CU271" i="1"/>
  <c r="CU269" i="1"/>
  <c r="CU267" i="1"/>
  <c r="CU283" i="1"/>
  <c r="CU280" i="1"/>
  <c r="CU266" i="1"/>
  <c r="CU261" i="1"/>
  <c r="CU259" i="1"/>
  <c r="CU257" i="1"/>
  <c r="CU255" i="1"/>
  <c r="CU253" i="1"/>
  <c r="CU251" i="1"/>
  <c r="CU262" i="1"/>
  <c r="CU264" i="1"/>
  <c r="CU263" i="1"/>
  <c r="CU265" i="1"/>
  <c r="CU260" i="1"/>
  <c r="CU258" i="1"/>
  <c r="CU256" i="1"/>
  <c r="CU254" i="1"/>
  <c r="CU279" i="1"/>
  <c r="CU249" i="1"/>
  <c r="CU244" i="1"/>
  <c r="CU250" i="1"/>
  <c r="CU245" i="1"/>
  <c r="CU242" i="1"/>
  <c r="CU240" i="1"/>
  <c r="CU238" i="1"/>
  <c r="CU246" i="1"/>
  <c r="CU247" i="1"/>
  <c r="CU243" i="1"/>
  <c r="CU241" i="1"/>
  <c r="CU239" i="1"/>
  <c r="CU237" i="1"/>
  <c r="CU235" i="1"/>
  <c r="CU233" i="1"/>
  <c r="CU231" i="1"/>
  <c r="CU252" i="1"/>
  <c r="CU234" i="1"/>
  <c r="CU236" i="1"/>
  <c r="CU232" i="1"/>
  <c r="CU229" i="1"/>
  <c r="CU227" i="1"/>
  <c r="CU225" i="1"/>
  <c r="CU223" i="1"/>
  <c r="CU221" i="1"/>
  <c r="CU219" i="1"/>
  <c r="CU217" i="1"/>
  <c r="CU215" i="1"/>
  <c r="CU213" i="1"/>
  <c r="CU211" i="1"/>
  <c r="CU209" i="1"/>
  <c r="CU207" i="1"/>
  <c r="CU205" i="1"/>
  <c r="CU248" i="1"/>
  <c r="CU224" i="1"/>
  <c r="CU208" i="1"/>
  <c r="CU206" i="1"/>
  <c r="CU226" i="1"/>
  <c r="CU210" i="1"/>
  <c r="CU204" i="1"/>
  <c r="CU203" i="1"/>
  <c r="CU201" i="1"/>
  <c r="CU199" i="1"/>
  <c r="CU197" i="1"/>
  <c r="CU195" i="1"/>
  <c r="CU193" i="1"/>
  <c r="CU191" i="1"/>
  <c r="CU189" i="1"/>
  <c r="CU187" i="1"/>
  <c r="CU185" i="1"/>
  <c r="CU183" i="1"/>
  <c r="CU181" i="1"/>
  <c r="CU228" i="1"/>
  <c r="CU212" i="1"/>
  <c r="CU230" i="1"/>
  <c r="CU214" i="1"/>
  <c r="CU216" i="1"/>
  <c r="CU218" i="1"/>
  <c r="CU202" i="1"/>
  <c r="CU200" i="1"/>
  <c r="CU198" i="1"/>
  <c r="CU196" i="1"/>
  <c r="CU194" i="1"/>
  <c r="CU192" i="1"/>
  <c r="CU190" i="1"/>
  <c r="CU188" i="1"/>
  <c r="CU186" i="1"/>
  <c r="CU184" i="1"/>
  <c r="CU182" i="1"/>
  <c r="CU222" i="1"/>
  <c r="CU176" i="1"/>
  <c r="CU180" i="1"/>
  <c r="CU178" i="1"/>
  <c r="CU175" i="1"/>
  <c r="CU173" i="1"/>
  <c r="CU171" i="1"/>
  <c r="CU169" i="1"/>
  <c r="CU167" i="1"/>
  <c r="CU165" i="1"/>
  <c r="CU163" i="1"/>
  <c r="CU161" i="1"/>
  <c r="CU159" i="1"/>
  <c r="CU157" i="1"/>
  <c r="CU155" i="1"/>
  <c r="CU220" i="1"/>
  <c r="CU177" i="1"/>
  <c r="CU179" i="1"/>
  <c r="CU174" i="1"/>
  <c r="CU172" i="1"/>
  <c r="CU170" i="1"/>
  <c r="CU168" i="1"/>
  <c r="CU166" i="1"/>
  <c r="CU164" i="1"/>
  <c r="CU162" i="1"/>
  <c r="CU160" i="1"/>
  <c r="CU158" i="1"/>
  <c r="CU156" i="1"/>
  <c r="CU154" i="1"/>
  <c r="CU152" i="1"/>
  <c r="CU150" i="1"/>
  <c r="CU148" i="1"/>
  <c r="CU146" i="1"/>
  <c r="CU144" i="1"/>
  <c r="CU142" i="1"/>
  <c r="CU140" i="1"/>
  <c r="CU138" i="1"/>
  <c r="CU136" i="1"/>
  <c r="CU134" i="1"/>
  <c r="CU132" i="1"/>
  <c r="CU130" i="1"/>
  <c r="CU128" i="1"/>
  <c r="CU126" i="1"/>
  <c r="CU124" i="1"/>
  <c r="CU153" i="1"/>
  <c r="CU149" i="1"/>
  <c r="CU147" i="1"/>
  <c r="CU145" i="1"/>
  <c r="CU143" i="1"/>
  <c r="CU141" i="1"/>
  <c r="CU139" i="1"/>
  <c r="CU137" i="1"/>
  <c r="CU135" i="1"/>
  <c r="CU133" i="1"/>
  <c r="CU131" i="1"/>
  <c r="CU129" i="1"/>
  <c r="CU127" i="1"/>
  <c r="CU125" i="1"/>
  <c r="CU151" i="1"/>
  <c r="CU117" i="1"/>
  <c r="CU118" i="1"/>
  <c r="CU116" i="1"/>
  <c r="CU114" i="1"/>
  <c r="CU112" i="1"/>
  <c r="CU110" i="1"/>
  <c r="CU108" i="1"/>
  <c r="CU106" i="1"/>
  <c r="CU104" i="1"/>
  <c r="CU102" i="1"/>
  <c r="CU100" i="1"/>
  <c r="CU98" i="1"/>
  <c r="CU96" i="1"/>
  <c r="CU119" i="1"/>
  <c r="CU94" i="1"/>
  <c r="CU120" i="1"/>
  <c r="CU121" i="1"/>
  <c r="CU122" i="1"/>
  <c r="CU115" i="1"/>
  <c r="CU113" i="1"/>
  <c r="CU111" i="1"/>
  <c r="CU109" i="1"/>
  <c r="CU107" i="1"/>
  <c r="CU105" i="1"/>
  <c r="CU103" i="1"/>
  <c r="CU101" i="1"/>
  <c r="CU99" i="1"/>
  <c r="CU97" i="1"/>
  <c r="CU92" i="1"/>
  <c r="CU123" i="1"/>
  <c r="CU93" i="1"/>
  <c r="CU89" i="1"/>
  <c r="CU87" i="1"/>
  <c r="CU80" i="1"/>
  <c r="CU78" i="1"/>
  <c r="CU76" i="1"/>
  <c r="CU74" i="1"/>
  <c r="CU72" i="1"/>
  <c r="CU70" i="1"/>
  <c r="CU68" i="1"/>
  <c r="CU66" i="1"/>
  <c r="CU85" i="1"/>
  <c r="CU83" i="1"/>
  <c r="CU81" i="1"/>
  <c r="CU90" i="1"/>
  <c r="CU88" i="1"/>
  <c r="CU79" i="1"/>
  <c r="CU77" i="1"/>
  <c r="CU75" i="1"/>
  <c r="CU73" i="1"/>
  <c r="CU71" i="1"/>
  <c r="CU69" i="1"/>
  <c r="CU67" i="1"/>
  <c r="CU95" i="1"/>
  <c r="CU91" i="1"/>
  <c r="CU82" i="1"/>
  <c r="CU84" i="1"/>
  <c r="CU64" i="1"/>
  <c r="CU62" i="1"/>
  <c r="CU60" i="1"/>
  <c r="CU58" i="1"/>
  <c r="CU56" i="1"/>
  <c r="CU54" i="1"/>
  <c r="CU52" i="1"/>
  <c r="CU50" i="1"/>
  <c r="CU45" i="1"/>
  <c r="CU41" i="1"/>
  <c r="CU86" i="1"/>
  <c r="CU65" i="1"/>
  <c r="CU49" i="1"/>
  <c r="CU32" i="1"/>
  <c r="CU48" i="1"/>
  <c r="CU44" i="1"/>
  <c r="CU40" i="1"/>
  <c r="CU36" i="1"/>
  <c r="CU63" i="1"/>
  <c r="CU61" i="1"/>
  <c r="CU59" i="1"/>
  <c r="CU57" i="1"/>
  <c r="CU55" i="1"/>
  <c r="CU53" i="1"/>
  <c r="CU51" i="1"/>
  <c r="CU47" i="1"/>
  <c r="CU43" i="1"/>
  <c r="CU39" i="1"/>
  <c r="CU35" i="1"/>
  <c r="CU46" i="1"/>
  <c r="CU42" i="1"/>
  <c r="CU38" i="1"/>
  <c r="CU34" i="1"/>
  <c r="CU33" i="1"/>
  <c r="CU23" i="1"/>
  <c r="CU14" i="1"/>
  <c r="CU10" i="1"/>
  <c r="CU22" i="1"/>
  <c r="CU21" i="1"/>
  <c r="CU37" i="1"/>
  <c r="CU28" i="1"/>
  <c r="CU20" i="1"/>
  <c r="CU15" i="1"/>
  <c r="CU13" i="1"/>
  <c r="CU7" i="1"/>
  <c r="CU30" i="1"/>
  <c r="CU27" i="1"/>
  <c r="CU6" i="1"/>
  <c r="CU26" i="1"/>
  <c r="CU31" i="1"/>
  <c r="CU29" i="1"/>
  <c r="CU24" i="1"/>
  <c r="CU11" i="1"/>
  <c r="BB3" i="1"/>
  <c r="BK4" i="1"/>
  <c r="C91" i="1"/>
  <c r="R20" i="1"/>
  <c r="CU5" i="1"/>
  <c r="CP8" i="1"/>
  <c r="CU12" i="1"/>
  <c r="G21" i="1"/>
  <c r="B48" i="1" s="1"/>
  <c r="BB26" i="1"/>
  <c r="CK28" i="1"/>
  <c r="CP28" i="1"/>
  <c r="CU4" i="1"/>
  <c r="CG6" i="1"/>
  <c r="CG7" i="1"/>
  <c r="CU8" i="1"/>
  <c r="CG18" i="1"/>
  <c r="DV22" i="1"/>
  <c r="CU25" i="1"/>
  <c r="CK15" i="1"/>
  <c r="CP15" i="1"/>
  <c r="CG374" i="1"/>
  <c r="CG372" i="1"/>
  <c r="CG370" i="1"/>
  <c r="CG368" i="1"/>
  <c r="CG373" i="1"/>
  <c r="CG371" i="1"/>
  <c r="CG369" i="1"/>
  <c r="CG367" i="1"/>
  <c r="CG366" i="1"/>
  <c r="CG365" i="1"/>
  <c r="CG360" i="1"/>
  <c r="CG358" i="1"/>
  <c r="CG363" i="1"/>
  <c r="CG362" i="1"/>
  <c r="CG361" i="1"/>
  <c r="CG359" i="1"/>
  <c r="CG357" i="1"/>
  <c r="CG364" i="1"/>
  <c r="CG356" i="1"/>
  <c r="CG354" i="1"/>
  <c r="CG351" i="1"/>
  <c r="CG349" i="1"/>
  <c r="CG355" i="1"/>
  <c r="CG353" i="1"/>
  <c r="CG352" i="1"/>
  <c r="CG350" i="1"/>
  <c r="CG348" i="1"/>
  <c r="CG346" i="1"/>
  <c r="CG347" i="1"/>
  <c r="CG345" i="1"/>
  <c r="CG339" i="1"/>
  <c r="CG337" i="1"/>
  <c r="CG335" i="1"/>
  <c r="CG344" i="1"/>
  <c r="CG342" i="1"/>
  <c r="CG341" i="1"/>
  <c r="CG340" i="1"/>
  <c r="CG338" i="1"/>
  <c r="CG336" i="1"/>
  <c r="CG343" i="1"/>
  <c r="CG333" i="1"/>
  <c r="CG330" i="1"/>
  <c r="CG331" i="1"/>
  <c r="CG334" i="1"/>
  <c r="CG329" i="1"/>
  <c r="CG327" i="1"/>
  <c r="CG325" i="1"/>
  <c r="CG323" i="1"/>
  <c r="CG332" i="1"/>
  <c r="CG328" i="1"/>
  <c r="CG326" i="1"/>
  <c r="CG324" i="1"/>
  <c r="CG322" i="1"/>
  <c r="CG320" i="1"/>
  <c r="CG317" i="1"/>
  <c r="CG315" i="1"/>
  <c r="CG313" i="1"/>
  <c r="CG321" i="1"/>
  <c r="CG319" i="1"/>
  <c r="CG318" i="1"/>
  <c r="CG316" i="1"/>
  <c r="CG314" i="1"/>
  <c r="CG312" i="1"/>
  <c r="CG310" i="1"/>
  <c r="CG308" i="1"/>
  <c r="CG311" i="1"/>
  <c r="CG307" i="1"/>
  <c r="CG306" i="1"/>
  <c r="CG304" i="1"/>
  <c r="CG302" i="1"/>
  <c r="CG300" i="1"/>
  <c r="CG309" i="1"/>
  <c r="CG305" i="1"/>
  <c r="CG303" i="1"/>
  <c r="CG301" i="1"/>
  <c r="CG299" i="1"/>
  <c r="CG297" i="1"/>
  <c r="CG296" i="1"/>
  <c r="CG298" i="1"/>
  <c r="CG294" i="1"/>
  <c r="CG292" i="1"/>
  <c r="CG290" i="1"/>
  <c r="CG288" i="1"/>
  <c r="CG286" i="1"/>
  <c r="CG284" i="1"/>
  <c r="CG295" i="1"/>
  <c r="CG293" i="1"/>
  <c r="CG291" i="1"/>
  <c r="CG289" i="1"/>
  <c r="CG287" i="1"/>
  <c r="CG285" i="1"/>
  <c r="CG283" i="1"/>
  <c r="CG281" i="1"/>
  <c r="CG279" i="1"/>
  <c r="CG277" i="1"/>
  <c r="CG275" i="1"/>
  <c r="CG273" i="1"/>
  <c r="CG271" i="1"/>
  <c r="CG269" i="1"/>
  <c r="CG267" i="1"/>
  <c r="CG282" i="1"/>
  <c r="CG276" i="1"/>
  <c r="CG274" i="1"/>
  <c r="CG272" i="1"/>
  <c r="CG270" i="1"/>
  <c r="CG268" i="1"/>
  <c r="CG278" i="1"/>
  <c r="CG280" i="1"/>
  <c r="CG262" i="1"/>
  <c r="CG264" i="1"/>
  <c r="CG263" i="1"/>
  <c r="CG261" i="1"/>
  <c r="CG259" i="1"/>
  <c r="CG257" i="1"/>
  <c r="CG255" i="1"/>
  <c r="CG253" i="1"/>
  <c r="CG251" i="1"/>
  <c r="CG265" i="1"/>
  <c r="CG266" i="1"/>
  <c r="CG260" i="1"/>
  <c r="CG258" i="1"/>
  <c r="CG256" i="1"/>
  <c r="CG254" i="1"/>
  <c r="CG252" i="1"/>
  <c r="CG250" i="1"/>
  <c r="CG248" i="1"/>
  <c r="CG246" i="1"/>
  <c r="CG244" i="1"/>
  <c r="CG243" i="1"/>
  <c r="CG241" i="1"/>
  <c r="CG239" i="1"/>
  <c r="CG237" i="1"/>
  <c r="CG235" i="1"/>
  <c r="CG233" i="1"/>
  <c r="CG231" i="1"/>
  <c r="CG245" i="1"/>
  <c r="CG247" i="1"/>
  <c r="CG249" i="1"/>
  <c r="CG242" i="1"/>
  <c r="CG236" i="1"/>
  <c r="CG234" i="1"/>
  <c r="CG232" i="1"/>
  <c r="CG230" i="1"/>
  <c r="CG228" i="1"/>
  <c r="CG226" i="1"/>
  <c r="CG224" i="1"/>
  <c r="CG222" i="1"/>
  <c r="CG220" i="1"/>
  <c r="CG218" i="1"/>
  <c r="CG216" i="1"/>
  <c r="CG214" i="1"/>
  <c r="CG212" i="1"/>
  <c r="CG210" i="1"/>
  <c r="CG208" i="1"/>
  <c r="CG206" i="1"/>
  <c r="CG229" i="1"/>
  <c r="CG227" i="1"/>
  <c r="CG225" i="1"/>
  <c r="CG223" i="1"/>
  <c r="CG221" i="1"/>
  <c r="CG219" i="1"/>
  <c r="CG217" i="1"/>
  <c r="CG215" i="1"/>
  <c r="CG213" i="1"/>
  <c r="CG211" i="1"/>
  <c r="CG209" i="1"/>
  <c r="CG207" i="1"/>
  <c r="CG205" i="1"/>
  <c r="CG240" i="1"/>
  <c r="CG202" i="1"/>
  <c r="CG200" i="1"/>
  <c r="CG198" i="1"/>
  <c r="CG196" i="1"/>
  <c r="CG194" i="1"/>
  <c r="CG192" i="1"/>
  <c r="CG190" i="1"/>
  <c r="CG188" i="1"/>
  <c r="CG186" i="1"/>
  <c r="CG184" i="1"/>
  <c r="CG182" i="1"/>
  <c r="CG180" i="1"/>
  <c r="CG178" i="1"/>
  <c r="CG238" i="1"/>
  <c r="CG203" i="1"/>
  <c r="CG201" i="1"/>
  <c r="CG199" i="1"/>
  <c r="CG197" i="1"/>
  <c r="CG195" i="1"/>
  <c r="CG193" i="1"/>
  <c r="CG191" i="1"/>
  <c r="CG189" i="1"/>
  <c r="CG187" i="1"/>
  <c r="CG185" i="1"/>
  <c r="CG183" i="1"/>
  <c r="CG181" i="1"/>
  <c r="CG179" i="1"/>
  <c r="CG177" i="1"/>
  <c r="CG204" i="1"/>
  <c r="CG176" i="1"/>
  <c r="CG174" i="1"/>
  <c r="CG172" i="1"/>
  <c r="CG170" i="1"/>
  <c r="CG168" i="1"/>
  <c r="CG166" i="1"/>
  <c r="CG164" i="1"/>
  <c r="CG162" i="1"/>
  <c r="CG160" i="1"/>
  <c r="CG158" i="1"/>
  <c r="CG156" i="1"/>
  <c r="CG154" i="1"/>
  <c r="CG152" i="1"/>
  <c r="CG150" i="1"/>
  <c r="CG175" i="1"/>
  <c r="CG159" i="1"/>
  <c r="CG161" i="1"/>
  <c r="CG163" i="1"/>
  <c r="CG165" i="1"/>
  <c r="CG151" i="1"/>
  <c r="CG148" i="1"/>
  <c r="CG146" i="1"/>
  <c r="CG144" i="1"/>
  <c r="CG142" i="1"/>
  <c r="CG140" i="1"/>
  <c r="CG138" i="1"/>
  <c r="CG136" i="1"/>
  <c r="CG134" i="1"/>
  <c r="CG132" i="1"/>
  <c r="CG130" i="1"/>
  <c r="CG128" i="1"/>
  <c r="CG126" i="1"/>
  <c r="CG124" i="1"/>
  <c r="CG167" i="1"/>
  <c r="CG169" i="1"/>
  <c r="CG173" i="1"/>
  <c r="CG157" i="1"/>
  <c r="CG153" i="1"/>
  <c r="CG149" i="1"/>
  <c r="CG147" i="1"/>
  <c r="CG145" i="1"/>
  <c r="CG143" i="1"/>
  <c r="CG141" i="1"/>
  <c r="CG139" i="1"/>
  <c r="CG137" i="1"/>
  <c r="CG135" i="1"/>
  <c r="CG133" i="1"/>
  <c r="CG131" i="1"/>
  <c r="CG129" i="1"/>
  <c r="CG127" i="1"/>
  <c r="CG125" i="1"/>
  <c r="CG123" i="1"/>
  <c r="CG121" i="1"/>
  <c r="CG119" i="1"/>
  <c r="CG117" i="1"/>
  <c r="CG115" i="1"/>
  <c r="CG113" i="1"/>
  <c r="CG111" i="1"/>
  <c r="CG109" i="1"/>
  <c r="CG107" i="1"/>
  <c r="CG105" i="1"/>
  <c r="CG103" i="1"/>
  <c r="CG101" i="1"/>
  <c r="CG99" i="1"/>
  <c r="CG97" i="1"/>
  <c r="CG95" i="1"/>
  <c r="CG155" i="1"/>
  <c r="CG118" i="1"/>
  <c r="CG92" i="1"/>
  <c r="CG120" i="1"/>
  <c r="CG171" i="1"/>
  <c r="CG116" i="1"/>
  <c r="CG114" i="1"/>
  <c r="CG112" i="1"/>
  <c r="CG110" i="1"/>
  <c r="CG108" i="1"/>
  <c r="CG106" i="1"/>
  <c r="CG104" i="1"/>
  <c r="CG102" i="1"/>
  <c r="CG100" i="1"/>
  <c r="CG98" i="1"/>
  <c r="CG96" i="1"/>
  <c r="CG122" i="1"/>
  <c r="CG91" i="1"/>
  <c r="CG90" i="1"/>
  <c r="CG88" i="1"/>
  <c r="CG79" i="1"/>
  <c r="CG77" i="1"/>
  <c r="CG75" i="1"/>
  <c r="CG73" i="1"/>
  <c r="CG71" i="1"/>
  <c r="CG69" i="1"/>
  <c r="CG67" i="1"/>
  <c r="CG86" i="1"/>
  <c r="CG84" i="1"/>
  <c r="CG82" i="1"/>
  <c r="CG89" i="1"/>
  <c r="CG87" i="1"/>
  <c r="CG80" i="1"/>
  <c r="CG78" i="1"/>
  <c r="CG76" i="1"/>
  <c r="CG74" i="1"/>
  <c r="CG72" i="1"/>
  <c r="CG70" i="1"/>
  <c r="CG68" i="1"/>
  <c r="CG66" i="1"/>
  <c r="CG85" i="1"/>
  <c r="CG83" i="1"/>
  <c r="CG93" i="1"/>
  <c r="CG81" i="1"/>
  <c r="CG63" i="1"/>
  <c r="CG61" i="1"/>
  <c r="CG59" i="1"/>
  <c r="CG57" i="1"/>
  <c r="CG55" i="1"/>
  <c r="CG53" i="1"/>
  <c r="CG51" i="1"/>
  <c r="CG47" i="1"/>
  <c r="CG43" i="1"/>
  <c r="CG39" i="1"/>
  <c r="CG35" i="1"/>
  <c r="CG94" i="1"/>
  <c r="CG46" i="1"/>
  <c r="CG42" i="1"/>
  <c r="CG38" i="1"/>
  <c r="CG34" i="1"/>
  <c r="CG64" i="1"/>
  <c r="CG62" i="1"/>
  <c r="CG60" i="1"/>
  <c r="CG58" i="1"/>
  <c r="CG56" i="1"/>
  <c r="CG54" i="1"/>
  <c r="CG52" i="1"/>
  <c r="CG50" i="1"/>
  <c r="CG45" i="1"/>
  <c r="CG41" i="1"/>
  <c r="CG37" i="1"/>
  <c r="CG33" i="1"/>
  <c r="CG49" i="1"/>
  <c r="CG32" i="1"/>
  <c r="CG65" i="1"/>
  <c r="CG30" i="1"/>
  <c r="CG26" i="1"/>
  <c r="CG25" i="1"/>
  <c r="CG44" i="1"/>
  <c r="CG31" i="1"/>
  <c r="CG24" i="1"/>
  <c r="CG40" i="1"/>
  <c r="CG23" i="1"/>
  <c r="CG14" i="1"/>
  <c r="CG10" i="1"/>
  <c r="CG22" i="1"/>
  <c r="CG9" i="1"/>
  <c r="CG36" i="1"/>
  <c r="CG21" i="1"/>
  <c r="CG19" i="1"/>
  <c r="CG17" i="1"/>
  <c r="CG48" i="1"/>
  <c r="CG29" i="1"/>
  <c r="CG27" i="1"/>
  <c r="CX3" i="1"/>
  <c r="BB5" i="1"/>
  <c r="CK5" i="1"/>
  <c r="CG12" i="1"/>
  <c r="CG13" i="1"/>
  <c r="CG16" i="1"/>
  <c r="J27" i="1"/>
  <c r="K27" i="1" s="1"/>
  <c r="O23" i="1"/>
  <c r="AG10" i="1"/>
  <c r="G24" i="1"/>
  <c r="B51" i="1" s="1"/>
  <c r="BB374" i="1"/>
  <c r="BB372" i="1"/>
  <c r="BB370" i="1"/>
  <c r="BB373" i="1"/>
  <c r="BB371" i="1"/>
  <c r="BB369" i="1"/>
  <c r="BB368" i="1"/>
  <c r="BB367" i="1"/>
  <c r="BB365" i="1"/>
  <c r="BB363" i="1"/>
  <c r="BB366" i="1"/>
  <c r="BB361" i="1"/>
  <c r="BB359" i="1"/>
  <c r="BB357" i="1"/>
  <c r="BB355" i="1"/>
  <c r="BB364" i="1"/>
  <c r="BB362" i="1"/>
  <c r="BB354" i="1"/>
  <c r="BB353" i="1"/>
  <c r="BB358" i="1"/>
  <c r="BB360" i="1"/>
  <c r="BB356" i="1"/>
  <c r="BB350" i="1"/>
  <c r="BB347" i="1"/>
  <c r="BB351" i="1"/>
  <c r="BB349" i="1"/>
  <c r="BB352" i="1"/>
  <c r="BB348" i="1"/>
  <c r="BB346" i="1"/>
  <c r="BB344" i="1"/>
  <c r="BB342" i="1"/>
  <c r="BB340" i="1"/>
  <c r="BB338" i="1"/>
  <c r="BB336" i="1"/>
  <c r="BB334" i="1"/>
  <c r="BB343" i="1"/>
  <c r="BB341" i="1"/>
  <c r="BB345" i="1"/>
  <c r="BB329" i="1"/>
  <c r="BB327" i="1"/>
  <c r="BB325" i="1"/>
  <c r="BB331" i="1"/>
  <c r="BB332" i="1"/>
  <c r="BB337" i="1"/>
  <c r="BB335" i="1"/>
  <c r="BB330" i="1"/>
  <c r="BB328" i="1"/>
  <c r="BB326" i="1"/>
  <c r="BB324" i="1"/>
  <c r="BB339" i="1"/>
  <c r="BB317" i="1"/>
  <c r="BB315" i="1"/>
  <c r="BB313" i="1"/>
  <c r="BB321" i="1"/>
  <c r="BB333" i="1"/>
  <c r="BB319" i="1"/>
  <c r="BB323" i="1"/>
  <c r="BB322" i="1"/>
  <c r="BB318" i="1"/>
  <c r="BB316" i="1"/>
  <c r="BB314" i="1"/>
  <c r="BB312" i="1"/>
  <c r="BB307" i="1"/>
  <c r="BB308" i="1"/>
  <c r="BB309" i="1"/>
  <c r="BB305" i="1"/>
  <c r="BB303" i="1"/>
  <c r="BB301" i="1"/>
  <c r="BB310" i="1"/>
  <c r="BB320" i="1"/>
  <c r="BB306" i="1"/>
  <c r="BB304" i="1"/>
  <c r="BB302" i="1"/>
  <c r="BB300" i="1"/>
  <c r="BB298" i="1"/>
  <c r="BB296" i="1"/>
  <c r="BB297" i="1"/>
  <c r="BB294" i="1"/>
  <c r="BB292" i="1"/>
  <c r="BB290" i="1"/>
  <c r="BB288" i="1"/>
  <c r="BB286" i="1"/>
  <c r="BB284" i="1"/>
  <c r="BB299" i="1"/>
  <c r="BB295" i="1"/>
  <c r="BB293" i="1"/>
  <c r="BB291" i="1"/>
  <c r="BB289" i="1"/>
  <c r="BB287" i="1"/>
  <c r="BB285" i="1"/>
  <c r="BB283" i="1"/>
  <c r="BB311" i="1"/>
  <c r="BB282" i="1"/>
  <c r="BB280" i="1"/>
  <c r="BB281" i="1"/>
  <c r="BB274" i="1"/>
  <c r="BB272" i="1"/>
  <c r="BB270" i="1"/>
  <c r="BB268" i="1"/>
  <c r="BB266" i="1"/>
  <c r="BB264" i="1"/>
  <c r="BB276" i="1"/>
  <c r="BB277" i="1"/>
  <c r="BB279" i="1"/>
  <c r="BB278" i="1"/>
  <c r="BB271" i="1"/>
  <c r="BB261" i="1"/>
  <c r="BB259" i="1"/>
  <c r="BB257" i="1"/>
  <c r="BB255" i="1"/>
  <c r="BB253" i="1"/>
  <c r="BB273" i="1"/>
  <c r="BB267" i="1"/>
  <c r="BB263" i="1"/>
  <c r="BB275" i="1"/>
  <c r="BB265" i="1"/>
  <c r="BB262" i="1"/>
  <c r="BB260" i="1"/>
  <c r="BB258" i="1"/>
  <c r="BB256" i="1"/>
  <c r="BB254" i="1"/>
  <c r="BB252" i="1"/>
  <c r="BB250" i="1"/>
  <c r="BB269" i="1"/>
  <c r="BB249" i="1"/>
  <c r="BB243" i="1"/>
  <c r="BB241" i="1"/>
  <c r="BB239" i="1"/>
  <c r="BB251" i="1"/>
  <c r="BB245" i="1"/>
  <c r="BB244" i="1"/>
  <c r="BB242" i="1"/>
  <c r="BB240" i="1"/>
  <c r="BB238" i="1"/>
  <c r="BB246" i="1"/>
  <c r="BB248" i="1"/>
  <c r="BB247" i="1"/>
  <c r="BB235" i="1"/>
  <c r="BB233" i="1"/>
  <c r="BB236" i="1"/>
  <c r="BB229" i="1"/>
  <c r="BB227" i="1"/>
  <c r="BB225" i="1"/>
  <c r="BB223" i="1"/>
  <c r="BB221" i="1"/>
  <c r="BB219" i="1"/>
  <c r="BB217" i="1"/>
  <c r="BB215" i="1"/>
  <c r="BB213" i="1"/>
  <c r="BB211" i="1"/>
  <c r="BB209" i="1"/>
  <c r="BB231" i="1"/>
  <c r="BB237" i="1"/>
  <c r="BB232" i="1"/>
  <c r="BB230" i="1"/>
  <c r="BB228" i="1"/>
  <c r="BB226" i="1"/>
  <c r="BB224" i="1"/>
  <c r="BB222" i="1"/>
  <c r="BB220" i="1"/>
  <c r="BB218" i="1"/>
  <c r="BB216" i="1"/>
  <c r="BB214" i="1"/>
  <c r="BB212" i="1"/>
  <c r="BB210" i="1"/>
  <c r="BB208" i="1"/>
  <c r="BB206" i="1"/>
  <c r="BB203" i="1"/>
  <c r="BB201" i="1"/>
  <c r="BB199" i="1"/>
  <c r="BB197" i="1"/>
  <c r="BB195" i="1"/>
  <c r="BB193" i="1"/>
  <c r="BB191" i="1"/>
  <c r="BB189" i="1"/>
  <c r="BB187" i="1"/>
  <c r="BB185" i="1"/>
  <c r="BB183" i="1"/>
  <c r="BB181" i="1"/>
  <c r="BB179" i="1"/>
  <c r="BB177" i="1"/>
  <c r="BB207" i="1"/>
  <c r="BB205" i="1"/>
  <c r="BB234" i="1"/>
  <c r="BB202" i="1"/>
  <c r="BB194" i="1"/>
  <c r="BB186" i="1"/>
  <c r="BB176" i="1"/>
  <c r="BB174" i="1"/>
  <c r="BB172" i="1"/>
  <c r="BB170" i="1"/>
  <c r="BB168" i="1"/>
  <c r="BB166" i="1"/>
  <c r="BB164" i="1"/>
  <c r="BB162" i="1"/>
  <c r="BB160" i="1"/>
  <c r="BB158" i="1"/>
  <c r="BB156" i="1"/>
  <c r="BB154" i="1"/>
  <c r="BB204" i="1"/>
  <c r="BB196" i="1"/>
  <c r="BB188" i="1"/>
  <c r="BB178" i="1"/>
  <c r="BB198" i="1"/>
  <c r="BB190" i="1"/>
  <c r="BB182" i="1"/>
  <c r="BB180" i="1"/>
  <c r="BB175" i="1"/>
  <c r="BB173" i="1"/>
  <c r="BB171" i="1"/>
  <c r="BB169" i="1"/>
  <c r="BB167" i="1"/>
  <c r="BB165" i="1"/>
  <c r="BB163" i="1"/>
  <c r="BB161" i="1"/>
  <c r="BB159" i="1"/>
  <c r="BB157" i="1"/>
  <c r="BB155" i="1"/>
  <c r="BB184" i="1"/>
  <c r="BB150" i="1"/>
  <c r="BB148" i="1"/>
  <c r="BB146" i="1"/>
  <c r="BB144" i="1"/>
  <c r="BB142" i="1"/>
  <c r="BB140" i="1"/>
  <c r="BB138" i="1"/>
  <c r="BB136" i="1"/>
  <c r="BB134" i="1"/>
  <c r="BB132" i="1"/>
  <c r="BB130" i="1"/>
  <c r="BB128" i="1"/>
  <c r="BB126" i="1"/>
  <c r="BB153" i="1"/>
  <c r="BB200" i="1"/>
  <c r="BB152" i="1"/>
  <c r="BB149" i="1"/>
  <c r="BB147" i="1"/>
  <c r="BB145" i="1"/>
  <c r="BB143" i="1"/>
  <c r="BB141" i="1"/>
  <c r="BB139" i="1"/>
  <c r="BB137" i="1"/>
  <c r="BB135" i="1"/>
  <c r="BB133" i="1"/>
  <c r="BB131" i="1"/>
  <c r="BB129" i="1"/>
  <c r="BB127" i="1"/>
  <c r="BB125" i="1"/>
  <c r="BB192" i="1"/>
  <c r="BB118" i="1"/>
  <c r="BB116" i="1"/>
  <c r="BB114" i="1"/>
  <c r="BB112" i="1"/>
  <c r="BB110" i="1"/>
  <c r="BB108" i="1"/>
  <c r="BB106" i="1"/>
  <c r="BB104" i="1"/>
  <c r="BB102" i="1"/>
  <c r="BB100" i="1"/>
  <c r="BB98" i="1"/>
  <c r="BB96" i="1"/>
  <c r="BB124" i="1"/>
  <c r="BB123" i="1"/>
  <c r="BB119" i="1"/>
  <c r="BB120" i="1"/>
  <c r="BB151" i="1"/>
  <c r="BB121" i="1"/>
  <c r="BB93" i="1"/>
  <c r="BB91" i="1"/>
  <c r="BB82" i="1"/>
  <c r="BB111" i="1"/>
  <c r="BB103" i="1"/>
  <c r="BB94" i="1"/>
  <c r="BB92" i="1"/>
  <c r="BB89" i="1"/>
  <c r="BB87" i="1"/>
  <c r="BB80" i="1"/>
  <c r="BB78" i="1"/>
  <c r="BB76" i="1"/>
  <c r="BB74" i="1"/>
  <c r="BB72" i="1"/>
  <c r="BB70" i="1"/>
  <c r="BB68" i="1"/>
  <c r="BB66" i="1"/>
  <c r="BB122" i="1"/>
  <c r="BB113" i="1"/>
  <c r="BB105" i="1"/>
  <c r="BB97" i="1"/>
  <c r="BB85" i="1"/>
  <c r="BB83" i="1"/>
  <c r="BB95" i="1"/>
  <c r="BB115" i="1"/>
  <c r="BB107" i="1"/>
  <c r="BB99" i="1"/>
  <c r="BB81" i="1"/>
  <c r="BB117" i="1"/>
  <c r="BB109" i="1"/>
  <c r="BB101" i="1"/>
  <c r="BB86" i="1"/>
  <c r="BB84" i="1"/>
  <c r="BB88" i="1"/>
  <c r="BB46" i="1"/>
  <c r="BB42" i="1"/>
  <c r="BB38" i="1"/>
  <c r="BB34" i="1"/>
  <c r="BB73" i="1"/>
  <c r="BB90" i="1"/>
  <c r="BB64" i="1"/>
  <c r="BB62" i="1"/>
  <c r="BB60" i="1"/>
  <c r="BB58" i="1"/>
  <c r="BB56" i="1"/>
  <c r="BB54" i="1"/>
  <c r="BB52" i="1"/>
  <c r="BB50" i="1"/>
  <c r="BB45" i="1"/>
  <c r="BB41" i="1"/>
  <c r="BB37" i="1"/>
  <c r="BB33" i="1"/>
  <c r="BB75" i="1"/>
  <c r="BB67" i="1"/>
  <c r="BB49" i="1"/>
  <c r="BB48" i="1"/>
  <c r="BB44" i="1"/>
  <c r="BB40" i="1"/>
  <c r="BB36" i="1"/>
  <c r="BB31" i="1"/>
  <c r="BB77" i="1"/>
  <c r="BB69" i="1"/>
  <c r="BB79" i="1"/>
  <c r="BB71" i="1"/>
  <c r="BB65" i="1"/>
  <c r="BB29" i="1"/>
  <c r="BB24" i="1"/>
  <c r="BB11" i="1"/>
  <c r="BB61" i="1"/>
  <c r="BB32" i="1"/>
  <c r="BB23" i="1"/>
  <c r="BB43" i="1"/>
  <c r="BB39" i="1"/>
  <c r="BB35" i="1"/>
  <c r="BB22" i="1"/>
  <c r="BB63" i="1"/>
  <c r="BB55" i="1"/>
  <c r="BB53" i="1"/>
  <c r="BB51" i="1"/>
  <c r="BB21" i="1"/>
  <c r="BB19" i="1"/>
  <c r="BB17" i="1"/>
  <c r="BB8" i="1"/>
  <c r="BB28" i="1"/>
  <c r="BB20" i="1"/>
  <c r="BB15" i="1"/>
  <c r="BB13" i="1"/>
  <c r="BB7" i="1"/>
  <c r="BB57" i="1"/>
  <c r="BB30" i="1"/>
  <c r="BB27" i="1"/>
  <c r="BB47" i="1"/>
  <c r="BB59" i="1"/>
  <c r="BB25" i="1"/>
  <c r="BB18" i="1"/>
  <c r="BB16" i="1"/>
  <c r="BB12" i="1"/>
  <c r="CP5" i="1"/>
  <c r="BB6" i="1"/>
  <c r="BB9" i="1"/>
  <c r="C29" i="1"/>
  <c r="DV373" i="1"/>
  <c r="DV371" i="1"/>
  <c r="DV369" i="1"/>
  <c r="DV374" i="1"/>
  <c r="DV372" i="1"/>
  <c r="DV370" i="1"/>
  <c r="DV368" i="1"/>
  <c r="DV367" i="1"/>
  <c r="DV366" i="1"/>
  <c r="DV364" i="1"/>
  <c r="DV362" i="1"/>
  <c r="DV363" i="1"/>
  <c r="DV360" i="1"/>
  <c r="DV358" i="1"/>
  <c r="DV356" i="1"/>
  <c r="DV354" i="1"/>
  <c r="DV365" i="1"/>
  <c r="DV359" i="1"/>
  <c r="DV353" i="1"/>
  <c r="DV355" i="1"/>
  <c r="DV361" i="1"/>
  <c r="DV357" i="1"/>
  <c r="DV350" i="1"/>
  <c r="DV351" i="1"/>
  <c r="DV348" i="1"/>
  <c r="DV346" i="1"/>
  <c r="DV349" i="1"/>
  <c r="DV352" i="1"/>
  <c r="DV347" i="1"/>
  <c r="DV345" i="1"/>
  <c r="DV343" i="1"/>
  <c r="DV341" i="1"/>
  <c r="DV339" i="1"/>
  <c r="DV337" i="1"/>
  <c r="DV335" i="1"/>
  <c r="DV333" i="1"/>
  <c r="DV342" i="1"/>
  <c r="DV344" i="1"/>
  <c r="DV334" i="1"/>
  <c r="DV336" i="1"/>
  <c r="DV328" i="1"/>
  <c r="DV326" i="1"/>
  <c r="DV324" i="1"/>
  <c r="DV332" i="1"/>
  <c r="DV330" i="1"/>
  <c r="DV338" i="1"/>
  <c r="DV331" i="1"/>
  <c r="DV340" i="1"/>
  <c r="DV329" i="1"/>
  <c r="DV327" i="1"/>
  <c r="DV325" i="1"/>
  <c r="DV323" i="1"/>
  <c r="DV321" i="1"/>
  <c r="DV318" i="1"/>
  <c r="DV316" i="1"/>
  <c r="DV314" i="1"/>
  <c r="DV319" i="1"/>
  <c r="DV322" i="1"/>
  <c r="DV317" i="1"/>
  <c r="DV315" i="1"/>
  <c r="DV313" i="1"/>
  <c r="DV311" i="1"/>
  <c r="DV307" i="1"/>
  <c r="DV320" i="1"/>
  <c r="DV308" i="1"/>
  <c r="DV306" i="1"/>
  <c r="DV304" i="1"/>
  <c r="DV302" i="1"/>
  <c r="DV300" i="1"/>
  <c r="DV312" i="1"/>
  <c r="DV309" i="1"/>
  <c r="DV310" i="1"/>
  <c r="DV305" i="1"/>
  <c r="DV303" i="1"/>
  <c r="DV301" i="1"/>
  <c r="DV299" i="1"/>
  <c r="DV297" i="1"/>
  <c r="DV295" i="1"/>
  <c r="DV293" i="1"/>
  <c r="DV291" i="1"/>
  <c r="DV289" i="1"/>
  <c r="DV287" i="1"/>
  <c r="DV285" i="1"/>
  <c r="DV283" i="1"/>
  <c r="DV298" i="1"/>
  <c r="DV296" i="1"/>
  <c r="DV294" i="1"/>
  <c r="DV292" i="1"/>
  <c r="DV290" i="1"/>
  <c r="DV288" i="1"/>
  <c r="DV286" i="1"/>
  <c r="DV284" i="1"/>
  <c r="DV282" i="1"/>
  <c r="DV279" i="1"/>
  <c r="DV280" i="1"/>
  <c r="DV273" i="1"/>
  <c r="DV271" i="1"/>
  <c r="DV269" i="1"/>
  <c r="DV267" i="1"/>
  <c r="DV265" i="1"/>
  <c r="DV263" i="1"/>
  <c r="DV281" i="1"/>
  <c r="DV275" i="1"/>
  <c r="DV276" i="1"/>
  <c r="DV278" i="1"/>
  <c r="DV274" i="1"/>
  <c r="DV260" i="1"/>
  <c r="DV258" i="1"/>
  <c r="DV256" i="1"/>
  <c r="DV254" i="1"/>
  <c r="DV252" i="1"/>
  <c r="DV268" i="1"/>
  <c r="DV266" i="1"/>
  <c r="DV262" i="1"/>
  <c r="DV277" i="1"/>
  <c r="DV270" i="1"/>
  <c r="DV264" i="1"/>
  <c r="DV261" i="1"/>
  <c r="DV259" i="1"/>
  <c r="DV257" i="1"/>
  <c r="DV255" i="1"/>
  <c r="DV253" i="1"/>
  <c r="DV251" i="1"/>
  <c r="DV249" i="1"/>
  <c r="DV272" i="1"/>
  <c r="DV248" i="1"/>
  <c r="DV242" i="1"/>
  <c r="DV240" i="1"/>
  <c r="DV238" i="1"/>
  <c r="DV244" i="1"/>
  <c r="DV243" i="1"/>
  <c r="DV241" i="1"/>
  <c r="DV239" i="1"/>
  <c r="DV237" i="1"/>
  <c r="DV245" i="1"/>
  <c r="DV250" i="1"/>
  <c r="DV247" i="1"/>
  <c r="DV233" i="1"/>
  <c r="DV236" i="1"/>
  <c r="DV235" i="1"/>
  <c r="DV230" i="1"/>
  <c r="DV228" i="1"/>
  <c r="DV226" i="1"/>
  <c r="DV224" i="1"/>
  <c r="DV222" i="1"/>
  <c r="DV220" i="1"/>
  <c r="DV218" i="1"/>
  <c r="DV216" i="1"/>
  <c r="DV214" i="1"/>
  <c r="DV212" i="1"/>
  <c r="DV210" i="1"/>
  <c r="DV208" i="1"/>
  <c r="DV246" i="1"/>
  <c r="DV234" i="1"/>
  <c r="DV231" i="1"/>
  <c r="DV229" i="1"/>
  <c r="DV227" i="1"/>
  <c r="DV225" i="1"/>
  <c r="DV223" i="1"/>
  <c r="DV221" i="1"/>
  <c r="DV219" i="1"/>
  <c r="DV217" i="1"/>
  <c r="DV215" i="1"/>
  <c r="DV213" i="1"/>
  <c r="DV211" i="1"/>
  <c r="DV209" i="1"/>
  <c r="DV207" i="1"/>
  <c r="DV205" i="1"/>
  <c r="DV204" i="1"/>
  <c r="DV202" i="1"/>
  <c r="DV200" i="1"/>
  <c r="DV198" i="1"/>
  <c r="DV196" i="1"/>
  <c r="DV194" i="1"/>
  <c r="DV192" i="1"/>
  <c r="DV190" i="1"/>
  <c r="DV188" i="1"/>
  <c r="DV186" i="1"/>
  <c r="DV184" i="1"/>
  <c r="DV182" i="1"/>
  <c r="DV180" i="1"/>
  <c r="DV178" i="1"/>
  <c r="DV176" i="1"/>
  <c r="DV206" i="1"/>
  <c r="DV232" i="1"/>
  <c r="DV197" i="1"/>
  <c r="DV189" i="1"/>
  <c r="DV181" i="1"/>
  <c r="DV179" i="1"/>
  <c r="DV175" i="1"/>
  <c r="DV173" i="1"/>
  <c r="DV171" i="1"/>
  <c r="DV169" i="1"/>
  <c r="DV167" i="1"/>
  <c r="DV165" i="1"/>
  <c r="DV163" i="1"/>
  <c r="DV161" i="1"/>
  <c r="DV159" i="1"/>
  <c r="DV157" i="1"/>
  <c r="DV155" i="1"/>
  <c r="DV153" i="1"/>
  <c r="DV199" i="1"/>
  <c r="DV191" i="1"/>
  <c r="DV183" i="1"/>
  <c r="DV177" i="1"/>
  <c r="DV201" i="1"/>
  <c r="DV193" i="1"/>
  <c r="DV185" i="1"/>
  <c r="DV174" i="1"/>
  <c r="DV172" i="1"/>
  <c r="DV170" i="1"/>
  <c r="DV168" i="1"/>
  <c r="DV166" i="1"/>
  <c r="DV164" i="1"/>
  <c r="DV162" i="1"/>
  <c r="DV160" i="1"/>
  <c r="DV158" i="1"/>
  <c r="DV156" i="1"/>
  <c r="DV154" i="1"/>
  <c r="DV187" i="1"/>
  <c r="DV147" i="1"/>
  <c r="DV145" i="1"/>
  <c r="DV143" i="1"/>
  <c r="DV141" i="1"/>
  <c r="DV139" i="1"/>
  <c r="DV137" i="1"/>
  <c r="DV135" i="1"/>
  <c r="DV133" i="1"/>
  <c r="DV131" i="1"/>
  <c r="DV129" i="1"/>
  <c r="DV127" i="1"/>
  <c r="DV125" i="1"/>
  <c r="DV152" i="1"/>
  <c r="DV203" i="1"/>
  <c r="DV151" i="1"/>
  <c r="DV149" i="1"/>
  <c r="DV148" i="1"/>
  <c r="DV146" i="1"/>
  <c r="DV144" i="1"/>
  <c r="DV142" i="1"/>
  <c r="DV140" i="1"/>
  <c r="DV138" i="1"/>
  <c r="DV136" i="1"/>
  <c r="DV134" i="1"/>
  <c r="DV132" i="1"/>
  <c r="DV130" i="1"/>
  <c r="DV128" i="1"/>
  <c r="DV126" i="1"/>
  <c r="DV117" i="1"/>
  <c r="DV115" i="1"/>
  <c r="DV113" i="1"/>
  <c r="DV111" i="1"/>
  <c r="DV109" i="1"/>
  <c r="DV107" i="1"/>
  <c r="DV105" i="1"/>
  <c r="DV103" i="1"/>
  <c r="DV101" i="1"/>
  <c r="DV99" i="1"/>
  <c r="DV97" i="1"/>
  <c r="DV95" i="1"/>
  <c r="DV118" i="1"/>
  <c r="DV119" i="1"/>
  <c r="DV124" i="1"/>
  <c r="DV120" i="1"/>
  <c r="DV150" i="1"/>
  <c r="DV123" i="1"/>
  <c r="DV122" i="1"/>
  <c r="DV94" i="1"/>
  <c r="DV114" i="1"/>
  <c r="DV106" i="1"/>
  <c r="DV98" i="1"/>
  <c r="DV91" i="1"/>
  <c r="DV81" i="1"/>
  <c r="DV92" i="1"/>
  <c r="DV90" i="1"/>
  <c r="DV88" i="1"/>
  <c r="DV79" i="1"/>
  <c r="DV77" i="1"/>
  <c r="DV75" i="1"/>
  <c r="DV73" i="1"/>
  <c r="DV71" i="1"/>
  <c r="DV69" i="1"/>
  <c r="DV67" i="1"/>
  <c r="DV65" i="1"/>
  <c r="DV116" i="1"/>
  <c r="DV108" i="1"/>
  <c r="DV100" i="1"/>
  <c r="DV86" i="1"/>
  <c r="DV84" i="1"/>
  <c r="DV195" i="1"/>
  <c r="DV93" i="1"/>
  <c r="DV82" i="1"/>
  <c r="DV110" i="1"/>
  <c r="DV102" i="1"/>
  <c r="DV121" i="1"/>
  <c r="DV112" i="1"/>
  <c r="DV104" i="1"/>
  <c r="DV96" i="1"/>
  <c r="DV85" i="1"/>
  <c r="DV83" i="1"/>
  <c r="DV48" i="1"/>
  <c r="DV44" i="1"/>
  <c r="DV40" i="1"/>
  <c r="DV36" i="1"/>
  <c r="DV31" i="1"/>
  <c r="DV76" i="1"/>
  <c r="DV68" i="1"/>
  <c r="DV63" i="1"/>
  <c r="DV61" i="1"/>
  <c r="DV59" i="1"/>
  <c r="DV57" i="1"/>
  <c r="DV55" i="1"/>
  <c r="DV53" i="1"/>
  <c r="DV51" i="1"/>
  <c r="DV47" i="1"/>
  <c r="DV43" i="1"/>
  <c r="DV39" i="1"/>
  <c r="DV35" i="1"/>
  <c r="DV29" i="1"/>
  <c r="DV78" i="1"/>
  <c r="DV70" i="1"/>
  <c r="DV87" i="1"/>
  <c r="DV46" i="1"/>
  <c r="DV42" i="1"/>
  <c r="DV38" i="1"/>
  <c r="DV34" i="1"/>
  <c r="DV80" i="1"/>
  <c r="DV72" i="1"/>
  <c r="DV74" i="1"/>
  <c r="DV66" i="1"/>
  <c r="DV49" i="1"/>
  <c r="DV32" i="1"/>
  <c r="DV54" i="1"/>
  <c r="DV52" i="1"/>
  <c r="DV50" i="1"/>
  <c r="DV30" i="1"/>
  <c r="DV28" i="1"/>
  <c r="DV20" i="1"/>
  <c r="DV15" i="1"/>
  <c r="DV13" i="1"/>
  <c r="DV7" i="1"/>
  <c r="DV89" i="1"/>
  <c r="DV64" i="1"/>
  <c r="DV56" i="1"/>
  <c r="DV45" i="1"/>
  <c r="DV27" i="1"/>
  <c r="DV26" i="1"/>
  <c r="DV58" i="1"/>
  <c r="DV41" i="1"/>
  <c r="DV33" i="1"/>
  <c r="DV25" i="1"/>
  <c r="DV18" i="1"/>
  <c r="DV16" i="1"/>
  <c r="DV12" i="1"/>
  <c r="DV5" i="1"/>
  <c r="DV24" i="1"/>
  <c r="DV11" i="1"/>
  <c r="DV60" i="1"/>
  <c r="DV23" i="1"/>
  <c r="DV14" i="1"/>
  <c r="DV37" i="1"/>
  <c r="DV62" i="1"/>
  <c r="DV21" i="1"/>
  <c r="DV19" i="1"/>
  <c r="DV17" i="1"/>
  <c r="DV8" i="1"/>
  <c r="CU9" i="1"/>
  <c r="DV10" i="1"/>
  <c r="AG14" i="1"/>
  <c r="AG13" i="1"/>
  <c r="AG7" i="1"/>
  <c r="AG6" i="1"/>
  <c r="G29" i="1"/>
  <c r="AG11" i="1"/>
  <c r="CU17" i="1"/>
  <c r="CU18" i="1"/>
  <c r="Q20" i="1"/>
  <c r="BB14" i="1"/>
  <c r="CU16" i="1"/>
  <c r="CU19" i="1"/>
  <c r="J28" i="1"/>
  <c r="K28" i="1" s="1"/>
  <c r="EN374" i="1"/>
  <c r="EN372" i="1"/>
  <c r="EN370" i="1"/>
  <c r="EN368" i="1"/>
  <c r="EN366" i="1"/>
  <c r="EM374" i="1"/>
  <c r="EM372" i="1"/>
  <c r="EM370" i="1"/>
  <c r="EM368" i="1"/>
  <c r="EM373" i="1"/>
  <c r="EM371" i="1"/>
  <c r="EM369" i="1"/>
  <c r="EM367" i="1"/>
  <c r="EM364" i="1"/>
  <c r="EN371" i="1"/>
  <c r="EM366" i="1"/>
  <c r="EN369" i="1"/>
  <c r="EN373" i="1"/>
  <c r="EN367" i="1"/>
  <c r="EN365" i="1"/>
  <c r="EM365" i="1"/>
  <c r="EN364" i="1"/>
  <c r="EN362" i="1"/>
  <c r="EM362" i="1"/>
  <c r="EM360" i="1"/>
  <c r="EM358" i="1"/>
  <c r="EM356" i="1"/>
  <c r="EN363" i="1"/>
  <c r="EM363" i="1"/>
  <c r="EN359" i="1"/>
  <c r="EN357" i="1"/>
  <c r="EM359" i="1"/>
  <c r="EM357" i="1"/>
  <c r="EN361" i="1"/>
  <c r="EN360" i="1"/>
  <c r="EN358" i="1"/>
  <c r="EN356" i="1"/>
  <c r="EN354" i="1"/>
  <c r="EM354" i="1"/>
  <c r="EN353" i="1"/>
  <c r="EM361" i="1"/>
  <c r="EM353" i="1"/>
  <c r="EN355" i="1"/>
  <c r="EN351" i="1"/>
  <c r="EN349" i="1"/>
  <c r="EM355" i="1"/>
  <c r="EM351" i="1"/>
  <c r="EM349" i="1"/>
  <c r="EM352" i="1"/>
  <c r="EM350" i="1"/>
  <c r="EM348" i="1"/>
  <c r="EN352" i="1"/>
  <c r="EN346" i="1"/>
  <c r="EN344" i="1"/>
  <c r="EN350" i="1"/>
  <c r="EM346" i="1"/>
  <c r="EM344" i="1"/>
  <c r="EN348" i="1"/>
  <c r="EN347" i="1"/>
  <c r="EN345" i="1"/>
  <c r="EN343" i="1"/>
  <c r="EN341" i="1"/>
  <c r="EM347" i="1"/>
  <c r="EM345" i="1"/>
  <c r="EM343" i="1"/>
  <c r="EN342" i="1"/>
  <c r="EM339" i="1"/>
  <c r="EM337" i="1"/>
  <c r="EM335" i="1"/>
  <c r="EM342" i="1"/>
  <c r="EN338" i="1"/>
  <c r="EN336" i="1"/>
  <c r="EN334" i="1"/>
  <c r="EN332" i="1"/>
  <c r="EN330" i="1"/>
  <c r="EN340" i="1"/>
  <c r="EM338" i="1"/>
  <c r="EM336" i="1"/>
  <c r="EM340" i="1"/>
  <c r="EN339" i="1"/>
  <c r="EN337" i="1"/>
  <c r="EN335" i="1"/>
  <c r="EN333" i="1"/>
  <c r="EN331" i="1"/>
  <c r="EM334" i="1"/>
  <c r="EM330" i="1"/>
  <c r="EN329" i="1"/>
  <c r="EN327" i="1"/>
  <c r="EN325" i="1"/>
  <c r="EN323" i="1"/>
  <c r="EN321" i="1"/>
  <c r="EN319" i="1"/>
  <c r="EM341" i="1"/>
  <c r="EM332" i="1"/>
  <c r="EM331" i="1"/>
  <c r="EM329" i="1"/>
  <c r="EM327" i="1"/>
  <c r="EM325" i="1"/>
  <c r="EM323" i="1"/>
  <c r="EM333" i="1"/>
  <c r="EM328" i="1"/>
  <c r="EM326" i="1"/>
  <c r="EM324" i="1"/>
  <c r="EM322" i="1"/>
  <c r="EM320" i="1"/>
  <c r="EM318" i="1"/>
  <c r="EN324" i="1"/>
  <c r="EN318" i="1"/>
  <c r="EN326" i="1"/>
  <c r="EN317" i="1"/>
  <c r="EN315" i="1"/>
  <c r="EN313" i="1"/>
  <c r="EN311" i="1"/>
  <c r="EN309" i="1"/>
  <c r="EN307" i="1"/>
  <c r="EN328" i="1"/>
  <c r="EM321" i="1"/>
  <c r="EM317" i="1"/>
  <c r="EM315" i="1"/>
  <c r="EM313" i="1"/>
  <c r="EM319" i="1"/>
  <c r="EN320" i="1"/>
  <c r="EM316" i="1"/>
  <c r="EM314" i="1"/>
  <c r="EM312" i="1"/>
  <c r="EM310" i="1"/>
  <c r="EM308" i="1"/>
  <c r="EM306" i="1"/>
  <c r="EN316" i="1"/>
  <c r="EN312" i="1"/>
  <c r="EN304" i="1"/>
  <c r="EN302" i="1"/>
  <c r="EN300" i="1"/>
  <c r="EN298" i="1"/>
  <c r="EN306" i="1"/>
  <c r="EM304" i="1"/>
  <c r="EM302" i="1"/>
  <c r="EM300" i="1"/>
  <c r="EM298" i="1"/>
  <c r="EM307" i="1"/>
  <c r="EN308" i="1"/>
  <c r="EN322" i="1"/>
  <c r="EM309" i="1"/>
  <c r="EN305" i="1"/>
  <c r="EN303" i="1"/>
  <c r="EN301" i="1"/>
  <c r="EN299" i="1"/>
  <c r="EN310" i="1"/>
  <c r="EM305" i="1"/>
  <c r="EM303" i="1"/>
  <c r="EM301" i="1"/>
  <c r="EM299" i="1"/>
  <c r="EM297" i="1"/>
  <c r="EN314" i="1"/>
  <c r="EM311" i="1"/>
  <c r="EN297" i="1"/>
  <c r="EN294" i="1"/>
  <c r="EN292" i="1"/>
  <c r="EN290" i="1"/>
  <c r="EN288" i="1"/>
  <c r="EN286" i="1"/>
  <c r="EN284" i="1"/>
  <c r="EN282" i="1"/>
  <c r="EN280" i="1"/>
  <c r="EN278" i="1"/>
  <c r="EN276" i="1"/>
  <c r="EM294" i="1"/>
  <c r="EM292" i="1"/>
  <c r="EM290" i="1"/>
  <c r="EM288" i="1"/>
  <c r="EM286" i="1"/>
  <c r="EM284" i="1"/>
  <c r="EM282" i="1"/>
  <c r="EN295" i="1"/>
  <c r="EM296" i="1"/>
  <c r="EM293" i="1"/>
  <c r="EM291" i="1"/>
  <c r="EM289" i="1"/>
  <c r="EM287" i="1"/>
  <c r="EM285" i="1"/>
  <c r="EM283" i="1"/>
  <c r="EM281" i="1"/>
  <c r="EM279" i="1"/>
  <c r="EM277" i="1"/>
  <c r="EM275" i="1"/>
  <c r="EN293" i="1"/>
  <c r="EN279" i="1"/>
  <c r="EM273" i="1"/>
  <c r="EM271" i="1"/>
  <c r="EM269" i="1"/>
  <c r="EM267" i="1"/>
  <c r="EM280" i="1"/>
  <c r="EN296" i="1"/>
  <c r="EM295" i="1"/>
  <c r="EN283" i="1"/>
  <c r="EN274" i="1"/>
  <c r="EN272" i="1"/>
  <c r="EN270" i="1"/>
  <c r="EN268" i="1"/>
  <c r="EN285" i="1"/>
  <c r="EN275" i="1"/>
  <c r="EM274" i="1"/>
  <c r="EM272" i="1"/>
  <c r="EM270" i="1"/>
  <c r="EM268" i="1"/>
  <c r="EN287" i="1"/>
  <c r="EN281" i="1"/>
  <c r="EM276" i="1"/>
  <c r="EN291" i="1"/>
  <c r="EM278" i="1"/>
  <c r="EN273" i="1"/>
  <c r="EN271" i="1"/>
  <c r="EN269" i="1"/>
  <c r="EN267" i="1"/>
  <c r="EN265" i="1"/>
  <c r="EN263" i="1"/>
  <c r="EN289" i="1"/>
  <c r="EN261" i="1"/>
  <c r="EN259" i="1"/>
  <c r="EN257" i="1"/>
  <c r="EN255" i="1"/>
  <c r="EN253" i="1"/>
  <c r="EN251" i="1"/>
  <c r="EN249" i="1"/>
  <c r="EN247" i="1"/>
  <c r="EN245" i="1"/>
  <c r="EN262" i="1"/>
  <c r="EM261" i="1"/>
  <c r="EM259" i="1"/>
  <c r="EM257" i="1"/>
  <c r="EM255" i="1"/>
  <c r="EM253" i="1"/>
  <c r="EM251" i="1"/>
  <c r="EN277" i="1"/>
  <c r="EN264" i="1"/>
  <c r="EM262" i="1"/>
  <c r="EN266" i="1"/>
  <c r="EM264" i="1"/>
  <c r="EM263" i="1"/>
  <c r="EM260" i="1"/>
  <c r="EM258" i="1"/>
  <c r="EM256" i="1"/>
  <c r="EM254" i="1"/>
  <c r="EM252" i="1"/>
  <c r="EM250" i="1"/>
  <c r="EM248" i="1"/>
  <c r="EM246" i="1"/>
  <c r="EM244" i="1"/>
  <c r="EN250" i="1"/>
  <c r="EN248" i="1"/>
  <c r="EN243" i="1"/>
  <c r="EN241" i="1"/>
  <c r="EN239" i="1"/>
  <c r="EN237" i="1"/>
  <c r="EN235" i="1"/>
  <c r="EN254" i="1"/>
  <c r="EM243" i="1"/>
  <c r="EM241" i="1"/>
  <c r="EM239" i="1"/>
  <c r="EM237" i="1"/>
  <c r="EM235" i="1"/>
  <c r="EM233" i="1"/>
  <c r="EM231" i="1"/>
  <c r="EN256" i="1"/>
  <c r="EN258" i="1"/>
  <c r="EN244" i="1"/>
  <c r="EM266" i="1"/>
  <c r="EM265" i="1"/>
  <c r="EN260" i="1"/>
  <c r="EM245" i="1"/>
  <c r="EN242" i="1"/>
  <c r="EN240" i="1"/>
  <c r="EN238" i="1"/>
  <c r="EN236" i="1"/>
  <c r="EN234" i="1"/>
  <c r="EN232" i="1"/>
  <c r="EN252" i="1"/>
  <c r="EM247" i="1"/>
  <c r="EM232" i="1"/>
  <c r="EN230" i="1"/>
  <c r="EN228" i="1"/>
  <c r="EN226" i="1"/>
  <c r="EN224" i="1"/>
  <c r="EN222" i="1"/>
  <c r="EN220" i="1"/>
  <c r="EN218" i="1"/>
  <c r="EN216" i="1"/>
  <c r="EN214" i="1"/>
  <c r="EN212" i="1"/>
  <c r="EN210" i="1"/>
  <c r="EN208" i="1"/>
  <c r="EN206" i="1"/>
  <c r="EM238" i="1"/>
  <c r="EM230" i="1"/>
  <c r="EM228" i="1"/>
  <c r="EM226" i="1"/>
  <c r="EM224" i="1"/>
  <c r="EM222" i="1"/>
  <c r="EM220" i="1"/>
  <c r="EM218" i="1"/>
  <c r="EM216" i="1"/>
  <c r="EM214" i="1"/>
  <c r="EM212" i="1"/>
  <c r="EM210" i="1"/>
  <c r="EM208" i="1"/>
  <c r="EM206" i="1"/>
  <c r="EM204" i="1"/>
  <c r="EM249" i="1"/>
  <c r="EM240" i="1"/>
  <c r="EM242" i="1"/>
  <c r="EN233" i="1"/>
  <c r="EN246" i="1"/>
  <c r="EN229" i="1"/>
  <c r="EN227" i="1"/>
  <c r="EN225" i="1"/>
  <c r="EN223" i="1"/>
  <c r="EN221" i="1"/>
  <c r="EN219" i="1"/>
  <c r="EN217" i="1"/>
  <c r="EN215" i="1"/>
  <c r="EN213" i="1"/>
  <c r="EN211" i="1"/>
  <c r="EN209" i="1"/>
  <c r="EN207" i="1"/>
  <c r="EN205" i="1"/>
  <c r="EN231" i="1"/>
  <c r="EM229" i="1"/>
  <c r="EM227" i="1"/>
  <c r="EM225" i="1"/>
  <c r="EM223" i="1"/>
  <c r="EM221" i="1"/>
  <c r="EM219" i="1"/>
  <c r="EM217" i="1"/>
  <c r="EM215" i="1"/>
  <c r="EM213" i="1"/>
  <c r="EM211" i="1"/>
  <c r="EM209" i="1"/>
  <c r="EM207" i="1"/>
  <c r="EM205" i="1"/>
  <c r="EM236" i="1"/>
  <c r="EM234" i="1"/>
  <c r="EM202" i="1"/>
  <c r="EM200" i="1"/>
  <c r="EM198" i="1"/>
  <c r="EM196" i="1"/>
  <c r="EM194" i="1"/>
  <c r="EM192" i="1"/>
  <c r="EM190" i="1"/>
  <c r="EM188" i="1"/>
  <c r="EM186" i="1"/>
  <c r="EM184" i="1"/>
  <c r="EM182" i="1"/>
  <c r="EM180" i="1"/>
  <c r="EM178" i="1"/>
  <c r="EN204" i="1"/>
  <c r="EN203" i="1"/>
  <c r="EN201" i="1"/>
  <c r="EN199" i="1"/>
  <c r="EN197" i="1"/>
  <c r="EN195" i="1"/>
  <c r="EN193" i="1"/>
  <c r="EN191" i="1"/>
  <c r="EN189" i="1"/>
  <c r="EN187" i="1"/>
  <c r="EN185" i="1"/>
  <c r="EN183" i="1"/>
  <c r="EN181" i="1"/>
  <c r="EN179" i="1"/>
  <c r="EM203" i="1"/>
  <c r="EM201" i="1"/>
  <c r="EM199" i="1"/>
  <c r="EM197" i="1"/>
  <c r="EM195" i="1"/>
  <c r="EM193" i="1"/>
  <c r="EM191" i="1"/>
  <c r="EM189" i="1"/>
  <c r="EM187" i="1"/>
  <c r="EM185" i="1"/>
  <c r="EM183" i="1"/>
  <c r="EM181" i="1"/>
  <c r="EM179" i="1"/>
  <c r="EM177" i="1"/>
  <c r="EN202" i="1"/>
  <c r="EN200" i="1"/>
  <c r="EN198" i="1"/>
  <c r="EN196" i="1"/>
  <c r="EN194" i="1"/>
  <c r="EN192" i="1"/>
  <c r="EN190" i="1"/>
  <c r="EN188" i="1"/>
  <c r="EN186" i="1"/>
  <c r="EN184" i="1"/>
  <c r="EN182" i="1"/>
  <c r="EN180" i="1"/>
  <c r="EN178" i="1"/>
  <c r="EN176" i="1"/>
  <c r="EN174" i="1"/>
  <c r="EN172" i="1"/>
  <c r="EN170" i="1"/>
  <c r="EN168" i="1"/>
  <c r="EN166" i="1"/>
  <c r="EN164" i="1"/>
  <c r="EN162" i="1"/>
  <c r="EN160" i="1"/>
  <c r="EN158" i="1"/>
  <c r="EN156" i="1"/>
  <c r="EN154" i="1"/>
  <c r="EN152" i="1"/>
  <c r="EN150" i="1"/>
  <c r="EM176" i="1"/>
  <c r="EM174" i="1"/>
  <c r="EM172" i="1"/>
  <c r="EM170" i="1"/>
  <c r="EM168" i="1"/>
  <c r="EM166" i="1"/>
  <c r="EM164" i="1"/>
  <c r="EM162" i="1"/>
  <c r="EM160" i="1"/>
  <c r="EM158" i="1"/>
  <c r="EM156" i="1"/>
  <c r="EM154" i="1"/>
  <c r="EM152" i="1"/>
  <c r="EM150" i="1"/>
  <c r="EN177" i="1"/>
  <c r="EN175" i="1"/>
  <c r="EN173" i="1"/>
  <c r="EN171" i="1"/>
  <c r="EN169" i="1"/>
  <c r="EN167" i="1"/>
  <c r="EN165" i="1"/>
  <c r="EN163" i="1"/>
  <c r="EN161" i="1"/>
  <c r="EN159" i="1"/>
  <c r="EN157" i="1"/>
  <c r="EN155" i="1"/>
  <c r="EN153" i="1"/>
  <c r="EN151" i="1"/>
  <c r="EN149" i="1"/>
  <c r="EM169" i="1"/>
  <c r="EM171" i="1"/>
  <c r="EM155" i="1"/>
  <c r="EM173" i="1"/>
  <c r="EM157" i="1"/>
  <c r="EM153" i="1"/>
  <c r="EN148" i="1"/>
  <c r="EN146" i="1"/>
  <c r="EN144" i="1"/>
  <c r="EN142" i="1"/>
  <c r="EN140" i="1"/>
  <c r="EN138" i="1"/>
  <c r="EN136" i="1"/>
  <c r="EN134" i="1"/>
  <c r="EN132" i="1"/>
  <c r="EN130" i="1"/>
  <c r="EN128" i="1"/>
  <c r="EN126" i="1"/>
  <c r="EN124" i="1"/>
  <c r="EN122" i="1"/>
  <c r="EN120" i="1"/>
  <c r="EN118" i="1"/>
  <c r="EM175" i="1"/>
  <c r="EM159" i="1"/>
  <c r="EM148" i="1"/>
  <c r="EM146" i="1"/>
  <c r="EM144" i="1"/>
  <c r="EM142" i="1"/>
  <c r="EM140" i="1"/>
  <c r="EM138" i="1"/>
  <c r="EM136" i="1"/>
  <c r="EM134" i="1"/>
  <c r="EM132" i="1"/>
  <c r="EM130" i="1"/>
  <c r="EM128" i="1"/>
  <c r="EM126" i="1"/>
  <c r="EM124" i="1"/>
  <c r="EM122" i="1"/>
  <c r="EM161" i="1"/>
  <c r="EM163" i="1"/>
  <c r="EM167" i="1"/>
  <c r="EM151" i="1"/>
  <c r="EM149" i="1"/>
  <c r="EM147" i="1"/>
  <c r="EM145" i="1"/>
  <c r="EM143" i="1"/>
  <c r="EM141" i="1"/>
  <c r="EM139" i="1"/>
  <c r="EM137" i="1"/>
  <c r="EM135" i="1"/>
  <c r="EM133" i="1"/>
  <c r="EM131" i="1"/>
  <c r="EM129" i="1"/>
  <c r="EM127" i="1"/>
  <c r="EM125" i="1"/>
  <c r="EM123" i="1"/>
  <c r="EM121" i="1"/>
  <c r="EM119" i="1"/>
  <c r="EM117" i="1"/>
  <c r="EN141" i="1"/>
  <c r="EN125" i="1"/>
  <c r="EM115" i="1"/>
  <c r="EM113" i="1"/>
  <c r="EM111" i="1"/>
  <c r="EM109" i="1"/>
  <c r="EM107" i="1"/>
  <c r="EM105" i="1"/>
  <c r="EM103" i="1"/>
  <c r="EM101" i="1"/>
  <c r="EM99" i="1"/>
  <c r="EM97" i="1"/>
  <c r="EM95" i="1"/>
  <c r="EN93" i="1"/>
  <c r="EM165" i="1"/>
  <c r="EN143" i="1"/>
  <c r="EN127" i="1"/>
  <c r="EN145" i="1"/>
  <c r="EN129" i="1"/>
  <c r="EN117" i="1"/>
  <c r="EM92" i="1"/>
  <c r="EN147" i="1"/>
  <c r="EN131" i="1"/>
  <c r="EN123" i="1"/>
  <c r="EM118" i="1"/>
  <c r="EN116" i="1"/>
  <c r="EN114" i="1"/>
  <c r="EN112" i="1"/>
  <c r="EN110" i="1"/>
  <c r="EN108" i="1"/>
  <c r="EN106" i="1"/>
  <c r="EN104" i="1"/>
  <c r="EN102" i="1"/>
  <c r="EN100" i="1"/>
  <c r="EN98" i="1"/>
  <c r="EN96" i="1"/>
  <c r="EN133" i="1"/>
  <c r="EN119" i="1"/>
  <c r="EM116" i="1"/>
  <c r="EM114" i="1"/>
  <c r="EM112" i="1"/>
  <c r="EM110" i="1"/>
  <c r="EM108" i="1"/>
  <c r="EM106" i="1"/>
  <c r="EM104" i="1"/>
  <c r="EM102" i="1"/>
  <c r="EM100" i="1"/>
  <c r="EM98" i="1"/>
  <c r="EM96" i="1"/>
  <c r="EN94" i="1"/>
  <c r="EN135" i="1"/>
  <c r="EM120" i="1"/>
  <c r="EN139" i="1"/>
  <c r="EN115" i="1"/>
  <c r="EN113" i="1"/>
  <c r="EN111" i="1"/>
  <c r="EN109" i="1"/>
  <c r="EN107" i="1"/>
  <c r="EN105" i="1"/>
  <c r="EN103" i="1"/>
  <c r="EN101" i="1"/>
  <c r="EN99" i="1"/>
  <c r="EN97" i="1"/>
  <c r="EN95" i="1"/>
  <c r="EM90" i="1"/>
  <c r="EM88" i="1"/>
  <c r="EN86" i="1"/>
  <c r="EN84" i="1"/>
  <c r="EM79" i="1"/>
  <c r="EM77" i="1"/>
  <c r="EM75" i="1"/>
  <c r="EM73" i="1"/>
  <c r="EM71" i="1"/>
  <c r="EM69" i="1"/>
  <c r="EM67" i="1"/>
  <c r="EM65" i="1"/>
  <c r="EN91" i="1"/>
  <c r="EM86" i="1"/>
  <c r="EM84" i="1"/>
  <c r="EN82" i="1"/>
  <c r="EN92" i="1"/>
  <c r="EM91" i="1"/>
  <c r="EM82" i="1"/>
  <c r="EN89" i="1"/>
  <c r="EN87" i="1"/>
  <c r="EN80" i="1"/>
  <c r="EN78" i="1"/>
  <c r="EN76" i="1"/>
  <c r="EN74" i="1"/>
  <c r="EN72" i="1"/>
  <c r="EN70" i="1"/>
  <c r="EN68" i="1"/>
  <c r="EN66" i="1"/>
  <c r="EN137" i="1"/>
  <c r="EM94" i="1"/>
  <c r="EM89" i="1"/>
  <c r="EM87" i="1"/>
  <c r="EN85" i="1"/>
  <c r="EN83" i="1"/>
  <c r="EM80" i="1"/>
  <c r="EM78" i="1"/>
  <c r="EM76" i="1"/>
  <c r="EM74" i="1"/>
  <c r="EM72" i="1"/>
  <c r="EM70" i="1"/>
  <c r="EM68" i="1"/>
  <c r="EM66" i="1"/>
  <c r="EM85" i="1"/>
  <c r="EM83" i="1"/>
  <c r="EN90" i="1"/>
  <c r="EN88" i="1"/>
  <c r="EM81" i="1"/>
  <c r="EN79" i="1"/>
  <c r="EN77" i="1"/>
  <c r="EN75" i="1"/>
  <c r="EN73" i="1"/>
  <c r="EN71" i="1"/>
  <c r="EN69" i="1"/>
  <c r="EN67" i="1"/>
  <c r="EN65" i="1"/>
  <c r="EN81" i="1"/>
  <c r="EM63" i="1"/>
  <c r="EM61" i="1"/>
  <c r="EM59" i="1"/>
  <c r="EM57" i="1"/>
  <c r="EM55" i="1"/>
  <c r="EM53" i="1"/>
  <c r="EM51" i="1"/>
  <c r="EM47" i="1"/>
  <c r="EM43" i="1"/>
  <c r="EM39" i="1"/>
  <c r="EM35" i="1"/>
  <c r="EN46" i="1"/>
  <c r="EN42" i="1"/>
  <c r="EN38" i="1"/>
  <c r="EN121" i="1"/>
  <c r="EM46" i="1"/>
  <c r="EM42" i="1"/>
  <c r="EM38" i="1"/>
  <c r="EM34" i="1"/>
  <c r="EN64" i="1"/>
  <c r="EN62" i="1"/>
  <c r="EN60" i="1"/>
  <c r="EN58" i="1"/>
  <c r="EN56" i="1"/>
  <c r="EN54" i="1"/>
  <c r="EN52" i="1"/>
  <c r="EN50" i="1"/>
  <c r="EN45" i="1"/>
  <c r="EN41" i="1"/>
  <c r="EN37" i="1"/>
  <c r="EN33" i="1"/>
  <c r="EM64" i="1"/>
  <c r="EM62" i="1"/>
  <c r="EM60" i="1"/>
  <c r="EM58" i="1"/>
  <c r="EM56" i="1"/>
  <c r="EM54" i="1"/>
  <c r="EM52" i="1"/>
  <c r="EM50" i="1"/>
  <c r="EN49" i="1"/>
  <c r="EM45" i="1"/>
  <c r="EM41" i="1"/>
  <c r="EM37" i="1"/>
  <c r="EM33" i="1"/>
  <c r="EN32" i="1"/>
  <c r="EM49" i="1"/>
  <c r="EN48" i="1"/>
  <c r="EN44" i="1"/>
  <c r="EN40" i="1"/>
  <c r="EN36" i="1"/>
  <c r="EM32" i="1"/>
  <c r="EN31" i="1"/>
  <c r="EN63" i="1"/>
  <c r="EN61" i="1"/>
  <c r="EN59" i="1"/>
  <c r="EN57" i="1"/>
  <c r="EN55" i="1"/>
  <c r="EN53" i="1"/>
  <c r="EN51" i="1"/>
  <c r="EN47" i="1"/>
  <c r="EN43" i="1"/>
  <c r="EN39" i="1"/>
  <c r="EN35" i="1"/>
  <c r="EM30" i="1"/>
  <c r="EN29" i="1"/>
  <c r="G91" i="1"/>
  <c r="F81" i="1"/>
  <c r="F83" i="1"/>
  <c r="EM93" i="1"/>
  <c r="BF71" i="1" l="1"/>
  <c r="BK71" i="1"/>
  <c r="BF95" i="1"/>
  <c r="BK95" i="1"/>
  <c r="BF184" i="1"/>
  <c r="BK184" i="1"/>
  <c r="BF233" i="1"/>
  <c r="BK233" i="1"/>
  <c r="CK32" i="1"/>
  <c r="CP32" i="1"/>
  <c r="CP69" i="1"/>
  <c r="CK69" i="1"/>
  <c r="CP139" i="1"/>
  <c r="CK139" i="1"/>
  <c r="CK183" i="1"/>
  <c r="CP183" i="1"/>
  <c r="CP208" i="1"/>
  <c r="CK208" i="1"/>
  <c r="CK257" i="1"/>
  <c r="CP257" i="1"/>
  <c r="CP287" i="1"/>
  <c r="CK287" i="1"/>
  <c r="CP330" i="1"/>
  <c r="CK330" i="1"/>
  <c r="DB6" i="1"/>
  <c r="CX6" i="1"/>
  <c r="DB84" i="1"/>
  <c r="CX84" i="1"/>
  <c r="CX121" i="1"/>
  <c r="DB121" i="1"/>
  <c r="DB156" i="1"/>
  <c r="CX156" i="1"/>
  <c r="DB203" i="1"/>
  <c r="CX203" i="1"/>
  <c r="CX264" i="1"/>
  <c r="DB264" i="1"/>
  <c r="CX301" i="1"/>
  <c r="DB301" i="1"/>
  <c r="BK23" i="1"/>
  <c r="BF23" i="1"/>
  <c r="BF83" i="1"/>
  <c r="BK83" i="1"/>
  <c r="BK102" i="1"/>
  <c r="BF102" i="1"/>
  <c r="BF171" i="1"/>
  <c r="BK171" i="1"/>
  <c r="BK216" i="1"/>
  <c r="BF216" i="1"/>
  <c r="BF252" i="1"/>
  <c r="BK252" i="1"/>
  <c r="BK286" i="1"/>
  <c r="BF286" i="1"/>
  <c r="BF331" i="1"/>
  <c r="BK331" i="1"/>
  <c r="BF363" i="1"/>
  <c r="BK363" i="1"/>
  <c r="CK49" i="1"/>
  <c r="CP49" i="1"/>
  <c r="CP71" i="1"/>
  <c r="CK71" i="1"/>
  <c r="CP125" i="1"/>
  <c r="CK125" i="1"/>
  <c r="CP156" i="1"/>
  <c r="CK156" i="1"/>
  <c r="CK240" i="1"/>
  <c r="CP240" i="1"/>
  <c r="CP243" i="1"/>
  <c r="CK243" i="1"/>
  <c r="CK292" i="1"/>
  <c r="CP292" i="1"/>
  <c r="CP352" i="1"/>
  <c r="CK352" i="1"/>
  <c r="CX48" i="1"/>
  <c r="DB48" i="1"/>
  <c r="DB105" i="1"/>
  <c r="CX105" i="1"/>
  <c r="DB126" i="1"/>
  <c r="CX126" i="1"/>
  <c r="CX163" i="1"/>
  <c r="DB163" i="1"/>
  <c r="DB214" i="1"/>
  <c r="CX214" i="1"/>
  <c r="DB231" i="1"/>
  <c r="CX231" i="1"/>
  <c r="CX262" i="1"/>
  <c r="DB262" i="1"/>
  <c r="CX281" i="1"/>
  <c r="DB281" i="1"/>
  <c r="CX316" i="1"/>
  <c r="DB316" i="1"/>
  <c r="DB362" i="1"/>
  <c r="CX362" i="1"/>
  <c r="F82" i="1"/>
  <c r="J19" i="1"/>
  <c r="K19" i="1" s="1"/>
  <c r="J17" i="1"/>
  <c r="J21" i="1"/>
  <c r="K21" i="1" s="1"/>
  <c r="J13" i="1"/>
  <c r="J26" i="1"/>
  <c r="K26" i="1" s="1"/>
  <c r="J25" i="1"/>
  <c r="K25" i="1" s="1"/>
  <c r="J18" i="1"/>
  <c r="K18" i="1" s="1"/>
  <c r="BK12" i="1"/>
  <c r="BF12" i="1"/>
  <c r="BF57" i="1"/>
  <c r="BK57" i="1"/>
  <c r="BF19" i="1"/>
  <c r="BK19" i="1"/>
  <c r="BF39" i="1"/>
  <c r="BK39" i="1"/>
  <c r="BK65" i="1"/>
  <c r="BF65" i="1"/>
  <c r="BF44" i="1"/>
  <c r="BK44" i="1"/>
  <c r="BK45" i="1"/>
  <c r="BF45" i="1"/>
  <c r="BK64" i="1"/>
  <c r="BF64" i="1"/>
  <c r="BK84" i="1"/>
  <c r="BF84" i="1"/>
  <c r="BF115" i="1"/>
  <c r="BK115" i="1"/>
  <c r="BK66" i="1"/>
  <c r="BF66" i="1"/>
  <c r="BK87" i="1"/>
  <c r="BF87" i="1"/>
  <c r="BK93" i="1"/>
  <c r="BF93" i="1"/>
  <c r="BK98" i="1"/>
  <c r="BF98" i="1"/>
  <c r="BK114" i="1"/>
  <c r="BF114" i="1"/>
  <c r="BF133" i="1"/>
  <c r="BK133" i="1"/>
  <c r="BF149" i="1"/>
  <c r="BK149" i="1"/>
  <c r="BK134" i="1"/>
  <c r="BF134" i="1"/>
  <c r="BF150" i="1"/>
  <c r="BK150" i="1"/>
  <c r="BF167" i="1"/>
  <c r="BK167" i="1"/>
  <c r="BF198" i="1"/>
  <c r="BK198" i="1"/>
  <c r="BK160" i="1"/>
  <c r="BF160" i="1"/>
  <c r="BK176" i="1"/>
  <c r="BF176" i="1"/>
  <c r="BF179" i="1"/>
  <c r="BK179" i="1"/>
  <c r="BK195" i="1"/>
  <c r="BF195" i="1"/>
  <c r="BK212" i="1"/>
  <c r="BF212" i="1"/>
  <c r="BK228" i="1"/>
  <c r="BF228" i="1"/>
  <c r="BF215" i="1"/>
  <c r="BK215" i="1"/>
  <c r="BF236" i="1"/>
  <c r="BK236" i="1"/>
  <c r="BF242" i="1"/>
  <c r="BK242" i="1"/>
  <c r="BF269" i="1"/>
  <c r="BK269" i="1"/>
  <c r="BK265" i="1"/>
  <c r="BF265" i="1"/>
  <c r="BK259" i="1"/>
  <c r="BF259" i="1"/>
  <c r="BF266" i="1"/>
  <c r="BK266" i="1"/>
  <c r="BK311" i="1"/>
  <c r="BF311" i="1"/>
  <c r="BF299" i="1"/>
  <c r="BK299" i="1"/>
  <c r="BK296" i="1"/>
  <c r="BF296" i="1"/>
  <c r="BF301" i="1"/>
  <c r="BK301" i="1"/>
  <c r="BF316" i="1"/>
  <c r="BK316" i="1"/>
  <c r="BK315" i="1"/>
  <c r="BF315" i="1"/>
  <c r="BF337" i="1"/>
  <c r="BK337" i="1"/>
  <c r="BK343" i="1"/>
  <c r="BF343" i="1"/>
  <c r="BK348" i="1"/>
  <c r="BF348" i="1"/>
  <c r="BF358" i="1"/>
  <c r="BK358" i="1"/>
  <c r="BK361" i="1"/>
  <c r="BF361" i="1"/>
  <c r="BF373" i="1"/>
  <c r="BK373" i="1"/>
  <c r="O24" i="1"/>
  <c r="CP17" i="1"/>
  <c r="CK17" i="1"/>
  <c r="CK23" i="1"/>
  <c r="CP23" i="1"/>
  <c r="CP65" i="1"/>
  <c r="CK65" i="1"/>
  <c r="CK52" i="1"/>
  <c r="CP52" i="1"/>
  <c r="CP38" i="1"/>
  <c r="CK38" i="1"/>
  <c r="CP51" i="1"/>
  <c r="CK51" i="1"/>
  <c r="CP93" i="1"/>
  <c r="CK93" i="1"/>
  <c r="CK76" i="1"/>
  <c r="CP76" i="1"/>
  <c r="CP67" i="1"/>
  <c r="CK67" i="1"/>
  <c r="CP90" i="1"/>
  <c r="CK90" i="1"/>
  <c r="CK106" i="1"/>
  <c r="CP106" i="1"/>
  <c r="CK92" i="1"/>
  <c r="CP92" i="1"/>
  <c r="CP105" i="1"/>
  <c r="CK105" i="1"/>
  <c r="CK121" i="1"/>
  <c r="CP121" i="1"/>
  <c r="CP137" i="1"/>
  <c r="CK137" i="1"/>
  <c r="CK157" i="1"/>
  <c r="CP157" i="1"/>
  <c r="CK132" i="1"/>
  <c r="CP132" i="1"/>
  <c r="CK148" i="1"/>
  <c r="CP148" i="1"/>
  <c r="CK152" i="1"/>
  <c r="CP152" i="1"/>
  <c r="CP168" i="1"/>
  <c r="CK168" i="1"/>
  <c r="CK181" i="1"/>
  <c r="CP181" i="1"/>
  <c r="CK197" i="1"/>
  <c r="CP197" i="1"/>
  <c r="CP184" i="1"/>
  <c r="CK184" i="1"/>
  <c r="CP200" i="1"/>
  <c r="CK200" i="1"/>
  <c r="CK215" i="1"/>
  <c r="CP215" i="1"/>
  <c r="CP206" i="1"/>
  <c r="CK206" i="1"/>
  <c r="CP222" i="1"/>
  <c r="CK222" i="1"/>
  <c r="CK242" i="1"/>
  <c r="CP242" i="1"/>
  <c r="CP239" i="1"/>
  <c r="CK239" i="1"/>
  <c r="CP254" i="1"/>
  <c r="CK254" i="1"/>
  <c r="CK255" i="1"/>
  <c r="CP255" i="1"/>
  <c r="CP278" i="1"/>
  <c r="CK278" i="1"/>
  <c r="CP269" i="1"/>
  <c r="CK269" i="1"/>
  <c r="CP285" i="1"/>
  <c r="CK285" i="1"/>
  <c r="CK288" i="1"/>
  <c r="CP288" i="1"/>
  <c r="CK301" i="1"/>
  <c r="CP301" i="1"/>
  <c r="CP307" i="1"/>
  <c r="CK307" i="1"/>
  <c r="CP319" i="1"/>
  <c r="CK319" i="1"/>
  <c r="CP326" i="1"/>
  <c r="CK326" i="1"/>
  <c r="CP331" i="1"/>
  <c r="CK331" i="1"/>
  <c r="CP342" i="1"/>
  <c r="CK342" i="1"/>
  <c r="CP348" i="1"/>
  <c r="CK348" i="1"/>
  <c r="CK356" i="1"/>
  <c r="CP356" i="1"/>
  <c r="CP360" i="1"/>
  <c r="CK360" i="1"/>
  <c r="CK370" i="1"/>
  <c r="CP370" i="1"/>
  <c r="CP18" i="1"/>
  <c r="CK18" i="1"/>
  <c r="S20" i="1"/>
  <c r="DB26" i="1"/>
  <c r="CX26" i="1"/>
  <c r="CX28" i="1"/>
  <c r="DB28" i="1"/>
  <c r="DB34" i="1"/>
  <c r="CX34" i="1"/>
  <c r="DB51" i="1"/>
  <c r="CX51" i="1"/>
  <c r="CX40" i="1"/>
  <c r="DB40" i="1"/>
  <c r="DB45" i="1"/>
  <c r="CX45" i="1"/>
  <c r="DB64" i="1"/>
  <c r="CX64" i="1"/>
  <c r="DB73" i="1"/>
  <c r="CX73" i="1"/>
  <c r="CX85" i="1"/>
  <c r="DB85" i="1"/>
  <c r="DB80" i="1"/>
  <c r="CX80" i="1"/>
  <c r="DB101" i="1"/>
  <c r="CX101" i="1"/>
  <c r="DB122" i="1"/>
  <c r="CX122" i="1"/>
  <c r="DB102" i="1"/>
  <c r="CX102" i="1"/>
  <c r="CX118" i="1"/>
  <c r="DB118" i="1"/>
  <c r="CX135" i="1"/>
  <c r="DB135" i="1"/>
  <c r="CX153" i="1"/>
  <c r="DB153" i="1"/>
  <c r="DB138" i="1"/>
  <c r="CX138" i="1"/>
  <c r="DB154" i="1"/>
  <c r="CX154" i="1"/>
  <c r="DB170" i="1"/>
  <c r="CX170" i="1"/>
  <c r="CX159" i="1"/>
  <c r="DB159" i="1"/>
  <c r="CX175" i="1"/>
  <c r="DB175" i="1"/>
  <c r="DB188" i="1"/>
  <c r="CX188" i="1"/>
  <c r="DB218" i="1"/>
  <c r="CX218" i="1"/>
  <c r="DB185" i="1"/>
  <c r="CX185" i="1"/>
  <c r="DB201" i="1"/>
  <c r="CX201" i="1"/>
  <c r="CX248" i="1"/>
  <c r="DB248" i="1"/>
  <c r="CX219" i="1"/>
  <c r="DB219" i="1"/>
  <c r="CX234" i="1"/>
  <c r="DB234" i="1"/>
  <c r="DB243" i="1"/>
  <c r="CX243" i="1"/>
  <c r="CX244" i="1"/>
  <c r="DB244" i="1"/>
  <c r="CX263" i="1"/>
  <c r="DB263" i="1"/>
  <c r="DB261" i="1"/>
  <c r="CX261" i="1"/>
  <c r="DB275" i="1"/>
  <c r="CX275" i="1"/>
  <c r="DB272" i="1"/>
  <c r="CX272" i="1"/>
  <c r="CX289" i="1"/>
  <c r="DB289" i="1"/>
  <c r="DB292" i="1"/>
  <c r="CX292" i="1"/>
  <c r="CX299" i="1"/>
  <c r="DB299" i="1"/>
  <c r="DB321" i="1"/>
  <c r="CX321" i="1"/>
  <c r="CX320" i="1"/>
  <c r="DB320" i="1"/>
  <c r="CX333" i="1"/>
  <c r="DB333" i="1"/>
  <c r="CX344" i="1"/>
  <c r="DB344" i="1"/>
  <c r="CX353" i="1"/>
  <c r="DB353" i="1"/>
  <c r="CX355" i="1"/>
  <c r="DB355" i="1"/>
  <c r="DB361" i="1"/>
  <c r="CX361" i="1"/>
  <c r="DB372" i="1"/>
  <c r="CX372" i="1"/>
  <c r="BK16" i="1"/>
  <c r="BF16" i="1"/>
  <c r="BK50" i="1"/>
  <c r="BF50" i="1"/>
  <c r="BK89" i="1"/>
  <c r="BF89" i="1"/>
  <c r="BK152" i="1"/>
  <c r="BF152" i="1"/>
  <c r="BK162" i="1"/>
  <c r="BF162" i="1"/>
  <c r="BK230" i="1"/>
  <c r="BF230" i="1"/>
  <c r="BF275" i="1"/>
  <c r="BK275" i="1"/>
  <c r="BK298" i="1"/>
  <c r="BF298" i="1"/>
  <c r="BK317" i="1"/>
  <c r="BF317" i="1"/>
  <c r="BF352" i="1"/>
  <c r="BK352" i="1"/>
  <c r="CP19" i="1"/>
  <c r="CK19" i="1"/>
  <c r="CP53" i="1"/>
  <c r="CK53" i="1"/>
  <c r="CP118" i="1"/>
  <c r="CK118" i="1"/>
  <c r="CK134" i="1"/>
  <c r="CP134" i="1"/>
  <c r="CP186" i="1"/>
  <c r="CK186" i="1"/>
  <c r="CP241" i="1"/>
  <c r="CK241" i="1"/>
  <c r="CK290" i="1"/>
  <c r="CP290" i="1"/>
  <c r="CP344" i="1"/>
  <c r="CK344" i="1"/>
  <c r="CX8" i="1"/>
  <c r="DB8" i="1"/>
  <c r="DB53" i="1"/>
  <c r="CX53" i="1"/>
  <c r="DB103" i="1"/>
  <c r="CX103" i="1"/>
  <c r="DB140" i="1"/>
  <c r="CX140" i="1"/>
  <c r="DB216" i="1"/>
  <c r="CX216" i="1"/>
  <c r="DB247" i="1"/>
  <c r="CX247" i="1"/>
  <c r="CX291" i="1"/>
  <c r="DB291" i="1"/>
  <c r="CX350" i="1"/>
  <c r="DB350" i="1"/>
  <c r="CX18" i="1"/>
  <c r="DB18" i="1"/>
  <c r="BK18" i="1"/>
  <c r="BF18" i="1"/>
  <c r="BK52" i="1"/>
  <c r="BF52" i="1"/>
  <c r="BK92" i="1"/>
  <c r="BF92" i="1"/>
  <c r="BF200" i="1"/>
  <c r="BK200" i="1"/>
  <c r="BF188" i="1"/>
  <c r="BK188" i="1"/>
  <c r="BK232" i="1"/>
  <c r="BF232" i="1"/>
  <c r="BF271" i="1"/>
  <c r="BK271" i="1"/>
  <c r="BF322" i="1"/>
  <c r="BK322" i="1"/>
  <c r="BK354" i="1"/>
  <c r="BF354" i="1"/>
  <c r="CP24" i="1"/>
  <c r="CK24" i="1"/>
  <c r="CK80" i="1"/>
  <c r="CP80" i="1"/>
  <c r="CP141" i="1"/>
  <c r="CK141" i="1"/>
  <c r="CK185" i="1"/>
  <c r="CP185" i="1"/>
  <c r="CP226" i="1"/>
  <c r="CK226" i="1"/>
  <c r="CP273" i="1"/>
  <c r="CK273" i="1"/>
  <c r="CP332" i="1"/>
  <c r="CK332" i="1"/>
  <c r="CK374" i="1"/>
  <c r="CP374" i="1"/>
  <c r="CX21" i="1"/>
  <c r="DB21" i="1"/>
  <c r="DB82" i="1"/>
  <c r="CX82" i="1"/>
  <c r="DB106" i="1"/>
  <c r="CX106" i="1"/>
  <c r="DB174" i="1"/>
  <c r="CX174" i="1"/>
  <c r="DB189" i="1"/>
  <c r="CX189" i="1"/>
  <c r="CX246" i="1"/>
  <c r="DB246" i="1"/>
  <c r="CX277" i="1"/>
  <c r="DB277" i="1"/>
  <c r="CX293" i="1"/>
  <c r="DB293" i="1"/>
  <c r="CX303" i="1"/>
  <c r="DB303" i="1"/>
  <c r="CX324" i="1"/>
  <c r="DB324" i="1"/>
  <c r="DB325" i="1"/>
  <c r="CX325" i="1"/>
  <c r="CX342" i="1"/>
  <c r="DB342" i="1"/>
  <c r="DB343" i="1"/>
  <c r="CX343" i="1"/>
  <c r="CX19" i="1"/>
  <c r="DB19" i="1"/>
  <c r="CX17" i="1"/>
  <c r="DB17" i="1"/>
  <c r="DB9" i="1"/>
  <c r="CX9" i="1"/>
  <c r="AH9" i="1"/>
  <c r="AJ9" i="1" s="1"/>
  <c r="AK9" i="1" s="1"/>
  <c r="AM9" i="1" s="1"/>
  <c r="AH6" i="1"/>
  <c r="AJ6" i="1" s="1"/>
  <c r="AK6" i="1" s="1"/>
  <c r="AM6" i="1" s="1"/>
  <c r="AH14" i="1"/>
  <c r="AJ14" i="1" s="1"/>
  <c r="AK14" i="1" s="1"/>
  <c r="AM14" i="1" s="1"/>
  <c r="AH10" i="1"/>
  <c r="AJ10" i="1" s="1"/>
  <c r="AK10" i="1" s="1"/>
  <c r="AM10" i="1" s="1"/>
  <c r="AH8" i="1"/>
  <c r="AJ8" i="1" s="1"/>
  <c r="AK8" i="1" s="1"/>
  <c r="AM8" i="1" s="1"/>
  <c r="AH13" i="1"/>
  <c r="AJ13" i="1" s="1"/>
  <c r="AK13" i="1" s="1"/>
  <c r="AM13" i="1" s="1"/>
  <c r="AH7" i="1"/>
  <c r="AJ7" i="1" s="1"/>
  <c r="AK7" i="1" s="1"/>
  <c r="AM7" i="1" s="1"/>
  <c r="AH4" i="1"/>
  <c r="AJ4" i="1" s="1"/>
  <c r="AK4" i="1" s="1"/>
  <c r="AM4" i="1" s="1"/>
  <c r="AH11" i="1"/>
  <c r="AJ11" i="1" s="1"/>
  <c r="AK11" i="1" s="1"/>
  <c r="AM11" i="1" s="1"/>
  <c r="AH5" i="1"/>
  <c r="AJ5" i="1" s="1"/>
  <c r="AK5" i="1" s="1"/>
  <c r="AM5" i="1" s="1"/>
  <c r="AH3" i="1"/>
  <c r="AJ3" i="1" s="1"/>
  <c r="AK3" i="1" s="1"/>
  <c r="AH12" i="1"/>
  <c r="AJ12" i="1" s="1"/>
  <c r="AK12" i="1" s="1"/>
  <c r="AM12" i="1" s="1"/>
  <c r="BK25" i="1"/>
  <c r="BF25" i="1"/>
  <c r="BK15" i="1"/>
  <c r="BF15" i="1"/>
  <c r="BF53" i="1"/>
  <c r="BK53" i="1"/>
  <c r="BF32" i="1"/>
  <c r="BK32" i="1"/>
  <c r="BF69" i="1"/>
  <c r="BK69" i="1"/>
  <c r="BF67" i="1"/>
  <c r="BK67" i="1"/>
  <c r="BK54" i="1"/>
  <c r="BF54" i="1"/>
  <c r="BF34" i="1"/>
  <c r="BK34" i="1"/>
  <c r="BF109" i="1"/>
  <c r="BK109" i="1"/>
  <c r="BF85" i="1"/>
  <c r="BK85" i="1"/>
  <c r="BK72" i="1"/>
  <c r="BF72" i="1"/>
  <c r="BF94" i="1"/>
  <c r="BK94" i="1"/>
  <c r="BK120" i="1"/>
  <c r="BF120" i="1"/>
  <c r="BK104" i="1"/>
  <c r="BF104" i="1"/>
  <c r="BF192" i="1"/>
  <c r="BK192" i="1"/>
  <c r="BF139" i="1"/>
  <c r="BK139" i="1"/>
  <c r="BF153" i="1"/>
  <c r="BK153" i="1"/>
  <c r="BK140" i="1"/>
  <c r="BF140" i="1"/>
  <c r="BF157" i="1"/>
  <c r="BK157" i="1"/>
  <c r="BF173" i="1"/>
  <c r="BK173" i="1"/>
  <c r="BF196" i="1"/>
  <c r="BK196" i="1"/>
  <c r="BK166" i="1"/>
  <c r="BF166" i="1"/>
  <c r="BF202" i="1"/>
  <c r="BK202" i="1"/>
  <c r="BK185" i="1"/>
  <c r="BF185" i="1"/>
  <c r="BK201" i="1"/>
  <c r="BF201" i="1"/>
  <c r="BK218" i="1"/>
  <c r="BF218" i="1"/>
  <c r="BK237" i="1"/>
  <c r="BF237" i="1"/>
  <c r="BF221" i="1"/>
  <c r="BK221" i="1"/>
  <c r="BK247" i="1"/>
  <c r="BF247" i="1"/>
  <c r="BK251" i="1"/>
  <c r="BF251" i="1"/>
  <c r="BF254" i="1"/>
  <c r="BK254" i="1"/>
  <c r="BK267" i="1"/>
  <c r="BF267" i="1"/>
  <c r="BK278" i="1"/>
  <c r="BF278" i="1"/>
  <c r="BK272" i="1"/>
  <c r="BF272" i="1"/>
  <c r="BF287" i="1"/>
  <c r="BK287" i="1"/>
  <c r="BK288" i="1"/>
  <c r="BF288" i="1"/>
  <c r="BK302" i="1"/>
  <c r="BF302" i="1"/>
  <c r="BK309" i="1"/>
  <c r="BF309" i="1"/>
  <c r="BK323" i="1"/>
  <c r="BF323" i="1"/>
  <c r="BF324" i="1"/>
  <c r="BK324" i="1"/>
  <c r="BK325" i="1"/>
  <c r="BF325" i="1"/>
  <c r="BK338" i="1"/>
  <c r="BF338" i="1"/>
  <c r="BK351" i="1"/>
  <c r="BF351" i="1"/>
  <c r="BK362" i="1"/>
  <c r="BF362" i="1"/>
  <c r="BK365" i="1"/>
  <c r="BF365" i="1"/>
  <c r="BK374" i="1"/>
  <c r="BF374" i="1"/>
  <c r="CK36" i="1"/>
  <c r="CP36" i="1"/>
  <c r="CP31" i="1"/>
  <c r="CK31" i="1"/>
  <c r="CP33" i="1"/>
  <c r="CK33" i="1"/>
  <c r="CK58" i="1"/>
  <c r="CP58" i="1"/>
  <c r="CK94" i="1"/>
  <c r="CP94" i="1"/>
  <c r="CP57" i="1"/>
  <c r="CK57" i="1"/>
  <c r="CK66" i="1"/>
  <c r="CP66" i="1"/>
  <c r="CK87" i="1"/>
  <c r="CP87" i="1"/>
  <c r="CP73" i="1"/>
  <c r="CK73" i="1"/>
  <c r="CK96" i="1"/>
  <c r="CP96" i="1"/>
  <c r="CK112" i="1"/>
  <c r="CP112" i="1"/>
  <c r="CP95" i="1"/>
  <c r="CK95" i="1"/>
  <c r="CP111" i="1"/>
  <c r="CK111" i="1"/>
  <c r="CP127" i="1"/>
  <c r="CK127" i="1"/>
  <c r="CP143" i="1"/>
  <c r="CK143" i="1"/>
  <c r="CK167" i="1"/>
  <c r="CP167" i="1"/>
  <c r="CK138" i="1"/>
  <c r="CP138" i="1"/>
  <c r="CK163" i="1"/>
  <c r="CP163" i="1"/>
  <c r="CP158" i="1"/>
  <c r="CK158" i="1"/>
  <c r="CP174" i="1"/>
  <c r="CK174" i="1"/>
  <c r="CK187" i="1"/>
  <c r="CP187" i="1"/>
  <c r="CK203" i="1"/>
  <c r="CP203" i="1"/>
  <c r="CP190" i="1"/>
  <c r="CK190" i="1"/>
  <c r="CK205" i="1"/>
  <c r="CP205" i="1"/>
  <c r="CK221" i="1"/>
  <c r="CP221" i="1"/>
  <c r="CP212" i="1"/>
  <c r="CK212" i="1"/>
  <c r="CP228" i="1"/>
  <c r="CK228" i="1"/>
  <c r="CK245" i="1"/>
  <c r="CP245" i="1"/>
  <c r="CK244" i="1"/>
  <c r="CP244" i="1"/>
  <c r="CP260" i="1"/>
  <c r="CK260" i="1"/>
  <c r="CK261" i="1"/>
  <c r="CP261" i="1"/>
  <c r="CK272" i="1"/>
  <c r="CP272" i="1"/>
  <c r="CP275" i="1"/>
  <c r="CK275" i="1"/>
  <c r="CP291" i="1"/>
  <c r="CK291" i="1"/>
  <c r="CK294" i="1"/>
  <c r="CP294" i="1"/>
  <c r="CK309" i="1"/>
  <c r="CP309" i="1"/>
  <c r="CK310" i="1"/>
  <c r="CP310" i="1"/>
  <c r="CK315" i="1"/>
  <c r="CP315" i="1"/>
  <c r="CK323" i="1"/>
  <c r="CP323" i="1"/>
  <c r="CK343" i="1"/>
  <c r="CP343" i="1"/>
  <c r="CP337" i="1"/>
  <c r="CK337" i="1"/>
  <c r="CP353" i="1"/>
  <c r="CK353" i="1"/>
  <c r="CK359" i="1"/>
  <c r="CP359" i="1"/>
  <c r="CP367" i="1"/>
  <c r="CK367" i="1"/>
  <c r="CP6" i="1"/>
  <c r="CK6" i="1"/>
  <c r="CX12" i="1"/>
  <c r="DB12" i="1"/>
  <c r="BF3" i="1"/>
  <c r="BK3" i="1"/>
  <c r="CX30" i="1"/>
  <c r="DB30" i="1"/>
  <c r="DB22" i="1"/>
  <c r="CX22" i="1"/>
  <c r="DB46" i="1"/>
  <c r="CX46" i="1"/>
  <c r="DB57" i="1"/>
  <c r="CX57" i="1"/>
  <c r="CX32" i="1"/>
  <c r="DB32" i="1"/>
  <c r="DB54" i="1"/>
  <c r="CX54" i="1"/>
  <c r="DB91" i="1"/>
  <c r="CX91" i="1"/>
  <c r="DB79" i="1"/>
  <c r="CX79" i="1"/>
  <c r="DB70" i="1"/>
  <c r="CX70" i="1"/>
  <c r="DB93" i="1"/>
  <c r="CX93" i="1"/>
  <c r="DB107" i="1"/>
  <c r="CX107" i="1"/>
  <c r="CX94" i="1"/>
  <c r="DB94" i="1"/>
  <c r="DB108" i="1"/>
  <c r="CX108" i="1"/>
  <c r="CX125" i="1"/>
  <c r="DB125" i="1"/>
  <c r="CX141" i="1"/>
  <c r="DB141" i="1"/>
  <c r="DB128" i="1"/>
  <c r="CX128" i="1"/>
  <c r="DB144" i="1"/>
  <c r="CX144" i="1"/>
  <c r="DB160" i="1"/>
  <c r="CX160" i="1"/>
  <c r="DB179" i="1"/>
  <c r="CX179" i="1"/>
  <c r="CX165" i="1"/>
  <c r="DB165" i="1"/>
  <c r="DB176" i="1"/>
  <c r="CX176" i="1"/>
  <c r="DB194" i="1"/>
  <c r="CX194" i="1"/>
  <c r="DB230" i="1"/>
  <c r="CX230" i="1"/>
  <c r="DB191" i="1"/>
  <c r="CX191" i="1"/>
  <c r="DB210" i="1"/>
  <c r="CX210" i="1"/>
  <c r="CX209" i="1"/>
  <c r="DB209" i="1"/>
  <c r="CX225" i="1"/>
  <c r="DB225" i="1"/>
  <c r="DB233" i="1"/>
  <c r="CX233" i="1"/>
  <c r="CX238" i="1"/>
  <c r="DB238" i="1"/>
  <c r="CX254" i="1"/>
  <c r="DB254" i="1"/>
  <c r="DB251" i="1"/>
  <c r="CX251" i="1"/>
  <c r="CX283" i="1"/>
  <c r="DB283" i="1"/>
  <c r="DB302" i="1"/>
  <c r="CX302" i="1"/>
  <c r="DB304" i="1"/>
  <c r="CX304" i="1"/>
  <c r="CX296" i="1"/>
  <c r="DB296" i="1"/>
  <c r="CX312" i="1"/>
  <c r="DB312" i="1"/>
  <c r="CX305" i="1"/>
  <c r="DB305" i="1"/>
  <c r="CX318" i="1"/>
  <c r="DB318" i="1"/>
  <c r="CX326" i="1"/>
  <c r="DB326" i="1"/>
  <c r="DB327" i="1"/>
  <c r="CX327" i="1"/>
  <c r="DB346" i="1"/>
  <c r="CX346" i="1"/>
  <c r="CX345" i="1"/>
  <c r="DB345" i="1"/>
  <c r="DB358" i="1"/>
  <c r="CX358" i="1"/>
  <c r="DB364" i="1"/>
  <c r="CX364" i="1"/>
  <c r="CX367" i="1"/>
  <c r="DB367" i="1"/>
  <c r="EL4" i="1"/>
  <c r="EO4" i="1"/>
  <c r="BF21" i="1"/>
  <c r="BK21" i="1"/>
  <c r="BK86" i="1"/>
  <c r="BF86" i="1"/>
  <c r="BK116" i="1"/>
  <c r="BF116" i="1"/>
  <c r="BF169" i="1"/>
  <c r="BK169" i="1"/>
  <c r="BK197" i="1"/>
  <c r="BF197" i="1"/>
  <c r="BF244" i="1"/>
  <c r="BK244" i="1"/>
  <c r="BK284" i="1"/>
  <c r="BF284" i="1"/>
  <c r="BK332" i="1"/>
  <c r="BF332" i="1"/>
  <c r="BK370" i="1"/>
  <c r="BF370" i="1"/>
  <c r="CK54" i="1"/>
  <c r="CP54" i="1"/>
  <c r="CP91" i="1"/>
  <c r="CK91" i="1"/>
  <c r="CK173" i="1"/>
  <c r="CP173" i="1"/>
  <c r="CK199" i="1"/>
  <c r="CP199" i="1"/>
  <c r="CP224" i="1"/>
  <c r="CK224" i="1"/>
  <c r="CK268" i="1"/>
  <c r="CP268" i="1"/>
  <c r="CP321" i="1"/>
  <c r="CK321" i="1"/>
  <c r="CP365" i="1"/>
  <c r="CK365" i="1"/>
  <c r="DB50" i="1"/>
  <c r="CX50" i="1"/>
  <c r="DB104" i="1"/>
  <c r="CX104" i="1"/>
  <c r="DB172" i="1"/>
  <c r="CX172" i="1"/>
  <c r="DB187" i="1"/>
  <c r="CX187" i="1"/>
  <c r="DB249" i="1"/>
  <c r="CX249" i="1"/>
  <c r="DB294" i="1"/>
  <c r="CX294" i="1"/>
  <c r="CX341" i="1"/>
  <c r="DB341" i="1"/>
  <c r="DB368" i="1"/>
  <c r="CX368" i="1"/>
  <c r="BF49" i="1"/>
  <c r="BK49" i="1"/>
  <c r="BK70" i="1"/>
  <c r="BF70" i="1"/>
  <c r="BF137" i="1"/>
  <c r="BK137" i="1"/>
  <c r="BF155" i="1"/>
  <c r="BK155" i="1"/>
  <c r="BK199" i="1"/>
  <c r="BF199" i="1"/>
  <c r="BK245" i="1"/>
  <c r="BF245" i="1"/>
  <c r="BF285" i="1"/>
  <c r="BK285" i="1"/>
  <c r="BK300" i="1"/>
  <c r="BF300" i="1"/>
  <c r="BK336" i="1"/>
  <c r="BF336" i="1"/>
  <c r="BK5" i="1"/>
  <c r="BF5" i="1"/>
  <c r="CP55" i="1"/>
  <c r="CK55" i="1"/>
  <c r="CK155" i="1"/>
  <c r="CP155" i="1"/>
  <c r="CK165" i="1"/>
  <c r="CP165" i="1"/>
  <c r="CK219" i="1"/>
  <c r="CP219" i="1"/>
  <c r="CK259" i="1"/>
  <c r="CP259" i="1"/>
  <c r="CP308" i="1"/>
  <c r="CK308" i="1"/>
  <c r="CK357" i="1"/>
  <c r="CP357" i="1"/>
  <c r="CK7" i="1"/>
  <c r="CP7" i="1"/>
  <c r="DB42" i="1"/>
  <c r="CX42" i="1"/>
  <c r="DB77" i="1"/>
  <c r="CX77" i="1"/>
  <c r="CX120" i="1"/>
  <c r="DB120" i="1"/>
  <c r="DB142" i="1"/>
  <c r="CX142" i="1"/>
  <c r="DB180" i="1"/>
  <c r="CX180" i="1"/>
  <c r="CX207" i="1"/>
  <c r="DB207" i="1"/>
  <c r="CX279" i="1"/>
  <c r="DB279" i="1"/>
  <c r="DB306" i="1"/>
  <c r="CX306" i="1"/>
  <c r="J24" i="1"/>
  <c r="K24" i="1" s="1"/>
  <c r="BF59" i="1"/>
  <c r="BK59" i="1"/>
  <c r="BF20" i="1"/>
  <c r="BK20" i="1"/>
  <c r="BF55" i="1"/>
  <c r="BK55" i="1"/>
  <c r="BF61" i="1"/>
  <c r="BK61" i="1"/>
  <c r="BF77" i="1"/>
  <c r="BK77" i="1"/>
  <c r="BF75" i="1"/>
  <c r="BK75" i="1"/>
  <c r="BK56" i="1"/>
  <c r="BF56" i="1"/>
  <c r="BF38" i="1"/>
  <c r="BK38" i="1"/>
  <c r="BF117" i="1"/>
  <c r="BK117" i="1"/>
  <c r="BF97" i="1"/>
  <c r="BK97" i="1"/>
  <c r="BK74" i="1"/>
  <c r="BF74" i="1"/>
  <c r="BF103" i="1"/>
  <c r="BK103" i="1"/>
  <c r="BF119" i="1"/>
  <c r="BK119" i="1"/>
  <c r="BK106" i="1"/>
  <c r="BF106" i="1"/>
  <c r="BF125" i="1"/>
  <c r="BK125" i="1"/>
  <c r="BF141" i="1"/>
  <c r="BK141" i="1"/>
  <c r="BK126" i="1"/>
  <c r="BF126" i="1"/>
  <c r="BK142" i="1"/>
  <c r="BF142" i="1"/>
  <c r="BF159" i="1"/>
  <c r="BK159" i="1"/>
  <c r="BF175" i="1"/>
  <c r="BK175" i="1"/>
  <c r="BF204" i="1"/>
  <c r="BK204" i="1"/>
  <c r="BK168" i="1"/>
  <c r="BF168" i="1"/>
  <c r="BK234" i="1"/>
  <c r="BF234" i="1"/>
  <c r="BK187" i="1"/>
  <c r="BF187" i="1"/>
  <c r="BK203" i="1"/>
  <c r="BF203" i="1"/>
  <c r="BK220" i="1"/>
  <c r="BF220" i="1"/>
  <c r="BF231" i="1"/>
  <c r="BK231" i="1"/>
  <c r="BF223" i="1"/>
  <c r="BK223" i="1"/>
  <c r="BF248" i="1"/>
  <c r="BK248" i="1"/>
  <c r="BK239" i="1"/>
  <c r="BF239" i="1"/>
  <c r="BF256" i="1"/>
  <c r="BK256" i="1"/>
  <c r="BF273" i="1"/>
  <c r="BK273" i="1"/>
  <c r="BF279" i="1"/>
  <c r="BK279" i="1"/>
  <c r="BK274" i="1"/>
  <c r="BF274" i="1"/>
  <c r="BF289" i="1"/>
  <c r="BK289" i="1"/>
  <c r="BK290" i="1"/>
  <c r="BF290" i="1"/>
  <c r="BK304" i="1"/>
  <c r="BF304" i="1"/>
  <c r="BF308" i="1"/>
  <c r="BK308" i="1"/>
  <c r="BK319" i="1"/>
  <c r="BF319" i="1"/>
  <c r="BF326" i="1"/>
  <c r="BK326" i="1"/>
  <c r="BK327" i="1"/>
  <c r="BF327" i="1"/>
  <c r="BK340" i="1"/>
  <c r="BF340" i="1"/>
  <c r="BF347" i="1"/>
  <c r="BK347" i="1"/>
  <c r="BK364" i="1"/>
  <c r="BF364" i="1"/>
  <c r="BF367" i="1"/>
  <c r="BK367" i="1"/>
  <c r="CP9" i="1"/>
  <c r="CK9" i="1"/>
  <c r="CK44" i="1"/>
  <c r="CP44" i="1"/>
  <c r="CP37" i="1"/>
  <c r="CK37" i="1"/>
  <c r="CK60" i="1"/>
  <c r="CP60" i="1"/>
  <c r="CK35" i="1"/>
  <c r="CP35" i="1"/>
  <c r="CP59" i="1"/>
  <c r="CK59" i="1"/>
  <c r="CK68" i="1"/>
  <c r="CP68" i="1"/>
  <c r="CK89" i="1"/>
  <c r="CP89" i="1"/>
  <c r="CP75" i="1"/>
  <c r="CK75" i="1"/>
  <c r="CK98" i="1"/>
  <c r="CP98" i="1"/>
  <c r="CK114" i="1"/>
  <c r="CP114" i="1"/>
  <c r="CP97" i="1"/>
  <c r="CK97" i="1"/>
  <c r="CP113" i="1"/>
  <c r="CK113" i="1"/>
  <c r="CP129" i="1"/>
  <c r="CK129" i="1"/>
  <c r="CP145" i="1"/>
  <c r="CK145" i="1"/>
  <c r="CK124" i="1"/>
  <c r="CP124" i="1"/>
  <c r="CK140" i="1"/>
  <c r="CP140" i="1"/>
  <c r="CK161" i="1"/>
  <c r="CP161" i="1"/>
  <c r="CP160" i="1"/>
  <c r="CK160" i="1"/>
  <c r="CP176" i="1"/>
  <c r="CK176" i="1"/>
  <c r="CK189" i="1"/>
  <c r="CP189" i="1"/>
  <c r="CK238" i="1"/>
  <c r="CP238" i="1"/>
  <c r="CP192" i="1"/>
  <c r="CK192" i="1"/>
  <c r="CK207" i="1"/>
  <c r="CP207" i="1"/>
  <c r="CK223" i="1"/>
  <c r="CP223" i="1"/>
  <c r="CP214" i="1"/>
  <c r="CK214" i="1"/>
  <c r="CP230" i="1"/>
  <c r="CK230" i="1"/>
  <c r="CK231" i="1"/>
  <c r="CP231" i="1"/>
  <c r="CK246" i="1"/>
  <c r="CP246" i="1"/>
  <c r="CP266" i="1"/>
  <c r="CK266" i="1"/>
  <c r="CK263" i="1"/>
  <c r="CP263" i="1"/>
  <c r="CK274" i="1"/>
  <c r="CP274" i="1"/>
  <c r="CK277" i="1"/>
  <c r="CP277" i="1"/>
  <c r="CP293" i="1"/>
  <c r="CK293" i="1"/>
  <c r="CP298" i="1"/>
  <c r="CK298" i="1"/>
  <c r="CP300" i="1"/>
  <c r="CK300" i="1"/>
  <c r="CK312" i="1"/>
  <c r="CP312" i="1"/>
  <c r="CK317" i="1"/>
  <c r="CP317" i="1"/>
  <c r="CK325" i="1"/>
  <c r="CP325" i="1"/>
  <c r="CK336" i="1"/>
  <c r="CP336" i="1"/>
  <c r="CP339" i="1"/>
  <c r="CK339" i="1"/>
  <c r="CP355" i="1"/>
  <c r="CK355" i="1"/>
  <c r="CK361" i="1"/>
  <c r="CP361" i="1"/>
  <c r="CK369" i="1"/>
  <c r="CP369" i="1"/>
  <c r="DB4" i="1"/>
  <c r="CX4" i="1"/>
  <c r="DB11" i="1"/>
  <c r="CX11" i="1"/>
  <c r="DB7" i="1"/>
  <c r="CX7" i="1"/>
  <c r="DB10" i="1"/>
  <c r="CX10" i="1"/>
  <c r="DB35" i="1"/>
  <c r="CX35" i="1"/>
  <c r="DB59" i="1"/>
  <c r="CX59" i="1"/>
  <c r="CX49" i="1"/>
  <c r="DB49" i="1"/>
  <c r="DB56" i="1"/>
  <c r="CX56" i="1"/>
  <c r="DB95" i="1"/>
  <c r="CX95" i="1"/>
  <c r="DB88" i="1"/>
  <c r="CX88" i="1"/>
  <c r="DB72" i="1"/>
  <c r="CX72" i="1"/>
  <c r="CX123" i="1"/>
  <c r="DB123" i="1"/>
  <c r="DB109" i="1"/>
  <c r="CX109" i="1"/>
  <c r="CX119" i="1"/>
  <c r="DB119" i="1"/>
  <c r="DB110" i="1"/>
  <c r="CX110" i="1"/>
  <c r="CX127" i="1"/>
  <c r="DB127" i="1"/>
  <c r="CX143" i="1"/>
  <c r="DB143" i="1"/>
  <c r="DB130" i="1"/>
  <c r="CX130" i="1"/>
  <c r="DB146" i="1"/>
  <c r="CX146" i="1"/>
  <c r="DB162" i="1"/>
  <c r="CX162" i="1"/>
  <c r="DB177" i="1"/>
  <c r="CX177" i="1"/>
  <c r="CX167" i="1"/>
  <c r="DB167" i="1"/>
  <c r="DB222" i="1"/>
  <c r="CX222" i="1"/>
  <c r="DB196" i="1"/>
  <c r="CX196" i="1"/>
  <c r="DB212" i="1"/>
  <c r="CX212" i="1"/>
  <c r="DB193" i="1"/>
  <c r="CX193" i="1"/>
  <c r="DB226" i="1"/>
  <c r="CX226" i="1"/>
  <c r="CX211" i="1"/>
  <c r="DB211" i="1"/>
  <c r="CX227" i="1"/>
  <c r="DB227" i="1"/>
  <c r="DB235" i="1"/>
  <c r="CX235" i="1"/>
  <c r="CX240" i="1"/>
  <c r="DB240" i="1"/>
  <c r="CX256" i="1"/>
  <c r="DB256" i="1"/>
  <c r="DB253" i="1"/>
  <c r="CX253" i="1"/>
  <c r="DB267" i="1"/>
  <c r="CX267" i="1"/>
  <c r="CX276" i="1"/>
  <c r="DB276" i="1"/>
  <c r="DB298" i="1"/>
  <c r="CX298" i="1"/>
  <c r="DB284" i="1"/>
  <c r="CX284" i="1"/>
  <c r="DB319" i="1"/>
  <c r="CX319" i="1"/>
  <c r="CX309" i="1"/>
  <c r="DB309" i="1"/>
  <c r="DB313" i="1"/>
  <c r="CX313" i="1"/>
  <c r="CX328" i="1"/>
  <c r="DB328" i="1"/>
  <c r="DB329" i="1"/>
  <c r="CX329" i="1"/>
  <c r="DB336" i="1"/>
  <c r="CX336" i="1"/>
  <c r="CX347" i="1"/>
  <c r="DB347" i="1"/>
  <c r="DB360" i="1"/>
  <c r="CX360" i="1"/>
  <c r="DB366" i="1"/>
  <c r="CX366" i="1"/>
  <c r="DB374" i="1"/>
  <c r="CX374" i="1"/>
  <c r="BF43" i="1"/>
  <c r="BK43" i="1"/>
  <c r="BK100" i="1"/>
  <c r="BF100" i="1"/>
  <c r="BF186" i="1"/>
  <c r="BK186" i="1"/>
  <c r="BK268" i="1"/>
  <c r="BF268" i="1"/>
  <c r="CK83" i="1"/>
  <c r="CP83" i="1"/>
  <c r="CP107" i="1"/>
  <c r="CK107" i="1"/>
  <c r="CP170" i="1"/>
  <c r="CK170" i="1"/>
  <c r="CP249" i="1"/>
  <c r="CK249" i="1"/>
  <c r="CP311" i="1"/>
  <c r="CK311" i="1"/>
  <c r="CP372" i="1"/>
  <c r="CK372" i="1"/>
  <c r="DB38" i="1"/>
  <c r="CX38" i="1"/>
  <c r="DB66" i="1"/>
  <c r="CX66" i="1"/>
  <c r="CX137" i="1"/>
  <c r="DB137" i="1"/>
  <c r="DB178" i="1"/>
  <c r="CX178" i="1"/>
  <c r="CX252" i="1"/>
  <c r="DB252" i="1"/>
  <c r="DB274" i="1"/>
  <c r="CX274" i="1"/>
  <c r="DB323" i="1"/>
  <c r="CX323" i="1"/>
  <c r="CX354" i="1"/>
  <c r="DB354" i="1"/>
  <c r="BF51" i="1"/>
  <c r="BK51" i="1"/>
  <c r="BF101" i="1"/>
  <c r="BK101" i="1"/>
  <c r="BK118" i="1"/>
  <c r="BF118" i="1"/>
  <c r="BK164" i="1"/>
  <c r="BF164" i="1"/>
  <c r="BF235" i="1"/>
  <c r="BK235" i="1"/>
  <c r="BK270" i="1"/>
  <c r="BF270" i="1"/>
  <c r="BF339" i="1"/>
  <c r="BK339" i="1"/>
  <c r="BK372" i="1"/>
  <c r="BF372" i="1"/>
  <c r="CP46" i="1"/>
  <c r="CK46" i="1"/>
  <c r="CK110" i="1"/>
  <c r="CP110" i="1"/>
  <c r="CK169" i="1"/>
  <c r="CP169" i="1"/>
  <c r="CK201" i="1"/>
  <c r="CP201" i="1"/>
  <c r="CP247" i="1"/>
  <c r="CK247" i="1"/>
  <c r="CP289" i="1"/>
  <c r="CK289" i="1"/>
  <c r="CP333" i="1"/>
  <c r="CK333" i="1"/>
  <c r="DB89" i="1"/>
  <c r="CX89" i="1"/>
  <c r="DB365" i="1"/>
  <c r="CX365" i="1"/>
  <c r="J23" i="1"/>
  <c r="K23" i="1" s="1"/>
  <c r="CX16" i="1"/>
  <c r="DB16" i="1"/>
  <c r="BK9" i="1"/>
  <c r="BF9" i="1"/>
  <c r="BF47" i="1"/>
  <c r="BK47" i="1"/>
  <c r="BF28" i="1"/>
  <c r="BK28" i="1"/>
  <c r="BF63" i="1"/>
  <c r="BK63" i="1"/>
  <c r="BK11" i="1"/>
  <c r="BF11" i="1"/>
  <c r="BK31" i="1"/>
  <c r="BF31" i="1"/>
  <c r="BK33" i="1"/>
  <c r="BF33" i="1"/>
  <c r="BK58" i="1"/>
  <c r="BF58" i="1"/>
  <c r="BK42" i="1"/>
  <c r="BF42" i="1"/>
  <c r="BF81" i="1"/>
  <c r="BK81" i="1"/>
  <c r="BF105" i="1"/>
  <c r="BK105" i="1"/>
  <c r="BK76" i="1"/>
  <c r="BF76" i="1"/>
  <c r="BF111" i="1"/>
  <c r="BK111" i="1"/>
  <c r="BF123" i="1"/>
  <c r="BK123" i="1"/>
  <c r="BK108" i="1"/>
  <c r="BF108" i="1"/>
  <c r="BF127" i="1"/>
  <c r="BK127" i="1"/>
  <c r="BF143" i="1"/>
  <c r="BK143" i="1"/>
  <c r="BK128" i="1"/>
  <c r="BF128" i="1"/>
  <c r="BK144" i="1"/>
  <c r="BF144" i="1"/>
  <c r="BF161" i="1"/>
  <c r="BK161" i="1"/>
  <c r="BF180" i="1"/>
  <c r="BK180" i="1"/>
  <c r="BK154" i="1"/>
  <c r="BF154" i="1"/>
  <c r="BK170" i="1"/>
  <c r="BF170" i="1"/>
  <c r="BK205" i="1"/>
  <c r="BF205" i="1"/>
  <c r="BK189" i="1"/>
  <c r="BF189" i="1"/>
  <c r="BK206" i="1"/>
  <c r="BF206" i="1"/>
  <c r="BK222" i="1"/>
  <c r="BF222" i="1"/>
  <c r="BF209" i="1"/>
  <c r="BK209" i="1"/>
  <c r="BF225" i="1"/>
  <c r="BK225" i="1"/>
  <c r="BF246" i="1"/>
  <c r="BK246" i="1"/>
  <c r="BK241" i="1"/>
  <c r="BF241" i="1"/>
  <c r="BF258" i="1"/>
  <c r="BK258" i="1"/>
  <c r="BK253" i="1"/>
  <c r="BF253" i="1"/>
  <c r="BF277" i="1"/>
  <c r="BK277" i="1"/>
  <c r="BF281" i="1"/>
  <c r="BK281" i="1"/>
  <c r="BF291" i="1"/>
  <c r="BK291" i="1"/>
  <c r="BK292" i="1"/>
  <c r="BF292" i="1"/>
  <c r="BK306" i="1"/>
  <c r="BF306" i="1"/>
  <c r="BK307" i="1"/>
  <c r="BF307" i="1"/>
  <c r="BF333" i="1"/>
  <c r="BK333" i="1"/>
  <c r="BF328" i="1"/>
  <c r="BK328" i="1"/>
  <c r="BK329" i="1"/>
  <c r="BF329" i="1"/>
  <c r="BF342" i="1"/>
  <c r="BK342" i="1"/>
  <c r="BF350" i="1"/>
  <c r="BK350" i="1"/>
  <c r="BF355" i="1"/>
  <c r="BK355" i="1"/>
  <c r="BK368" i="1"/>
  <c r="BF368" i="1"/>
  <c r="CP16" i="1"/>
  <c r="CK16" i="1"/>
  <c r="CP27" i="1"/>
  <c r="CK27" i="1"/>
  <c r="CK22" i="1"/>
  <c r="CP22" i="1"/>
  <c r="CP25" i="1"/>
  <c r="CK25" i="1"/>
  <c r="CK41" i="1"/>
  <c r="CP41" i="1"/>
  <c r="CK62" i="1"/>
  <c r="CP62" i="1"/>
  <c r="CP39" i="1"/>
  <c r="CK39" i="1"/>
  <c r="CP61" i="1"/>
  <c r="CK61" i="1"/>
  <c r="CK70" i="1"/>
  <c r="CP70" i="1"/>
  <c r="CP82" i="1"/>
  <c r="CK82" i="1"/>
  <c r="CP77" i="1"/>
  <c r="CK77" i="1"/>
  <c r="CK100" i="1"/>
  <c r="CP100" i="1"/>
  <c r="CK116" i="1"/>
  <c r="CP116" i="1"/>
  <c r="CP99" i="1"/>
  <c r="CK99" i="1"/>
  <c r="CP115" i="1"/>
  <c r="CK115" i="1"/>
  <c r="CP131" i="1"/>
  <c r="CK131" i="1"/>
  <c r="CP147" i="1"/>
  <c r="CK147" i="1"/>
  <c r="CK126" i="1"/>
  <c r="CP126" i="1"/>
  <c r="CK142" i="1"/>
  <c r="CP142" i="1"/>
  <c r="CK159" i="1"/>
  <c r="CP159" i="1"/>
  <c r="CP162" i="1"/>
  <c r="CK162" i="1"/>
  <c r="CP204" i="1"/>
  <c r="CK204" i="1"/>
  <c r="CK191" i="1"/>
  <c r="CP191" i="1"/>
  <c r="CP178" i="1"/>
  <c r="CK178" i="1"/>
  <c r="CP194" i="1"/>
  <c r="CK194" i="1"/>
  <c r="CK209" i="1"/>
  <c r="CP209" i="1"/>
  <c r="CK225" i="1"/>
  <c r="CP225" i="1"/>
  <c r="CP216" i="1"/>
  <c r="CK216" i="1"/>
  <c r="CP232" i="1"/>
  <c r="CK232" i="1"/>
  <c r="CK233" i="1"/>
  <c r="CP233" i="1"/>
  <c r="CP248" i="1"/>
  <c r="CK248" i="1"/>
  <c r="CK265" i="1"/>
  <c r="CP265" i="1"/>
  <c r="CK264" i="1"/>
  <c r="CP264" i="1"/>
  <c r="CK276" i="1"/>
  <c r="CP276" i="1"/>
  <c r="CP279" i="1"/>
  <c r="CK279" i="1"/>
  <c r="CK295" i="1"/>
  <c r="CP295" i="1"/>
  <c r="CP296" i="1"/>
  <c r="CK296" i="1"/>
  <c r="CP302" i="1"/>
  <c r="CK302" i="1"/>
  <c r="CP314" i="1"/>
  <c r="CK314" i="1"/>
  <c r="CK320" i="1"/>
  <c r="CP320" i="1"/>
  <c r="CK327" i="1"/>
  <c r="CP327" i="1"/>
  <c r="CK338" i="1"/>
  <c r="CP338" i="1"/>
  <c r="CK345" i="1"/>
  <c r="CP345" i="1"/>
  <c r="CP349" i="1"/>
  <c r="CK349" i="1"/>
  <c r="CK362" i="1"/>
  <c r="CP362" i="1"/>
  <c r="CK371" i="1"/>
  <c r="CP371" i="1"/>
  <c r="DB24" i="1"/>
  <c r="CX24" i="1"/>
  <c r="DB13" i="1"/>
  <c r="CX13" i="1"/>
  <c r="DB14" i="1"/>
  <c r="CX14" i="1"/>
  <c r="DB39" i="1"/>
  <c r="CX39" i="1"/>
  <c r="DB61" i="1"/>
  <c r="CX61" i="1"/>
  <c r="CX65" i="1"/>
  <c r="DB65" i="1"/>
  <c r="DB58" i="1"/>
  <c r="CX58" i="1"/>
  <c r="DB67" i="1"/>
  <c r="CX67" i="1"/>
  <c r="DB90" i="1"/>
  <c r="CX90" i="1"/>
  <c r="DB74" i="1"/>
  <c r="CX74" i="1"/>
  <c r="DB92" i="1"/>
  <c r="CX92" i="1"/>
  <c r="DB111" i="1"/>
  <c r="CX111" i="1"/>
  <c r="DB96" i="1"/>
  <c r="CX96" i="1"/>
  <c r="DB112" i="1"/>
  <c r="CX112" i="1"/>
  <c r="CX129" i="1"/>
  <c r="DB129" i="1"/>
  <c r="CX145" i="1"/>
  <c r="DB145" i="1"/>
  <c r="DB132" i="1"/>
  <c r="CX132" i="1"/>
  <c r="DB148" i="1"/>
  <c r="CX148" i="1"/>
  <c r="DB164" i="1"/>
  <c r="CX164" i="1"/>
  <c r="DB220" i="1"/>
  <c r="CX220" i="1"/>
  <c r="CX169" i="1"/>
  <c r="DB169" i="1"/>
  <c r="DB182" i="1"/>
  <c r="CX182" i="1"/>
  <c r="DB198" i="1"/>
  <c r="CX198" i="1"/>
  <c r="DB228" i="1"/>
  <c r="CX228" i="1"/>
  <c r="DB195" i="1"/>
  <c r="CX195" i="1"/>
  <c r="DB206" i="1"/>
  <c r="CX206" i="1"/>
  <c r="CX213" i="1"/>
  <c r="DB213" i="1"/>
  <c r="CX229" i="1"/>
  <c r="DB229" i="1"/>
  <c r="DB237" i="1"/>
  <c r="CX237" i="1"/>
  <c r="CX242" i="1"/>
  <c r="DB242" i="1"/>
  <c r="CX258" i="1"/>
  <c r="DB258" i="1"/>
  <c r="DB255" i="1"/>
  <c r="CX255" i="1"/>
  <c r="DB269" i="1"/>
  <c r="CX269" i="1"/>
  <c r="DB282" i="1"/>
  <c r="CX282" i="1"/>
  <c r="DB300" i="1"/>
  <c r="CX300" i="1"/>
  <c r="DB286" i="1"/>
  <c r="CX286" i="1"/>
  <c r="CX310" i="1"/>
  <c r="DB310" i="1"/>
  <c r="CX308" i="1"/>
  <c r="DB308" i="1"/>
  <c r="DB315" i="1"/>
  <c r="CX315" i="1"/>
  <c r="CX334" i="1"/>
  <c r="DB334" i="1"/>
  <c r="CX330" i="1"/>
  <c r="DB330" i="1"/>
  <c r="DB338" i="1"/>
  <c r="CX338" i="1"/>
  <c r="CX352" i="1"/>
  <c r="DB352" i="1"/>
  <c r="CX363" i="1"/>
  <c r="DB363" i="1"/>
  <c r="CX369" i="1"/>
  <c r="DB369" i="1"/>
  <c r="AM3" i="1"/>
  <c r="BS3" i="1"/>
  <c r="DK3" i="1"/>
  <c r="DP3" i="1"/>
  <c r="BX3" i="1"/>
  <c r="BF7" i="1"/>
  <c r="BK7" i="1"/>
  <c r="BF90" i="1"/>
  <c r="BK90" i="1"/>
  <c r="BF121" i="1"/>
  <c r="BK121" i="1"/>
  <c r="BK136" i="1"/>
  <c r="BF136" i="1"/>
  <c r="BK181" i="1"/>
  <c r="BF181" i="1"/>
  <c r="BF217" i="1"/>
  <c r="BK217" i="1"/>
  <c r="BK261" i="1"/>
  <c r="BF261" i="1"/>
  <c r="BF318" i="1"/>
  <c r="BK318" i="1"/>
  <c r="BK353" i="1"/>
  <c r="BF353" i="1"/>
  <c r="CP42" i="1"/>
  <c r="CK42" i="1"/>
  <c r="CK108" i="1"/>
  <c r="CP108" i="1"/>
  <c r="CP151" i="1"/>
  <c r="CK151" i="1"/>
  <c r="CK217" i="1"/>
  <c r="CP217" i="1"/>
  <c r="CP271" i="1"/>
  <c r="CK271" i="1"/>
  <c r="CP328" i="1"/>
  <c r="CK328" i="1"/>
  <c r="CK364" i="1"/>
  <c r="CP364" i="1"/>
  <c r="DB37" i="1"/>
  <c r="CX37" i="1"/>
  <c r="DB75" i="1"/>
  <c r="CX75" i="1"/>
  <c r="CX117" i="1"/>
  <c r="DB117" i="1"/>
  <c r="CX161" i="1"/>
  <c r="DB161" i="1"/>
  <c r="DB205" i="1"/>
  <c r="CX205" i="1"/>
  <c r="DB278" i="1"/>
  <c r="CX278" i="1"/>
  <c r="CX314" i="1"/>
  <c r="DB314" i="1"/>
  <c r="CX373" i="1"/>
  <c r="DB373" i="1"/>
  <c r="BF79" i="1"/>
  <c r="BK79" i="1"/>
  <c r="BF194" i="1"/>
  <c r="BK194" i="1"/>
  <c r="CK56" i="1"/>
  <c r="CP56" i="1"/>
  <c r="CP122" i="1"/>
  <c r="CK122" i="1"/>
  <c r="CK136" i="1"/>
  <c r="CP136" i="1"/>
  <c r="CP188" i="1"/>
  <c r="CK188" i="1"/>
  <c r="CP258" i="1"/>
  <c r="CK258" i="1"/>
  <c r="CK305" i="1"/>
  <c r="CP305" i="1"/>
  <c r="CK335" i="1"/>
  <c r="CP335" i="1"/>
  <c r="CX27" i="1"/>
  <c r="DB27" i="1"/>
  <c r="DB52" i="1"/>
  <c r="CX52" i="1"/>
  <c r="CX139" i="1"/>
  <c r="DB139" i="1"/>
  <c r="CX204" i="1"/>
  <c r="DB204" i="1"/>
  <c r="J22" i="1"/>
  <c r="K22" i="1" s="1"/>
  <c r="BK14" i="1"/>
  <c r="BF14" i="1"/>
  <c r="BF6" i="1"/>
  <c r="BK6" i="1"/>
  <c r="BF27" i="1"/>
  <c r="BK27" i="1"/>
  <c r="BF8" i="1"/>
  <c r="BK8" i="1"/>
  <c r="BK22" i="1"/>
  <c r="BF22" i="1"/>
  <c r="BK24" i="1"/>
  <c r="BF24" i="1"/>
  <c r="BK36" i="1"/>
  <c r="BF36" i="1"/>
  <c r="BK37" i="1"/>
  <c r="BF37" i="1"/>
  <c r="BK60" i="1"/>
  <c r="BF60" i="1"/>
  <c r="BK46" i="1"/>
  <c r="BF46" i="1"/>
  <c r="BF99" i="1"/>
  <c r="BK99" i="1"/>
  <c r="BF113" i="1"/>
  <c r="BK113" i="1"/>
  <c r="BK78" i="1"/>
  <c r="BF78" i="1"/>
  <c r="BK82" i="1"/>
  <c r="BF82" i="1"/>
  <c r="BK124" i="1"/>
  <c r="BF124" i="1"/>
  <c r="BK110" i="1"/>
  <c r="BF110" i="1"/>
  <c r="BF129" i="1"/>
  <c r="BK129" i="1"/>
  <c r="BF145" i="1"/>
  <c r="BK145" i="1"/>
  <c r="BK130" i="1"/>
  <c r="BF130" i="1"/>
  <c r="BK146" i="1"/>
  <c r="BF146" i="1"/>
  <c r="BF163" i="1"/>
  <c r="BK163" i="1"/>
  <c r="BF182" i="1"/>
  <c r="BK182" i="1"/>
  <c r="BK156" i="1"/>
  <c r="BF156" i="1"/>
  <c r="BK172" i="1"/>
  <c r="BF172" i="1"/>
  <c r="BF207" i="1"/>
  <c r="BK207" i="1"/>
  <c r="BK191" i="1"/>
  <c r="BF191" i="1"/>
  <c r="BK208" i="1"/>
  <c r="BF208" i="1"/>
  <c r="BK224" i="1"/>
  <c r="BF224" i="1"/>
  <c r="BF211" i="1"/>
  <c r="BK211" i="1"/>
  <c r="BF227" i="1"/>
  <c r="BK227" i="1"/>
  <c r="BF238" i="1"/>
  <c r="BK238" i="1"/>
  <c r="BK243" i="1"/>
  <c r="BF243" i="1"/>
  <c r="BF260" i="1"/>
  <c r="BK260" i="1"/>
  <c r="BK255" i="1"/>
  <c r="BF255" i="1"/>
  <c r="BK276" i="1"/>
  <c r="BF276" i="1"/>
  <c r="BK280" i="1"/>
  <c r="BF280" i="1"/>
  <c r="BF293" i="1"/>
  <c r="BK293" i="1"/>
  <c r="BK294" i="1"/>
  <c r="BF294" i="1"/>
  <c r="BF320" i="1"/>
  <c r="BK320" i="1"/>
  <c r="BF312" i="1"/>
  <c r="BK312" i="1"/>
  <c r="BK321" i="1"/>
  <c r="BF321" i="1"/>
  <c r="BF330" i="1"/>
  <c r="BK330" i="1"/>
  <c r="BF345" i="1"/>
  <c r="BK345" i="1"/>
  <c r="BK344" i="1"/>
  <c r="BF344" i="1"/>
  <c r="BK356" i="1"/>
  <c r="BF356" i="1"/>
  <c r="BK357" i="1"/>
  <c r="BF357" i="1"/>
  <c r="BF369" i="1"/>
  <c r="BK369" i="1"/>
  <c r="CK13" i="1"/>
  <c r="CP13" i="1"/>
  <c r="CP29" i="1"/>
  <c r="CK29" i="1"/>
  <c r="CK10" i="1"/>
  <c r="CP10" i="1"/>
  <c r="CP26" i="1"/>
  <c r="CK26" i="1"/>
  <c r="CK45" i="1"/>
  <c r="CP45" i="1"/>
  <c r="CK64" i="1"/>
  <c r="CP64" i="1"/>
  <c r="CP43" i="1"/>
  <c r="CK43" i="1"/>
  <c r="CP63" i="1"/>
  <c r="CK63" i="1"/>
  <c r="CK72" i="1"/>
  <c r="CP72" i="1"/>
  <c r="CP84" i="1"/>
  <c r="CK84" i="1"/>
  <c r="CP79" i="1"/>
  <c r="CK79" i="1"/>
  <c r="CK102" i="1"/>
  <c r="CP102" i="1"/>
  <c r="CK171" i="1"/>
  <c r="CP171" i="1"/>
  <c r="CP101" i="1"/>
  <c r="CK101" i="1"/>
  <c r="CP117" i="1"/>
  <c r="CK117" i="1"/>
  <c r="CP133" i="1"/>
  <c r="CK133" i="1"/>
  <c r="CP149" i="1"/>
  <c r="CK149" i="1"/>
  <c r="CK128" i="1"/>
  <c r="CP128" i="1"/>
  <c r="CK144" i="1"/>
  <c r="CP144" i="1"/>
  <c r="CK175" i="1"/>
  <c r="CP175" i="1"/>
  <c r="CP164" i="1"/>
  <c r="CK164" i="1"/>
  <c r="CK177" i="1"/>
  <c r="CP177" i="1"/>
  <c r="CK193" i="1"/>
  <c r="CP193" i="1"/>
  <c r="CP180" i="1"/>
  <c r="CK180" i="1"/>
  <c r="CP196" i="1"/>
  <c r="CK196" i="1"/>
  <c r="CK211" i="1"/>
  <c r="CP211" i="1"/>
  <c r="CK227" i="1"/>
  <c r="CP227" i="1"/>
  <c r="CP218" i="1"/>
  <c r="CK218" i="1"/>
  <c r="CP234" i="1"/>
  <c r="CK234" i="1"/>
  <c r="CK235" i="1"/>
  <c r="CP235" i="1"/>
  <c r="CK250" i="1"/>
  <c r="CP250" i="1"/>
  <c r="CP251" i="1"/>
  <c r="CK251" i="1"/>
  <c r="CK262" i="1"/>
  <c r="CP262" i="1"/>
  <c r="CK282" i="1"/>
  <c r="CP282" i="1"/>
  <c r="CP281" i="1"/>
  <c r="CK281" i="1"/>
  <c r="CK284" i="1"/>
  <c r="CP284" i="1"/>
  <c r="CK297" i="1"/>
  <c r="CP297" i="1"/>
  <c r="CP304" i="1"/>
  <c r="CK304" i="1"/>
  <c r="CP316" i="1"/>
  <c r="CK316" i="1"/>
  <c r="CK322" i="1"/>
  <c r="CP322" i="1"/>
  <c r="CK329" i="1"/>
  <c r="CP329" i="1"/>
  <c r="CK340" i="1"/>
  <c r="CP340" i="1"/>
  <c r="CK347" i="1"/>
  <c r="CP347" i="1"/>
  <c r="CP351" i="1"/>
  <c r="CK351" i="1"/>
  <c r="CP363" i="1"/>
  <c r="CK363" i="1"/>
  <c r="CP373" i="1"/>
  <c r="CK373" i="1"/>
  <c r="DB25" i="1"/>
  <c r="CX25" i="1"/>
  <c r="CX5" i="1"/>
  <c r="DB5" i="1"/>
  <c r="DB29" i="1"/>
  <c r="CX29" i="1"/>
  <c r="DB15" i="1"/>
  <c r="CX15" i="1"/>
  <c r="DB23" i="1"/>
  <c r="CX23" i="1"/>
  <c r="DB43" i="1"/>
  <c r="CX43" i="1"/>
  <c r="DB63" i="1"/>
  <c r="CX63" i="1"/>
  <c r="DB86" i="1"/>
  <c r="CX86" i="1"/>
  <c r="DB60" i="1"/>
  <c r="CX60" i="1"/>
  <c r="DB69" i="1"/>
  <c r="CX69" i="1"/>
  <c r="CX81" i="1"/>
  <c r="DB81" i="1"/>
  <c r="DB76" i="1"/>
  <c r="CX76" i="1"/>
  <c r="DB97" i="1"/>
  <c r="CX97" i="1"/>
  <c r="DB113" i="1"/>
  <c r="CX113" i="1"/>
  <c r="DB98" i="1"/>
  <c r="CX98" i="1"/>
  <c r="DB114" i="1"/>
  <c r="CX114" i="1"/>
  <c r="CX131" i="1"/>
  <c r="DB131" i="1"/>
  <c r="CX147" i="1"/>
  <c r="DB147" i="1"/>
  <c r="DB134" i="1"/>
  <c r="CX134" i="1"/>
  <c r="DB150" i="1"/>
  <c r="CX150" i="1"/>
  <c r="DB166" i="1"/>
  <c r="CX166" i="1"/>
  <c r="CX155" i="1"/>
  <c r="DB155" i="1"/>
  <c r="CX171" i="1"/>
  <c r="DB171" i="1"/>
  <c r="DB184" i="1"/>
  <c r="CX184" i="1"/>
  <c r="DB200" i="1"/>
  <c r="CX200" i="1"/>
  <c r="DB181" i="1"/>
  <c r="CX181" i="1"/>
  <c r="DB197" i="1"/>
  <c r="CX197" i="1"/>
  <c r="DB208" i="1"/>
  <c r="CX208" i="1"/>
  <c r="CX215" i="1"/>
  <c r="DB215" i="1"/>
  <c r="CX232" i="1"/>
  <c r="DB232" i="1"/>
  <c r="DB239" i="1"/>
  <c r="CX239" i="1"/>
  <c r="CX245" i="1"/>
  <c r="DB245" i="1"/>
  <c r="CX260" i="1"/>
  <c r="DB260" i="1"/>
  <c r="DB257" i="1"/>
  <c r="CX257" i="1"/>
  <c r="DB271" i="1"/>
  <c r="CX271" i="1"/>
  <c r="DB268" i="1"/>
  <c r="CX268" i="1"/>
  <c r="CX285" i="1"/>
  <c r="DB285" i="1"/>
  <c r="DB288" i="1"/>
  <c r="CX288" i="1"/>
  <c r="DB295" i="1"/>
  <c r="CX295" i="1"/>
  <c r="CX311" i="1"/>
  <c r="DB311" i="1"/>
  <c r="DB317" i="1"/>
  <c r="CX317" i="1"/>
  <c r="DB335" i="1"/>
  <c r="CX335" i="1"/>
  <c r="DB337" i="1"/>
  <c r="CX337" i="1"/>
  <c r="DB340" i="1"/>
  <c r="CX340" i="1"/>
  <c r="DB348" i="1"/>
  <c r="CX348" i="1"/>
  <c r="DB357" i="1"/>
  <c r="CX357" i="1"/>
  <c r="DB370" i="1"/>
  <c r="CX370" i="1"/>
  <c r="W4" i="1"/>
  <c r="U5" i="1"/>
  <c r="V4" i="1"/>
  <c r="BF48" i="1"/>
  <c r="BK48" i="1"/>
  <c r="BK68" i="1"/>
  <c r="BF68" i="1"/>
  <c r="BF135" i="1"/>
  <c r="BK135" i="1"/>
  <c r="BK178" i="1"/>
  <c r="BF178" i="1"/>
  <c r="BK214" i="1"/>
  <c r="BF214" i="1"/>
  <c r="BF250" i="1"/>
  <c r="BK250" i="1"/>
  <c r="BF283" i="1"/>
  <c r="BK283" i="1"/>
  <c r="BF303" i="1"/>
  <c r="BK303" i="1"/>
  <c r="BK334" i="1"/>
  <c r="BF334" i="1"/>
  <c r="BF366" i="1"/>
  <c r="BK366" i="1"/>
  <c r="CK40" i="1"/>
  <c r="CP40" i="1"/>
  <c r="CK78" i="1"/>
  <c r="CP78" i="1"/>
  <c r="CP123" i="1"/>
  <c r="CK123" i="1"/>
  <c r="CP154" i="1"/>
  <c r="CK154" i="1"/>
  <c r="CP202" i="1"/>
  <c r="CK202" i="1"/>
  <c r="CP256" i="1"/>
  <c r="CK256" i="1"/>
  <c r="CK303" i="1"/>
  <c r="CP303" i="1"/>
  <c r="CK350" i="1"/>
  <c r="CP350" i="1"/>
  <c r="BF26" i="1"/>
  <c r="BK26" i="1"/>
  <c r="CX44" i="1"/>
  <c r="DB44" i="1"/>
  <c r="DB87" i="1"/>
  <c r="CX87" i="1"/>
  <c r="DB124" i="1"/>
  <c r="CX124" i="1"/>
  <c r="DB190" i="1"/>
  <c r="CX190" i="1"/>
  <c r="CX221" i="1"/>
  <c r="DB221" i="1"/>
  <c r="CX266" i="1"/>
  <c r="DB266" i="1"/>
  <c r="CX322" i="1"/>
  <c r="DB322" i="1"/>
  <c r="BK13" i="1"/>
  <c r="BF13" i="1"/>
  <c r="BF73" i="1"/>
  <c r="BK73" i="1"/>
  <c r="BF151" i="1"/>
  <c r="BK151" i="1"/>
  <c r="BK138" i="1"/>
  <c r="BF138" i="1"/>
  <c r="BK183" i="1"/>
  <c r="BF183" i="1"/>
  <c r="BF219" i="1"/>
  <c r="BK219" i="1"/>
  <c r="BK263" i="1"/>
  <c r="BF263" i="1"/>
  <c r="BF305" i="1"/>
  <c r="BK305" i="1"/>
  <c r="BK349" i="1"/>
  <c r="BF349" i="1"/>
  <c r="CK21" i="1"/>
  <c r="CP21" i="1"/>
  <c r="CK85" i="1"/>
  <c r="CP85" i="1"/>
  <c r="CP109" i="1"/>
  <c r="CK109" i="1"/>
  <c r="CP172" i="1"/>
  <c r="CK172" i="1"/>
  <c r="CP210" i="1"/>
  <c r="CK210" i="1"/>
  <c r="CK270" i="1"/>
  <c r="CP270" i="1"/>
  <c r="CK313" i="1"/>
  <c r="CP313" i="1"/>
  <c r="CP366" i="1"/>
  <c r="CK366" i="1"/>
  <c r="DB55" i="1"/>
  <c r="CX55" i="1"/>
  <c r="DB68" i="1"/>
  <c r="CX68" i="1"/>
  <c r="CX151" i="1"/>
  <c r="DB151" i="1"/>
  <c r="DB158" i="1"/>
  <c r="CX158" i="1"/>
  <c r="DB192" i="1"/>
  <c r="CX192" i="1"/>
  <c r="CX223" i="1"/>
  <c r="DB223" i="1"/>
  <c r="DB280" i="1"/>
  <c r="CX280" i="1"/>
  <c r="DB356" i="1"/>
  <c r="CX356" i="1"/>
  <c r="J20" i="1"/>
  <c r="K20" i="1" s="1"/>
  <c r="BF30" i="1"/>
  <c r="BK30" i="1"/>
  <c r="BF17" i="1"/>
  <c r="BK17" i="1"/>
  <c r="BF35" i="1"/>
  <c r="BK35" i="1"/>
  <c r="BK29" i="1"/>
  <c r="BF29" i="1"/>
  <c r="BF40" i="1"/>
  <c r="BK40" i="1"/>
  <c r="BK41" i="1"/>
  <c r="BF41" i="1"/>
  <c r="BK62" i="1"/>
  <c r="BF62" i="1"/>
  <c r="BF88" i="1"/>
  <c r="BK88" i="1"/>
  <c r="BF107" i="1"/>
  <c r="BK107" i="1"/>
  <c r="BK122" i="1"/>
  <c r="BF122" i="1"/>
  <c r="BK80" i="1"/>
  <c r="BF80" i="1"/>
  <c r="BK91" i="1"/>
  <c r="BF91" i="1"/>
  <c r="BK96" i="1"/>
  <c r="BF96" i="1"/>
  <c r="BK112" i="1"/>
  <c r="BF112" i="1"/>
  <c r="BF131" i="1"/>
  <c r="BK131" i="1"/>
  <c r="BF147" i="1"/>
  <c r="BK147" i="1"/>
  <c r="BK132" i="1"/>
  <c r="BF132" i="1"/>
  <c r="BK148" i="1"/>
  <c r="BF148" i="1"/>
  <c r="BF165" i="1"/>
  <c r="BK165" i="1"/>
  <c r="BF190" i="1"/>
  <c r="BK190" i="1"/>
  <c r="BK158" i="1"/>
  <c r="BF158" i="1"/>
  <c r="BK174" i="1"/>
  <c r="BF174" i="1"/>
  <c r="BF177" i="1"/>
  <c r="BK177" i="1"/>
  <c r="BK193" i="1"/>
  <c r="BF193" i="1"/>
  <c r="BK210" i="1"/>
  <c r="BF210" i="1"/>
  <c r="BK226" i="1"/>
  <c r="BF226" i="1"/>
  <c r="BF213" i="1"/>
  <c r="BK213" i="1"/>
  <c r="BF229" i="1"/>
  <c r="BK229" i="1"/>
  <c r="BF240" i="1"/>
  <c r="BK240" i="1"/>
  <c r="BK249" i="1"/>
  <c r="BF249" i="1"/>
  <c r="BF262" i="1"/>
  <c r="BK262" i="1"/>
  <c r="BK257" i="1"/>
  <c r="BF257" i="1"/>
  <c r="BF264" i="1"/>
  <c r="BK264" i="1"/>
  <c r="BK282" i="1"/>
  <c r="BF282" i="1"/>
  <c r="BF295" i="1"/>
  <c r="BK295" i="1"/>
  <c r="BK297" i="1"/>
  <c r="BF297" i="1"/>
  <c r="BF310" i="1"/>
  <c r="BK310" i="1"/>
  <c r="BF314" i="1"/>
  <c r="BK314" i="1"/>
  <c r="BK313" i="1"/>
  <c r="BF313" i="1"/>
  <c r="BF335" i="1"/>
  <c r="BK335" i="1"/>
  <c r="BK341" i="1"/>
  <c r="BF341" i="1"/>
  <c r="BK346" i="1"/>
  <c r="BF346" i="1"/>
  <c r="BF360" i="1"/>
  <c r="BK360" i="1"/>
  <c r="BK359" i="1"/>
  <c r="BF359" i="1"/>
  <c r="BF371" i="1"/>
  <c r="BK371" i="1"/>
  <c r="CP12" i="1"/>
  <c r="CK12" i="1"/>
  <c r="CK48" i="1"/>
  <c r="CP48" i="1"/>
  <c r="CK14" i="1"/>
  <c r="CP14" i="1"/>
  <c r="CK30" i="1"/>
  <c r="CP30" i="1"/>
  <c r="CK50" i="1"/>
  <c r="CP50" i="1"/>
  <c r="CP34" i="1"/>
  <c r="CK34" i="1"/>
  <c r="CP47" i="1"/>
  <c r="CK47" i="1"/>
  <c r="CP81" i="1"/>
  <c r="CK81" i="1"/>
  <c r="CK74" i="1"/>
  <c r="CP74" i="1"/>
  <c r="CP86" i="1"/>
  <c r="CK86" i="1"/>
  <c r="CP88" i="1"/>
  <c r="CK88" i="1"/>
  <c r="CK104" i="1"/>
  <c r="CP104" i="1"/>
  <c r="CK120" i="1"/>
  <c r="CP120" i="1"/>
  <c r="CP103" i="1"/>
  <c r="CK103" i="1"/>
  <c r="CK119" i="1"/>
  <c r="CP119" i="1"/>
  <c r="CP135" i="1"/>
  <c r="CK135" i="1"/>
  <c r="CP153" i="1"/>
  <c r="CK153" i="1"/>
  <c r="CK130" i="1"/>
  <c r="CP130" i="1"/>
  <c r="CK146" i="1"/>
  <c r="CP146" i="1"/>
  <c r="CK150" i="1"/>
  <c r="CP150" i="1"/>
  <c r="CP166" i="1"/>
  <c r="CK166" i="1"/>
  <c r="CP179" i="1"/>
  <c r="CK179" i="1"/>
  <c r="CK195" i="1"/>
  <c r="CP195" i="1"/>
  <c r="CP182" i="1"/>
  <c r="CK182" i="1"/>
  <c r="CP198" i="1"/>
  <c r="CK198" i="1"/>
  <c r="CK213" i="1"/>
  <c r="CP213" i="1"/>
  <c r="CK229" i="1"/>
  <c r="CP229" i="1"/>
  <c r="CP220" i="1"/>
  <c r="CK220" i="1"/>
  <c r="CP236" i="1"/>
  <c r="CK236" i="1"/>
  <c r="CK237" i="1"/>
  <c r="CP237" i="1"/>
  <c r="CP252" i="1"/>
  <c r="CK252" i="1"/>
  <c r="CK253" i="1"/>
  <c r="CP253" i="1"/>
  <c r="CP280" i="1"/>
  <c r="CK280" i="1"/>
  <c r="CK267" i="1"/>
  <c r="CP267" i="1"/>
  <c r="CP283" i="1"/>
  <c r="CK283" i="1"/>
  <c r="CK286" i="1"/>
  <c r="CP286" i="1"/>
  <c r="CK299" i="1"/>
  <c r="CP299" i="1"/>
  <c r="CP306" i="1"/>
  <c r="CK306" i="1"/>
  <c r="CP318" i="1"/>
  <c r="CK318" i="1"/>
  <c r="CP324" i="1"/>
  <c r="CK324" i="1"/>
  <c r="CK334" i="1"/>
  <c r="CP334" i="1"/>
  <c r="CK341" i="1"/>
  <c r="CP341" i="1"/>
  <c r="CP346" i="1"/>
  <c r="CK346" i="1"/>
  <c r="CK354" i="1"/>
  <c r="CP354" i="1"/>
  <c r="CP358" i="1"/>
  <c r="CK358" i="1"/>
  <c r="CP368" i="1"/>
  <c r="CK368" i="1"/>
  <c r="DB31" i="1"/>
  <c r="CX31" i="1"/>
  <c r="CX20" i="1"/>
  <c r="DB20" i="1"/>
  <c r="DB33" i="1"/>
  <c r="CX33" i="1"/>
  <c r="DB47" i="1"/>
  <c r="CX47" i="1"/>
  <c r="DB36" i="1"/>
  <c r="CX36" i="1"/>
  <c r="DB41" i="1"/>
  <c r="CX41" i="1"/>
  <c r="DB62" i="1"/>
  <c r="CX62" i="1"/>
  <c r="DB71" i="1"/>
  <c r="CX71" i="1"/>
  <c r="CX83" i="1"/>
  <c r="DB83" i="1"/>
  <c r="DB78" i="1"/>
  <c r="CX78" i="1"/>
  <c r="DB99" i="1"/>
  <c r="CX99" i="1"/>
  <c r="DB115" i="1"/>
  <c r="CX115" i="1"/>
  <c r="DB100" i="1"/>
  <c r="CX100" i="1"/>
  <c r="DB116" i="1"/>
  <c r="CX116" i="1"/>
  <c r="CX133" i="1"/>
  <c r="DB133" i="1"/>
  <c r="DB149" i="1"/>
  <c r="CX149" i="1"/>
  <c r="DB136" i="1"/>
  <c r="CX136" i="1"/>
  <c r="DB152" i="1"/>
  <c r="CX152" i="1"/>
  <c r="DB168" i="1"/>
  <c r="CX168" i="1"/>
  <c r="CX157" i="1"/>
  <c r="DB157" i="1"/>
  <c r="CX173" i="1"/>
  <c r="DB173" i="1"/>
  <c r="DB186" i="1"/>
  <c r="CX186" i="1"/>
  <c r="DB202" i="1"/>
  <c r="CX202" i="1"/>
  <c r="DB183" i="1"/>
  <c r="CX183" i="1"/>
  <c r="DB199" i="1"/>
  <c r="CX199" i="1"/>
  <c r="DB224" i="1"/>
  <c r="CX224" i="1"/>
  <c r="CX217" i="1"/>
  <c r="DB217" i="1"/>
  <c r="CX236" i="1"/>
  <c r="DB236" i="1"/>
  <c r="DB241" i="1"/>
  <c r="CX241" i="1"/>
  <c r="CX250" i="1"/>
  <c r="DB250" i="1"/>
  <c r="DB265" i="1"/>
  <c r="CX265" i="1"/>
  <c r="DB259" i="1"/>
  <c r="CX259" i="1"/>
  <c r="DB273" i="1"/>
  <c r="CX273" i="1"/>
  <c r="DB270" i="1"/>
  <c r="CX270" i="1"/>
  <c r="CX287" i="1"/>
  <c r="DB287" i="1"/>
  <c r="DB290" i="1"/>
  <c r="CX290" i="1"/>
  <c r="DB297" i="1"/>
  <c r="CX297" i="1"/>
  <c r="DB307" i="1"/>
  <c r="CX307" i="1"/>
  <c r="CX332" i="1"/>
  <c r="DB332" i="1"/>
  <c r="CX331" i="1"/>
  <c r="DB331" i="1"/>
  <c r="DB339" i="1"/>
  <c r="CX339" i="1"/>
  <c r="DB351" i="1"/>
  <c r="CX351" i="1"/>
  <c r="DB349" i="1"/>
  <c r="CX349" i="1"/>
  <c r="DB359" i="1"/>
  <c r="CX359" i="1"/>
  <c r="CX371" i="1"/>
  <c r="DB371" i="1"/>
  <c r="AB3" i="1"/>
  <c r="AA3" i="1"/>
  <c r="AE3" i="1"/>
  <c r="AT3" i="1" l="1"/>
  <c r="CV3" i="1" s="1"/>
  <c r="F48" i="1"/>
  <c r="I48" i="1" s="1"/>
  <c r="E48" i="1"/>
  <c r="J48" i="1" s="1"/>
  <c r="D48" i="1"/>
  <c r="BS4" i="1"/>
  <c r="DK4" i="1"/>
  <c r="BX4" i="1"/>
  <c r="DP4" i="1"/>
  <c r="CH3" i="1"/>
  <c r="BC3" i="1"/>
  <c r="AC3" i="1"/>
  <c r="U6" i="1"/>
  <c r="W5" i="1"/>
  <c r="V5" i="1"/>
  <c r="AB4" i="1"/>
  <c r="AE4" i="1"/>
  <c r="AT4" i="1" s="1"/>
  <c r="CV4" i="1" s="1"/>
  <c r="AA4" i="1"/>
  <c r="BD3" i="1"/>
  <c r="AS3" i="1"/>
  <c r="CI3" i="1" s="1"/>
  <c r="F44" i="1"/>
  <c r="I44" i="1" s="1"/>
  <c r="E44" i="1"/>
  <c r="D44" i="1"/>
  <c r="AM2" i="1"/>
  <c r="EO5" i="1"/>
  <c r="EL5" i="1"/>
  <c r="E49" i="1"/>
  <c r="J49" i="1" s="1"/>
  <c r="D49" i="1"/>
  <c r="F49" i="1"/>
  <c r="I49" i="1" s="1"/>
  <c r="F53" i="1"/>
  <c r="I53" i="1" s="1"/>
  <c r="D53" i="1"/>
  <c r="E53" i="1"/>
  <c r="J53" i="1" s="1"/>
  <c r="F51" i="1"/>
  <c r="I51" i="1" s="1"/>
  <c r="D51" i="1"/>
  <c r="E51" i="1"/>
  <c r="J51" i="1" s="1"/>
  <c r="O25" i="1"/>
  <c r="K17" i="1"/>
  <c r="J29" i="1"/>
  <c r="K29" i="1" s="1"/>
  <c r="F55" i="1"/>
  <c r="I55" i="1" s="1"/>
  <c r="D55" i="1"/>
  <c r="E55" i="1"/>
  <c r="J55" i="1" s="1"/>
  <c r="F46" i="1"/>
  <c r="I46" i="1" s="1"/>
  <c r="D46" i="1"/>
  <c r="E46" i="1"/>
  <c r="J46" i="1" s="1"/>
  <c r="F47" i="1"/>
  <c r="I47" i="1" s="1"/>
  <c r="E47" i="1"/>
  <c r="D47" i="1"/>
  <c r="F52" i="1"/>
  <c r="I52" i="1" s="1"/>
  <c r="E52" i="1"/>
  <c r="J52" i="1" s="1"/>
  <c r="D52" i="1"/>
  <c r="D50" i="1"/>
  <c r="E50" i="1"/>
  <c r="F50" i="1"/>
  <c r="I50" i="1" s="1"/>
  <c r="E45" i="1"/>
  <c r="J45" i="1" s="1"/>
  <c r="D45" i="1"/>
  <c r="F45" i="1"/>
  <c r="I45" i="1" s="1"/>
  <c r="F54" i="1"/>
  <c r="I54" i="1" s="1"/>
  <c r="E54" i="1"/>
  <c r="J54" i="1" s="1"/>
  <c r="D54" i="1"/>
  <c r="J50" i="1" l="1"/>
  <c r="CY4" i="1"/>
  <c r="CZ4" i="1" s="1"/>
  <c r="DF4" i="1" s="1"/>
  <c r="DC4" i="1"/>
  <c r="DD4" i="1" s="1"/>
  <c r="BD4" i="1"/>
  <c r="AS4" i="1"/>
  <c r="CI4" i="1" s="1"/>
  <c r="J47" i="1"/>
  <c r="O26" i="1"/>
  <c r="AU3" i="1"/>
  <c r="DC3" i="1"/>
  <c r="DD3" i="1" s="1"/>
  <c r="CY3" i="1"/>
  <c r="CZ3" i="1" s="1"/>
  <c r="DF3" i="1"/>
  <c r="EL6" i="1"/>
  <c r="EO6" i="1"/>
  <c r="J44" i="1"/>
  <c r="DK5" i="1"/>
  <c r="BX5" i="1"/>
  <c r="BS5" i="1"/>
  <c r="DP5" i="1"/>
  <c r="EE3" i="1"/>
  <c r="AO3" i="1"/>
  <c r="CM3" i="1"/>
  <c r="CR3" i="1"/>
  <c r="AA5" i="1"/>
  <c r="AB5" i="1"/>
  <c r="AE5" i="1"/>
  <c r="AT5" i="1" s="1"/>
  <c r="CV5" i="1" s="1"/>
  <c r="BG3" i="1"/>
  <c r="BI3" i="1" s="1"/>
  <c r="BL3" i="1"/>
  <c r="BH3" i="1"/>
  <c r="BM3" i="1"/>
  <c r="AC4" i="1"/>
  <c r="BC4" i="1"/>
  <c r="CH4" i="1"/>
  <c r="W6" i="1"/>
  <c r="U7" i="1"/>
  <c r="V6" i="1"/>
  <c r="CQ3" i="1"/>
  <c r="CS3" i="1" s="1"/>
  <c r="CL3" i="1"/>
  <c r="CN3" i="1" s="1"/>
  <c r="DH3" i="1" s="1"/>
  <c r="BL4" i="1" l="1"/>
  <c r="BN4" i="1" s="1"/>
  <c r="BG4" i="1"/>
  <c r="DC5" i="1"/>
  <c r="DD5" i="1" s="1"/>
  <c r="CY5" i="1"/>
  <c r="CZ5" i="1" s="1"/>
  <c r="DF5" i="1"/>
  <c r="CM4" i="1"/>
  <c r="CR4" i="1"/>
  <c r="AU4" i="1"/>
  <c r="BD5" i="1"/>
  <c r="AS5" i="1"/>
  <c r="CI5" i="1" s="1"/>
  <c r="BH4" i="1"/>
  <c r="BM4" i="1"/>
  <c r="EE4" i="1"/>
  <c r="AO4" i="1"/>
  <c r="G44" i="1"/>
  <c r="AW3" i="1"/>
  <c r="EF3" i="1"/>
  <c r="EG3" i="1" s="1"/>
  <c r="CH5" i="1"/>
  <c r="AU5" i="1"/>
  <c r="BC5" i="1"/>
  <c r="AC5" i="1"/>
  <c r="BS6" i="1"/>
  <c r="BX6" i="1"/>
  <c r="DP6" i="1"/>
  <c r="DK6" i="1"/>
  <c r="O27" i="1"/>
  <c r="EO7" i="1"/>
  <c r="EL7" i="1"/>
  <c r="AB6" i="1"/>
  <c r="AE6" i="1"/>
  <c r="AA6" i="1"/>
  <c r="BN3" i="1"/>
  <c r="BP3" i="1" s="1"/>
  <c r="AQ3" i="1"/>
  <c r="BW3" i="1" s="1"/>
  <c r="AP3" i="1"/>
  <c r="BR3" i="1" s="1"/>
  <c r="U8" i="1"/>
  <c r="V7" i="1"/>
  <c r="W7" i="1"/>
  <c r="CL4" i="1"/>
  <c r="CN4" i="1" s="1"/>
  <c r="CQ4" i="1"/>
  <c r="AT6" i="1" l="1"/>
  <c r="CV6" i="1" s="1"/>
  <c r="BD6" i="1"/>
  <c r="AS6" i="1"/>
  <c r="G46" i="1"/>
  <c r="EF5" i="1"/>
  <c r="AW5" i="1"/>
  <c r="DK7" i="1"/>
  <c r="BX7" i="1"/>
  <c r="DP7" i="1"/>
  <c r="BS7" i="1"/>
  <c r="CQ5" i="1"/>
  <c r="CS5" i="1" s="1"/>
  <c r="CL5" i="1"/>
  <c r="CN5" i="1" s="1"/>
  <c r="DH5" i="1" s="1"/>
  <c r="BY3" i="1"/>
  <c r="BZ3" i="1" s="1"/>
  <c r="BG5" i="1"/>
  <c r="BL5" i="1"/>
  <c r="AA7" i="1"/>
  <c r="AE7" i="1"/>
  <c r="AT7" i="1" s="1"/>
  <c r="CV7" i="1" s="1"/>
  <c r="AB7" i="1"/>
  <c r="U9" i="1"/>
  <c r="W8" i="1"/>
  <c r="V8" i="1"/>
  <c r="CR5" i="1"/>
  <c r="CM5" i="1"/>
  <c r="BT3" i="1"/>
  <c r="BU3" i="1" s="1"/>
  <c r="EO8" i="1"/>
  <c r="EL8" i="1"/>
  <c r="BH5" i="1"/>
  <c r="BM5" i="1"/>
  <c r="BI4" i="1"/>
  <c r="BP4" i="1" s="1"/>
  <c r="G45" i="1"/>
  <c r="EF4" i="1"/>
  <c r="EG4" i="1" s="1"/>
  <c r="AW4" i="1"/>
  <c r="AX3" i="1"/>
  <c r="DJ3" i="1" s="1"/>
  <c r="O28" i="1"/>
  <c r="CS4" i="1"/>
  <c r="DH4" i="1" s="1"/>
  <c r="BC6" i="1"/>
  <c r="CH6" i="1"/>
  <c r="AC6" i="1"/>
  <c r="AO5" i="1"/>
  <c r="EE5" i="1"/>
  <c r="EG5" i="1" s="1"/>
  <c r="AP4" i="1"/>
  <c r="BR4" i="1" s="1"/>
  <c r="CB3" i="1" l="1"/>
  <c r="CD3" i="1" s="1"/>
  <c r="EA3" i="1" s="1"/>
  <c r="AP5" i="1"/>
  <c r="BR5" i="1" s="1"/>
  <c r="CY7" i="1"/>
  <c r="CZ7" i="1" s="1"/>
  <c r="DF7" i="1" s="1"/>
  <c r="DC7" i="1"/>
  <c r="DD7" i="1" s="1"/>
  <c r="BC7" i="1"/>
  <c r="AC7" i="1"/>
  <c r="CH7" i="1"/>
  <c r="AX5" i="1"/>
  <c r="DJ5" i="1" s="1"/>
  <c r="O29" i="1"/>
  <c r="BN5" i="1"/>
  <c r="BT4" i="1"/>
  <c r="BU4" i="1" s="1"/>
  <c r="EE6" i="1"/>
  <c r="AO6" i="1"/>
  <c r="DP8" i="1"/>
  <c r="BS8" i="1"/>
  <c r="BX8" i="1"/>
  <c r="DK8" i="1"/>
  <c r="BI5" i="1"/>
  <c r="BP5" i="1" s="1"/>
  <c r="CI6" i="1"/>
  <c r="DL3" i="1"/>
  <c r="DM3" i="1" s="1"/>
  <c r="BH6" i="1"/>
  <c r="BM6" i="1"/>
  <c r="W9" i="1"/>
  <c r="U10" i="1"/>
  <c r="V9" i="1"/>
  <c r="AU6" i="1"/>
  <c r="CL6" i="1"/>
  <c r="CQ6" i="1"/>
  <c r="AY3" i="1"/>
  <c r="DO3" i="1" s="1"/>
  <c r="EL9" i="1"/>
  <c r="EO9" i="1"/>
  <c r="AQ4" i="1"/>
  <c r="BW4" i="1" s="1"/>
  <c r="BG6" i="1"/>
  <c r="BL6" i="1"/>
  <c r="AX4" i="1"/>
  <c r="DJ4" i="1" s="1"/>
  <c r="BD7" i="1"/>
  <c r="AS7" i="1"/>
  <c r="CI7" i="1" s="1"/>
  <c r="DC6" i="1"/>
  <c r="DD6" i="1" s="1"/>
  <c r="CY6" i="1"/>
  <c r="CZ6" i="1" s="1"/>
  <c r="DF6" i="1"/>
  <c r="AE8" i="1"/>
  <c r="AT8" i="1" s="1"/>
  <c r="CV8" i="1" s="1"/>
  <c r="AB8" i="1"/>
  <c r="AA8" i="1"/>
  <c r="CH8" i="1" l="1"/>
  <c r="BC8" i="1"/>
  <c r="AC8" i="1"/>
  <c r="AY5" i="1"/>
  <c r="DO5" i="1" s="1"/>
  <c r="U11" i="1"/>
  <c r="V10" i="1"/>
  <c r="W10" i="1"/>
  <c r="DL4" i="1"/>
  <c r="DM4" i="1" s="1"/>
  <c r="DM5" i="1"/>
  <c r="DL5" i="1"/>
  <c r="BN6" i="1"/>
  <c r="CL7" i="1"/>
  <c r="CN7" i="1" s="1"/>
  <c r="CQ7" i="1"/>
  <c r="DC8" i="1"/>
  <c r="DD8" i="1" s="1"/>
  <c r="CY8" i="1"/>
  <c r="CZ8" i="1" s="1"/>
  <c r="DF8" i="1" s="1"/>
  <c r="BI6" i="1"/>
  <c r="BP6" i="1" s="1"/>
  <c r="G47" i="1"/>
  <c r="AW6" i="1"/>
  <c r="EF6" i="1"/>
  <c r="CM6" i="1"/>
  <c r="CN6" i="1" s="1"/>
  <c r="DH6" i="1" s="1"/>
  <c r="CR6" i="1"/>
  <c r="CS6" i="1" s="1"/>
  <c r="EE7" i="1"/>
  <c r="AO7" i="1"/>
  <c r="BU5" i="1"/>
  <c r="BT5" i="1"/>
  <c r="EG6" i="1"/>
  <c r="BY4" i="1"/>
  <c r="BZ4" i="1" s="1"/>
  <c r="CB4" i="1" s="1"/>
  <c r="CD4" i="1" s="1"/>
  <c r="EA4" i="1" s="1"/>
  <c r="BX9" i="1"/>
  <c r="DP9" i="1"/>
  <c r="BS9" i="1"/>
  <c r="DK9" i="1"/>
  <c r="O30" i="1"/>
  <c r="BG7" i="1"/>
  <c r="BI7" i="1" s="1"/>
  <c r="BL7" i="1"/>
  <c r="BN7" i="1" s="1"/>
  <c r="BP7" i="1"/>
  <c r="AQ5" i="1"/>
  <c r="BW5" i="1" s="1"/>
  <c r="AU7" i="1"/>
  <c r="BM7" i="1"/>
  <c r="BH7" i="1"/>
  <c r="AE9" i="1"/>
  <c r="AT9" i="1" s="1"/>
  <c r="CV9" i="1" s="1"/>
  <c r="AB9" i="1"/>
  <c r="AA9" i="1"/>
  <c r="EL10" i="1"/>
  <c r="EO10" i="1"/>
  <c r="AS8" i="1"/>
  <c r="CI8" i="1" s="1"/>
  <c r="BD8" i="1"/>
  <c r="AY4" i="1"/>
  <c r="DO4" i="1" s="1"/>
  <c r="DQ3" i="1"/>
  <c r="DR3" i="1" s="1"/>
  <c r="DT3" i="1" s="1"/>
  <c r="DX3" i="1" s="1"/>
  <c r="EB3" i="1" s="1"/>
  <c r="EC3" i="1" s="1"/>
  <c r="EI3" i="1" s="1"/>
  <c r="AQ6" i="1"/>
  <c r="BW6" i="1" s="1"/>
  <c r="AP6" i="1"/>
  <c r="BR6" i="1" s="1"/>
  <c r="CM7" i="1"/>
  <c r="CR7" i="1"/>
  <c r="DT4" i="1" l="1"/>
  <c r="DX4" i="1" s="1"/>
  <c r="EB4" i="1" s="1"/>
  <c r="EC4" i="1" s="1"/>
  <c r="EI4" i="1" s="1"/>
  <c r="EG7" i="1"/>
  <c r="CM8" i="1"/>
  <c r="CR8" i="1"/>
  <c r="AO8" i="1"/>
  <c r="EE8" i="1"/>
  <c r="BD9" i="1"/>
  <c r="AS9" i="1"/>
  <c r="CI9" i="1" s="1"/>
  <c r="EO11" i="1"/>
  <c r="EL11" i="1"/>
  <c r="G48" i="1"/>
  <c r="AW7" i="1"/>
  <c r="EF7" i="1"/>
  <c r="AU8" i="1"/>
  <c r="DR5" i="1"/>
  <c r="DT5" i="1" s="1"/>
  <c r="DX5" i="1" s="1"/>
  <c r="EB5" i="1" s="1"/>
  <c r="DQ5" i="1"/>
  <c r="BH8" i="1"/>
  <c r="BM8" i="1"/>
  <c r="BT6" i="1"/>
  <c r="BU6" i="1" s="1"/>
  <c r="CB6" i="1" s="1"/>
  <c r="CD6" i="1" s="1"/>
  <c r="EA6" i="1" s="1"/>
  <c r="BY5" i="1"/>
  <c r="BZ5" i="1" s="1"/>
  <c r="CB5" i="1" s="1"/>
  <c r="CD5" i="1" s="1"/>
  <c r="EA5" i="1" s="1"/>
  <c r="CS7" i="1"/>
  <c r="DH7" i="1" s="1"/>
  <c r="AB10" i="1"/>
  <c r="AE10" i="1"/>
  <c r="AT10" i="1" s="1"/>
  <c r="CV10" i="1" s="1"/>
  <c r="AA10" i="1"/>
  <c r="BL8" i="1"/>
  <c r="BG8" i="1"/>
  <c r="AX6" i="1"/>
  <c r="DJ6" i="1" s="1"/>
  <c r="BX10" i="1"/>
  <c r="BS10" i="1"/>
  <c r="DP10" i="1"/>
  <c r="DK10" i="1"/>
  <c r="CH9" i="1"/>
  <c r="AC9" i="1"/>
  <c r="BC9" i="1"/>
  <c r="AU9" i="1"/>
  <c r="U12" i="1"/>
  <c r="V11" i="1"/>
  <c r="W11" i="1"/>
  <c r="BY6" i="1"/>
  <c r="BZ6" i="1"/>
  <c r="CL8" i="1"/>
  <c r="CN8" i="1" s="1"/>
  <c r="DH8" i="1" s="1"/>
  <c r="CQ8" i="1"/>
  <c r="CS8" i="1" s="1"/>
  <c r="DQ4" i="1"/>
  <c r="DR4" i="1"/>
  <c r="DC9" i="1"/>
  <c r="DD9" i="1" s="1"/>
  <c r="CY9" i="1"/>
  <c r="CZ9" i="1" s="1"/>
  <c r="DF9" i="1" s="1"/>
  <c r="O31" i="1"/>
  <c r="AP7" i="1"/>
  <c r="BR7" i="1" s="1"/>
  <c r="EC5" i="1" l="1"/>
  <c r="EI5" i="1" s="1"/>
  <c r="G50" i="1"/>
  <c r="EF9" i="1"/>
  <c r="AW9" i="1"/>
  <c r="DL6" i="1"/>
  <c r="DM6" i="1" s="1"/>
  <c r="CR9" i="1"/>
  <c r="CM9" i="1"/>
  <c r="G49" i="1"/>
  <c r="AW8" i="1"/>
  <c r="EF8" i="1"/>
  <c r="EG8" i="1" s="1"/>
  <c r="BM9" i="1"/>
  <c r="BH9" i="1"/>
  <c r="AQ7" i="1"/>
  <c r="BW7" i="1" s="1"/>
  <c r="DP11" i="1"/>
  <c r="BS11" i="1"/>
  <c r="DK11" i="1"/>
  <c r="BX11" i="1"/>
  <c r="BI8" i="1"/>
  <c r="BP8" i="1" s="1"/>
  <c r="AY6" i="1"/>
  <c r="DO6" i="1" s="1"/>
  <c r="BU7" i="1"/>
  <c r="BT7" i="1"/>
  <c r="AE11" i="1"/>
  <c r="AT11" i="1" s="1"/>
  <c r="CV11" i="1" s="1"/>
  <c r="AB11" i="1"/>
  <c r="AA11" i="1"/>
  <c r="U13" i="1"/>
  <c r="W12" i="1"/>
  <c r="V12" i="1"/>
  <c r="BN8" i="1"/>
  <c r="AX7" i="1"/>
  <c r="DJ7" i="1" s="1"/>
  <c r="AP8" i="1"/>
  <c r="BR8" i="1" s="1"/>
  <c r="AQ8" i="1"/>
  <c r="BW8" i="1" s="1"/>
  <c r="BC10" i="1"/>
  <c r="AC10" i="1"/>
  <c r="CH10" i="1"/>
  <c r="DC10" i="1"/>
  <c r="DD10" i="1" s="1"/>
  <c r="CY10" i="1"/>
  <c r="CZ10" i="1" s="1"/>
  <c r="DF10" i="1" s="1"/>
  <c r="O32" i="1"/>
  <c r="BG9" i="1"/>
  <c r="BL9" i="1"/>
  <c r="BN9" i="1" s="1"/>
  <c r="AO9" i="1"/>
  <c r="EE9" i="1"/>
  <c r="EG9" i="1" s="1"/>
  <c r="BD10" i="1"/>
  <c r="AS10" i="1"/>
  <c r="CI10" i="1" s="1"/>
  <c r="EO12" i="1"/>
  <c r="EL12" i="1"/>
  <c r="CL9" i="1"/>
  <c r="CN9" i="1" s="1"/>
  <c r="CQ9" i="1"/>
  <c r="BT8" i="1" l="1"/>
  <c r="BU8" i="1" s="1"/>
  <c r="AS11" i="1"/>
  <c r="CI11" i="1" s="1"/>
  <c r="BD11" i="1"/>
  <c r="AY9" i="1"/>
  <c r="DO9" i="1" s="1"/>
  <c r="AX9" i="1"/>
  <c r="DJ9" i="1" s="1"/>
  <c r="O33" i="1"/>
  <c r="EO13" i="1"/>
  <c r="EL13" i="1"/>
  <c r="EE10" i="1"/>
  <c r="AO10" i="1"/>
  <c r="BM10" i="1"/>
  <c r="BH10" i="1"/>
  <c r="BY8" i="1"/>
  <c r="BZ8" i="1" s="1"/>
  <c r="AP9" i="1"/>
  <c r="BR9" i="1" s="1"/>
  <c r="AQ9" i="1"/>
  <c r="BW9" i="1" s="1"/>
  <c r="CS9" i="1"/>
  <c r="DH9" i="1" s="1"/>
  <c r="AY7" i="1"/>
  <c r="DO7" i="1" s="1"/>
  <c r="AX8" i="1"/>
  <c r="DJ8" i="1" s="1"/>
  <c r="AU11" i="1"/>
  <c r="BC11" i="1"/>
  <c r="CH11" i="1"/>
  <c r="AC11" i="1"/>
  <c r="DL7" i="1"/>
  <c r="DM7" i="1" s="1"/>
  <c r="AU10" i="1"/>
  <c r="CY11" i="1"/>
  <c r="CZ11" i="1" s="1"/>
  <c r="DF11" i="1" s="1"/>
  <c r="DC11" i="1"/>
  <c r="DD11" i="1" s="1"/>
  <c r="BI9" i="1"/>
  <c r="BP9" i="1" s="1"/>
  <c r="CQ10" i="1"/>
  <c r="CL10" i="1"/>
  <c r="DK12" i="1"/>
  <c r="DP12" i="1"/>
  <c r="BS12" i="1"/>
  <c r="BX12" i="1"/>
  <c r="DQ6" i="1"/>
  <c r="DR6" i="1" s="1"/>
  <c r="DT6" i="1" s="1"/>
  <c r="DX6" i="1" s="1"/>
  <c r="EB6" i="1" s="1"/>
  <c r="EC6" i="1" s="1"/>
  <c r="EI6" i="1" s="1"/>
  <c r="AA12" i="1"/>
  <c r="AE12" i="1"/>
  <c r="AT12" i="1" s="1"/>
  <c r="CV12" i="1" s="1"/>
  <c r="AB12" i="1"/>
  <c r="CR10" i="1"/>
  <c r="CM10" i="1"/>
  <c r="BG10" i="1"/>
  <c r="BI10" i="1" s="1"/>
  <c r="BL10" i="1"/>
  <c r="BN10" i="1" s="1"/>
  <c r="BP10" i="1" s="1"/>
  <c r="V13" i="1"/>
  <c r="U14" i="1"/>
  <c r="W13" i="1"/>
  <c r="BY7" i="1"/>
  <c r="BZ7" i="1"/>
  <c r="CB7" i="1" s="1"/>
  <c r="CD7" i="1" s="1"/>
  <c r="EA7" i="1" s="1"/>
  <c r="CB8" i="1" l="1"/>
  <c r="CD8" i="1" s="1"/>
  <c r="EA8" i="1" s="1"/>
  <c r="DC12" i="1"/>
  <c r="DD12" i="1" s="1"/>
  <c r="CY12" i="1"/>
  <c r="CZ12" i="1" s="1"/>
  <c r="DF12" i="1" s="1"/>
  <c r="CN10" i="1"/>
  <c r="DQ7" i="1"/>
  <c r="DR7" i="1" s="1"/>
  <c r="DT7" i="1" s="1"/>
  <c r="DX7" i="1" s="1"/>
  <c r="EB7" i="1" s="1"/>
  <c r="EC7" i="1" s="1"/>
  <c r="EI7" i="1" s="1"/>
  <c r="AP10" i="1"/>
  <c r="BR10" i="1" s="1"/>
  <c r="DR9" i="1"/>
  <c r="DQ9" i="1"/>
  <c r="CH12" i="1"/>
  <c r="AC12" i="1"/>
  <c r="BC12" i="1"/>
  <c r="CS10" i="1"/>
  <c r="BH11" i="1"/>
  <c r="BM11" i="1"/>
  <c r="DK13" i="1"/>
  <c r="BX13" i="1"/>
  <c r="DP13" i="1"/>
  <c r="BS13" i="1"/>
  <c r="EE11" i="1"/>
  <c r="AO11" i="1"/>
  <c r="BY9" i="1"/>
  <c r="BZ9" i="1" s="1"/>
  <c r="CM11" i="1"/>
  <c r="CR11" i="1"/>
  <c r="CL11" i="1"/>
  <c r="CQ11" i="1"/>
  <c r="BU9" i="1"/>
  <c r="BT9" i="1"/>
  <c r="EL14" i="1"/>
  <c r="EO14" i="1"/>
  <c r="BL11" i="1"/>
  <c r="BN11" i="1" s="1"/>
  <c r="BP11" i="1" s="1"/>
  <c r="BG11" i="1"/>
  <c r="BI11" i="1" s="1"/>
  <c r="G52" i="1"/>
  <c r="AW11" i="1"/>
  <c r="EF11" i="1"/>
  <c r="AA13" i="1"/>
  <c r="AE13" i="1"/>
  <c r="AT13" i="1" s="1"/>
  <c r="CV13" i="1" s="1"/>
  <c r="AB13" i="1"/>
  <c r="DM8" i="1"/>
  <c r="DL8" i="1"/>
  <c r="O34" i="1"/>
  <c r="V14" i="1"/>
  <c r="U15" i="1"/>
  <c r="W14" i="1"/>
  <c r="AS12" i="1"/>
  <c r="CI12" i="1" s="1"/>
  <c r="BD12" i="1"/>
  <c r="G51" i="1"/>
  <c r="AW10" i="1"/>
  <c r="EF10" i="1"/>
  <c r="EG10" i="1" s="1"/>
  <c r="AY8" i="1"/>
  <c r="DO8" i="1" s="1"/>
  <c r="DM9" i="1"/>
  <c r="DT9" i="1" s="1"/>
  <c r="DX9" i="1" s="1"/>
  <c r="EB9" i="1" s="1"/>
  <c r="DL9" i="1"/>
  <c r="DR8" i="1" l="1"/>
  <c r="DQ8" i="1"/>
  <c r="AX10" i="1"/>
  <c r="DJ10" i="1" s="1"/>
  <c r="CN11" i="1"/>
  <c r="AB14" i="1"/>
  <c r="AA14" i="1"/>
  <c r="AE14" i="1"/>
  <c r="AT14" i="1" s="1"/>
  <c r="CV14" i="1" s="1"/>
  <c r="O35" i="1"/>
  <c r="AY11" i="1"/>
  <c r="DO11" i="1" s="1"/>
  <c r="AX11" i="1"/>
  <c r="DJ11" i="1" s="1"/>
  <c r="EO15" i="1"/>
  <c r="EL15" i="1"/>
  <c r="BT10" i="1"/>
  <c r="BU10" i="1" s="1"/>
  <c r="BM12" i="1"/>
  <c r="BH12" i="1"/>
  <c r="AQ10" i="1"/>
  <c r="BW10" i="1" s="1"/>
  <c r="CB9" i="1"/>
  <c r="CD9" i="1" s="1"/>
  <c r="EA9" i="1" s="1"/>
  <c r="EC9" i="1" s="1"/>
  <c r="EI9" i="1" s="1"/>
  <c r="CR12" i="1"/>
  <c r="CM12" i="1"/>
  <c r="DT8" i="1"/>
  <c r="DX8" i="1" s="1"/>
  <c r="EB8" i="1" s="1"/>
  <c r="EC8" i="1" s="1"/>
  <c r="EI8" i="1" s="1"/>
  <c r="BG12" i="1"/>
  <c r="BI12" i="1" s="1"/>
  <c r="BL12" i="1"/>
  <c r="CY13" i="1"/>
  <c r="CZ13" i="1" s="1"/>
  <c r="DF13" i="1" s="1"/>
  <c r="DC13" i="1"/>
  <c r="DD13" i="1" s="1"/>
  <c r="EG11" i="1"/>
  <c r="AU12" i="1"/>
  <c r="DH10" i="1"/>
  <c r="BD13" i="1"/>
  <c r="AS13" i="1"/>
  <c r="CI13" i="1" s="1"/>
  <c r="AP11" i="1"/>
  <c r="BR11" i="1" s="1"/>
  <c r="AQ11" i="1"/>
  <c r="BW11" i="1" s="1"/>
  <c r="AO12" i="1"/>
  <c r="EE12" i="1"/>
  <c r="W15" i="1"/>
  <c r="U16" i="1"/>
  <c r="V15" i="1"/>
  <c r="BX14" i="1"/>
  <c r="BS14" i="1"/>
  <c r="DK14" i="1"/>
  <c r="DP14" i="1"/>
  <c r="BC13" i="1"/>
  <c r="CH13" i="1"/>
  <c r="AC13" i="1"/>
  <c r="CS11" i="1"/>
  <c r="CQ12" i="1"/>
  <c r="CS12" i="1" s="1"/>
  <c r="CL12" i="1"/>
  <c r="CN12" i="1" s="1"/>
  <c r="DH12" i="1" s="1"/>
  <c r="CQ13" i="1" l="1"/>
  <c r="CL13" i="1"/>
  <c r="W16" i="1"/>
  <c r="V16" i="1"/>
  <c r="U17" i="1"/>
  <c r="DQ11" i="1"/>
  <c r="DR11" i="1" s="1"/>
  <c r="DH11" i="1"/>
  <c r="BG13" i="1"/>
  <c r="BI13" i="1" s="1"/>
  <c r="BL13" i="1"/>
  <c r="G53" i="1"/>
  <c r="AW12" i="1"/>
  <c r="EF12" i="1"/>
  <c r="AU13" i="1"/>
  <c r="EG12" i="1"/>
  <c r="O36" i="1"/>
  <c r="AY10" i="1"/>
  <c r="DO10" i="1" s="1"/>
  <c r="AA15" i="1"/>
  <c r="AE15" i="1"/>
  <c r="AT15" i="1" s="1"/>
  <c r="CV15" i="1" s="1"/>
  <c r="AB15" i="1"/>
  <c r="AP12" i="1"/>
  <c r="BR12" i="1" s="1"/>
  <c r="AQ12" i="1"/>
  <c r="BW12" i="1" s="1"/>
  <c r="DM10" i="1"/>
  <c r="DL10" i="1"/>
  <c r="CY14" i="1"/>
  <c r="CZ14" i="1" s="1"/>
  <c r="DC14" i="1"/>
  <c r="DD14" i="1" s="1"/>
  <c r="DF14" i="1" s="1"/>
  <c r="BT11" i="1"/>
  <c r="BU11" i="1" s="1"/>
  <c r="CB11" i="1" s="1"/>
  <c r="CD11" i="1" s="1"/>
  <c r="EA11" i="1" s="1"/>
  <c r="BC14" i="1"/>
  <c r="AC14" i="1"/>
  <c r="CH14" i="1"/>
  <c r="CR13" i="1"/>
  <c r="CM13" i="1"/>
  <c r="BY10" i="1"/>
  <c r="BZ10" i="1" s="1"/>
  <c r="CB10" i="1" s="1"/>
  <c r="CD10" i="1" s="1"/>
  <c r="EA10" i="1" s="1"/>
  <c r="EO16" i="1"/>
  <c r="EL16" i="1"/>
  <c r="BD14" i="1"/>
  <c r="AS14" i="1"/>
  <c r="CI14" i="1" s="1"/>
  <c r="BZ11" i="1"/>
  <c r="BY11" i="1"/>
  <c r="EE13" i="1"/>
  <c r="AO13" i="1"/>
  <c r="DK15" i="1"/>
  <c r="BX15" i="1"/>
  <c r="DP15" i="1"/>
  <c r="BS15" i="1"/>
  <c r="AM15" i="1"/>
  <c r="BM13" i="1"/>
  <c r="BH13" i="1"/>
  <c r="BN12" i="1"/>
  <c r="BP12" i="1" s="1"/>
  <c r="DL11" i="1"/>
  <c r="DM11" i="1" s="1"/>
  <c r="BP13" i="1" l="1"/>
  <c r="DT11" i="1"/>
  <c r="EE14" i="1"/>
  <c r="AO14" i="1"/>
  <c r="BN13" i="1"/>
  <c r="AB16" i="1"/>
  <c r="AE16" i="1"/>
  <c r="AT16" i="1" s="1"/>
  <c r="CV16" i="1" s="1"/>
  <c r="AA16" i="1"/>
  <c r="BG14" i="1"/>
  <c r="BL14" i="1"/>
  <c r="BZ12" i="1"/>
  <c r="BY12" i="1"/>
  <c r="O37" i="1"/>
  <c r="AP13" i="1"/>
  <c r="BR13" i="1" s="1"/>
  <c r="BU12" i="1"/>
  <c r="CB12" i="1" s="1"/>
  <c r="CD12" i="1" s="1"/>
  <c r="EA12" i="1" s="1"/>
  <c r="BT12" i="1"/>
  <c r="DX11" i="1"/>
  <c r="EB11" i="1" s="1"/>
  <c r="EC11" i="1" s="1"/>
  <c r="EI11" i="1" s="1"/>
  <c r="CN13" i="1"/>
  <c r="EO17" i="1"/>
  <c r="EL17" i="1"/>
  <c r="AS15" i="1"/>
  <c r="CI15" i="1" s="1"/>
  <c r="BD15" i="1"/>
  <c r="G54" i="1"/>
  <c r="AW13" i="1"/>
  <c r="EF13" i="1"/>
  <c r="EG13" i="1" s="1"/>
  <c r="CS13" i="1"/>
  <c r="CY15" i="1"/>
  <c r="CZ15" i="1" s="1"/>
  <c r="DC15" i="1"/>
  <c r="DD15" i="1" s="1"/>
  <c r="DF15" i="1"/>
  <c r="AY12" i="1"/>
  <c r="DO12" i="1" s="1"/>
  <c r="AX12" i="1"/>
  <c r="DJ12" i="1" s="1"/>
  <c r="CM14" i="1"/>
  <c r="CR14" i="1"/>
  <c r="CQ14" i="1"/>
  <c r="CL14" i="1"/>
  <c r="DQ10" i="1"/>
  <c r="DR10" i="1" s="1"/>
  <c r="DT10" i="1" s="1"/>
  <c r="DX10" i="1" s="1"/>
  <c r="EB10" i="1" s="1"/>
  <c r="EC10" i="1" s="1"/>
  <c r="EI10" i="1" s="1"/>
  <c r="W17" i="1"/>
  <c r="V17" i="1"/>
  <c r="U18" i="1"/>
  <c r="AU15" i="1"/>
  <c r="BC15" i="1"/>
  <c r="CH15" i="1"/>
  <c r="AC15" i="1"/>
  <c r="BM14" i="1"/>
  <c r="BH14" i="1"/>
  <c r="AU14" i="1"/>
  <c r="DK16" i="1"/>
  <c r="DP16" i="1"/>
  <c r="BS16" i="1"/>
  <c r="BX16" i="1"/>
  <c r="AM16" i="1"/>
  <c r="DC16" i="1" l="1"/>
  <c r="DD16" i="1" s="1"/>
  <c r="CY16" i="1"/>
  <c r="CZ16" i="1" s="1"/>
  <c r="DF16" i="1" s="1"/>
  <c r="DQ12" i="1"/>
  <c r="DR12" i="1"/>
  <c r="CR15" i="1"/>
  <c r="CM15" i="1"/>
  <c r="BU13" i="1"/>
  <c r="BT13" i="1"/>
  <c r="BN14" i="1"/>
  <c r="BM15" i="1"/>
  <c r="BH15" i="1"/>
  <c r="AP14" i="1"/>
  <c r="BR14" i="1" s="1"/>
  <c r="CQ15" i="1"/>
  <c r="CS15" i="1" s="1"/>
  <c r="CL15" i="1"/>
  <c r="CN15" i="1" s="1"/>
  <c r="DH15" i="1" s="1"/>
  <c r="BG15" i="1"/>
  <c r="BI15" i="1" s="1"/>
  <c r="BP15" i="1" s="1"/>
  <c r="BL15" i="1"/>
  <c r="BN15" i="1" s="1"/>
  <c r="CN14" i="1"/>
  <c r="AQ13" i="1"/>
  <c r="BW13" i="1" s="1"/>
  <c r="BI14" i="1"/>
  <c r="BP14" i="1" s="1"/>
  <c r="EE15" i="1"/>
  <c r="AO15" i="1"/>
  <c r="AW15" i="1"/>
  <c r="EF15" i="1"/>
  <c r="CS14" i="1"/>
  <c r="CH16" i="1"/>
  <c r="AC16" i="1"/>
  <c r="BC16" i="1"/>
  <c r="W18" i="1"/>
  <c r="U19" i="1"/>
  <c r="V18" i="1"/>
  <c r="EO18" i="1"/>
  <c r="EL18" i="1"/>
  <c r="G55" i="1"/>
  <c r="AW14" i="1"/>
  <c r="EF14" i="1"/>
  <c r="EG14" i="1" s="1"/>
  <c r="DP17" i="1"/>
  <c r="DK17" i="1"/>
  <c r="BS17" i="1"/>
  <c r="BX17" i="1"/>
  <c r="AM17" i="1"/>
  <c r="DH13" i="1"/>
  <c r="O38" i="1"/>
  <c r="BD16" i="1"/>
  <c r="AS16" i="1"/>
  <c r="CI16" i="1" s="1"/>
  <c r="AE17" i="1"/>
  <c r="AT17" i="1" s="1"/>
  <c r="CV17" i="1" s="1"/>
  <c r="AB17" i="1"/>
  <c r="AA17" i="1"/>
  <c r="DM12" i="1"/>
  <c r="DT12" i="1" s="1"/>
  <c r="DX12" i="1" s="1"/>
  <c r="EB12" i="1" s="1"/>
  <c r="EC12" i="1" s="1"/>
  <c r="EI12" i="1" s="1"/>
  <c r="DL12" i="1"/>
  <c r="AX13" i="1"/>
  <c r="DJ13" i="1" s="1"/>
  <c r="BD17" i="1" l="1"/>
  <c r="AS17" i="1"/>
  <c r="CI17" i="1" s="1"/>
  <c r="EO19" i="1"/>
  <c r="EL19" i="1"/>
  <c r="DK18" i="1"/>
  <c r="DP18" i="1"/>
  <c r="BS18" i="1"/>
  <c r="BX18" i="1"/>
  <c r="AM18" i="1"/>
  <c r="CR16" i="1"/>
  <c r="CM16" i="1"/>
  <c r="W19" i="1"/>
  <c r="V19" i="1"/>
  <c r="U20" i="1"/>
  <c r="AY15" i="1"/>
  <c r="DO15" i="1" s="1"/>
  <c r="AX15" i="1"/>
  <c r="DJ15" i="1" s="1"/>
  <c r="DL13" i="1"/>
  <c r="DM13" i="1"/>
  <c r="AY13" i="1"/>
  <c r="DO13" i="1" s="1"/>
  <c r="BM16" i="1"/>
  <c r="BH16" i="1"/>
  <c r="AB18" i="1"/>
  <c r="AE18" i="1"/>
  <c r="AT18" i="1" s="1"/>
  <c r="CV18" i="1" s="1"/>
  <c r="AA18" i="1"/>
  <c r="AQ15" i="1"/>
  <c r="BW15" i="1" s="1"/>
  <c r="AP15" i="1"/>
  <c r="BR15" i="1" s="1"/>
  <c r="BG16" i="1"/>
  <c r="BI16" i="1" s="1"/>
  <c r="BL16" i="1"/>
  <c r="BN16" i="1" s="1"/>
  <c r="BP16" i="1"/>
  <c r="EG15" i="1"/>
  <c r="AX14" i="1"/>
  <c r="DJ14" i="1" s="1"/>
  <c r="AO16" i="1"/>
  <c r="EE16" i="1"/>
  <c r="AC17" i="1"/>
  <c r="CH17" i="1"/>
  <c r="AU17" i="1"/>
  <c r="BC17" i="1"/>
  <c r="O39" i="1"/>
  <c r="AU16" i="1"/>
  <c r="BZ13" i="1"/>
  <c r="CB13" i="1" s="1"/>
  <c r="CD13" i="1" s="1"/>
  <c r="EA13" i="1" s="1"/>
  <c r="BY13" i="1"/>
  <c r="BT14" i="1"/>
  <c r="BU14" i="1" s="1"/>
  <c r="DC17" i="1"/>
  <c r="DD17" i="1" s="1"/>
  <c r="CY17" i="1"/>
  <c r="CZ17" i="1" s="1"/>
  <c r="DF17" i="1"/>
  <c r="CL16" i="1"/>
  <c r="CN16" i="1" s="1"/>
  <c r="DH16" i="1" s="1"/>
  <c r="CQ16" i="1"/>
  <c r="CS16" i="1" s="1"/>
  <c r="DH14" i="1"/>
  <c r="AQ14" i="1"/>
  <c r="BW14" i="1" s="1"/>
  <c r="BT15" i="1" l="1"/>
  <c r="BU15" i="1" s="1"/>
  <c r="DQ13" i="1"/>
  <c r="DR13" i="1" s="1"/>
  <c r="DT13" i="1" s="1"/>
  <c r="DX13" i="1" s="1"/>
  <c r="EB13" i="1" s="1"/>
  <c r="EC13" i="1" s="1"/>
  <c r="EI13" i="1" s="1"/>
  <c r="AP16" i="1"/>
  <c r="BR16" i="1" s="1"/>
  <c r="AQ16" i="1"/>
  <c r="BW16" i="1" s="1"/>
  <c r="BY15" i="1"/>
  <c r="BZ15" i="1" s="1"/>
  <c r="BL17" i="1"/>
  <c r="BG17" i="1"/>
  <c r="AY14" i="1"/>
  <c r="DO14" i="1" s="1"/>
  <c r="CH18" i="1"/>
  <c r="AC18" i="1"/>
  <c r="BC18" i="1"/>
  <c r="EF17" i="1"/>
  <c r="AW17" i="1"/>
  <c r="DL14" i="1"/>
  <c r="DM14" i="1" s="1"/>
  <c r="DC18" i="1"/>
  <c r="DD18" i="1" s="1"/>
  <c r="CY18" i="1"/>
  <c r="CZ18" i="1" s="1"/>
  <c r="DF18" i="1" s="1"/>
  <c r="DL15" i="1"/>
  <c r="DM15" i="1"/>
  <c r="DT15" i="1" s="1"/>
  <c r="DX15" i="1" s="1"/>
  <c r="EB15" i="1" s="1"/>
  <c r="EO20" i="1"/>
  <c r="EL20" i="1"/>
  <c r="EF16" i="1"/>
  <c r="EG16" i="1" s="1"/>
  <c r="AW16" i="1"/>
  <c r="CQ17" i="1"/>
  <c r="CL17" i="1"/>
  <c r="BD18" i="1"/>
  <c r="AS18" i="1"/>
  <c r="CI18" i="1" s="1"/>
  <c r="DQ15" i="1"/>
  <c r="DR15" i="1"/>
  <c r="CM17" i="1"/>
  <c r="CR17" i="1"/>
  <c r="AO17" i="1"/>
  <c r="EE17" i="1"/>
  <c r="W20" i="1"/>
  <c r="V20" i="1"/>
  <c r="U21" i="1"/>
  <c r="BM17" i="1"/>
  <c r="BH17" i="1"/>
  <c r="BY14" i="1"/>
  <c r="BZ14" i="1"/>
  <c r="CB14" i="1" s="1"/>
  <c r="CD14" i="1" s="1"/>
  <c r="EA14" i="1" s="1"/>
  <c r="DP19" i="1"/>
  <c r="DK19" i="1"/>
  <c r="BX19" i="1"/>
  <c r="BS19" i="1"/>
  <c r="AM19" i="1"/>
  <c r="O40" i="1"/>
  <c r="AB19" i="1"/>
  <c r="AE19" i="1"/>
  <c r="AT19" i="1" s="1"/>
  <c r="CV19" i="1" s="1"/>
  <c r="AA19" i="1"/>
  <c r="CB15" i="1" l="1"/>
  <c r="CD15" i="1" s="1"/>
  <c r="EA15" i="1" s="1"/>
  <c r="EC15" i="1" s="1"/>
  <c r="EI15" i="1" s="1"/>
  <c r="CR18" i="1"/>
  <c r="CM18" i="1"/>
  <c r="EO21" i="1"/>
  <c r="EL21" i="1"/>
  <c r="AX17" i="1"/>
  <c r="DJ17" i="1" s="1"/>
  <c r="BI17" i="1"/>
  <c r="BP17" i="1" s="1"/>
  <c r="BM18" i="1"/>
  <c r="BH18" i="1"/>
  <c r="BN17" i="1"/>
  <c r="AA20" i="1"/>
  <c r="AE20" i="1"/>
  <c r="AT20" i="1" s="1"/>
  <c r="CV20" i="1" s="1"/>
  <c r="AB20" i="1"/>
  <c r="EG17" i="1"/>
  <c r="BG18" i="1"/>
  <c r="BI18" i="1" s="1"/>
  <c r="BP18" i="1" s="1"/>
  <c r="BL18" i="1"/>
  <c r="BN18" i="1" s="1"/>
  <c r="BD19" i="1"/>
  <c r="AS19" i="1"/>
  <c r="CI19" i="1" s="1"/>
  <c r="AP17" i="1"/>
  <c r="BR17" i="1" s="1"/>
  <c r="CN17" i="1"/>
  <c r="DH17" i="1" s="1"/>
  <c r="AO18" i="1"/>
  <c r="EE18" i="1"/>
  <c r="AC19" i="1"/>
  <c r="CH19" i="1"/>
  <c r="AU19" i="1"/>
  <c r="BC19" i="1"/>
  <c r="CS17" i="1"/>
  <c r="AU18" i="1"/>
  <c r="O41" i="1"/>
  <c r="AX16" i="1"/>
  <c r="DJ16" i="1" s="1"/>
  <c r="CL18" i="1"/>
  <c r="CN18" i="1" s="1"/>
  <c r="CQ18" i="1"/>
  <c r="CS18" i="1" s="1"/>
  <c r="DH18" i="1"/>
  <c r="BY16" i="1"/>
  <c r="BZ16" i="1" s="1"/>
  <c r="W21" i="1"/>
  <c r="U22" i="1"/>
  <c r="V21" i="1"/>
  <c r="DQ14" i="1"/>
  <c r="DR14" i="1" s="1"/>
  <c r="DT14" i="1" s="1"/>
  <c r="DX14" i="1" s="1"/>
  <c r="EB14" i="1" s="1"/>
  <c r="EC14" i="1" s="1"/>
  <c r="EI14" i="1" s="1"/>
  <c r="BU16" i="1"/>
  <c r="BT16" i="1"/>
  <c r="DC19" i="1"/>
  <c r="DD19" i="1" s="1"/>
  <c r="CY19" i="1"/>
  <c r="CZ19" i="1" s="1"/>
  <c r="DF19" i="1"/>
  <c r="DK20" i="1"/>
  <c r="BX20" i="1"/>
  <c r="DP20" i="1"/>
  <c r="BS20" i="1"/>
  <c r="AM20" i="1"/>
  <c r="EF19" i="1" l="1"/>
  <c r="AW19" i="1"/>
  <c r="CY20" i="1"/>
  <c r="CZ20" i="1" s="1"/>
  <c r="DC20" i="1"/>
  <c r="DD20" i="1" s="1"/>
  <c r="DF20" i="1"/>
  <c r="AY16" i="1"/>
  <c r="DO16" i="1" s="1"/>
  <c r="CM19" i="1"/>
  <c r="CR19" i="1"/>
  <c r="AC20" i="1"/>
  <c r="BC20" i="1"/>
  <c r="CH20" i="1"/>
  <c r="EO22" i="1"/>
  <c r="EL22" i="1"/>
  <c r="DL16" i="1"/>
  <c r="DM16" i="1" s="1"/>
  <c r="AB21" i="1"/>
  <c r="AA21" i="1"/>
  <c r="AE21" i="1"/>
  <c r="AT21" i="1" s="1"/>
  <c r="CV21" i="1" s="1"/>
  <c r="AO19" i="1"/>
  <c r="EE19" i="1"/>
  <c r="EG19" i="1" s="1"/>
  <c r="BM19" i="1"/>
  <c r="BH19" i="1"/>
  <c r="BX21" i="1"/>
  <c r="DP21" i="1"/>
  <c r="DK21" i="1"/>
  <c r="BS21" i="1"/>
  <c r="AM21" i="1"/>
  <c r="W22" i="1"/>
  <c r="U23" i="1"/>
  <c r="V22" i="1"/>
  <c r="CL19" i="1"/>
  <c r="CN19" i="1" s="1"/>
  <c r="DH19" i="1" s="1"/>
  <c r="CQ19" i="1"/>
  <c r="CS19" i="1" s="1"/>
  <c r="O42" i="1"/>
  <c r="AP18" i="1"/>
  <c r="BR18" i="1" s="1"/>
  <c r="AQ18" i="1"/>
  <c r="BW18" i="1" s="1"/>
  <c r="CB16" i="1"/>
  <c r="CD16" i="1" s="1"/>
  <c r="EA16" i="1" s="1"/>
  <c r="EF18" i="1"/>
  <c r="EG18" i="1" s="1"/>
  <c r="AW18" i="1"/>
  <c r="AQ17" i="1"/>
  <c r="BW17" i="1" s="1"/>
  <c r="DL17" i="1"/>
  <c r="DM17" i="1" s="1"/>
  <c r="BL19" i="1"/>
  <c r="BN19" i="1" s="1"/>
  <c r="BG19" i="1"/>
  <c r="BI19" i="1" s="1"/>
  <c r="BP19" i="1" s="1"/>
  <c r="BT17" i="1"/>
  <c r="BU17" i="1" s="1"/>
  <c r="BD20" i="1"/>
  <c r="AS20" i="1"/>
  <c r="CI20" i="1" s="1"/>
  <c r="AY17" i="1"/>
  <c r="DO17" i="1" s="1"/>
  <c r="DQ17" i="1" l="1"/>
  <c r="DR17" i="1" s="1"/>
  <c r="DT17" i="1" s="1"/>
  <c r="DX17" i="1" s="1"/>
  <c r="EB17" i="1" s="1"/>
  <c r="AB22" i="1"/>
  <c r="AA22" i="1"/>
  <c r="AE22" i="1"/>
  <c r="AT22" i="1" s="1"/>
  <c r="CV22" i="1" s="1"/>
  <c r="DQ16" i="1"/>
  <c r="DR16" i="1" s="1"/>
  <c r="DT16" i="1" s="1"/>
  <c r="DX16" i="1" s="1"/>
  <c r="EB16" i="1" s="1"/>
  <c r="EC16" i="1" s="1"/>
  <c r="EI16" i="1" s="1"/>
  <c r="O43" i="1"/>
  <c r="AP19" i="1"/>
  <c r="BR19" i="1" s="1"/>
  <c r="AQ19" i="1"/>
  <c r="BW19" i="1" s="1"/>
  <c r="EO23" i="1"/>
  <c r="EL23" i="1"/>
  <c r="DC21" i="1"/>
  <c r="DD21" i="1" s="1"/>
  <c r="CY21" i="1"/>
  <c r="CZ21" i="1" s="1"/>
  <c r="DF21" i="1" s="1"/>
  <c r="CQ20" i="1"/>
  <c r="CS20" i="1" s="1"/>
  <c r="CL20" i="1"/>
  <c r="CN20" i="1" s="1"/>
  <c r="DH20" i="1"/>
  <c r="CM20" i="1"/>
  <c r="CR20" i="1"/>
  <c r="AC21" i="1"/>
  <c r="BC21" i="1"/>
  <c r="CH21" i="1"/>
  <c r="BG20" i="1"/>
  <c r="BL20" i="1"/>
  <c r="BN20" i="1" s="1"/>
  <c r="BD21" i="1"/>
  <c r="AS21" i="1"/>
  <c r="CI21" i="1" s="1"/>
  <c r="EE20" i="1"/>
  <c r="AO20" i="1"/>
  <c r="AX19" i="1"/>
  <c r="DJ19" i="1" s="1"/>
  <c r="BY18" i="1"/>
  <c r="BZ18" i="1" s="1"/>
  <c r="AU20" i="1"/>
  <c r="AY18" i="1"/>
  <c r="DO18" i="1" s="1"/>
  <c r="AX18" i="1"/>
  <c r="DJ18" i="1" s="1"/>
  <c r="BZ17" i="1"/>
  <c r="CB17" i="1" s="1"/>
  <c r="CD17" i="1" s="1"/>
  <c r="EA17" i="1" s="1"/>
  <c r="EC17" i="1" s="1"/>
  <c r="EI17" i="1" s="1"/>
  <c r="BY17" i="1"/>
  <c r="BU18" i="1"/>
  <c r="BT18" i="1"/>
  <c r="BX22" i="1"/>
  <c r="DP22" i="1"/>
  <c r="BS22" i="1"/>
  <c r="DK22" i="1"/>
  <c r="AM22" i="1"/>
  <c r="BM20" i="1"/>
  <c r="BH20" i="1"/>
  <c r="W23" i="1"/>
  <c r="U24" i="1"/>
  <c r="V23" i="1"/>
  <c r="DL19" i="1" l="1"/>
  <c r="DM19" i="1" s="1"/>
  <c r="AP20" i="1"/>
  <c r="BR20" i="1" s="1"/>
  <c r="AU21" i="1"/>
  <c r="BD22" i="1"/>
  <c r="AS22" i="1"/>
  <c r="CI22" i="1" s="1"/>
  <c r="DL18" i="1"/>
  <c r="DM18" i="1" s="1"/>
  <c r="DT18" i="1" s="1"/>
  <c r="DX18" i="1" s="1"/>
  <c r="EB18" i="1" s="1"/>
  <c r="CL21" i="1"/>
  <c r="CQ21" i="1"/>
  <c r="O44" i="1"/>
  <c r="W24" i="1"/>
  <c r="U25" i="1"/>
  <c r="V24" i="1"/>
  <c r="CM21" i="1"/>
  <c r="CR21" i="1"/>
  <c r="BL21" i="1"/>
  <c r="BG21" i="1"/>
  <c r="BI21" i="1" s="1"/>
  <c r="AA23" i="1"/>
  <c r="AE23" i="1"/>
  <c r="AT23" i="1" s="1"/>
  <c r="CV23" i="1" s="1"/>
  <c r="AB23" i="1"/>
  <c r="AW20" i="1"/>
  <c r="EF20" i="1"/>
  <c r="EG20" i="1" s="1"/>
  <c r="BM21" i="1"/>
  <c r="BH21" i="1"/>
  <c r="EE21" i="1"/>
  <c r="AO21" i="1"/>
  <c r="BX23" i="1"/>
  <c r="DP23" i="1"/>
  <c r="BS23" i="1"/>
  <c r="DK23" i="1"/>
  <c r="AM23" i="1"/>
  <c r="DQ18" i="1"/>
  <c r="DR18" i="1" s="1"/>
  <c r="EO24" i="1"/>
  <c r="EL24" i="1"/>
  <c r="CB18" i="1"/>
  <c r="CD18" i="1" s="1"/>
  <c r="EA18" i="1" s="1"/>
  <c r="BZ19" i="1"/>
  <c r="BY19" i="1"/>
  <c r="DC22" i="1"/>
  <c r="DD22" i="1" s="1"/>
  <c r="CY22" i="1"/>
  <c r="CZ22" i="1" s="1"/>
  <c r="DF22" i="1"/>
  <c r="AY19" i="1"/>
  <c r="DO19" i="1" s="1"/>
  <c r="BI20" i="1"/>
  <c r="BP20" i="1" s="1"/>
  <c r="BT19" i="1"/>
  <c r="BU19" i="1" s="1"/>
  <c r="CB19" i="1" s="1"/>
  <c r="CD19" i="1" s="1"/>
  <c r="EA19" i="1" s="1"/>
  <c r="BC22" i="1"/>
  <c r="CH22" i="1"/>
  <c r="AC22" i="1"/>
  <c r="AU22" i="1"/>
  <c r="DQ19" i="1" l="1"/>
  <c r="DR19" i="1" s="1"/>
  <c r="DT19" i="1" s="1"/>
  <c r="DX19" i="1" s="1"/>
  <c r="EB19" i="1" s="1"/>
  <c r="EC19" i="1" s="1"/>
  <c r="EI19" i="1" s="1"/>
  <c r="BN21" i="1"/>
  <c r="BP21" i="1" s="1"/>
  <c r="O45" i="1"/>
  <c r="BM22" i="1"/>
  <c r="BH22" i="1"/>
  <c r="EC18" i="1"/>
  <c r="EI18" i="1" s="1"/>
  <c r="AX20" i="1"/>
  <c r="DJ20" i="1" s="1"/>
  <c r="EF21" i="1"/>
  <c r="AW21" i="1"/>
  <c r="BD23" i="1"/>
  <c r="AS23" i="1"/>
  <c r="CI23" i="1" s="1"/>
  <c r="CS21" i="1"/>
  <c r="BT20" i="1"/>
  <c r="BU20" i="1" s="1"/>
  <c r="DC23" i="1"/>
  <c r="DD23" i="1" s="1"/>
  <c r="CY23" i="1"/>
  <c r="CZ23" i="1" s="1"/>
  <c r="DF23" i="1"/>
  <c r="DP24" i="1"/>
  <c r="BS24" i="1"/>
  <c r="DK24" i="1"/>
  <c r="BX24" i="1"/>
  <c r="AM24" i="1"/>
  <c r="CN21" i="1"/>
  <c r="DH21" i="1" s="1"/>
  <c r="AQ20" i="1"/>
  <c r="BW20" i="1" s="1"/>
  <c r="EF22" i="1"/>
  <c r="AW22" i="1"/>
  <c r="AP21" i="1"/>
  <c r="BR21" i="1" s="1"/>
  <c r="BC23" i="1"/>
  <c r="CH23" i="1"/>
  <c r="AU23" i="1"/>
  <c r="AC23" i="1"/>
  <c r="W25" i="1"/>
  <c r="U26" i="1"/>
  <c r="V25" i="1"/>
  <c r="EE22" i="1"/>
  <c r="EG22" i="1" s="1"/>
  <c r="AO22" i="1"/>
  <c r="CL22" i="1"/>
  <c r="CQ22" i="1"/>
  <c r="CS22" i="1" s="1"/>
  <c r="EG21" i="1"/>
  <c r="AE24" i="1"/>
  <c r="AT24" i="1" s="1"/>
  <c r="CV24" i="1" s="1"/>
  <c r="AA24" i="1"/>
  <c r="AB24" i="1"/>
  <c r="EL25" i="1"/>
  <c r="EO25" i="1"/>
  <c r="BL22" i="1"/>
  <c r="BN22" i="1" s="1"/>
  <c r="BP22" i="1" s="1"/>
  <c r="BG22" i="1"/>
  <c r="BI22" i="1" s="1"/>
  <c r="CR22" i="1"/>
  <c r="CM22" i="1"/>
  <c r="EE23" i="1" l="1"/>
  <c r="AO23" i="1"/>
  <c r="BY20" i="1"/>
  <c r="BZ20" i="1" s="1"/>
  <c r="CB20" i="1" s="1"/>
  <c r="CD20" i="1" s="1"/>
  <c r="EA20" i="1" s="1"/>
  <c r="AY21" i="1"/>
  <c r="DO21" i="1" s="1"/>
  <c r="AX21" i="1"/>
  <c r="DJ21" i="1" s="1"/>
  <c r="AW23" i="1"/>
  <c r="EF23" i="1"/>
  <c r="O46" i="1"/>
  <c r="EL26" i="1"/>
  <c r="EO26" i="1"/>
  <c r="DL20" i="1"/>
  <c r="DM20" i="1" s="1"/>
  <c r="CN22" i="1"/>
  <c r="DH22" i="1" s="1"/>
  <c r="CQ23" i="1"/>
  <c r="CL23" i="1"/>
  <c r="AP22" i="1"/>
  <c r="BR22" i="1" s="1"/>
  <c r="BL23" i="1"/>
  <c r="BG23" i="1"/>
  <c r="AY20" i="1"/>
  <c r="DO20" i="1" s="1"/>
  <c r="BD24" i="1"/>
  <c r="AS24" i="1"/>
  <c r="CI24" i="1" s="1"/>
  <c r="BU21" i="1"/>
  <c r="BT21" i="1"/>
  <c r="CH24" i="1"/>
  <c r="AC24" i="1"/>
  <c r="BC24" i="1"/>
  <c r="BS25" i="1"/>
  <c r="DK25" i="1"/>
  <c r="DP25" i="1"/>
  <c r="BX25" i="1"/>
  <c r="AM25" i="1"/>
  <c r="AQ21" i="1"/>
  <c r="BW21" i="1" s="1"/>
  <c r="U27" i="1"/>
  <c r="V26" i="1"/>
  <c r="W26" i="1"/>
  <c r="AY22" i="1"/>
  <c r="DO22" i="1" s="1"/>
  <c r="AX22" i="1"/>
  <c r="DJ22" i="1" s="1"/>
  <c r="CR23" i="1"/>
  <c r="CM23" i="1"/>
  <c r="DC24" i="1"/>
  <c r="DD24" i="1" s="1"/>
  <c r="CY24" i="1"/>
  <c r="CZ24" i="1" s="1"/>
  <c r="DF24" i="1" s="1"/>
  <c r="AE25" i="1"/>
  <c r="AT25" i="1" s="1"/>
  <c r="CV25" i="1" s="1"/>
  <c r="AB25" i="1"/>
  <c r="AA25" i="1"/>
  <c r="BM23" i="1"/>
  <c r="BH23" i="1"/>
  <c r="BY21" i="1" l="1"/>
  <c r="BZ21" i="1" s="1"/>
  <c r="CB21" i="1" s="1"/>
  <c r="CD21" i="1" s="1"/>
  <c r="EA21" i="1" s="1"/>
  <c r="BL24" i="1"/>
  <c r="BG24" i="1"/>
  <c r="DQ20" i="1"/>
  <c r="DR20" i="1" s="1"/>
  <c r="DT20" i="1" s="1"/>
  <c r="DX20" i="1" s="1"/>
  <c r="EB20" i="1" s="1"/>
  <c r="EC20" i="1" s="1"/>
  <c r="EI20" i="1" s="1"/>
  <c r="CN23" i="1"/>
  <c r="AO24" i="1"/>
  <c r="EE24" i="1"/>
  <c r="CS23" i="1"/>
  <c r="O47" i="1"/>
  <c r="AU24" i="1"/>
  <c r="AP23" i="1"/>
  <c r="BR23" i="1" s="1"/>
  <c r="CH25" i="1"/>
  <c r="AC25" i="1"/>
  <c r="BC25" i="1"/>
  <c r="DM22" i="1"/>
  <c r="DL22" i="1"/>
  <c r="CQ24" i="1"/>
  <c r="CL24" i="1"/>
  <c r="BI23" i="1"/>
  <c r="BP23" i="1" s="1"/>
  <c r="EG23" i="1"/>
  <c r="BD25" i="1"/>
  <c r="AS25" i="1"/>
  <c r="CI25" i="1" s="1"/>
  <c r="DQ22" i="1"/>
  <c r="DR22" i="1" s="1"/>
  <c r="BN23" i="1"/>
  <c r="AX23" i="1"/>
  <c r="DJ23" i="1" s="1"/>
  <c r="DC25" i="1"/>
  <c r="DD25" i="1" s="1"/>
  <c r="CY25" i="1"/>
  <c r="CZ25" i="1" s="1"/>
  <c r="DF25" i="1" s="1"/>
  <c r="AE26" i="1"/>
  <c r="AT26" i="1" s="1"/>
  <c r="CV26" i="1" s="1"/>
  <c r="AB26" i="1"/>
  <c r="AA26" i="1"/>
  <c r="BT22" i="1"/>
  <c r="BU22" i="1" s="1"/>
  <c r="EL27" i="1"/>
  <c r="EO27" i="1"/>
  <c r="BS26" i="1"/>
  <c r="DK26" i="1"/>
  <c r="BX26" i="1"/>
  <c r="DP26" i="1"/>
  <c r="AM26" i="1"/>
  <c r="CR24" i="1"/>
  <c r="CM24" i="1"/>
  <c r="AQ22" i="1"/>
  <c r="BW22" i="1" s="1"/>
  <c r="DL21" i="1"/>
  <c r="DM21" i="1" s="1"/>
  <c r="U28" i="1"/>
  <c r="V27" i="1"/>
  <c r="W27" i="1"/>
  <c r="BH24" i="1"/>
  <c r="BM24" i="1"/>
  <c r="DQ21" i="1"/>
  <c r="DR21" i="1" s="1"/>
  <c r="DT21" i="1" l="1"/>
  <c r="DX21" i="1" s="1"/>
  <c r="EB21" i="1" s="1"/>
  <c r="EC21" i="1" s="1"/>
  <c r="EI21" i="1" s="1"/>
  <c r="CR25" i="1"/>
  <c r="CM25" i="1"/>
  <c r="AP24" i="1"/>
  <c r="BR24" i="1" s="1"/>
  <c r="BI24" i="1"/>
  <c r="BH25" i="1"/>
  <c r="BM25" i="1"/>
  <c r="DT22" i="1"/>
  <c r="DX22" i="1" s="1"/>
  <c r="EB22" i="1" s="1"/>
  <c r="AW24" i="1"/>
  <c r="EF24" i="1"/>
  <c r="BN24" i="1"/>
  <c r="W28" i="1"/>
  <c r="U29" i="1"/>
  <c r="V28" i="1"/>
  <c r="BG25" i="1"/>
  <c r="BL25" i="1"/>
  <c r="BN25" i="1" s="1"/>
  <c r="AE27" i="1"/>
  <c r="AT27" i="1" s="1"/>
  <c r="CV27" i="1" s="1"/>
  <c r="AB27" i="1"/>
  <c r="AA27" i="1"/>
  <c r="DL23" i="1"/>
  <c r="DM23" i="1" s="1"/>
  <c r="AO25" i="1"/>
  <c r="EE25" i="1"/>
  <c r="AY23" i="1"/>
  <c r="DO23" i="1" s="1"/>
  <c r="AU25" i="1"/>
  <c r="O48" i="1"/>
  <c r="DH23" i="1"/>
  <c r="BY22" i="1"/>
  <c r="BZ22" i="1" s="1"/>
  <c r="CB22" i="1" s="1"/>
  <c r="CD22" i="1" s="1"/>
  <c r="EA22" i="1" s="1"/>
  <c r="EC22" i="1" s="1"/>
  <c r="EI22" i="1" s="1"/>
  <c r="AC26" i="1"/>
  <c r="BC26" i="1"/>
  <c r="CH26" i="1"/>
  <c r="CN24" i="1"/>
  <c r="DH24" i="1" s="1"/>
  <c r="CQ25" i="1"/>
  <c r="CS25" i="1" s="1"/>
  <c r="CL25" i="1"/>
  <c r="CN25" i="1" s="1"/>
  <c r="DH25" i="1" s="1"/>
  <c r="BD26" i="1"/>
  <c r="AS26" i="1"/>
  <c r="CI26" i="1" s="1"/>
  <c r="CS24" i="1"/>
  <c r="BT23" i="1"/>
  <c r="BU23" i="1" s="1"/>
  <c r="BS27" i="1"/>
  <c r="DK27" i="1"/>
  <c r="BX27" i="1"/>
  <c r="DP27" i="1"/>
  <c r="AM27" i="1"/>
  <c r="EO28" i="1"/>
  <c r="EL28" i="1"/>
  <c r="CY26" i="1"/>
  <c r="CZ26" i="1" s="1"/>
  <c r="DF26" i="1" s="1"/>
  <c r="DC26" i="1"/>
  <c r="DD26" i="1" s="1"/>
  <c r="AQ23" i="1"/>
  <c r="BW23" i="1" s="1"/>
  <c r="EG24" i="1"/>
  <c r="CQ26" i="1" l="1"/>
  <c r="CS26" i="1" s="1"/>
  <c r="CL26" i="1"/>
  <c r="CN26" i="1" s="1"/>
  <c r="DH26" i="1" s="1"/>
  <c r="AP25" i="1"/>
  <c r="BR25" i="1" s="1"/>
  <c r="AQ24" i="1"/>
  <c r="BW24" i="1" s="1"/>
  <c r="CM26" i="1"/>
  <c r="CR26" i="1"/>
  <c r="O49" i="1"/>
  <c r="BU24" i="1"/>
  <c r="BT24" i="1"/>
  <c r="BY23" i="1"/>
  <c r="BZ23" i="1" s="1"/>
  <c r="CB23" i="1" s="1"/>
  <c r="CD23" i="1" s="1"/>
  <c r="EA23" i="1" s="1"/>
  <c r="EC23" i="1" s="1"/>
  <c r="EI23" i="1" s="1"/>
  <c r="BG26" i="1"/>
  <c r="BL26" i="1"/>
  <c r="BH26" i="1"/>
  <c r="BM26" i="1"/>
  <c r="EE26" i="1"/>
  <c r="AO26" i="1"/>
  <c r="AW25" i="1"/>
  <c r="EF25" i="1"/>
  <c r="EO29" i="1"/>
  <c r="EL29" i="1"/>
  <c r="AU26" i="1"/>
  <c r="DQ23" i="1"/>
  <c r="DR23" i="1" s="1"/>
  <c r="DT23" i="1" s="1"/>
  <c r="DX23" i="1" s="1"/>
  <c r="EB23" i="1" s="1"/>
  <c r="BI25" i="1"/>
  <c r="BP25" i="1" s="1"/>
  <c r="AY24" i="1"/>
  <c r="DO24" i="1" s="1"/>
  <c r="AX24" i="1"/>
  <c r="DJ24" i="1" s="1"/>
  <c r="AC27" i="1"/>
  <c r="BC27" i="1"/>
  <c r="CH27" i="1"/>
  <c r="BD27" i="1"/>
  <c r="AS27" i="1"/>
  <c r="CI27" i="1" s="1"/>
  <c r="DK28" i="1"/>
  <c r="BX28" i="1"/>
  <c r="DP28" i="1"/>
  <c r="BS28" i="1"/>
  <c r="AM28" i="1"/>
  <c r="CY27" i="1"/>
  <c r="CZ27" i="1" s="1"/>
  <c r="DC27" i="1"/>
  <c r="DD27" i="1" s="1"/>
  <c r="DF27" i="1"/>
  <c r="W29" i="1"/>
  <c r="U30" i="1"/>
  <c r="V29" i="1"/>
  <c r="EG25" i="1"/>
  <c r="AB28" i="1"/>
  <c r="AA28" i="1"/>
  <c r="AE28" i="1"/>
  <c r="AT28" i="1" s="1"/>
  <c r="CV28" i="1" s="1"/>
  <c r="BP24" i="1"/>
  <c r="BG27" i="1" l="1"/>
  <c r="BL27" i="1"/>
  <c r="AW26" i="1"/>
  <c r="EF26" i="1"/>
  <c r="AQ25" i="1"/>
  <c r="BW25" i="1" s="1"/>
  <c r="EE27" i="1"/>
  <c r="AO27" i="1"/>
  <c r="BT25" i="1"/>
  <c r="BU25" i="1" s="1"/>
  <c r="AU27" i="1"/>
  <c r="AE29" i="1"/>
  <c r="AT29" i="1" s="1"/>
  <c r="CV29" i="1" s="1"/>
  <c r="AB29" i="1"/>
  <c r="AA29" i="1"/>
  <c r="DL24" i="1"/>
  <c r="DM24" i="1" s="1"/>
  <c r="DT24" i="1" s="1"/>
  <c r="DX24" i="1" s="1"/>
  <c r="EB24" i="1" s="1"/>
  <c r="EO30" i="1"/>
  <c r="EL30" i="1"/>
  <c r="BN26" i="1"/>
  <c r="O50" i="1"/>
  <c r="DQ24" i="1"/>
  <c r="DR24" i="1"/>
  <c r="BI26" i="1"/>
  <c r="BP26" i="1" s="1"/>
  <c r="U31" i="1"/>
  <c r="V30" i="1"/>
  <c r="W30" i="1"/>
  <c r="CM27" i="1"/>
  <c r="CR27" i="1"/>
  <c r="AX25" i="1"/>
  <c r="DJ25" i="1" s="1"/>
  <c r="DK29" i="1"/>
  <c r="BX29" i="1"/>
  <c r="DP29" i="1"/>
  <c r="BS29" i="1"/>
  <c r="AM29" i="1"/>
  <c r="AC28" i="1"/>
  <c r="BC28" i="1"/>
  <c r="CH28" i="1"/>
  <c r="BD28" i="1"/>
  <c r="AS28" i="1"/>
  <c r="CI28" i="1" s="1"/>
  <c r="BH27" i="1"/>
  <c r="BM27" i="1"/>
  <c r="AP26" i="1"/>
  <c r="BR26" i="1" s="1"/>
  <c r="CY28" i="1"/>
  <c r="CZ28" i="1" s="1"/>
  <c r="DF28" i="1" s="1"/>
  <c r="DC28" i="1"/>
  <c r="DD28" i="1" s="1"/>
  <c r="CL27" i="1"/>
  <c r="CN27" i="1" s="1"/>
  <c r="DH27" i="1" s="1"/>
  <c r="CQ27" i="1"/>
  <c r="CS27" i="1" s="1"/>
  <c r="EG26" i="1"/>
  <c r="BY24" i="1"/>
  <c r="BZ24" i="1" s="1"/>
  <c r="CB24" i="1" s="1"/>
  <c r="CD24" i="1" s="1"/>
  <c r="EA24" i="1" s="1"/>
  <c r="EC24" i="1" l="1"/>
  <c r="EI24" i="1" s="1"/>
  <c r="CL28" i="1"/>
  <c r="CQ28" i="1"/>
  <c r="U32" i="1"/>
  <c r="W31" i="1"/>
  <c r="V31" i="1"/>
  <c r="BG28" i="1"/>
  <c r="BL28" i="1"/>
  <c r="DL25" i="1"/>
  <c r="DM25" i="1" s="1"/>
  <c r="EO31" i="1"/>
  <c r="EL31" i="1"/>
  <c r="AW27" i="1"/>
  <c r="EF27" i="1"/>
  <c r="AX26" i="1"/>
  <c r="DJ26" i="1" s="1"/>
  <c r="AY26" i="1"/>
  <c r="DO26" i="1" s="1"/>
  <c r="BT26" i="1"/>
  <c r="BU26" i="1"/>
  <c r="EE28" i="1"/>
  <c r="AO28" i="1"/>
  <c r="AY25" i="1"/>
  <c r="DO25" i="1" s="1"/>
  <c r="AQ26" i="1"/>
  <c r="BW26" i="1" s="1"/>
  <c r="AU28" i="1"/>
  <c r="BN27" i="1"/>
  <c r="CH29" i="1"/>
  <c r="AC29" i="1"/>
  <c r="BC29" i="1"/>
  <c r="BI27" i="1"/>
  <c r="BP27" i="1" s="1"/>
  <c r="AS29" i="1"/>
  <c r="CI29" i="1" s="1"/>
  <c r="BD29" i="1"/>
  <c r="AP27" i="1"/>
  <c r="BR27" i="1" s="1"/>
  <c r="CY29" i="1"/>
  <c r="CZ29" i="1" s="1"/>
  <c r="DC29" i="1"/>
  <c r="DD29" i="1" s="1"/>
  <c r="DF29" i="1"/>
  <c r="EG27" i="1"/>
  <c r="CM28" i="1"/>
  <c r="CR28" i="1"/>
  <c r="AA30" i="1"/>
  <c r="AE30" i="1"/>
  <c r="AT30" i="1" s="1"/>
  <c r="CV30" i="1" s="1"/>
  <c r="AB30" i="1"/>
  <c r="BM28" i="1"/>
  <c r="BH28" i="1"/>
  <c r="BX30" i="1"/>
  <c r="DP30" i="1"/>
  <c r="BS30" i="1"/>
  <c r="DK30" i="1"/>
  <c r="AM30" i="1"/>
  <c r="BY25" i="1"/>
  <c r="BZ25" i="1" s="1"/>
  <c r="CB25" i="1" s="1"/>
  <c r="CD25" i="1" s="1"/>
  <c r="EA25" i="1" s="1"/>
  <c r="BM29" i="1" l="1"/>
  <c r="BH29" i="1"/>
  <c r="AU29" i="1"/>
  <c r="W32" i="1"/>
  <c r="U33" i="1"/>
  <c r="V32" i="1"/>
  <c r="CR29" i="1"/>
  <c r="CM29" i="1"/>
  <c r="DQ26" i="1"/>
  <c r="DR26" i="1" s="1"/>
  <c r="CS28" i="1"/>
  <c r="EF28" i="1"/>
  <c r="AW28" i="1"/>
  <c r="DL26" i="1"/>
  <c r="DM26" i="1" s="1"/>
  <c r="DT26" i="1" s="1"/>
  <c r="DX26" i="1" s="1"/>
  <c r="EB26" i="1" s="1"/>
  <c r="CN28" i="1"/>
  <c r="BY26" i="1"/>
  <c r="BZ26" i="1" s="1"/>
  <c r="CB26" i="1" s="1"/>
  <c r="CD26" i="1" s="1"/>
  <c r="EA26" i="1" s="1"/>
  <c r="EC26" i="1" s="1"/>
  <c r="EI26" i="1" s="1"/>
  <c r="BN28" i="1"/>
  <c r="AS30" i="1"/>
  <c r="CI30" i="1" s="1"/>
  <c r="BD30" i="1"/>
  <c r="BG29" i="1"/>
  <c r="BI29" i="1" s="1"/>
  <c r="BL29" i="1"/>
  <c r="BN29" i="1" s="1"/>
  <c r="BP29" i="1" s="1"/>
  <c r="DQ25" i="1"/>
  <c r="DR25" i="1" s="1"/>
  <c r="DT25" i="1" s="1"/>
  <c r="DX25" i="1" s="1"/>
  <c r="EB25" i="1" s="1"/>
  <c r="EC25" i="1" s="1"/>
  <c r="EI25" i="1" s="1"/>
  <c r="AX27" i="1"/>
  <c r="DJ27" i="1" s="1"/>
  <c r="AY27" i="1"/>
  <c r="DO27" i="1" s="1"/>
  <c r="BI28" i="1"/>
  <c r="DC30" i="1"/>
  <c r="DD30" i="1" s="1"/>
  <c r="CY30" i="1"/>
  <c r="CZ30" i="1" s="1"/>
  <c r="DF30" i="1" s="1"/>
  <c r="BT27" i="1"/>
  <c r="BU27" i="1"/>
  <c r="AO29" i="1"/>
  <c r="EE29" i="1"/>
  <c r="AP28" i="1"/>
  <c r="BR28" i="1" s="1"/>
  <c r="DK31" i="1"/>
  <c r="DP31" i="1"/>
  <c r="BS31" i="1"/>
  <c r="BX31" i="1"/>
  <c r="AM31" i="1"/>
  <c r="AC30" i="1"/>
  <c r="AU30" i="1"/>
  <c r="CH30" i="1"/>
  <c r="BC30" i="1"/>
  <c r="AQ27" i="1"/>
  <c r="BW27" i="1" s="1"/>
  <c r="CQ29" i="1"/>
  <c r="CS29" i="1" s="1"/>
  <c r="DH29" i="1" s="1"/>
  <c r="CL29" i="1"/>
  <c r="CN29" i="1" s="1"/>
  <c r="EG28" i="1"/>
  <c r="EO32" i="1"/>
  <c r="EL32" i="1"/>
  <c r="AB31" i="1"/>
  <c r="AE31" i="1"/>
  <c r="AT31" i="1" s="1"/>
  <c r="CV31" i="1" s="1"/>
  <c r="AA31" i="1"/>
  <c r="CH31" i="1" l="1"/>
  <c r="AC31" i="1"/>
  <c r="BC31" i="1"/>
  <c r="DR27" i="1"/>
  <c r="DQ27" i="1"/>
  <c r="CM30" i="1"/>
  <c r="CR30" i="1"/>
  <c r="AX28" i="1"/>
  <c r="DJ28" i="1" s="1"/>
  <c r="U34" i="1"/>
  <c r="W33" i="1"/>
  <c r="V33" i="1"/>
  <c r="AP29" i="1"/>
  <c r="BR29" i="1" s="1"/>
  <c r="DL27" i="1"/>
  <c r="DM27" i="1"/>
  <c r="DT27" i="1" s="1"/>
  <c r="DX27" i="1" s="1"/>
  <c r="EB27" i="1" s="1"/>
  <c r="AA32" i="1"/>
  <c r="AE32" i="1"/>
  <c r="AT32" i="1" s="1"/>
  <c r="CV32" i="1" s="1"/>
  <c r="AB32" i="1"/>
  <c r="BD31" i="1"/>
  <c r="AS31" i="1"/>
  <c r="CI31" i="1" s="1"/>
  <c r="BG30" i="1"/>
  <c r="BL30" i="1"/>
  <c r="CQ30" i="1"/>
  <c r="CS30" i="1" s="1"/>
  <c r="CL30" i="1"/>
  <c r="CN30" i="1" s="1"/>
  <c r="DH30" i="1" s="1"/>
  <c r="AW29" i="1"/>
  <c r="EF29" i="1"/>
  <c r="EG29" i="1" s="1"/>
  <c r="EF30" i="1"/>
  <c r="AW30" i="1"/>
  <c r="DH28" i="1"/>
  <c r="BY27" i="1"/>
  <c r="BZ27" i="1" s="1"/>
  <c r="CB27" i="1" s="1"/>
  <c r="CD27" i="1" s="1"/>
  <c r="EA27" i="1" s="1"/>
  <c r="EC27" i="1" s="1"/>
  <c r="EI27" i="1" s="1"/>
  <c r="BT28" i="1"/>
  <c r="BU28" i="1" s="1"/>
  <c r="CY31" i="1"/>
  <c r="CZ31" i="1" s="1"/>
  <c r="DF31" i="1" s="1"/>
  <c r="DC31" i="1"/>
  <c r="DD31" i="1" s="1"/>
  <c r="EO33" i="1"/>
  <c r="EL33" i="1"/>
  <c r="EE30" i="1"/>
  <c r="EG30" i="1" s="1"/>
  <c r="AO30" i="1"/>
  <c r="AQ28" i="1"/>
  <c r="BW28" i="1" s="1"/>
  <c r="BP28" i="1"/>
  <c r="BH30" i="1"/>
  <c r="BM30" i="1"/>
  <c r="BX32" i="1"/>
  <c r="DP32" i="1"/>
  <c r="DK32" i="1"/>
  <c r="BS32" i="1"/>
  <c r="AM32" i="1"/>
  <c r="BD32" i="1" l="1"/>
  <c r="AS32" i="1"/>
  <c r="CI32" i="1" s="1"/>
  <c r="DP33" i="1"/>
  <c r="BS33" i="1"/>
  <c r="BX33" i="1"/>
  <c r="DK33" i="1"/>
  <c r="AM33" i="1"/>
  <c r="DC32" i="1"/>
  <c r="DD32" i="1" s="1"/>
  <c r="CY32" i="1"/>
  <c r="CZ32" i="1" s="1"/>
  <c r="DF32" i="1" s="1"/>
  <c r="AB33" i="1"/>
  <c r="AE33" i="1"/>
  <c r="AT33" i="1" s="1"/>
  <c r="CV33" i="1" s="1"/>
  <c r="AA33" i="1"/>
  <c r="AC32" i="1"/>
  <c r="BC32" i="1"/>
  <c r="CH32" i="1"/>
  <c r="AU32" i="1"/>
  <c r="V34" i="1"/>
  <c r="W34" i="1"/>
  <c r="U35" i="1"/>
  <c r="BG31" i="1"/>
  <c r="BI31" i="1" s="1"/>
  <c r="BP31" i="1" s="1"/>
  <c r="BL31" i="1"/>
  <c r="BN31" i="1" s="1"/>
  <c r="EO34" i="1"/>
  <c r="EL34" i="1"/>
  <c r="AX30" i="1"/>
  <c r="DJ30" i="1" s="1"/>
  <c r="AY30" i="1"/>
  <c r="DO30" i="1" s="1"/>
  <c r="BN30" i="1"/>
  <c r="DL28" i="1"/>
  <c r="DM28" i="1" s="1"/>
  <c r="AO31" i="1"/>
  <c r="EE31" i="1"/>
  <c r="BI30" i="1"/>
  <c r="AY28" i="1"/>
  <c r="DO28" i="1" s="1"/>
  <c r="CL31" i="1"/>
  <c r="CQ31" i="1"/>
  <c r="CS31" i="1" s="1"/>
  <c r="CR31" i="1"/>
  <c r="CM31" i="1"/>
  <c r="BT29" i="1"/>
  <c r="BU29" i="1" s="1"/>
  <c r="AU31" i="1"/>
  <c r="BY28" i="1"/>
  <c r="BZ28" i="1" s="1"/>
  <c r="CB28" i="1" s="1"/>
  <c r="CD28" i="1" s="1"/>
  <c r="EA28" i="1" s="1"/>
  <c r="AY29" i="1"/>
  <c r="DO29" i="1" s="1"/>
  <c r="AX29" i="1"/>
  <c r="DJ29" i="1" s="1"/>
  <c r="BH31" i="1"/>
  <c r="BM31" i="1"/>
  <c r="AQ29" i="1"/>
  <c r="BW29" i="1" s="1"/>
  <c r="AP30" i="1"/>
  <c r="BR30" i="1" s="1"/>
  <c r="DQ29" i="1" l="1"/>
  <c r="DR29" i="1" s="1"/>
  <c r="AP31" i="1"/>
  <c r="BR31" i="1" s="1"/>
  <c r="BG32" i="1"/>
  <c r="BL32" i="1"/>
  <c r="EE32" i="1"/>
  <c r="AO32" i="1"/>
  <c r="CH33" i="1"/>
  <c r="AC33" i="1"/>
  <c r="BC33" i="1"/>
  <c r="V35" i="1"/>
  <c r="U36" i="1"/>
  <c r="W35" i="1"/>
  <c r="DC33" i="1"/>
  <c r="DD33" i="1" s="1"/>
  <c r="CY33" i="1"/>
  <c r="CZ33" i="1" s="1"/>
  <c r="DF33" i="1" s="1"/>
  <c r="BT30" i="1"/>
  <c r="BU30" i="1"/>
  <c r="AE34" i="1"/>
  <c r="AT34" i="1" s="1"/>
  <c r="CV34" i="1" s="1"/>
  <c r="AA34" i="1"/>
  <c r="AB34" i="1"/>
  <c r="BD33" i="1"/>
  <c r="AS33" i="1"/>
  <c r="CI33" i="1" s="1"/>
  <c r="CM32" i="1"/>
  <c r="CR32" i="1"/>
  <c r="BY29" i="1"/>
  <c r="BZ29" i="1" s="1"/>
  <c r="CB29" i="1" s="1"/>
  <c r="CD29" i="1" s="1"/>
  <c r="EA29" i="1" s="1"/>
  <c r="EF31" i="1"/>
  <c r="EG31" i="1" s="1"/>
  <c r="AW31" i="1"/>
  <c r="DQ28" i="1"/>
  <c r="DR28" i="1" s="1"/>
  <c r="DT28" i="1" s="1"/>
  <c r="DX28" i="1" s="1"/>
  <c r="EB28" i="1" s="1"/>
  <c r="EC28" i="1" s="1"/>
  <c r="EI28" i="1" s="1"/>
  <c r="DL30" i="1"/>
  <c r="DM30" i="1" s="1"/>
  <c r="DT30" i="1" s="1"/>
  <c r="DX30" i="1" s="1"/>
  <c r="EB30" i="1" s="1"/>
  <c r="DP34" i="1"/>
  <c r="BS34" i="1"/>
  <c r="DK34" i="1"/>
  <c r="BX34" i="1"/>
  <c r="AM34" i="1"/>
  <c r="BM32" i="1"/>
  <c r="BH32" i="1"/>
  <c r="AQ30" i="1"/>
  <c r="BW30" i="1" s="1"/>
  <c r="DQ30" i="1"/>
  <c r="DR30" i="1" s="1"/>
  <c r="EF32" i="1"/>
  <c r="AW32" i="1"/>
  <c r="CN31" i="1"/>
  <c r="DH31" i="1" s="1"/>
  <c r="BP30" i="1"/>
  <c r="DM29" i="1"/>
  <c r="DL29" i="1"/>
  <c r="EO35" i="1"/>
  <c r="EL35" i="1"/>
  <c r="CQ32" i="1"/>
  <c r="CS32" i="1" s="1"/>
  <c r="CL32" i="1"/>
  <c r="CN32" i="1" s="1"/>
  <c r="DH32" i="1"/>
  <c r="CR33" i="1" l="1"/>
  <c r="CM33" i="1"/>
  <c r="AO33" i="1"/>
  <c r="EE33" i="1"/>
  <c r="BT31" i="1"/>
  <c r="BU31" i="1" s="1"/>
  <c r="BH33" i="1"/>
  <c r="BM33" i="1"/>
  <c r="CL33" i="1"/>
  <c r="CN33" i="1" s="1"/>
  <c r="CQ33" i="1"/>
  <c r="CS33" i="1" s="1"/>
  <c r="DH33" i="1"/>
  <c r="EO36" i="1"/>
  <c r="EL36" i="1"/>
  <c r="AX31" i="1"/>
  <c r="DJ31" i="1" s="1"/>
  <c r="BD34" i="1"/>
  <c r="AS34" i="1"/>
  <c r="CI34" i="1" s="1"/>
  <c r="AP32" i="1"/>
  <c r="BR32" i="1" s="1"/>
  <c r="DT29" i="1"/>
  <c r="DX29" i="1" s="1"/>
  <c r="EB29" i="1" s="1"/>
  <c r="EC29" i="1" s="1"/>
  <c r="EI29" i="1" s="1"/>
  <c r="BZ30" i="1"/>
  <c r="BY30" i="1"/>
  <c r="AC34" i="1"/>
  <c r="BC34" i="1"/>
  <c r="CH34" i="1"/>
  <c r="AB35" i="1"/>
  <c r="AA35" i="1"/>
  <c r="AE35" i="1"/>
  <c r="AT35" i="1" s="1"/>
  <c r="CV35" i="1" s="1"/>
  <c r="EG32" i="1"/>
  <c r="CY34" i="1"/>
  <c r="CZ34" i="1" s="1"/>
  <c r="DC34" i="1"/>
  <c r="DD34" i="1" s="1"/>
  <c r="DF34" i="1"/>
  <c r="U37" i="1"/>
  <c r="W36" i="1"/>
  <c r="V36" i="1"/>
  <c r="CD30" i="1"/>
  <c r="EA30" i="1" s="1"/>
  <c r="EC30" i="1" s="1"/>
  <c r="EI30" i="1" s="1"/>
  <c r="CB30" i="1"/>
  <c r="DK35" i="1"/>
  <c r="BX35" i="1"/>
  <c r="DP35" i="1"/>
  <c r="BS35" i="1"/>
  <c r="AM35" i="1"/>
  <c r="BN32" i="1"/>
  <c r="AU33" i="1"/>
  <c r="BI32" i="1"/>
  <c r="BP32" i="1" s="1"/>
  <c r="AX32" i="1"/>
  <c r="DJ32" i="1" s="1"/>
  <c r="BL33" i="1"/>
  <c r="BN33" i="1" s="1"/>
  <c r="BG33" i="1"/>
  <c r="BI33" i="1" s="1"/>
  <c r="BP33" i="1" s="1"/>
  <c r="AQ31" i="1"/>
  <c r="BW31" i="1" s="1"/>
  <c r="CY35" i="1" l="1"/>
  <c r="CZ35" i="1" s="1"/>
  <c r="DC35" i="1"/>
  <c r="DD35" i="1" s="1"/>
  <c r="DF35" i="1" s="1"/>
  <c r="AC35" i="1"/>
  <c r="BC35" i="1"/>
  <c r="CH35" i="1"/>
  <c r="EO37" i="1"/>
  <c r="EL37" i="1"/>
  <c r="AB36" i="1"/>
  <c r="AA36" i="1"/>
  <c r="AE36" i="1"/>
  <c r="AT36" i="1" s="1"/>
  <c r="CV36" i="1" s="1"/>
  <c r="BD35" i="1"/>
  <c r="AS35" i="1"/>
  <c r="CI35" i="1" s="1"/>
  <c r="BT32" i="1"/>
  <c r="BU32" i="1" s="1"/>
  <c r="DK36" i="1"/>
  <c r="BX36" i="1"/>
  <c r="DP36" i="1"/>
  <c r="BS36" i="1"/>
  <c r="AM36" i="1"/>
  <c r="U38" i="1"/>
  <c r="W37" i="1"/>
  <c r="V37" i="1"/>
  <c r="CQ34" i="1"/>
  <c r="CS34" i="1" s="1"/>
  <c r="CL34" i="1"/>
  <c r="AQ32" i="1"/>
  <c r="BW32" i="1" s="1"/>
  <c r="BL34" i="1"/>
  <c r="BG34" i="1"/>
  <c r="CM34" i="1"/>
  <c r="CR34" i="1"/>
  <c r="AP33" i="1"/>
  <c r="BR33" i="1" s="1"/>
  <c r="EE34" i="1"/>
  <c r="AO34" i="1"/>
  <c r="BH34" i="1"/>
  <c r="BM34" i="1"/>
  <c r="EF33" i="1"/>
  <c r="EG33" i="1" s="1"/>
  <c r="AW33" i="1"/>
  <c r="AU34" i="1"/>
  <c r="DL31" i="1"/>
  <c r="DM31" i="1" s="1"/>
  <c r="DM32" i="1"/>
  <c r="DL32" i="1"/>
  <c r="AY32" i="1"/>
  <c r="DO32" i="1" s="1"/>
  <c r="BY31" i="1"/>
  <c r="BZ31" i="1" s="1"/>
  <c r="CB31" i="1" s="1"/>
  <c r="CD31" i="1" s="1"/>
  <c r="EA31" i="1" s="1"/>
  <c r="AY31" i="1"/>
  <c r="DO31" i="1" s="1"/>
  <c r="CM35" i="1" l="1"/>
  <c r="CR35" i="1"/>
  <c r="BG35" i="1"/>
  <c r="BI35" i="1" s="1"/>
  <c r="BL35" i="1"/>
  <c r="BN35" i="1" s="1"/>
  <c r="BP35" i="1" s="1"/>
  <c r="CN34" i="1"/>
  <c r="DH34" i="1" s="1"/>
  <c r="BM35" i="1"/>
  <c r="BH35" i="1"/>
  <c r="EE35" i="1"/>
  <c r="AO35" i="1"/>
  <c r="CY36" i="1"/>
  <c r="CZ36" i="1" s="1"/>
  <c r="DF36" i="1" s="1"/>
  <c r="DC36" i="1"/>
  <c r="DD36" i="1" s="1"/>
  <c r="AU35" i="1"/>
  <c r="AP34" i="1"/>
  <c r="BR34" i="1" s="1"/>
  <c r="BI34" i="1"/>
  <c r="DP37" i="1"/>
  <c r="BS37" i="1"/>
  <c r="DK37" i="1"/>
  <c r="BX37" i="1"/>
  <c r="AM37" i="1"/>
  <c r="BC36" i="1"/>
  <c r="CH36" i="1"/>
  <c r="AC36" i="1"/>
  <c r="BN34" i="1"/>
  <c r="AB37" i="1"/>
  <c r="AE37" i="1"/>
  <c r="AT37" i="1" s="1"/>
  <c r="CV37" i="1" s="1"/>
  <c r="AA37" i="1"/>
  <c r="BD36" i="1"/>
  <c r="AS36" i="1"/>
  <c r="CI36" i="1" s="1"/>
  <c r="DQ31" i="1"/>
  <c r="DR31" i="1" s="1"/>
  <c r="DT31" i="1" s="1"/>
  <c r="DX31" i="1" s="1"/>
  <c r="EB31" i="1" s="1"/>
  <c r="EC31" i="1" s="1"/>
  <c r="EI31" i="1" s="1"/>
  <c r="U39" i="1"/>
  <c r="V38" i="1"/>
  <c r="W38" i="1"/>
  <c r="AW34" i="1"/>
  <c r="EF34" i="1"/>
  <c r="EG34" i="1" s="1"/>
  <c r="AX33" i="1"/>
  <c r="DJ33" i="1" s="1"/>
  <c r="AQ33" i="1"/>
  <c r="BW33" i="1" s="1"/>
  <c r="EO38" i="1"/>
  <c r="EL38" i="1"/>
  <c r="DQ32" i="1"/>
  <c r="DR32" i="1" s="1"/>
  <c r="DT32" i="1" s="1"/>
  <c r="DX32" i="1" s="1"/>
  <c r="EB32" i="1" s="1"/>
  <c r="BT33" i="1"/>
  <c r="BU33" i="1" s="1"/>
  <c r="BY32" i="1"/>
  <c r="BZ32" i="1" s="1"/>
  <c r="CB32" i="1" s="1"/>
  <c r="CD32" i="1" s="1"/>
  <c r="EA32" i="1" s="1"/>
  <c r="CQ35" i="1"/>
  <c r="CS35" i="1" s="1"/>
  <c r="CL35" i="1"/>
  <c r="CN35" i="1" s="1"/>
  <c r="DH35" i="1" s="1"/>
  <c r="EC32" i="1" l="1"/>
  <c r="EI32" i="1" s="1"/>
  <c r="AE38" i="1"/>
  <c r="AT38" i="1" s="1"/>
  <c r="CV38" i="1" s="1"/>
  <c r="AA38" i="1"/>
  <c r="AB38" i="1"/>
  <c r="BY33" i="1"/>
  <c r="BZ33" i="1" s="1"/>
  <c r="CB33" i="1" s="1"/>
  <c r="CD33" i="1" s="1"/>
  <c r="EA33" i="1" s="1"/>
  <c r="CR36" i="1"/>
  <c r="CM36" i="1"/>
  <c r="BP34" i="1"/>
  <c r="AQ35" i="1"/>
  <c r="BW35" i="1" s="1"/>
  <c r="AP35" i="1"/>
  <c r="BR35" i="1" s="1"/>
  <c r="DM33" i="1"/>
  <c r="DL33" i="1"/>
  <c r="EE36" i="1"/>
  <c r="AO36" i="1"/>
  <c r="AY33" i="1"/>
  <c r="DO33" i="1" s="1"/>
  <c r="CL36" i="1"/>
  <c r="CN36" i="1" s="1"/>
  <c r="CQ36" i="1"/>
  <c r="CS36" i="1" s="1"/>
  <c r="DH36" i="1" s="1"/>
  <c r="BM36" i="1"/>
  <c r="BH36" i="1"/>
  <c r="BG36" i="1"/>
  <c r="BL36" i="1"/>
  <c r="AX34" i="1"/>
  <c r="DJ34" i="1" s="1"/>
  <c r="CH37" i="1"/>
  <c r="AC37" i="1"/>
  <c r="BC37" i="1"/>
  <c r="AU36" i="1"/>
  <c r="AQ34" i="1"/>
  <c r="BW34" i="1" s="1"/>
  <c r="DC37" i="1"/>
  <c r="DD37" i="1" s="1"/>
  <c r="CY37" i="1"/>
  <c r="CZ37" i="1" s="1"/>
  <c r="DF37" i="1"/>
  <c r="BT34" i="1"/>
  <c r="BU34" i="1"/>
  <c r="EO39" i="1"/>
  <c r="EL39" i="1"/>
  <c r="DP38" i="1"/>
  <c r="BS38" i="1"/>
  <c r="DK38" i="1"/>
  <c r="BX38" i="1"/>
  <c r="AM38" i="1"/>
  <c r="BD37" i="1"/>
  <c r="AS37" i="1"/>
  <c r="CI37" i="1" s="1"/>
  <c r="EF35" i="1"/>
  <c r="EG35" i="1" s="1"/>
  <c r="AW35" i="1"/>
  <c r="V39" i="1"/>
  <c r="U40" i="1"/>
  <c r="W39" i="1"/>
  <c r="U41" i="1" l="1"/>
  <c r="W40" i="1"/>
  <c r="V40" i="1"/>
  <c r="AO37" i="1"/>
  <c r="EE37" i="1"/>
  <c r="CL37" i="1"/>
  <c r="CQ37" i="1"/>
  <c r="BD38" i="1"/>
  <c r="AS38" i="1"/>
  <c r="CI38" i="1" s="1"/>
  <c r="AY34" i="1"/>
  <c r="DO34" i="1" s="1"/>
  <c r="BT35" i="1"/>
  <c r="BU35" i="1" s="1"/>
  <c r="CB35" i="1" s="1"/>
  <c r="CD35" i="1" s="1"/>
  <c r="EA35" i="1" s="1"/>
  <c r="AC38" i="1"/>
  <c r="BC38" i="1"/>
  <c r="CH38" i="1"/>
  <c r="BZ35" i="1"/>
  <c r="BY35" i="1"/>
  <c r="CY38" i="1"/>
  <c r="CZ38" i="1" s="1"/>
  <c r="DF38" i="1" s="1"/>
  <c r="DC38" i="1"/>
  <c r="DD38" i="1" s="1"/>
  <c r="DL34" i="1"/>
  <c r="DM34" i="1" s="1"/>
  <c r="BY34" i="1"/>
  <c r="BZ34" i="1" s="1"/>
  <c r="CB34" i="1" s="1"/>
  <c r="CD34" i="1" s="1"/>
  <c r="EA34" i="1" s="1"/>
  <c r="CR37" i="1"/>
  <c r="CM37" i="1"/>
  <c r="BH37" i="1"/>
  <c r="BM37" i="1"/>
  <c r="EO40" i="1"/>
  <c r="EL40" i="1"/>
  <c r="EF36" i="1"/>
  <c r="AW36" i="1"/>
  <c r="DR33" i="1"/>
  <c r="DT33" i="1" s="1"/>
  <c r="DX33" i="1" s="1"/>
  <c r="EB33" i="1" s="1"/>
  <c r="EC33" i="1" s="1"/>
  <c r="EI33" i="1" s="1"/>
  <c r="DQ33" i="1"/>
  <c r="BS39" i="1"/>
  <c r="DK39" i="1"/>
  <c r="BX39" i="1"/>
  <c r="DP39" i="1"/>
  <c r="AM39" i="1"/>
  <c r="AU37" i="1"/>
  <c r="BN36" i="1"/>
  <c r="AP36" i="1"/>
  <c r="BR36" i="1" s="1"/>
  <c r="AX35" i="1"/>
  <c r="DJ35" i="1" s="1"/>
  <c r="AE39" i="1"/>
  <c r="AT39" i="1" s="1"/>
  <c r="CV39" i="1" s="1"/>
  <c r="AB39" i="1"/>
  <c r="AA39" i="1"/>
  <c r="BL37" i="1"/>
  <c r="BN37" i="1" s="1"/>
  <c r="BG37" i="1"/>
  <c r="BI37" i="1" s="1"/>
  <c r="BP37" i="1" s="1"/>
  <c r="BI36" i="1"/>
  <c r="BP36" i="1" s="1"/>
  <c r="EG36" i="1"/>
  <c r="CY39" i="1" l="1"/>
  <c r="CZ39" i="1" s="1"/>
  <c r="DC39" i="1"/>
  <c r="DD39" i="1" s="1"/>
  <c r="DF39" i="1"/>
  <c r="CN37" i="1"/>
  <c r="EF37" i="1"/>
  <c r="EG37" i="1" s="1"/>
  <c r="AW37" i="1"/>
  <c r="BD39" i="1"/>
  <c r="AS39" i="1"/>
  <c r="CI39" i="1" s="1"/>
  <c r="AX36" i="1"/>
  <c r="DJ36" i="1" s="1"/>
  <c r="DQ34" i="1"/>
  <c r="DR34" i="1" s="1"/>
  <c r="DT34" i="1" s="1"/>
  <c r="DX34" i="1" s="1"/>
  <c r="EB34" i="1" s="1"/>
  <c r="EC34" i="1" s="1"/>
  <c r="EI34" i="1" s="1"/>
  <c r="AP37" i="1"/>
  <c r="BR37" i="1" s="1"/>
  <c r="CM38" i="1"/>
  <c r="CR38" i="1"/>
  <c r="DK40" i="1"/>
  <c r="BX40" i="1"/>
  <c r="DP40" i="1"/>
  <c r="BS40" i="1"/>
  <c r="AM40" i="1"/>
  <c r="AY35" i="1"/>
  <c r="DO35" i="1" s="1"/>
  <c r="CQ38" i="1"/>
  <c r="CS38" i="1" s="1"/>
  <c r="CL38" i="1"/>
  <c r="CN38" i="1" s="1"/>
  <c r="DH38" i="1" s="1"/>
  <c r="BH38" i="1"/>
  <c r="BM38" i="1"/>
  <c r="AB40" i="1"/>
  <c r="AA40" i="1"/>
  <c r="AE40" i="1"/>
  <c r="AT40" i="1" s="1"/>
  <c r="CV40" i="1" s="1"/>
  <c r="DL35" i="1"/>
  <c r="DM35" i="1" s="1"/>
  <c r="EO41" i="1"/>
  <c r="EL41" i="1"/>
  <c r="BL38" i="1"/>
  <c r="BN38" i="1" s="1"/>
  <c r="BG38" i="1"/>
  <c r="BI38" i="1" s="1"/>
  <c r="BP38" i="1" s="1"/>
  <c r="U42" i="1"/>
  <c r="W41" i="1"/>
  <c r="V41" i="1"/>
  <c r="BU36" i="1"/>
  <c r="BT36" i="1"/>
  <c r="EE38" i="1"/>
  <c r="AO38" i="1"/>
  <c r="AU39" i="1"/>
  <c r="AC39" i="1"/>
  <c r="BC39" i="1"/>
  <c r="CH39" i="1"/>
  <c r="AQ36" i="1"/>
  <c r="BW36" i="1" s="1"/>
  <c r="AU38" i="1"/>
  <c r="CS37" i="1"/>
  <c r="EO42" i="1" l="1"/>
  <c r="EL42" i="1"/>
  <c r="DH37" i="1"/>
  <c r="DL36" i="1"/>
  <c r="DM36" i="1" s="1"/>
  <c r="CQ39" i="1"/>
  <c r="CL39" i="1"/>
  <c r="BG39" i="1"/>
  <c r="BL39" i="1"/>
  <c r="AB41" i="1"/>
  <c r="AA41" i="1"/>
  <c r="AE41" i="1"/>
  <c r="AT41" i="1" s="1"/>
  <c r="CV41" i="1" s="1"/>
  <c r="AY36" i="1"/>
  <c r="DO36" i="1" s="1"/>
  <c r="CY40" i="1"/>
  <c r="CZ40" i="1" s="1"/>
  <c r="DC40" i="1"/>
  <c r="DD40" i="1" s="1"/>
  <c r="DF40" i="1"/>
  <c r="DQ35" i="1"/>
  <c r="DR35" i="1" s="1"/>
  <c r="DT35" i="1" s="1"/>
  <c r="DX35" i="1" s="1"/>
  <c r="EB35" i="1" s="1"/>
  <c r="EC35" i="1" s="1"/>
  <c r="EI35" i="1" s="1"/>
  <c r="CM39" i="1"/>
  <c r="CR39" i="1"/>
  <c r="EE39" i="1"/>
  <c r="AO39" i="1"/>
  <c r="AC40" i="1"/>
  <c r="BC40" i="1"/>
  <c r="CH40" i="1"/>
  <c r="BH39" i="1"/>
  <c r="BM39" i="1"/>
  <c r="BX41" i="1"/>
  <c r="DP41" i="1"/>
  <c r="BS41" i="1"/>
  <c r="DK41" i="1"/>
  <c r="AM41" i="1"/>
  <c r="BD40" i="1"/>
  <c r="AS40" i="1"/>
  <c r="CI40" i="1" s="1"/>
  <c r="AQ37" i="1"/>
  <c r="BW37" i="1" s="1"/>
  <c r="U43" i="1"/>
  <c r="W42" i="1"/>
  <c r="V42" i="1"/>
  <c r="BU37" i="1"/>
  <c r="BT37" i="1"/>
  <c r="AY37" i="1"/>
  <c r="DO37" i="1" s="1"/>
  <c r="AX37" i="1"/>
  <c r="DJ37" i="1" s="1"/>
  <c r="BY36" i="1"/>
  <c r="BZ36" i="1" s="1"/>
  <c r="CB36" i="1" s="1"/>
  <c r="CD36" i="1" s="1"/>
  <c r="EA36" i="1" s="1"/>
  <c r="AW39" i="1"/>
  <c r="EF39" i="1"/>
  <c r="AP38" i="1"/>
  <c r="BR38" i="1" s="1"/>
  <c r="AW38" i="1"/>
  <c r="EF38" i="1"/>
  <c r="EG38" i="1" s="1"/>
  <c r="BM40" i="1" l="1"/>
  <c r="BH40" i="1"/>
  <c r="CL40" i="1"/>
  <c r="CQ40" i="1"/>
  <c r="BD41" i="1"/>
  <c r="AS41" i="1"/>
  <c r="CI41" i="1" s="1"/>
  <c r="BT38" i="1"/>
  <c r="BU38" i="1" s="1"/>
  <c r="BG40" i="1"/>
  <c r="BI40" i="1" s="1"/>
  <c r="BP40" i="1" s="1"/>
  <c r="BL40" i="1"/>
  <c r="BN40" i="1" s="1"/>
  <c r="AX38" i="1"/>
  <c r="DJ38" i="1" s="1"/>
  <c r="DP42" i="1"/>
  <c r="BS42" i="1"/>
  <c r="DK42" i="1"/>
  <c r="BX42" i="1"/>
  <c r="AM42" i="1"/>
  <c r="EE40" i="1"/>
  <c r="AO40" i="1"/>
  <c r="BN39" i="1"/>
  <c r="AX39" i="1"/>
  <c r="DJ39" i="1" s="1"/>
  <c r="AE42" i="1"/>
  <c r="AT42" i="1" s="1"/>
  <c r="CV42" i="1" s="1"/>
  <c r="AA42" i="1"/>
  <c r="AB42" i="1"/>
  <c r="AU40" i="1"/>
  <c r="BI39" i="1"/>
  <c r="BP39" i="1" s="1"/>
  <c r="EO43" i="1"/>
  <c r="EL43" i="1"/>
  <c r="V43" i="1"/>
  <c r="U44" i="1"/>
  <c r="W43" i="1"/>
  <c r="AQ39" i="1"/>
  <c r="BW39" i="1" s="1"/>
  <c r="AP39" i="1"/>
  <c r="BR39" i="1" s="1"/>
  <c r="DM37" i="1"/>
  <c r="DL37" i="1"/>
  <c r="BY37" i="1"/>
  <c r="BZ37" i="1" s="1"/>
  <c r="CB37" i="1" s="1"/>
  <c r="CD37" i="1" s="1"/>
  <c r="EA37" i="1" s="1"/>
  <c r="EG39" i="1"/>
  <c r="DQ36" i="1"/>
  <c r="DR36" i="1" s="1"/>
  <c r="DT36" i="1" s="1"/>
  <c r="DX36" i="1" s="1"/>
  <c r="EB36" i="1" s="1"/>
  <c r="EC36" i="1" s="1"/>
  <c r="EI36" i="1" s="1"/>
  <c r="CN39" i="1"/>
  <c r="DC41" i="1"/>
  <c r="DD41" i="1" s="1"/>
  <c r="DF41" i="1" s="1"/>
  <c r="CY41" i="1"/>
  <c r="CZ41" i="1" s="1"/>
  <c r="CS39" i="1"/>
  <c r="DQ37" i="1"/>
  <c r="DR37" i="1" s="1"/>
  <c r="AQ38" i="1"/>
  <c r="BW38" i="1" s="1"/>
  <c r="CM40" i="1"/>
  <c r="CR40" i="1"/>
  <c r="BC41" i="1"/>
  <c r="CH41" i="1"/>
  <c r="AC41" i="1"/>
  <c r="AU41" i="1"/>
  <c r="BY39" i="1" l="1"/>
  <c r="BZ39" i="1" s="1"/>
  <c r="BD42" i="1"/>
  <c r="AS42" i="1"/>
  <c r="CI42" i="1" s="1"/>
  <c r="CH42" i="1"/>
  <c r="AC42" i="1"/>
  <c r="BC42" i="1"/>
  <c r="CS40" i="1"/>
  <c r="DC42" i="1"/>
  <c r="DD42" i="1" s="1"/>
  <c r="CY42" i="1"/>
  <c r="CZ42" i="1" s="1"/>
  <c r="DF42" i="1" s="1"/>
  <c r="CN40" i="1"/>
  <c r="U45" i="1"/>
  <c r="W44" i="1"/>
  <c r="V44" i="1"/>
  <c r="EE41" i="1"/>
  <c r="AO41" i="1"/>
  <c r="BS43" i="1"/>
  <c r="DK43" i="1"/>
  <c r="BX43" i="1"/>
  <c r="DP43" i="1"/>
  <c r="AM43" i="1"/>
  <c r="AY39" i="1"/>
  <c r="DO39" i="1" s="1"/>
  <c r="AE43" i="1"/>
  <c r="AT43" i="1" s="1"/>
  <c r="CV43" i="1" s="1"/>
  <c r="AB43" i="1"/>
  <c r="AA43" i="1"/>
  <c r="DM39" i="1"/>
  <c r="DL39" i="1"/>
  <c r="EF41" i="1"/>
  <c r="AW41" i="1"/>
  <c r="CL41" i="1"/>
  <c r="CQ41" i="1"/>
  <c r="CS41" i="1" s="1"/>
  <c r="BL41" i="1"/>
  <c r="BN41" i="1" s="1"/>
  <c r="BG41" i="1"/>
  <c r="EO44" i="1"/>
  <c r="EL44" i="1"/>
  <c r="AY38" i="1"/>
  <c r="DO38" i="1" s="1"/>
  <c r="BY38" i="1"/>
  <c r="BZ38" i="1" s="1"/>
  <c r="CB38" i="1" s="1"/>
  <c r="CD38" i="1" s="1"/>
  <c r="EA38" i="1" s="1"/>
  <c r="DT37" i="1"/>
  <c r="DX37" i="1" s="1"/>
  <c r="EB37" i="1" s="1"/>
  <c r="EC37" i="1" s="1"/>
  <c r="EI37" i="1" s="1"/>
  <c r="AP40" i="1"/>
  <c r="BR40" i="1" s="1"/>
  <c r="DL38" i="1"/>
  <c r="DM38" i="1" s="1"/>
  <c r="CR41" i="1"/>
  <c r="CM41" i="1"/>
  <c r="DH39" i="1"/>
  <c r="BT39" i="1"/>
  <c r="BU39" i="1" s="1"/>
  <c r="CB39" i="1" s="1"/>
  <c r="CD39" i="1" s="1"/>
  <c r="EA39" i="1" s="1"/>
  <c r="EF40" i="1"/>
  <c r="AW40" i="1"/>
  <c r="EG40" i="1"/>
  <c r="BM41" i="1"/>
  <c r="BH41" i="1"/>
  <c r="BI41" i="1" l="1"/>
  <c r="BP41" i="1" s="1"/>
  <c r="CR42" i="1"/>
  <c r="CM42" i="1"/>
  <c r="BD43" i="1"/>
  <c r="AS43" i="1"/>
  <c r="CI43" i="1" s="1"/>
  <c r="AP41" i="1"/>
  <c r="BR41" i="1" s="1"/>
  <c r="BH42" i="1"/>
  <c r="BM42" i="1"/>
  <c r="CY43" i="1"/>
  <c r="CZ43" i="1" s="1"/>
  <c r="DF43" i="1" s="1"/>
  <c r="DC43" i="1"/>
  <c r="DD43" i="1" s="1"/>
  <c r="EG41" i="1"/>
  <c r="AC43" i="1"/>
  <c r="BC43" i="1"/>
  <c r="CH43" i="1"/>
  <c r="DQ38" i="1"/>
  <c r="DR38" i="1" s="1"/>
  <c r="DT38" i="1" s="1"/>
  <c r="DX38" i="1" s="1"/>
  <c r="EB38" i="1" s="1"/>
  <c r="EC38" i="1" s="1"/>
  <c r="EI38" i="1" s="1"/>
  <c r="CN41" i="1"/>
  <c r="DH41" i="1" s="1"/>
  <c r="DR39" i="1"/>
  <c r="DT39" i="1" s="1"/>
  <c r="DX39" i="1" s="1"/>
  <c r="EB39" i="1" s="1"/>
  <c r="EC39" i="1" s="1"/>
  <c r="EI39" i="1" s="1"/>
  <c r="DQ39" i="1"/>
  <c r="DK44" i="1"/>
  <c r="BX44" i="1"/>
  <c r="DP44" i="1"/>
  <c r="BS44" i="1"/>
  <c r="AM44" i="1"/>
  <c r="BL42" i="1"/>
  <c r="BN42" i="1" s="1"/>
  <c r="BG42" i="1"/>
  <c r="BI42" i="1" s="1"/>
  <c r="BP42" i="1" s="1"/>
  <c r="AY40" i="1"/>
  <c r="DO40" i="1" s="1"/>
  <c r="AX40" i="1"/>
  <c r="DJ40" i="1" s="1"/>
  <c r="AX41" i="1"/>
  <c r="DJ41" i="1" s="1"/>
  <c r="AB44" i="1"/>
  <c r="AA44" i="1"/>
  <c r="AE44" i="1"/>
  <c r="AT44" i="1" s="1"/>
  <c r="CV44" i="1" s="1"/>
  <c r="AO42" i="1"/>
  <c r="EE42" i="1"/>
  <c r="EO45" i="1"/>
  <c r="EL45" i="1"/>
  <c r="U46" i="1"/>
  <c r="W45" i="1"/>
  <c r="V45" i="1"/>
  <c r="AU42" i="1"/>
  <c r="BU40" i="1"/>
  <c r="BT40" i="1"/>
  <c r="AQ40" i="1"/>
  <c r="BW40" i="1" s="1"/>
  <c r="DH40" i="1"/>
  <c r="CQ42" i="1"/>
  <c r="CS42" i="1" s="1"/>
  <c r="CL42" i="1"/>
  <c r="CN42" i="1" s="1"/>
  <c r="DH42" i="1" s="1"/>
  <c r="U47" i="1" l="1"/>
  <c r="W46" i="1"/>
  <c r="V46" i="1"/>
  <c r="BZ40" i="1"/>
  <c r="BY40" i="1"/>
  <c r="EO46" i="1"/>
  <c r="EL46" i="1"/>
  <c r="AY41" i="1"/>
  <c r="DO41" i="1" s="1"/>
  <c r="CQ43" i="1"/>
  <c r="CL43" i="1"/>
  <c r="DM41" i="1"/>
  <c r="DL41" i="1"/>
  <c r="DL40" i="1"/>
  <c r="DM40" i="1" s="1"/>
  <c r="DT40" i="1" s="1"/>
  <c r="DX40" i="1" s="1"/>
  <c r="EB40" i="1" s="1"/>
  <c r="BG43" i="1"/>
  <c r="BL43" i="1"/>
  <c r="CB40" i="1"/>
  <c r="CD40" i="1" s="1"/>
  <c r="EA40" i="1" s="1"/>
  <c r="AP42" i="1"/>
  <c r="BR42" i="1" s="1"/>
  <c r="DQ40" i="1"/>
  <c r="DR40" i="1" s="1"/>
  <c r="EE43" i="1"/>
  <c r="AO43" i="1"/>
  <c r="BT41" i="1"/>
  <c r="BU41" i="1" s="1"/>
  <c r="CY44" i="1"/>
  <c r="CZ44" i="1" s="1"/>
  <c r="DC44" i="1"/>
  <c r="DD44" i="1" s="1"/>
  <c r="DF44" i="1" s="1"/>
  <c r="AU43" i="1"/>
  <c r="AQ41" i="1"/>
  <c r="BW41" i="1" s="1"/>
  <c r="AW42" i="1"/>
  <c r="EF42" i="1"/>
  <c r="EG42" i="1" s="1"/>
  <c r="BX45" i="1"/>
  <c r="DP45" i="1"/>
  <c r="BS45" i="1"/>
  <c r="DK45" i="1"/>
  <c r="AM45" i="1"/>
  <c r="AC44" i="1"/>
  <c r="BC44" i="1"/>
  <c r="CH44" i="1"/>
  <c r="CM43" i="1"/>
  <c r="CR43" i="1"/>
  <c r="AB45" i="1"/>
  <c r="AA45" i="1"/>
  <c r="AE45" i="1"/>
  <c r="AT45" i="1" s="1"/>
  <c r="CV45" i="1" s="1"/>
  <c r="BD44" i="1"/>
  <c r="AS44" i="1"/>
  <c r="CI44" i="1" s="1"/>
  <c r="BH43" i="1"/>
  <c r="BM43" i="1"/>
  <c r="CM44" i="1" l="1"/>
  <c r="CR44" i="1"/>
  <c r="EC40" i="1"/>
  <c r="EI40" i="1" s="1"/>
  <c r="BG44" i="1"/>
  <c r="BI44" i="1" s="1"/>
  <c r="BL44" i="1"/>
  <c r="BN44" i="1" s="1"/>
  <c r="BP44" i="1" s="1"/>
  <c r="BM44" i="1"/>
  <c r="BH44" i="1"/>
  <c r="EE44" i="1"/>
  <c r="AO44" i="1"/>
  <c r="AX42" i="1"/>
  <c r="DJ42" i="1" s="1"/>
  <c r="DC45" i="1"/>
  <c r="DD45" i="1" s="1"/>
  <c r="CY45" i="1"/>
  <c r="CZ45" i="1" s="1"/>
  <c r="DF45" i="1" s="1"/>
  <c r="AU44" i="1"/>
  <c r="BY41" i="1"/>
  <c r="BZ41" i="1" s="1"/>
  <c r="CB41" i="1" s="1"/>
  <c r="CD41" i="1" s="1"/>
  <c r="EA41" i="1" s="1"/>
  <c r="EC41" i="1" s="1"/>
  <c r="EI41" i="1" s="1"/>
  <c r="AP43" i="1"/>
  <c r="BR43" i="1" s="1"/>
  <c r="BN43" i="1"/>
  <c r="CN43" i="1"/>
  <c r="DH43" i="1" s="1"/>
  <c r="BC45" i="1"/>
  <c r="CH45" i="1"/>
  <c r="AC45" i="1"/>
  <c r="AW43" i="1"/>
  <c r="EF43" i="1"/>
  <c r="EG43" i="1"/>
  <c r="BI43" i="1"/>
  <c r="CS43" i="1"/>
  <c r="DP46" i="1"/>
  <c r="BS46" i="1"/>
  <c r="DK46" i="1"/>
  <c r="BX46" i="1"/>
  <c r="AM46" i="1"/>
  <c r="DR41" i="1"/>
  <c r="DT41" i="1" s="1"/>
  <c r="DX41" i="1" s="1"/>
  <c r="EB41" i="1" s="1"/>
  <c r="DQ41" i="1"/>
  <c r="AE46" i="1"/>
  <c r="AT46" i="1" s="1"/>
  <c r="CV46" i="1" s="1"/>
  <c r="AA46" i="1"/>
  <c r="AB46" i="1"/>
  <c r="V47" i="1"/>
  <c r="U48" i="1"/>
  <c r="W47" i="1"/>
  <c r="AQ42" i="1"/>
  <c r="BW42" i="1" s="1"/>
  <c r="EO47" i="1"/>
  <c r="EL47" i="1"/>
  <c r="BD45" i="1"/>
  <c r="AS45" i="1"/>
  <c r="CI45" i="1" s="1"/>
  <c r="CL44" i="1"/>
  <c r="CN44" i="1" s="1"/>
  <c r="CQ44" i="1"/>
  <c r="CS44" i="1" s="1"/>
  <c r="DH44" i="1"/>
  <c r="BU42" i="1"/>
  <c r="BT42" i="1"/>
  <c r="BY42" i="1" l="1"/>
  <c r="BZ42" i="1" s="1"/>
  <c r="CB42" i="1" s="1"/>
  <c r="CD42" i="1" s="1"/>
  <c r="EA42" i="1" s="1"/>
  <c r="AE47" i="1"/>
  <c r="AT47" i="1" s="1"/>
  <c r="CV47" i="1" s="1"/>
  <c r="AB47" i="1"/>
  <c r="AA47" i="1"/>
  <c r="W48" i="1"/>
  <c r="V48" i="1"/>
  <c r="U49" i="1"/>
  <c r="AX43" i="1"/>
  <c r="DJ43" i="1" s="1"/>
  <c r="AY43" i="1"/>
  <c r="DO43" i="1" s="1"/>
  <c r="BT43" i="1"/>
  <c r="BU43" i="1" s="1"/>
  <c r="DL42" i="1"/>
  <c r="DM42" i="1" s="1"/>
  <c r="BS47" i="1"/>
  <c r="DK47" i="1"/>
  <c r="BX47" i="1"/>
  <c r="DP47" i="1"/>
  <c r="AM47" i="1"/>
  <c r="AQ43" i="1"/>
  <c r="BW43" i="1" s="1"/>
  <c r="AY42" i="1"/>
  <c r="DO42" i="1" s="1"/>
  <c r="BD46" i="1"/>
  <c r="AS46" i="1"/>
  <c r="CI46" i="1" s="1"/>
  <c r="AU45" i="1"/>
  <c r="AP44" i="1"/>
  <c r="BR44" i="1" s="1"/>
  <c r="CH46" i="1"/>
  <c r="AC46" i="1"/>
  <c r="BC46" i="1"/>
  <c r="EE45" i="1"/>
  <c r="AO45" i="1"/>
  <c r="EG44" i="1"/>
  <c r="DC46" i="1"/>
  <c r="DD46" i="1" s="1"/>
  <c r="CY46" i="1"/>
  <c r="CZ46" i="1" s="1"/>
  <c r="DF46" i="1" s="1"/>
  <c r="CL45" i="1"/>
  <c r="CQ45" i="1"/>
  <c r="EF44" i="1"/>
  <c r="AW44" i="1"/>
  <c r="CR45" i="1"/>
  <c r="CM45" i="1"/>
  <c r="BM45" i="1"/>
  <c r="BH45" i="1"/>
  <c r="EO48" i="1"/>
  <c r="EL48" i="1"/>
  <c r="BP43" i="1"/>
  <c r="BL45" i="1"/>
  <c r="BN45" i="1" s="1"/>
  <c r="BG45" i="1"/>
  <c r="BI45" i="1" s="1"/>
  <c r="BP45" i="1" s="1"/>
  <c r="CQ46" i="1" l="1"/>
  <c r="CL46" i="1"/>
  <c r="AC47" i="1"/>
  <c r="BC47" i="1"/>
  <c r="CH47" i="1"/>
  <c r="BD47" i="1"/>
  <c r="AS47" i="1"/>
  <c r="CI47" i="1" s="1"/>
  <c r="DQ43" i="1"/>
  <c r="DR43" i="1" s="1"/>
  <c r="CY47" i="1"/>
  <c r="CZ47" i="1" s="1"/>
  <c r="DC47" i="1"/>
  <c r="DD47" i="1" s="1"/>
  <c r="DF47" i="1" s="1"/>
  <c r="AP45" i="1"/>
  <c r="BR45" i="1" s="1"/>
  <c r="EF45" i="1"/>
  <c r="AW45" i="1"/>
  <c r="DL43" i="1"/>
  <c r="DM43" i="1" s="1"/>
  <c r="W49" i="1"/>
  <c r="U50" i="1"/>
  <c r="V49" i="1"/>
  <c r="AQ44" i="1"/>
  <c r="BW44" i="1" s="1"/>
  <c r="CS45" i="1"/>
  <c r="BL46" i="1"/>
  <c r="BG46" i="1"/>
  <c r="BH46" i="1"/>
  <c r="BM46" i="1"/>
  <c r="DK48" i="1"/>
  <c r="BX48" i="1"/>
  <c r="DP48" i="1"/>
  <c r="BS48" i="1"/>
  <c r="AM48" i="1"/>
  <c r="BT44" i="1"/>
  <c r="BU44" i="1" s="1"/>
  <c r="AX44" i="1"/>
  <c r="DJ44" i="1" s="1"/>
  <c r="EG45" i="1"/>
  <c r="CN45" i="1"/>
  <c r="DH45" i="1" s="1"/>
  <c r="AO46" i="1"/>
  <c r="EE46" i="1"/>
  <c r="DQ42" i="1"/>
  <c r="DR42" i="1" s="1"/>
  <c r="DT42" i="1" s="1"/>
  <c r="DX42" i="1" s="1"/>
  <c r="EB42" i="1" s="1"/>
  <c r="EC42" i="1" s="1"/>
  <c r="EI42" i="1" s="1"/>
  <c r="AB48" i="1"/>
  <c r="AA48" i="1"/>
  <c r="AE48" i="1"/>
  <c r="AT48" i="1" s="1"/>
  <c r="CV48" i="1" s="1"/>
  <c r="CR46" i="1"/>
  <c r="CM46" i="1"/>
  <c r="EO49" i="1"/>
  <c r="EL49" i="1"/>
  <c r="AU46" i="1"/>
  <c r="BY43" i="1"/>
  <c r="BZ43" i="1" s="1"/>
  <c r="CB43" i="1" s="1"/>
  <c r="CD43" i="1" s="1"/>
  <c r="EA43" i="1" s="1"/>
  <c r="DT43" i="1" l="1"/>
  <c r="DX43" i="1" s="1"/>
  <c r="EB43" i="1" s="1"/>
  <c r="EC43" i="1" s="1"/>
  <c r="EI43" i="1" s="1"/>
  <c r="BN46" i="1"/>
  <c r="AX45" i="1"/>
  <c r="DJ45" i="1" s="1"/>
  <c r="BU45" i="1"/>
  <c r="BT45" i="1"/>
  <c r="CM47" i="1"/>
  <c r="CR47" i="1"/>
  <c r="CN46" i="1"/>
  <c r="DL44" i="1"/>
  <c r="DM44" i="1"/>
  <c r="BX49" i="1"/>
  <c r="DP49" i="1"/>
  <c r="DK49" i="1"/>
  <c r="BS49" i="1"/>
  <c r="AM49" i="1"/>
  <c r="AQ45" i="1"/>
  <c r="BW45" i="1" s="1"/>
  <c r="BH47" i="1"/>
  <c r="BM47" i="1"/>
  <c r="CS46" i="1"/>
  <c r="BD48" i="1"/>
  <c r="AS48" i="1"/>
  <c r="CI48" i="1" s="1"/>
  <c r="U51" i="1"/>
  <c r="W50" i="1"/>
  <c r="V50" i="1"/>
  <c r="CQ47" i="1"/>
  <c r="CS47" i="1" s="1"/>
  <c r="CL47" i="1"/>
  <c r="CN47" i="1" s="1"/>
  <c r="DH47" i="1"/>
  <c r="CY48" i="1"/>
  <c r="CZ48" i="1" s="1"/>
  <c r="DC48" i="1"/>
  <c r="DD48" i="1" s="1"/>
  <c r="DF48" i="1" s="1"/>
  <c r="AW46" i="1"/>
  <c r="EF46" i="1"/>
  <c r="AB49" i="1"/>
  <c r="AA49" i="1"/>
  <c r="AE49" i="1"/>
  <c r="AT49" i="1" s="1"/>
  <c r="CV49" i="1" s="1"/>
  <c r="BG47" i="1"/>
  <c r="BI47" i="1" s="1"/>
  <c r="BL47" i="1"/>
  <c r="BN47" i="1" s="1"/>
  <c r="BP47" i="1" s="1"/>
  <c r="AC48" i="1"/>
  <c r="BC48" i="1"/>
  <c r="CH48" i="1"/>
  <c r="EE47" i="1"/>
  <c r="AO47" i="1"/>
  <c r="AP46" i="1"/>
  <c r="BR46" i="1" s="1"/>
  <c r="BY44" i="1"/>
  <c r="BZ44" i="1" s="1"/>
  <c r="CB44" i="1" s="1"/>
  <c r="CD44" i="1" s="1"/>
  <c r="EA44" i="1" s="1"/>
  <c r="AY44" i="1"/>
  <c r="DO44" i="1" s="1"/>
  <c r="EO50" i="1"/>
  <c r="EL50" i="1"/>
  <c r="EG46" i="1"/>
  <c r="BI46" i="1"/>
  <c r="BP46" i="1" s="1"/>
  <c r="AU47" i="1"/>
  <c r="AP47" i="1" l="1"/>
  <c r="BR47" i="1" s="1"/>
  <c r="BM48" i="1"/>
  <c r="BH48" i="1"/>
  <c r="AC49" i="1"/>
  <c r="BC49" i="1"/>
  <c r="CH49" i="1"/>
  <c r="DM45" i="1"/>
  <c r="DL45" i="1"/>
  <c r="DC49" i="1"/>
  <c r="DD49" i="1" s="1"/>
  <c r="CY49" i="1"/>
  <c r="CZ49" i="1" s="1"/>
  <c r="DF49" i="1" s="1"/>
  <c r="DQ44" i="1"/>
  <c r="DR44" i="1" s="1"/>
  <c r="DT44" i="1" s="1"/>
  <c r="DX44" i="1" s="1"/>
  <c r="EB44" i="1" s="1"/>
  <c r="EC44" i="1" s="1"/>
  <c r="EI44" i="1" s="1"/>
  <c r="BG48" i="1"/>
  <c r="BI48" i="1" s="1"/>
  <c r="BP48" i="1" s="1"/>
  <c r="BL48" i="1"/>
  <c r="BN48" i="1" s="1"/>
  <c r="BD49" i="1"/>
  <c r="AS49" i="1"/>
  <c r="CI49" i="1" s="1"/>
  <c r="AY45" i="1"/>
  <c r="DO45" i="1" s="1"/>
  <c r="CL48" i="1"/>
  <c r="CQ48" i="1"/>
  <c r="EE48" i="1"/>
  <c r="AO48" i="1"/>
  <c r="BX50" i="1"/>
  <c r="DP50" i="1"/>
  <c r="BS50" i="1"/>
  <c r="DK50" i="1"/>
  <c r="AM50" i="1"/>
  <c r="BY45" i="1"/>
  <c r="BZ45" i="1" s="1"/>
  <c r="CB45" i="1" s="1"/>
  <c r="CD45" i="1" s="1"/>
  <c r="EA45" i="1" s="1"/>
  <c r="DH46" i="1"/>
  <c r="BT46" i="1"/>
  <c r="BU46" i="1" s="1"/>
  <c r="EO51" i="1"/>
  <c r="EL51" i="1"/>
  <c r="AW47" i="1"/>
  <c r="EF47" i="1"/>
  <c r="EG47" i="1" s="1"/>
  <c r="AU48" i="1"/>
  <c r="AX46" i="1"/>
  <c r="DJ46" i="1" s="1"/>
  <c r="AB50" i="1"/>
  <c r="AA50" i="1"/>
  <c r="AE50" i="1"/>
  <c r="AT50" i="1" s="1"/>
  <c r="CV50" i="1" s="1"/>
  <c r="AQ46" i="1"/>
  <c r="BW46" i="1" s="1"/>
  <c r="V51" i="1"/>
  <c r="U52" i="1"/>
  <c r="W51" i="1"/>
  <c r="CM48" i="1"/>
  <c r="CR48" i="1"/>
  <c r="BS51" i="1" l="1"/>
  <c r="DK51" i="1"/>
  <c r="BX51" i="1"/>
  <c r="DP51" i="1"/>
  <c r="AM51" i="1"/>
  <c r="EF48" i="1"/>
  <c r="EG48" i="1" s="1"/>
  <c r="AW48" i="1"/>
  <c r="BY46" i="1"/>
  <c r="BZ46" i="1" s="1"/>
  <c r="CB46" i="1" s="1"/>
  <c r="CD46" i="1" s="1"/>
  <c r="EA46" i="1" s="1"/>
  <c r="AX47" i="1"/>
  <c r="DJ47" i="1" s="1"/>
  <c r="CS48" i="1"/>
  <c r="AU49" i="1"/>
  <c r="DC50" i="1"/>
  <c r="DD50" i="1" s="1"/>
  <c r="DF50" i="1" s="1"/>
  <c r="CY50" i="1"/>
  <c r="CZ50" i="1" s="1"/>
  <c r="CN48" i="1"/>
  <c r="DH48" i="1" s="1"/>
  <c r="CL49" i="1"/>
  <c r="CN49" i="1" s="1"/>
  <c r="CQ49" i="1"/>
  <c r="BT47" i="1"/>
  <c r="BU47" i="1"/>
  <c r="BC50" i="1"/>
  <c r="CH50" i="1"/>
  <c r="AC50" i="1"/>
  <c r="EO52" i="1"/>
  <c r="EL52" i="1"/>
  <c r="DQ45" i="1"/>
  <c r="DR45" i="1" s="1"/>
  <c r="DT45" i="1" s="1"/>
  <c r="DX45" i="1" s="1"/>
  <c r="EB45" i="1" s="1"/>
  <c r="EC45" i="1" s="1"/>
  <c r="EI45" i="1" s="1"/>
  <c r="BL49" i="1"/>
  <c r="BG49" i="1"/>
  <c r="AQ47" i="1"/>
  <c r="BW47" i="1" s="1"/>
  <c r="CM49" i="1"/>
  <c r="CR49" i="1"/>
  <c r="EE49" i="1"/>
  <c r="AO49" i="1"/>
  <c r="BD50" i="1"/>
  <c r="AS50" i="1"/>
  <c r="CI50" i="1" s="1"/>
  <c r="AE51" i="1"/>
  <c r="AT51" i="1" s="1"/>
  <c r="CV51" i="1" s="1"/>
  <c r="AB51" i="1"/>
  <c r="AA51" i="1"/>
  <c r="DL46" i="1"/>
  <c r="DM46" i="1" s="1"/>
  <c r="BM49" i="1"/>
  <c r="BH49" i="1"/>
  <c r="U53" i="1"/>
  <c r="W52" i="1"/>
  <c r="V52" i="1"/>
  <c r="AY46" i="1"/>
  <c r="DO46" i="1" s="1"/>
  <c r="AP48" i="1"/>
  <c r="BR48" i="1" s="1"/>
  <c r="BD51" i="1" l="1"/>
  <c r="AS51" i="1"/>
  <c r="CI51" i="1" s="1"/>
  <c r="BY47" i="1"/>
  <c r="BZ47" i="1" s="1"/>
  <c r="CB47" i="1" s="1"/>
  <c r="CD47" i="1" s="1"/>
  <c r="EA47" i="1" s="1"/>
  <c r="AU50" i="1"/>
  <c r="AY47" i="1"/>
  <c r="DO47" i="1" s="1"/>
  <c r="DL47" i="1"/>
  <c r="DM47" i="1" s="1"/>
  <c r="CR50" i="1"/>
  <c r="CM50" i="1"/>
  <c r="BI49" i="1"/>
  <c r="BP49" i="1" s="1"/>
  <c r="CL50" i="1"/>
  <c r="CQ50" i="1"/>
  <c r="CS50" i="1" s="1"/>
  <c r="CY51" i="1"/>
  <c r="CZ51" i="1" s="1"/>
  <c r="DC51" i="1"/>
  <c r="DD51" i="1" s="1"/>
  <c r="DF51" i="1" s="1"/>
  <c r="BM50" i="1"/>
  <c r="BH50" i="1"/>
  <c r="BN49" i="1"/>
  <c r="BL50" i="1"/>
  <c r="BG50" i="1"/>
  <c r="AB52" i="1"/>
  <c r="AA52" i="1"/>
  <c r="AE52" i="1"/>
  <c r="AT52" i="1" s="1"/>
  <c r="CV52" i="1" s="1"/>
  <c r="BT48" i="1"/>
  <c r="BU48" i="1" s="1"/>
  <c r="AP49" i="1"/>
  <c r="BR49" i="1" s="1"/>
  <c r="AQ48" i="1"/>
  <c r="BW48" i="1" s="1"/>
  <c r="EF49" i="1"/>
  <c r="EG49" i="1" s="1"/>
  <c r="AW49" i="1"/>
  <c r="BX52" i="1"/>
  <c r="DP52" i="1"/>
  <c r="BS52" i="1"/>
  <c r="DK52" i="1"/>
  <c r="AM52" i="1"/>
  <c r="EE50" i="1"/>
  <c r="AO50" i="1"/>
  <c r="AY48" i="1"/>
  <c r="DO48" i="1" s="1"/>
  <c r="AX48" i="1"/>
  <c r="DJ48" i="1" s="1"/>
  <c r="V53" i="1"/>
  <c r="U54" i="1"/>
  <c r="W53" i="1"/>
  <c r="DQ46" i="1"/>
  <c r="DR46" i="1" s="1"/>
  <c r="DT46" i="1" s="1"/>
  <c r="DX46" i="1" s="1"/>
  <c r="EB46" i="1" s="1"/>
  <c r="EC46" i="1" s="1"/>
  <c r="EI46" i="1" s="1"/>
  <c r="AU51" i="1"/>
  <c r="AC51" i="1"/>
  <c r="BC51" i="1"/>
  <c r="CH51" i="1"/>
  <c r="EO53" i="1"/>
  <c r="EL53" i="1"/>
  <c r="CS49" i="1"/>
  <c r="DH49" i="1" s="1"/>
  <c r="DC52" i="1" l="1"/>
  <c r="DD52" i="1" s="1"/>
  <c r="CY52" i="1"/>
  <c r="CZ52" i="1" s="1"/>
  <c r="DF52" i="1"/>
  <c r="EF50" i="1"/>
  <c r="AW50" i="1"/>
  <c r="AW51" i="1"/>
  <c r="EF51" i="1"/>
  <c r="BC52" i="1"/>
  <c r="CH52" i="1"/>
  <c r="AC52" i="1"/>
  <c r="DQ48" i="1"/>
  <c r="DR48" i="1" s="1"/>
  <c r="AP50" i="1"/>
  <c r="BR50" i="1" s="1"/>
  <c r="EG50" i="1"/>
  <c r="BD52" i="1"/>
  <c r="AS52" i="1"/>
  <c r="CI52" i="1" s="1"/>
  <c r="EE51" i="1"/>
  <c r="EG51" i="1" s="1"/>
  <c r="AO51" i="1"/>
  <c r="BY48" i="1"/>
  <c r="BZ48" i="1" s="1"/>
  <c r="CB48" i="1" s="1"/>
  <c r="CD48" i="1" s="1"/>
  <c r="EA48" i="1" s="1"/>
  <c r="CM51" i="1"/>
  <c r="CR51" i="1"/>
  <c r="BU49" i="1"/>
  <c r="BT49" i="1"/>
  <c r="BH51" i="1"/>
  <c r="BM51" i="1"/>
  <c r="U55" i="1"/>
  <c r="W54" i="1"/>
  <c r="V54" i="1"/>
  <c r="AQ49" i="1"/>
  <c r="BW49" i="1" s="1"/>
  <c r="BI50" i="1"/>
  <c r="BP50" i="1" s="1"/>
  <c r="AY49" i="1"/>
  <c r="DO49" i="1" s="1"/>
  <c r="AX49" i="1"/>
  <c r="DJ49" i="1" s="1"/>
  <c r="BS53" i="1"/>
  <c r="DK53" i="1"/>
  <c r="BX53" i="1"/>
  <c r="DP53" i="1"/>
  <c r="AM53" i="1"/>
  <c r="BN50" i="1"/>
  <c r="AE53" i="1"/>
  <c r="AT53" i="1" s="1"/>
  <c r="CV53" i="1" s="1"/>
  <c r="AB53" i="1"/>
  <c r="AA53" i="1"/>
  <c r="EO54" i="1"/>
  <c r="EL54" i="1"/>
  <c r="CQ51" i="1"/>
  <c r="CS51" i="1" s="1"/>
  <c r="CL51" i="1"/>
  <c r="CN51" i="1" s="1"/>
  <c r="DH51" i="1"/>
  <c r="BG51" i="1"/>
  <c r="BI51" i="1" s="1"/>
  <c r="BP51" i="1" s="1"/>
  <c r="BL51" i="1"/>
  <c r="BN51" i="1" s="1"/>
  <c r="DL48" i="1"/>
  <c r="DM48" i="1" s="1"/>
  <c r="DT48" i="1" s="1"/>
  <c r="DX48" i="1" s="1"/>
  <c r="EB48" i="1" s="1"/>
  <c r="CN50" i="1"/>
  <c r="DH50" i="1" s="1"/>
  <c r="DQ47" i="1"/>
  <c r="DR47" i="1" s="1"/>
  <c r="DT47" i="1" s="1"/>
  <c r="DX47" i="1" s="1"/>
  <c r="EB47" i="1" s="1"/>
  <c r="EC47" i="1" s="1"/>
  <c r="EI47" i="1" s="1"/>
  <c r="EC48" i="1" l="1"/>
  <c r="EI48" i="1" s="1"/>
  <c r="CY53" i="1"/>
  <c r="CZ53" i="1" s="1"/>
  <c r="DC53" i="1"/>
  <c r="DD53" i="1" s="1"/>
  <c r="DF53" i="1" s="1"/>
  <c r="DQ49" i="1"/>
  <c r="DR49" i="1" s="1"/>
  <c r="AU52" i="1"/>
  <c r="CR52" i="1"/>
  <c r="CM52" i="1"/>
  <c r="EE52" i="1"/>
  <c r="AO52" i="1"/>
  <c r="BZ49" i="1"/>
  <c r="CB49" i="1" s="1"/>
  <c r="CD49" i="1" s="1"/>
  <c r="EA49" i="1" s="1"/>
  <c r="BY49" i="1"/>
  <c r="BM52" i="1"/>
  <c r="BH52" i="1"/>
  <c r="CL52" i="1"/>
  <c r="CN52" i="1" s="1"/>
  <c r="DH52" i="1" s="1"/>
  <c r="CQ52" i="1"/>
  <c r="CS52" i="1" s="1"/>
  <c r="BX54" i="1"/>
  <c r="DP54" i="1"/>
  <c r="BS54" i="1"/>
  <c r="DK54" i="1"/>
  <c r="AM54" i="1"/>
  <c r="BL52" i="1"/>
  <c r="BN52" i="1" s="1"/>
  <c r="BG52" i="1"/>
  <c r="BI52" i="1" s="1"/>
  <c r="BP52" i="1"/>
  <c r="AB54" i="1"/>
  <c r="AA54" i="1"/>
  <c r="AE54" i="1"/>
  <c r="AT54" i="1" s="1"/>
  <c r="CV54" i="1" s="1"/>
  <c r="BT50" i="1"/>
  <c r="BU50" i="1" s="1"/>
  <c r="EO55" i="1"/>
  <c r="EL55" i="1"/>
  <c r="V55" i="1"/>
  <c r="U56" i="1"/>
  <c r="W55" i="1"/>
  <c r="AQ50" i="1"/>
  <c r="BW50" i="1" s="1"/>
  <c r="AX51" i="1"/>
  <c r="DJ51" i="1" s="1"/>
  <c r="AC53" i="1"/>
  <c r="BC53" i="1"/>
  <c r="CH53" i="1"/>
  <c r="AY50" i="1"/>
  <c r="DO50" i="1" s="1"/>
  <c r="AX50" i="1"/>
  <c r="DJ50" i="1" s="1"/>
  <c r="BD53" i="1"/>
  <c r="AS53" i="1"/>
  <c r="CI53" i="1" s="1"/>
  <c r="DL49" i="1"/>
  <c r="DM49" i="1" s="1"/>
  <c r="DT49" i="1" s="1"/>
  <c r="DX49" i="1" s="1"/>
  <c r="EB49" i="1" s="1"/>
  <c r="AQ51" i="1"/>
  <c r="BW51" i="1" s="1"/>
  <c r="AP51" i="1"/>
  <c r="BR51" i="1" s="1"/>
  <c r="EC49" i="1" l="1"/>
  <c r="EI49" i="1" s="1"/>
  <c r="BG53" i="1"/>
  <c r="BL53" i="1"/>
  <c r="BD54" i="1"/>
  <c r="AS54" i="1"/>
  <c r="CI54" i="1" s="1"/>
  <c r="EF52" i="1"/>
  <c r="AW52" i="1"/>
  <c r="U57" i="1"/>
  <c r="W56" i="1"/>
  <c r="V56" i="1"/>
  <c r="EE53" i="1"/>
  <c r="AO53" i="1"/>
  <c r="DQ50" i="1"/>
  <c r="DR50" i="1" s="1"/>
  <c r="AU53" i="1"/>
  <c r="BY50" i="1"/>
  <c r="BZ50" i="1" s="1"/>
  <c r="CB50" i="1" s="1"/>
  <c r="CD50" i="1" s="1"/>
  <c r="EA50" i="1" s="1"/>
  <c r="CM53" i="1"/>
  <c r="CR53" i="1"/>
  <c r="EO56" i="1"/>
  <c r="EL56" i="1"/>
  <c r="AP52" i="1"/>
  <c r="BR52" i="1" s="1"/>
  <c r="BS55" i="1"/>
  <c r="DK55" i="1"/>
  <c r="BX55" i="1"/>
  <c r="DP55" i="1"/>
  <c r="AM55" i="1"/>
  <c r="BH53" i="1"/>
  <c r="BM53" i="1"/>
  <c r="AY51" i="1"/>
  <c r="DO51" i="1" s="1"/>
  <c r="EG52" i="1"/>
  <c r="BY51" i="1"/>
  <c r="BZ51" i="1" s="1"/>
  <c r="DM50" i="1"/>
  <c r="DL50" i="1"/>
  <c r="DL51" i="1"/>
  <c r="DM51" i="1" s="1"/>
  <c r="DC54" i="1"/>
  <c r="DD54" i="1" s="1"/>
  <c r="CY54" i="1"/>
  <c r="CZ54" i="1" s="1"/>
  <c r="DF54" i="1" s="1"/>
  <c r="BT51" i="1"/>
  <c r="BU51" i="1"/>
  <c r="CQ53" i="1"/>
  <c r="CL53" i="1"/>
  <c r="CN53" i="1" s="1"/>
  <c r="AE55" i="1"/>
  <c r="AT55" i="1" s="1"/>
  <c r="CV55" i="1" s="1"/>
  <c r="AB55" i="1"/>
  <c r="AA55" i="1"/>
  <c r="BC54" i="1"/>
  <c r="CH54" i="1"/>
  <c r="AC54" i="1"/>
  <c r="AU54" i="1"/>
  <c r="DT50" i="1" l="1"/>
  <c r="DX50" i="1" s="1"/>
  <c r="EB50" i="1" s="1"/>
  <c r="EC50" i="1" s="1"/>
  <c r="EI50" i="1" s="1"/>
  <c r="EO57" i="1"/>
  <c r="EL57" i="1"/>
  <c r="CR54" i="1"/>
  <c r="CM54" i="1"/>
  <c r="CB51" i="1"/>
  <c r="CD51" i="1" s="1"/>
  <c r="EA51" i="1" s="1"/>
  <c r="BL54" i="1"/>
  <c r="BG54" i="1"/>
  <c r="AP53" i="1"/>
  <c r="BR53" i="1" s="1"/>
  <c r="BM54" i="1"/>
  <c r="BH54" i="1"/>
  <c r="AC55" i="1"/>
  <c r="BC55" i="1"/>
  <c r="CH55" i="1"/>
  <c r="BD55" i="1"/>
  <c r="AS55" i="1"/>
  <c r="CI55" i="1" s="1"/>
  <c r="BX56" i="1"/>
  <c r="DP56" i="1"/>
  <c r="BS56" i="1"/>
  <c r="DK56" i="1"/>
  <c r="AM56" i="1"/>
  <c r="BN53" i="1"/>
  <c r="AB56" i="1"/>
  <c r="AA56" i="1"/>
  <c r="AE56" i="1"/>
  <c r="AT56" i="1" s="1"/>
  <c r="CV56" i="1" s="1"/>
  <c r="BI53" i="1"/>
  <c r="BP53" i="1" s="1"/>
  <c r="CL54" i="1"/>
  <c r="CN54" i="1" s="1"/>
  <c r="CQ54" i="1"/>
  <c r="CS54" i="1" s="1"/>
  <c r="DH54" i="1" s="1"/>
  <c r="BT52" i="1"/>
  <c r="BU52" i="1" s="1"/>
  <c r="AW53" i="1"/>
  <c r="EF53" i="1"/>
  <c r="EG53" i="1" s="1"/>
  <c r="V57" i="1"/>
  <c r="U58" i="1"/>
  <c r="W57" i="1"/>
  <c r="EF54" i="1"/>
  <c r="AW54" i="1"/>
  <c r="AQ52" i="1"/>
  <c r="BW52" i="1" s="1"/>
  <c r="AX52" i="1"/>
  <c r="DJ52" i="1" s="1"/>
  <c r="CY55" i="1"/>
  <c r="CZ55" i="1" s="1"/>
  <c r="DF55" i="1" s="1"/>
  <c r="DC55" i="1"/>
  <c r="DD55" i="1" s="1"/>
  <c r="DQ51" i="1"/>
  <c r="DR51" i="1" s="1"/>
  <c r="DT51" i="1" s="1"/>
  <c r="DX51" i="1" s="1"/>
  <c r="EB51" i="1" s="1"/>
  <c r="EE54" i="1"/>
  <c r="EG54" i="1" s="1"/>
  <c r="AO54" i="1"/>
  <c r="CS53" i="1"/>
  <c r="DH53" i="1" s="1"/>
  <c r="AU55" i="1" l="1"/>
  <c r="EC51" i="1"/>
  <c r="EI51" i="1" s="1"/>
  <c r="DC56" i="1"/>
  <c r="DD56" i="1" s="1"/>
  <c r="CY56" i="1"/>
  <c r="CZ56" i="1" s="1"/>
  <c r="DF56" i="1" s="1"/>
  <c r="BC56" i="1"/>
  <c r="CH56" i="1"/>
  <c r="AC56" i="1"/>
  <c r="CM55" i="1"/>
  <c r="CR55" i="1"/>
  <c r="AY52" i="1"/>
  <c r="DO52" i="1" s="1"/>
  <c r="BY52" i="1"/>
  <c r="BZ52" i="1" s="1"/>
  <c r="CB52" i="1" s="1"/>
  <c r="CD52" i="1" s="1"/>
  <c r="EA52" i="1" s="1"/>
  <c r="AX53" i="1"/>
  <c r="DJ53" i="1" s="1"/>
  <c r="BD56" i="1"/>
  <c r="AS56" i="1"/>
  <c r="CI56" i="1" s="1"/>
  <c r="BH55" i="1"/>
  <c r="BM55" i="1"/>
  <c r="BT53" i="1"/>
  <c r="BU53" i="1" s="1"/>
  <c r="DL52" i="1"/>
  <c r="DM52" i="1" s="1"/>
  <c r="AP54" i="1"/>
  <c r="BR54" i="1" s="1"/>
  <c r="AX54" i="1"/>
  <c r="DJ54" i="1" s="1"/>
  <c r="AQ53" i="1"/>
  <c r="BW53" i="1" s="1"/>
  <c r="EO58" i="1"/>
  <c r="EL58" i="1"/>
  <c r="BS57" i="1"/>
  <c r="DK57" i="1"/>
  <c r="BX57" i="1"/>
  <c r="DP57" i="1"/>
  <c r="AM57" i="1"/>
  <c r="CQ55" i="1"/>
  <c r="CL55" i="1"/>
  <c r="CN55" i="1" s="1"/>
  <c r="AE57" i="1"/>
  <c r="AT57" i="1" s="1"/>
  <c r="CV57" i="1" s="1"/>
  <c r="AB57" i="1"/>
  <c r="AA57" i="1"/>
  <c r="BG55" i="1"/>
  <c r="BI55" i="1" s="1"/>
  <c r="BL55" i="1"/>
  <c r="BI54" i="1"/>
  <c r="BP54" i="1" s="1"/>
  <c r="U59" i="1"/>
  <c r="W58" i="1"/>
  <c r="V58" i="1"/>
  <c r="EE55" i="1"/>
  <c r="AO55" i="1"/>
  <c r="BN54" i="1"/>
  <c r="DL54" i="1" l="1"/>
  <c r="DM54" i="1" s="1"/>
  <c r="DR52" i="1"/>
  <c r="DT52" i="1" s="1"/>
  <c r="DX52" i="1" s="1"/>
  <c r="EB52" i="1" s="1"/>
  <c r="EC52" i="1" s="1"/>
  <c r="EI52" i="1" s="1"/>
  <c r="DQ52" i="1"/>
  <c r="AC57" i="1"/>
  <c r="BC57" i="1"/>
  <c r="CH57" i="1"/>
  <c r="AY54" i="1"/>
  <c r="DO54" i="1" s="1"/>
  <c r="CR56" i="1"/>
  <c r="CM56" i="1"/>
  <c r="CY57" i="1"/>
  <c r="CZ57" i="1" s="1"/>
  <c r="DF57" i="1" s="1"/>
  <c r="DC57" i="1"/>
  <c r="DD57" i="1" s="1"/>
  <c r="AQ54" i="1"/>
  <c r="BW54" i="1" s="1"/>
  <c r="BM56" i="1"/>
  <c r="BH56" i="1"/>
  <c r="AU56" i="1"/>
  <c r="BT54" i="1"/>
  <c r="BU54" i="1" s="1"/>
  <c r="AY53" i="1"/>
  <c r="DO53" i="1" s="1"/>
  <c r="EE56" i="1"/>
  <c r="AO56" i="1"/>
  <c r="AW55" i="1"/>
  <c r="EF55" i="1"/>
  <c r="EG55" i="1" s="1"/>
  <c r="BD57" i="1"/>
  <c r="AS57" i="1"/>
  <c r="CI57" i="1" s="1"/>
  <c r="DL53" i="1"/>
  <c r="DM53" i="1" s="1"/>
  <c r="CL56" i="1"/>
  <c r="CN56" i="1" s="1"/>
  <c r="CQ56" i="1"/>
  <c r="CS56" i="1" s="1"/>
  <c r="DH56" i="1"/>
  <c r="AP55" i="1"/>
  <c r="BR55" i="1" s="1"/>
  <c r="V59" i="1"/>
  <c r="U60" i="1"/>
  <c r="W59" i="1"/>
  <c r="CS55" i="1"/>
  <c r="DH55" i="1" s="1"/>
  <c r="EO59" i="1"/>
  <c r="EL59" i="1"/>
  <c r="BL56" i="1"/>
  <c r="BN56" i="1" s="1"/>
  <c r="BG56" i="1"/>
  <c r="BI56" i="1" s="1"/>
  <c r="BP56" i="1" s="1"/>
  <c r="BX58" i="1"/>
  <c r="DP58" i="1"/>
  <c r="BS58" i="1"/>
  <c r="DK58" i="1"/>
  <c r="AM58" i="1"/>
  <c r="AB58" i="1"/>
  <c r="AA58" i="1"/>
  <c r="AE58" i="1"/>
  <c r="AT58" i="1" s="1"/>
  <c r="CV58" i="1" s="1"/>
  <c r="BN55" i="1"/>
  <c r="BP55" i="1" s="1"/>
  <c r="BY53" i="1"/>
  <c r="BZ53" i="1" s="1"/>
  <c r="CB53" i="1" s="1"/>
  <c r="CD53" i="1" s="1"/>
  <c r="EA53" i="1" s="1"/>
  <c r="BD58" i="1" l="1"/>
  <c r="AS58" i="1"/>
  <c r="CI58" i="1" s="1"/>
  <c r="AQ55" i="1"/>
  <c r="BW55" i="1" s="1"/>
  <c r="BH57" i="1"/>
  <c r="BM57" i="1"/>
  <c r="EF56" i="1"/>
  <c r="AW56" i="1"/>
  <c r="EO60" i="1"/>
  <c r="EL60" i="1"/>
  <c r="AX55" i="1"/>
  <c r="DJ55" i="1" s="1"/>
  <c r="DQ54" i="1"/>
  <c r="DR54" i="1" s="1"/>
  <c r="DT54" i="1" s="1"/>
  <c r="DX54" i="1" s="1"/>
  <c r="EB54" i="1" s="1"/>
  <c r="AP56" i="1"/>
  <c r="BR56" i="1" s="1"/>
  <c r="CQ57" i="1"/>
  <c r="CL57" i="1"/>
  <c r="AE59" i="1"/>
  <c r="AT59" i="1" s="1"/>
  <c r="CV59" i="1" s="1"/>
  <c r="AB59" i="1"/>
  <c r="AA59" i="1"/>
  <c r="EG56" i="1"/>
  <c r="BY54" i="1"/>
  <c r="BZ54" i="1" s="1"/>
  <c r="CB54" i="1" s="1"/>
  <c r="CD54" i="1" s="1"/>
  <c r="EA54" i="1" s="1"/>
  <c r="BG57" i="1"/>
  <c r="BI57" i="1" s="1"/>
  <c r="BL57" i="1"/>
  <c r="BN57" i="1" s="1"/>
  <c r="BP57" i="1"/>
  <c r="BC58" i="1"/>
  <c r="CH58" i="1"/>
  <c r="AC58" i="1"/>
  <c r="AU58" i="1"/>
  <c r="U61" i="1"/>
  <c r="W60" i="1"/>
  <c r="V60" i="1"/>
  <c r="DR53" i="1"/>
  <c r="DT53" i="1" s="1"/>
  <c r="DX53" i="1" s="1"/>
  <c r="EB53" i="1" s="1"/>
  <c r="EC53" i="1" s="1"/>
  <c r="EI53" i="1" s="1"/>
  <c r="DQ53" i="1"/>
  <c r="EE57" i="1"/>
  <c r="AO57" i="1"/>
  <c r="DC58" i="1"/>
  <c r="DD58" i="1" s="1"/>
  <c r="CY58" i="1"/>
  <c r="CZ58" i="1" s="1"/>
  <c r="DF58" i="1" s="1"/>
  <c r="BS59" i="1"/>
  <c r="DK59" i="1"/>
  <c r="BX59" i="1"/>
  <c r="DP59" i="1"/>
  <c r="AM59" i="1"/>
  <c r="AU57" i="1"/>
  <c r="BT55" i="1"/>
  <c r="BU55" i="1" s="1"/>
  <c r="CM57" i="1"/>
  <c r="CR57" i="1"/>
  <c r="EC54" i="1" l="1"/>
  <c r="EI54" i="1" s="1"/>
  <c r="CS57" i="1"/>
  <c r="CR58" i="1"/>
  <c r="CM58" i="1"/>
  <c r="EF58" i="1"/>
  <c r="AW58" i="1"/>
  <c r="AP57" i="1"/>
  <c r="BR57" i="1" s="1"/>
  <c r="EE58" i="1"/>
  <c r="AO58" i="1"/>
  <c r="BT56" i="1"/>
  <c r="BU56" i="1" s="1"/>
  <c r="EO61" i="1"/>
  <c r="EL61" i="1"/>
  <c r="BM58" i="1"/>
  <c r="BH58" i="1"/>
  <c r="CL58" i="1"/>
  <c r="CN58" i="1" s="1"/>
  <c r="CQ58" i="1"/>
  <c r="CS58" i="1" s="1"/>
  <c r="DH58" i="1"/>
  <c r="AC59" i="1"/>
  <c r="BC59" i="1"/>
  <c r="CH59" i="1"/>
  <c r="AQ56" i="1"/>
  <c r="BW56" i="1" s="1"/>
  <c r="AX56" i="1"/>
  <c r="DJ56" i="1" s="1"/>
  <c r="BL58" i="1"/>
  <c r="BN58" i="1" s="1"/>
  <c r="BG58" i="1"/>
  <c r="BI58" i="1" s="1"/>
  <c r="BP58" i="1" s="1"/>
  <c r="BD59" i="1"/>
  <c r="AS59" i="1"/>
  <c r="CI59" i="1" s="1"/>
  <c r="AW57" i="1"/>
  <c r="EF57" i="1"/>
  <c r="EG57" i="1" s="1"/>
  <c r="CY59" i="1"/>
  <c r="CZ59" i="1" s="1"/>
  <c r="DC59" i="1"/>
  <c r="DD59" i="1" s="1"/>
  <c r="DF59" i="1" s="1"/>
  <c r="BX60" i="1"/>
  <c r="DP60" i="1"/>
  <c r="BS60" i="1"/>
  <c r="DK60" i="1"/>
  <c r="AM60" i="1"/>
  <c r="AB60" i="1"/>
  <c r="AA60" i="1"/>
  <c r="AE60" i="1"/>
  <c r="AT60" i="1" s="1"/>
  <c r="CV60" i="1" s="1"/>
  <c r="AY55" i="1"/>
  <c r="DO55" i="1" s="1"/>
  <c r="V61" i="1"/>
  <c r="U62" i="1"/>
  <c r="W61" i="1"/>
  <c r="CN57" i="1"/>
  <c r="DH57" i="1" s="1"/>
  <c r="DL55" i="1"/>
  <c r="DM55" i="1" s="1"/>
  <c r="BZ55" i="1"/>
  <c r="CB55" i="1" s="1"/>
  <c r="CD55" i="1" s="1"/>
  <c r="EA55" i="1" s="1"/>
  <c r="BY55" i="1"/>
  <c r="DC60" i="1" l="1"/>
  <c r="DD60" i="1" s="1"/>
  <c r="CY60" i="1"/>
  <c r="CZ60" i="1" s="1"/>
  <c r="DF60" i="1"/>
  <c r="EE59" i="1"/>
  <c r="AO59" i="1"/>
  <c r="BC60" i="1"/>
  <c r="CH60" i="1"/>
  <c r="AC60" i="1"/>
  <c r="AU59" i="1"/>
  <c r="EO62" i="1"/>
  <c r="EL62" i="1"/>
  <c r="AX58" i="1"/>
  <c r="DJ58" i="1" s="1"/>
  <c r="BD60" i="1"/>
  <c r="AS60" i="1"/>
  <c r="CI60" i="1" s="1"/>
  <c r="DL56" i="1"/>
  <c r="DM56" i="1" s="1"/>
  <c r="AE61" i="1"/>
  <c r="AT61" i="1" s="1"/>
  <c r="CV61" i="1" s="1"/>
  <c r="AB61" i="1"/>
  <c r="AA61" i="1"/>
  <c r="AY56" i="1"/>
  <c r="DO56" i="1" s="1"/>
  <c r="AP58" i="1"/>
  <c r="BR58" i="1" s="1"/>
  <c r="U63" i="1"/>
  <c r="W62" i="1"/>
  <c r="V62" i="1"/>
  <c r="AX57" i="1"/>
  <c r="DJ57" i="1" s="1"/>
  <c r="AY57" i="1"/>
  <c r="DO57" i="1" s="1"/>
  <c r="BY56" i="1"/>
  <c r="BZ56" i="1"/>
  <c r="CB56" i="1" s="1"/>
  <c r="CD56" i="1" s="1"/>
  <c r="EA56" i="1" s="1"/>
  <c r="EG58" i="1"/>
  <c r="CM59" i="1"/>
  <c r="CR59" i="1"/>
  <c r="CQ59" i="1"/>
  <c r="CL59" i="1"/>
  <c r="BT57" i="1"/>
  <c r="BU57" i="1"/>
  <c r="BS61" i="1"/>
  <c r="DK61" i="1"/>
  <c r="BX61" i="1"/>
  <c r="DP61" i="1"/>
  <c r="AM61" i="1"/>
  <c r="DR55" i="1"/>
  <c r="DT55" i="1" s="1"/>
  <c r="DX55" i="1" s="1"/>
  <c r="EB55" i="1" s="1"/>
  <c r="EC55" i="1" s="1"/>
  <c r="EI55" i="1" s="1"/>
  <c r="DQ55" i="1"/>
  <c r="BH59" i="1"/>
  <c r="BM59" i="1"/>
  <c r="BG59" i="1"/>
  <c r="BI59" i="1" s="1"/>
  <c r="BL59" i="1"/>
  <c r="BN59" i="1" s="1"/>
  <c r="BP59" i="1"/>
  <c r="AQ57" i="1"/>
  <c r="BW57" i="1" s="1"/>
  <c r="V63" i="1" l="1"/>
  <c r="U64" i="1"/>
  <c r="W63" i="1"/>
  <c r="BT58" i="1"/>
  <c r="BU58" i="1" s="1"/>
  <c r="EO63" i="1"/>
  <c r="EL63" i="1"/>
  <c r="AQ58" i="1"/>
  <c r="BW58" i="1" s="1"/>
  <c r="AW59" i="1"/>
  <c r="EF59" i="1"/>
  <c r="EG59" i="1" s="1"/>
  <c r="DR56" i="1"/>
  <c r="DT56" i="1" s="1"/>
  <c r="DX56" i="1" s="1"/>
  <c r="EB56" i="1" s="1"/>
  <c r="EC56" i="1" s="1"/>
  <c r="EI56" i="1" s="1"/>
  <c r="DQ56" i="1"/>
  <c r="AU60" i="1"/>
  <c r="BY57" i="1"/>
  <c r="BZ57" i="1" s="1"/>
  <c r="CB57" i="1" s="1"/>
  <c r="CD57" i="1" s="1"/>
  <c r="EA57" i="1" s="1"/>
  <c r="DQ57" i="1"/>
  <c r="DR57" i="1" s="1"/>
  <c r="CR60" i="1"/>
  <c r="CM60" i="1"/>
  <c r="EE60" i="1"/>
  <c r="AO60" i="1"/>
  <c r="CN59" i="1"/>
  <c r="DH59" i="1" s="1"/>
  <c r="DL57" i="1"/>
  <c r="DM57" i="1" s="1"/>
  <c r="DT57" i="1" s="1"/>
  <c r="DX57" i="1" s="1"/>
  <c r="EB57" i="1" s="1"/>
  <c r="AC61" i="1"/>
  <c r="BC61" i="1"/>
  <c r="CH61" i="1"/>
  <c r="BM60" i="1"/>
  <c r="BH60" i="1"/>
  <c r="CL60" i="1"/>
  <c r="CN60" i="1" s="1"/>
  <c r="CQ60" i="1"/>
  <c r="CS60" i="1" s="1"/>
  <c r="DH60" i="1"/>
  <c r="CS59" i="1"/>
  <c r="BX62" i="1"/>
  <c r="DP62" i="1"/>
  <c r="BS62" i="1"/>
  <c r="DK62" i="1"/>
  <c r="AM62" i="1"/>
  <c r="BD61" i="1"/>
  <c r="AS61" i="1"/>
  <c r="CI61" i="1" s="1"/>
  <c r="DM58" i="1"/>
  <c r="DL58" i="1"/>
  <c r="BL60" i="1"/>
  <c r="BN60" i="1" s="1"/>
  <c r="BG60" i="1"/>
  <c r="AB62" i="1"/>
  <c r="AA62" i="1"/>
  <c r="AE62" i="1"/>
  <c r="AT62" i="1" s="1"/>
  <c r="CV62" i="1" s="1"/>
  <c r="CY61" i="1"/>
  <c r="CZ61" i="1" s="1"/>
  <c r="DF61" i="1" s="1"/>
  <c r="DC61" i="1"/>
  <c r="DD61" i="1" s="1"/>
  <c r="AY58" i="1"/>
  <c r="DO58" i="1" s="1"/>
  <c r="AP59" i="1"/>
  <c r="BR59" i="1" s="1"/>
  <c r="EC57" i="1" l="1"/>
  <c r="EI57" i="1" s="1"/>
  <c r="DC62" i="1"/>
  <c r="DD62" i="1" s="1"/>
  <c r="CY62" i="1"/>
  <c r="CZ62" i="1" s="1"/>
  <c r="DF62" i="1" s="1"/>
  <c r="EE61" i="1"/>
  <c r="AO61" i="1"/>
  <c r="CM61" i="1"/>
  <c r="CR61" i="1"/>
  <c r="AU61" i="1"/>
  <c r="BC62" i="1"/>
  <c r="CH62" i="1"/>
  <c r="AC62" i="1"/>
  <c r="BH61" i="1"/>
  <c r="BM61" i="1"/>
  <c r="BD62" i="1"/>
  <c r="AS62" i="1"/>
  <c r="CI62" i="1" s="1"/>
  <c r="AX59" i="1"/>
  <c r="DJ59" i="1" s="1"/>
  <c r="AY59" i="1"/>
  <c r="DO59" i="1" s="1"/>
  <c r="AE63" i="1"/>
  <c r="AT63" i="1" s="1"/>
  <c r="CV63" i="1" s="1"/>
  <c r="AB63" i="1"/>
  <c r="AA63" i="1"/>
  <c r="AQ59" i="1"/>
  <c r="BW59" i="1" s="1"/>
  <c r="BY58" i="1"/>
  <c r="BZ58" i="1"/>
  <c r="CB58" i="1" s="1"/>
  <c r="CD58" i="1" s="1"/>
  <c r="EA58" i="1" s="1"/>
  <c r="EC58" i="1" s="1"/>
  <c r="EI58" i="1" s="1"/>
  <c r="U65" i="1"/>
  <c r="W64" i="1"/>
  <c r="V64" i="1"/>
  <c r="DQ58" i="1"/>
  <c r="DR58" i="1" s="1"/>
  <c r="DT58" i="1" s="1"/>
  <c r="DX58" i="1" s="1"/>
  <c r="EB58" i="1" s="1"/>
  <c r="BS63" i="1"/>
  <c r="DK63" i="1"/>
  <c r="BX63" i="1"/>
  <c r="DP63" i="1"/>
  <c r="AM63" i="1"/>
  <c r="CQ61" i="1"/>
  <c r="CS61" i="1" s="1"/>
  <c r="CL61" i="1"/>
  <c r="CN61" i="1" s="1"/>
  <c r="DH61" i="1" s="1"/>
  <c r="AQ60" i="1"/>
  <c r="BW60" i="1" s="1"/>
  <c r="AP60" i="1"/>
  <c r="BR60" i="1" s="1"/>
  <c r="EF60" i="1"/>
  <c r="AW60" i="1"/>
  <c r="BT59" i="1"/>
  <c r="BU59" i="1" s="1"/>
  <c r="BI60" i="1"/>
  <c r="BP60" i="1" s="1"/>
  <c r="BG61" i="1"/>
  <c r="BI61" i="1" s="1"/>
  <c r="BL61" i="1"/>
  <c r="BN61" i="1" s="1"/>
  <c r="BP61" i="1" s="1"/>
  <c r="EG60" i="1"/>
  <c r="EO64" i="1"/>
  <c r="EL64" i="1"/>
  <c r="AB64" i="1" l="1"/>
  <c r="AA64" i="1"/>
  <c r="AE64" i="1"/>
  <c r="AT64" i="1" s="1"/>
  <c r="CV64" i="1" s="1"/>
  <c r="CY63" i="1"/>
  <c r="CZ63" i="1" s="1"/>
  <c r="DF63" i="1" s="1"/>
  <c r="DC63" i="1"/>
  <c r="DD63" i="1" s="1"/>
  <c r="AU62" i="1"/>
  <c r="AP61" i="1"/>
  <c r="BR61" i="1" s="1"/>
  <c r="V65" i="1"/>
  <c r="U66" i="1"/>
  <c r="W65" i="1"/>
  <c r="DR59" i="1"/>
  <c r="DQ59" i="1"/>
  <c r="EE62" i="1"/>
  <c r="AO62" i="1"/>
  <c r="DM59" i="1"/>
  <c r="DT59" i="1" s="1"/>
  <c r="DX59" i="1" s="1"/>
  <c r="EB59" i="1" s="1"/>
  <c r="DL59" i="1"/>
  <c r="CL62" i="1"/>
  <c r="CN62" i="1" s="1"/>
  <c r="CQ62" i="1"/>
  <c r="AX60" i="1"/>
  <c r="DJ60" i="1" s="1"/>
  <c r="BT60" i="1"/>
  <c r="BU60" i="1" s="1"/>
  <c r="CB60" i="1" s="1"/>
  <c r="CD60" i="1" s="1"/>
  <c r="EA60" i="1" s="1"/>
  <c r="BL62" i="1"/>
  <c r="BN62" i="1" s="1"/>
  <c r="BG62" i="1"/>
  <c r="BI62" i="1" s="1"/>
  <c r="BP62" i="1" s="1"/>
  <c r="CR62" i="1"/>
  <c r="CM62" i="1"/>
  <c r="AW61" i="1"/>
  <c r="EF61" i="1"/>
  <c r="EG61" i="1" s="1"/>
  <c r="EO65" i="1"/>
  <c r="EL65" i="1"/>
  <c r="BY60" i="1"/>
  <c r="BZ60" i="1" s="1"/>
  <c r="BZ59" i="1"/>
  <c r="CB59" i="1" s="1"/>
  <c r="CD59" i="1" s="1"/>
  <c r="EA59" i="1" s="1"/>
  <c r="EC59" i="1" s="1"/>
  <c r="EI59" i="1" s="1"/>
  <c r="BY59" i="1"/>
  <c r="BM62" i="1"/>
  <c r="BH62" i="1"/>
  <c r="AU63" i="1"/>
  <c r="AC63" i="1"/>
  <c r="BC63" i="1"/>
  <c r="CH63" i="1"/>
  <c r="BX64" i="1"/>
  <c r="DP64" i="1"/>
  <c r="BS64" i="1"/>
  <c r="DK64" i="1"/>
  <c r="AM64" i="1"/>
  <c r="BD63" i="1"/>
  <c r="AS63" i="1"/>
  <c r="CI63" i="1" s="1"/>
  <c r="AW63" i="1" l="1"/>
  <c r="EF63" i="1"/>
  <c r="BH63" i="1"/>
  <c r="BM63" i="1"/>
  <c r="EE63" i="1"/>
  <c r="EG63" i="1" s="1"/>
  <c r="AO63" i="1"/>
  <c r="AE65" i="1"/>
  <c r="AT65" i="1" s="1"/>
  <c r="CV65" i="1" s="1"/>
  <c r="AB65" i="1"/>
  <c r="AA65" i="1"/>
  <c r="U67" i="1"/>
  <c r="W66" i="1"/>
  <c r="V66" i="1"/>
  <c r="DC64" i="1"/>
  <c r="DD64" i="1" s="1"/>
  <c r="CY64" i="1"/>
  <c r="CZ64" i="1" s="1"/>
  <c r="DF64" i="1"/>
  <c r="EO66" i="1"/>
  <c r="EL66" i="1"/>
  <c r="DK65" i="1"/>
  <c r="BX65" i="1"/>
  <c r="BS65" i="1"/>
  <c r="DP65" i="1"/>
  <c r="AM65" i="1"/>
  <c r="BC64" i="1"/>
  <c r="CH64" i="1"/>
  <c r="AC64" i="1"/>
  <c r="DL60" i="1"/>
  <c r="DM60" i="1" s="1"/>
  <c r="BT61" i="1"/>
  <c r="BU61" i="1" s="1"/>
  <c r="BD64" i="1"/>
  <c r="AS64" i="1"/>
  <c r="CI64" i="1" s="1"/>
  <c r="AX61" i="1"/>
  <c r="DJ61" i="1" s="1"/>
  <c r="AY61" i="1"/>
  <c r="DO61" i="1" s="1"/>
  <c r="AY60" i="1"/>
  <c r="DO60" i="1" s="1"/>
  <c r="AQ62" i="1"/>
  <c r="BW62" i="1" s="1"/>
  <c r="AP62" i="1"/>
  <c r="BR62" i="1" s="1"/>
  <c r="AQ61" i="1"/>
  <c r="BW61" i="1" s="1"/>
  <c r="CQ63" i="1"/>
  <c r="CL63" i="1"/>
  <c r="CN63" i="1" s="1"/>
  <c r="EG62" i="1"/>
  <c r="EF62" i="1"/>
  <c r="AW62" i="1"/>
  <c r="CM63" i="1"/>
  <c r="CR63" i="1"/>
  <c r="BG63" i="1"/>
  <c r="BI63" i="1" s="1"/>
  <c r="BP63" i="1" s="1"/>
  <c r="BL63" i="1"/>
  <c r="BN63" i="1" s="1"/>
  <c r="CS62" i="1"/>
  <c r="DH62" i="1" s="1"/>
  <c r="BT62" i="1" l="1"/>
  <c r="BU62" i="1" s="1"/>
  <c r="CB62" i="1" s="1"/>
  <c r="CD62" i="1" s="1"/>
  <c r="EA62" i="1" s="1"/>
  <c r="BY62" i="1"/>
  <c r="BZ62" i="1" s="1"/>
  <c r="BX66" i="1"/>
  <c r="DP66" i="1"/>
  <c r="BS66" i="1"/>
  <c r="DK66" i="1"/>
  <c r="AM66" i="1"/>
  <c r="AX62" i="1"/>
  <c r="DJ62" i="1" s="1"/>
  <c r="DQ60" i="1"/>
  <c r="DR60" i="1" s="1"/>
  <c r="DT60" i="1" s="1"/>
  <c r="DX60" i="1" s="1"/>
  <c r="EB60" i="1" s="1"/>
  <c r="EC60" i="1" s="1"/>
  <c r="EI60" i="1" s="1"/>
  <c r="AB66" i="1"/>
  <c r="AA66" i="1"/>
  <c r="AE66" i="1"/>
  <c r="AT66" i="1" s="1"/>
  <c r="CV66" i="1" s="1"/>
  <c r="DQ61" i="1"/>
  <c r="DR61" i="1" s="1"/>
  <c r="AU64" i="1"/>
  <c r="V67" i="1"/>
  <c r="U68" i="1"/>
  <c r="W67" i="1"/>
  <c r="DL61" i="1"/>
  <c r="DM61" i="1" s="1"/>
  <c r="DT61" i="1" s="1"/>
  <c r="DX61" i="1" s="1"/>
  <c r="EB61" i="1" s="1"/>
  <c r="EE64" i="1"/>
  <c r="AO64" i="1"/>
  <c r="CH65" i="1"/>
  <c r="AC65" i="1"/>
  <c r="BC65" i="1"/>
  <c r="AX63" i="1"/>
  <c r="DJ63" i="1" s="1"/>
  <c r="AY63" i="1"/>
  <c r="DO63" i="1" s="1"/>
  <c r="CR64" i="1"/>
  <c r="CM64" i="1"/>
  <c r="CL64" i="1"/>
  <c r="CN64" i="1" s="1"/>
  <c r="CQ64" i="1"/>
  <c r="EO67" i="1"/>
  <c r="EL67" i="1"/>
  <c r="AS65" i="1"/>
  <c r="CI65" i="1" s="1"/>
  <c r="BD65" i="1"/>
  <c r="BM64" i="1"/>
  <c r="BH64" i="1"/>
  <c r="BL64" i="1"/>
  <c r="BG64" i="1"/>
  <c r="CY65" i="1"/>
  <c r="CZ65" i="1" s="1"/>
  <c r="DF65" i="1" s="1"/>
  <c r="DC65" i="1"/>
  <c r="DD65" i="1" s="1"/>
  <c r="CS63" i="1"/>
  <c r="DH63" i="1" s="1"/>
  <c r="BZ61" i="1"/>
  <c r="CB61" i="1" s="1"/>
  <c r="CD61" i="1" s="1"/>
  <c r="EA61" i="1" s="1"/>
  <c r="EC61" i="1" s="1"/>
  <c r="EI61" i="1" s="1"/>
  <c r="BY61" i="1"/>
  <c r="AP63" i="1"/>
  <c r="BR63" i="1" s="1"/>
  <c r="CM65" i="1" l="1"/>
  <c r="CR65" i="1"/>
  <c r="CL65" i="1"/>
  <c r="CN65" i="1" s="1"/>
  <c r="CQ65" i="1"/>
  <c r="CS65" i="1" s="1"/>
  <c r="DH65" i="1" s="1"/>
  <c r="EF64" i="1"/>
  <c r="AW64" i="1"/>
  <c r="DL62" i="1"/>
  <c r="DM62" i="1" s="1"/>
  <c r="AP64" i="1"/>
  <c r="BR64" i="1" s="1"/>
  <c r="AY62" i="1"/>
  <c r="DO62" i="1" s="1"/>
  <c r="BH65" i="1"/>
  <c r="BM65" i="1"/>
  <c r="EG64" i="1"/>
  <c r="DC66" i="1"/>
  <c r="DD66" i="1" s="1"/>
  <c r="CY66" i="1"/>
  <c r="CZ66" i="1" s="1"/>
  <c r="DF66" i="1"/>
  <c r="DM63" i="1"/>
  <c r="DL63" i="1"/>
  <c r="BC66" i="1"/>
  <c r="CH66" i="1"/>
  <c r="AC66" i="1"/>
  <c r="BL65" i="1"/>
  <c r="BN65" i="1" s="1"/>
  <c r="BG65" i="1"/>
  <c r="BI65" i="1" s="1"/>
  <c r="BP65" i="1"/>
  <c r="AE67" i="1"/>
  <c r="AT67" i="1" s="1"/>
  <c r="CV67" i="1" s="1"/>
  <c r="AB67" i="1"/>
  <c r="AA67" i="1"/>
  <c r="BD66" i="1"/>
  <c r="AS66" i="1"/>
  <c r="CI66" i="1" s="1"/>
  <c r="BT63" i="1"/>
  <c r="BU63" i="1"/>
  <c r="AQ63" i="1"/>
  <c r="BW63" i="1" s="1"/>
  <c r="BI64" i="1"/>
  <c r="BP64" i="1" s="1"/>
  <c r="EE65" i="1"/>
  <c r="AO65" i="1"/>
  <c r="U69" i="1"/>
  <c r="W68" i="1"/>
  <c r="V68" i="1"/>
  <c r="DQ63" i="1"/>
  <c r="DR63" i="1" s="1"/>
  <c r="EO68" i="1"/>
  <c r="EL68" i="1"/>
  <c r="BN64" i="1"/>
  <c r="CS64" i="1"/>
  <c r="DH64" i="1" s="1"/>
  <c r="AU65" i="1"/>
  <c r="BS67" i="1"/>
  <c r="DK67" i="1"/>
  <c r="BX67" i="1"/>
  <c r="DP67" i="1"/>
  <c r="AM67" i="1"/>
  <c r="CY67" i="1" l="1"/>
  <c r="CZ67" i="1" s="1"/>
  <c r="DF67" i="1" s="1"/>
  <c r="DC67" i="1"/>
  <c r="DD67" i="1" s="1"/>
  <c r="DT63" i="1"/>
  <c r="DX63" i="1" s="1"/>
  <c r="EB63" i="1" s="1"/>
  <c r="DQ62" i="1"/>
  <c r="DR62" i="1" s="1"/>
  <c r="DT62" i="1" s="1"/>
  <c r="DX62" i="1" s="1"/>
  <c r="EB62" i="1" s="1"/>
  <c r="EC62" i="1" s="1"/>
  <c r="EI62" i="1" s="1"/>
  <c r="BT64" i="1"/>
  <c r="BU64" i="1" s="1"/>
  <c r="BX68" i="1"/>
  <c r="DP68" i="1"/>
  <c r="BS68" i="1"/>
  <c r="DK68" i="1"/>
  <c r="AM68" i="1"/>
  <c r="AQ64" i="1"/>
  <c r="BW64" i="1" s="1"/>
  <c r="CR66" i="1"/>
  <c r="CM66" i="1"/>
  <c r="AU66" i="1"/>
  <c r="EO69" i="1"/>
  <c r="EL69" i="1"/>
  <c r="BY63" i="1"/>
  <c r="BZ63" i="1" s="1"/>
  <c r="CB63" i="1" s="1"/>
  <c r="CD63" i="1" s="1"/>
  <c r="EA63" i="1" s="1"/>
  <c r="EC63" i="1" s="1"/>
  <c r="EI63" i="1" s="1"/>
  <c r="AB68" i="1"/>
  <c r="AA68" i="1"/>
  <c r="AE68" i="1"/>
  <c r="AT68" i="1" s="1"/>
  <c r="CV68" i="1" s="1"/>
  <c r="V69" i="1"/>
  <c r="U70" i="1"/>
  <c r="W69" i="1"/>
  <c r="BM66" i="1"/>
  <c r="BH66" i="1"/>
  <c r="EE66" i="1"/>
  <c r="AO66" i="1"/>
  <c r="EF65" i="1"/>
  <c r="EG65" i="1" s="1"/>
  <c r="AW65" i="1"/>
  <c r="AQ65" i="1"/>
  <c r="BW65" i="1" s="1"/>
  <c r="AP65" i="1"/>
  <c r="BR65" i="1" s="1"/>
  <c r="AC67" i="1"/>
  <c r="BC67" i="1"/>
  <c r="CH67" i="1"/>
  <c r="CL66" i="1"/>
  <c r="CN66" i="1" s="1"/>
  <c r="CQ66" i="1"/>
  <c r="CS66" i="1" s="1"/>
  <c r="DH66" i="1" s="1"/>
  <c r="AX64" i="1"/>
  <c r="DJ64" i="1" s="1"/>
  <c r="BD67" i="1"/>
  <c r="AS67" i="1"/>
  <c r="CI67" i="1" s="1"/>
  <c r="BL66" i="1"/>
  <c r="BN66" i="1" s="1"/>
  <c r="BG66" i="1"/>
  <c r="BI66" i="1" s="1"/>
  <c r="BP66" i="1" s="1"/>
  <c r="U71" i="1" l="1"/>
  <c r="W70" i="1"/>
  <c r="V70" i="1"/>
  <c r="EO70" i="1"/>
  <c r="EL70" i="1"/>
  <c r="AX65" i="1"/>
  <c r="DJ65" i="1" s="1"/>
  <c r="BS69" i="1"/>
  <c r="DK69" i="1"/>
  <c r="BX69" i="1"/>
  <c r="DP69" i="1"/>
  <c r="AM69" i="1"/>
  <c r="EF66" i="1"/>
  <c r="EG66" i="1" s="1"/>
  <c r="AW66" i="1"/>
  <c r="DC68" i="1"/>
  <c r="DD68" i="1" s="1"/>
  <c r="CY68" i="1"/>
  <c r="CZ68" i="1" s="1"/>
  <c r="DF68" i="1"/>
  <c r="BH67" i="1"/>
  <c r="BM67" i="1"/>
  <c r="CQ67" i="1"/>
  <c r="CS67" i="1" s="1"/>
  <c r="CL67" i="1"/>
  <c r="AP66" i="1"/>
  <c r="BR66" i="1" s="1"/>
  <c r="BC68" i="1"/>
  <c r="CH68" i="1"/>
  <c r="AC68" i="1"/>
  <c r="CM67" i="1"/>
  <c r="CR67" i="1"/>
  <c r="BG67" i="1"/>
  <c r="BI67" i="1" s="1"/>
  <c r="BL67" i="1"/>
  <c r="BN67" i="1" s="1"/>
  <c r="BP67" i="1"/>
  <c r="BD68" i="1"/>
  <c r="AS68" i="1"/>
  <c r="CI68" i="1" s="1"/>
  <c r="BY64" i="1"/>
  <c r="BZ64" i="1" s="1"/>
  <c r="CB64" i="1" s="1"/>
  <c r="CD64" i="1" s="1"/>
  <c r="EA64" i="1" s="1"/>
  <c r="EE67" i="1"/>
  <c r="AO67" i="1"/>
  <c r="BY65" i="1"/>
  <c r="BZ65" i="1" s="1"/>
  <c r="DM64" i="1"/>
  <c r="DL64" i="1"/>
  <c r="AU67" i="1"/>
  <c r="AY64" i="1"/>
  <c r="DO64" i="1" s="1"/>
  <c r="BT65" i="1"/>
  <c r="BU65" i="1" s="1"/>
  <c r="CB65" i="1" s="1"/>
  <c r="CD65" i="1" s="1"/>
  <c r="EA65" i="1" s="1"/>
  <c r="AE69" i="1"/>
  <c r="AT69" i="1" s="1"/>
  <c r="CV69" i="1" s="1"/>
  <c r="AB69" i="1"/>
  <c r="AA69" i="1"/>
  <c r="CN67" i="1" l="1"/>
  <c r="DH67" i="1" s="1"/>
  <c r="AC69" i="1"/>
  <c r="BC69" i="1"/>
  <c r="CH69" i="1"/>
  <c r="AU68" i="1"/>
  <c r="EO71" i="1"/>
  <c r="EL71" i="1"/>
  <c r="CR68" i="1"/>
  <c r="CM68" i="1"/>
  <c r="EE68" i="1"/>
  <c r="AO68" i="1"/>
  <c r="BX70" i="1"/>
  <c r="DP70" i="1"/>
  <c r="BS70" i="1"/>
  <c r="DK70" i="1"/>
  <c r="AM70" i="1"/>
  <c r="CY69" i="1"/>
  <c r="CZ69" i="1" s="1"/>
  <c r="DC69" i="1"/>
  <c r="DD69" i="1" s="1"/>
  <c r="DF69" i="1" s="1"/>
  <c r="BM68" i="1"/>
  <c r="BH68" i="1"/>
  <c r="CL68" i="1"/>
  <c r="CN68" i="1" s="1"/>
  <c r="DH68" i="1" s="1"/>
  <c r="CQ68" i="1"/>
  <c r="CS68" i="1" s="1"/>
  <c r="AB70" i="1"/>
  <c r="AA70" i="1"/>
  <c r="AE70" i="1"/>
  <c r="AT70" i="1" s="1"/>
  <c r="CV70" i="1" s="1"/>
  <c r="BD69" i="1"/>
  <c r="AS69" i="1"/>
  <c r="CI69" i="1" s="1"/>
  <c r="BL68" i="1"/>
  <c r="BN68" i="1" s="1"/>
  <c r="BG68" i="1"/>
  <c r="BI68" i="1" s="1"/>
  <c r="BP68" i="1" s="1"/>
  <c r="V71" i="1"/>
  <c r="U72" i="1"/>
  <c r="W71" i="1"/>
  <c r="BT66" i="1"/>
  <c r="BU66" i="1" s="1"/>
  <c r="DQ64" i="1"/>
  <c r="DR64" i="1" s="1"/>
  <c r="DT64" i="1" s="1"/>
  <c r="DX64" i="1" s="1"/>
  <c r="EB64" i="1" s="1"/>
  <c r="EC64" i="1" s="1"/>
  <c r="EI64" i="1" s="1"/>
  <c r="AQ66" i="1"/>
  <c r="BW66" i="1" s="1"/>
  <c r="DL65" i="1"/>
  <c r="DM65" i="1" s="1"/>
  <c r="AP67" i="1"/>
  <c r="BR67" i="1" s="1"/>
  <c r="EG67" i="1"/>
  <c r="AW67" i="1"/>
  <c r="EF67" i="1"/>
  <c r="AX66" i="1"/>
  <c r="DJ66" i="1" s="1"/>
  <c r="AY65" i="1"/>
  <c r="DO65" i="1" s="1"/>
  <c r="DC70" i="1" l="1"/>
  <c r="DD70" i="1" s="1"/>
  <c r="CY70" i="1"/>
  <c r="CZ70" i="1" s="1"/>
  <c r="DF70" i="1"/>
  <c r="AQ68" i="1"/>
  <c r="BW68" i="1" s="1"/>
  <c r="AP68" i="1"/>
  <c r="BR68" i="1" s="1"/>
  <c r="CQ69" i="1"/>
  <c r="CL69" i="1"/>
  <c r="BC70" i="1"/>
  <c r="CH70" i="1"/>
  <c r="AC70" i="1"/>
  <c r="BG69" i="1"/>
  <c r="BL69" i="1"/>
  <c r="AE71" i="1"/>
  <c r="AT71" i="1" s="1"/>
  <c r="CV71" i="1" s="1"/>
  <c r="AB71" i="1"/>
  <c r="AA71" i="1"/>
  <c r="BS71" i="1"/>
  <c r="DK71" i="1"/>
  <c r="BX71" i="1"/>
  <c r="DP71" i="1"/>
  <c r="AM71" i="1"/>
  <c r="BD70" i="1"/>
  <c r="AS70" i="1"/>
  <c r="CI70" i="1" s="1"/>
  <c r="EE69" i="1"/>
  <c r="AO69" i="1"/>
  <c r="U73" i="1"/>
  <c r="W72" i="1"/>
  <c r="V72" i="1"/>
  <c r="AY66" i="1"/>
  <c r="DO66" i="1" s="1"/>
  <c r="BY66" i="1"/>
  <c r="BZ66" i="1"/>
  <c r="CB66" i="1" s="1"/>
  <c r="CD66" i="1" s="1"/>
  <c r="EA66" i="1" s="1"/>
  <c r="AU69" i="1"/>
  <c r="DL66" i="1"/>
  <c r="DM66" i="1" s="1"/>
  <c r="AX67" i="1"/>
  <c r="DJ67" i="1" s="1"/>
  <c r="AY67" i="1"/>
  <c r="DO67" i="1" s="1"/>
  <c r="EO72" i="1"/>
  <c r="EL72" i="1"/>
  <c r="DQ65" i="1"/>
  <c r="DR65" i="1" s="1"/>
  <c r="DT65" i="1" s="1"/>
  <c r="DX65" i="1" s="1"/>
  <c r="EB65" i="1" s="1"/>
  <c r="EC65" i="1" s="1"/>
  <c r="EI65" i="1" s="1"/>
  <c r="CM69" i="1"/>
  <c r="CR69" i="1"/>
  <c r="BT67" i="1"/>
  <c r="BU67" i="1"/>
  <c r="AQ67" i="1"/>
  <c r="BW67" i="1" s="1"/>
  <c r="BH69" i="1"/>
  <c r="BM69" i="1"/>
  <c r="EF68" i="1"/>
  <c r="EG68" i="1" s="1"/>
  <c r="AW68" i="1"/>
  <c r="AW69" i="1" l="1"/>
  <c r="EF69" i="1"/>
  <c r="EG69" i="1" s="1"/>
  <c r="AP69" i="1"/>
  <c r="BR69" i="1" s="1"/>
  <c r="AU70" i="1"/>
  <c r="BY68" i="1"/>
  <c r="BZ68" i="1" s="1"/>
  <c r="AC71" i="1"/>
  <c r="BC71" i="1"/>
  <c r="CH71" i="1"/>
  <c r="EE70" i="1"/>
  <c r="AO70" i="1"/>
  <c r="CR70" i="1"/>
  <c r="CM70" i="1"/>
  <c r="BD71" i="1"/>
  <c r="AS71" i="1"/>
  <c r="CI71" i="1" s="1"/>
  <c r="CL70" i="1"/>
  <c r="CN70" i="1" s="1"/>
  <c r="CQ70" i="1"/>
  <c r="CS70" i="1" s="1"/>
  <c r="DH70" i="1"/>
  <c r="DR67" i="1"/>
  <c r="DQ67" i="1"/>
  <c r="BM70" i="1"/>
  <c r="BH70" i="1"/>
  <c r="CY71" i="1"/>
  <c r="CZ71" i="1" s="1"/>
  <c r="DF71" i="1" s="1"/>
  <c r="DC71" i="1"/>
  <c r="DD71" i="1" s="1"/>
  <c r="BL70" i="1"/>
  <c r="BN70" i="1" s="1"/>
  <c r="BG70" i="1"/>
  <c r="BI70" i="1" s="1"/>
  <c r="BP70" i="1" s="1"/>
  <c r="EO73" i="1"/>
  <c r="EL73" i="1"/>
  <c r="DM67" i="1"/>
  <c r="DT67" i="1" s="1"/>
  <c r="DX67" i="1" s="1"/>
  <c r="EB67" i="1" s="1"/>
  <c r="DL67" i="1"/>
  <c r="DQ66" i="1"/>
  <c r="DR66" i="1" s="1"/>
  <c r="DT66" i="1" s="1"/>
  <c r="DX66" i="1" s="1"/>
  <c r="EB66" i="1" s="1"/>
  <c r="EC66" i="1" s="1"/>
  <c r="EI66" i="1" s="1"/>
  <c r="BZ67" i="1"/>
  <c r="CB67" i="1" s="1"/>
  <c r="CD67" i="1" s="1"/>
  <c r="EA67" i="1" s="1"/>
  <c r="EC67" i="1" s="1"/>
  <c r="EI67" i="1" s="1"/>
  <c r="BY67" i="1"/>
  <c r="BX72" i="1"/>
  <c r="DP72" i="1"/>
  <c r="BS72" i="1"/>
  <c r="DK72" i="1"/>
  <c r="AM72" i="1"/>
  <c r="BN69" i="1"/>
  <c r="CN69" i="1"/>
  <c r="AX68" i="1"/>
  <c r="DJ68" i="1" s="1"/>
  <c r="AB72" i="1"/>
  <c r="AA72" i="1"/>
  <c r="AE72" i="1"/>
  <c r="AT72" i="1" s="1"/>
  <c r="CV72" i="1" s="1"/>
  <c r="BI69" i="1"/>
  <c r="BP69" i="1" s="1"/>
  <c r="CS69" i="1"/>
  <c r="V73" i="1"/>
  <c r="U74" i="1"/>
  <c r="W73" i="1"/>
  <c r="BT68" i="1"/>
  <c r="BU68" i="1" s="1"/>
  <c r="CB68" i="1" s="1"/>
  <c r="CD68" i="1" s="1"/>
  <c r="EA68" i="1" s="1"/>
  <c r="AP70" i="1" l="1"/>
  <c r="BR70" i="1" s="1"/>
  <c r="EF70" i="1"/>
  <c r="EG70" i="1" s="1"/>
  <c r="AW70" i="1"/>
  <c r="BC72" i="1"/>
  <c r="CH72" i="1"/>
  <c r="AC72" i="1"/>
  <c r="CQ71" i="1"/>
  <c r="CS71" i="1" s="1"/>
  <c r="CL71" i="1"/>
  <c r="CN71" i="1" s="1"/>
  <c r="DH71" i="1" s="1"/>
  <c r="BT69" i="1"/>
  <c r="BU69" i="1"/>
  <c r="BD72" i="1"/>
  <c r="AS72" i="1"/>
  <c r="CI72" i="1" s="1"/>
  <c r="BG71" i="1"/>
  <c r="BL71" i="1"/>
  <c r="BN71" i="1" s="1"/>
  <c r="AQ69" i="1"/>
  <c r="BW69" i="1" s="1"/>
  <c r="CM71" i="1"/>
  <c r="CR71" i="1"/>
  <c r="EE71" i="1"/>
  <c r="AO71" i="1"/>
  <c r="DL68" i="1"/>
  <c r="DM68" i="1" s="1"/>
  <c r="AY68" i="1"/>
  <c r="DO68" i="1" s="1"/>
  <c r="BH71" i="1"/>
  <c r="BM71" i="1"/>
  <c r="AU71" i="1"/>
  <c r="AX69" i="1"/>
  <c r="DJ69" i="1" s="1"/>
  <c r="AY69" i="1"/>
  <c r="DO69" i="1" s="1"/>
  <c r="AE73" i="1"/>
  <c r="AT73" i="1" s="1"/>
  <c r="CV73" i="1" s="1"/>
  <c r="AB73" i="1"/>
  <c r="AA73" i="1"/>
  <c r="U75" i="1"/>
  <c r="W74" i="1"/>
  <c r="V74" i="1"/>
  <c r="BS73" i="1"/>
  <c r="DK73" i="1"/>
  <c r="BX73" i="1"/>
  <c r="DP73" i="1"/>
  <c r="AM73" i="1"/>
  <c r="EO74" i="1"/>
  <c r="EL74" i="1"/>
  <c r="DC72" i="1"/>
  <c r="DD72" i="1" s="1"/>
  <c r="CY72" i="1"/>
  <c r="CZ72" i="1" s="1"/>
  <c r="DF72" i="1"/>
  <c r="DH69" i="1"/>
  <c r="AC73" i="1" l="1"/>
  <c r="BC73" i="1"/>
  <c r="CH73" i="1"/>
  <c r="BZ69" i="1"/>
  <c r="BY69" i="1"/>
  <c r="BD73" i="1"/>
  <c r="AS73" i="1"/>
  <c r="CI73" i="1" s="1"/>
  <c r="DQ68" i="1"/>
  <c r="DR68" i="1" s="1"/>
  <c r="DT68" i="1" s="1"/>
  <c r="DX68" i="1" s="1"/>
  <c r="EB68" i="1" s="1"/>
  <c r="EC68" i="1" s="1"/>
  <c r="EI68" i="1" s="1"/>
  <c r="CY73" i="1"/>
  <c r="CZ73" i="1" s="1"/>
  <c r="DC73" i="1"/>
  <c r="DD73" i="1" s="1"/>
  <c r="DF73" i="1"/>
  <c r="BI71" i="1"/>
  <c r="BP71" i="1" s="1"/>
  <c r="AU72" i="1"/>
  <c r="BU70" i="1"/>
  <c r="BT70" i="1"/>
  <c r="AP71" i="1"/>
  <c r="BR71" i="1" s="1"/>
  <c r="CR72" i="1"/>
  <c r="CM72" i="1"/>
  <c r="EE72" i="1"/>
  <c r="AO72" i="1"/>
  <c r="AQ70" i="1"/>
  <c r="BW70" i="1" s="1"/>
  <c r="BX74" i="1"/>
  <c r="DP74" i="1"/>
  <c r="BS74" i="1"/>
  <c r="DK74" i="1"/>
  <c r="AM74" i="1"/>
  <c r="DM69" i="1"/>
  <c r="DL69" i="1"/>
  <c r="BM72" i="1"/>
  <c r="BH72" i="1"/>
  <c r="CL72" i="1"/>
  <c r="CN72" i="1" s="1"/>
  <c r="DH72" i="1" s="1"/>
  <c r="CQ72" i="1"/>
  <c r="CS72" i="1" s="1"/>
  <c r="DR69" i="1"/>
  <c r="DQ69" i="1"/>
  <c r="AB74" i="1"/>
  <c r="AA74" i="1"/>
  <c r="AE74" i="1"/>
  <c r="AT74" i="1" s="1"/>
  <c r="CV74" i="1" s="1"/>
  <c r="AW71" i="1"/>
  <c r="EF71" i="1"/>
  <c r="EG71" i="1" s="1"/>
  <c r="CB69" i="1"/>
  <c r="CD69" i="1" s="1"/>
  <c r="EA69" i="1" s="1"/>
  <c r="BL72" i="1"/>
  <c r="BN72" i="1" s="1"/>
  <c r="BG72" i="1"/>
  <c r="EO75" i="1"/>
  <c r="EL75" i="1"/>
  <c r="V75" i="1"/>
  <c r="U76" i="1"/>
  <c r="W75" i="1"/>
  <c r="AY70" i="1"/>
  <c r="DO70" i="1" s="1"/>
  <c r="AX70" i="1"/>
  <c r="DJ70" i="1" s="1"/>
  <c r="DC74" i="1" l="1"/>
  <c r="DD74" i="1" s="1"/>
  <c r="CY74" i="1"/>
  <c r="CZ74" i="1" s="1"/>
  <c r="DF74" i="1" s="1"/>
  <c r="BT71" i="1"/>
  <c r="BU71" i="1"/>
  <c r="CQ73" i="1"/>
  <c r="CL73" i="1"/>
  <c r="AX71" i="1"/>
  <c r="DJ71" i="1" s="1"/>
  <c r="EO76" i="1"/>
  <c r="EL76" i="1"/>
  <c r="BC74" i="1"/>
  <c r="CH74" i="1"/>
  <c r="AC74" i="1"/>
  <c r="AQ71" i="1"/>
  <c r="BW71" i="1" s="1"/>
  <c r="BG73" i="1"/>
  <c r="BL73" i="1"/>
  <c r="U77" i="1"/>
  <c r="W76" i="1"/>
  <c r="V76" i="1"/>
  <c r="BD74" i="1"/>
  <c r="AS74" i="1"/>
  <c r="CI74" i="1" s="1"/>
  <c r="EE73" i="1"/>
  <c r="AO73" i="1"/>
  <c r="DL70" i="1"/>
  <c r="DM70" i="1" s="1"/>
  <c r="DT70" i="1" s="1"/>
  <c r="DX70" i="1" s="1"/>
  <c r="EB70" i="1" s="1"/>
  <c r="BI72" i="1"/>
  <c r="BP72" i="1" s="1"/>
  <c r="BY70" i="1"/>
  <c r="BZ70" i="1" s="1"/>
  <c r="CB70" i="1" s="1"/>
  <c r="CD70" i="1" s="1"/>
  <c r="EA70" i="1" s="1"/>
  <c r="AU73" i="1"/>
  <c r="BS75" i="1"/>
  <c r="DK75" i="1"/>
  <c r="BX75" i="1"/>
  <c r="DP75" i="1"/>
  <c r="AM75" i="1"/>
  <c r="DT69" i="1"/>
  <c r="DX69" i="1" s="1"/>
  <c r="EB69" i="1" s="1"/>
  <c r="AP72" i="1"/>
  <c r="BR72" i="1" s="1"/>
  <c r="CM73" i="1"/>
  <c r="CR73" i="1"/>
  <c r="DQ70" i="1"/>
  <c r="DR70" i="1" s="1"/>
  <c r="AE75" i="1"/>
  <c r="AT75" i="1" s="1"/>
  <c r="CV75" i="1" s="1"/>
  <c r="AB75" i="1"/>
  <c r="AA75" i="1"/>
  <c r="EC69" i="1"/>
  <c r="EI69" i="1" s="1"/>
  <c r="EF72" i="1"/>
  <c r="EG72" i="1" s="1"/>
  <c r="AW72" i="1"/>
  <c r="BH73" i="1"/>
  <c r="BM73" i="1"/>
  <c r="EC70" i="1" l="1"/>
  <c r="EI70" i="1" s="1"/>
  <c r="AB76" i="1"/>
  <c r="AA76" i="1"/>
  <c r="AE76" i="1"/>
  <c r="AT76" i="1" s="1"/>
  <c r="CV76" i="1" s="1"/>
  <c r="CL74" i="1"/>
  <c r="CQ74" i="1"/>
  <c r="CS73" i="1"/>
  <c r="AX72" i="1"/>
  <c r="DJ72" i="1" s="1"/>
  <c r="V77" i="1"/>
  <c r="U78" i="1"/>
  <c r="W77" i="1"/>
  <c r="BL74" i="1"/>
  <c r="BG74" i="1"/>
  <c r="AQ73" i="1"/>
  <c r="BW73" i="1" s="1"/>
  <c r="AP73" i="1"/>
  <c r="BR73" i="1" s="1"/>
  <c r="BN73" i="1"/>
  <c r="EO77" i="1"/>
  <c r="EL77" i="1"/>
  <c r="BI73" i="1"/>
  <c r="AY71" i="1"/>
  <c r="DO71" i="1" s="1"/>
  <c r="BT72" i="1"/>
  <c r="BU72" i="1" s="1"/>
  <c r="CR74" i="1"/>
  <c r="CM74" i="1"/>
  <c r="BZ71" i="1"/>
  <c r="CB71" i="1" s="1"/>
  <c r="CD71" i="1" s="1"/>
  <c r="EA71" i="1" s="1"/>
  <c r="BY71" i="1"/>
  <c r="DM71" i="1"/>
  <c r="DL71" i="1"/>
  <c r="AU75" i="1"/>
  <c r="AC75" i="1"/>
  <c r="BC75" i="1"/>
  <c r="CH75" i="1"/>
  <c r="AW73" i="1"/>
  <c r="EF73" i="1"/>
  <c r="EG73" i="1" s="1"/>
  <c r="BD75" i="1"/>
  <c r="AS75" i="1"/>
  <c r="CI75" i="1" s="1"/>
  <c r="AQ72" i="1"/>
  <c r="BW72" i="1" s="1"/>
  <c r="BM74" i="1"/>
  <c r="BH74" i="1"/>
  <c r="AU74" i="1"/>
  <c r="CY75" i="1"/>
  <c r="CZ75" i="1" s="1"/>
  <c r="DF75" i="1" s="1"/>
  <c r="DC75" i="1"/>
  <c r="DD75" i="1" s="1"/>
  <c r="BX76" i="1"/>
  <c r="DP76" i="1"/>
  <c r="BS76" i="1"/>
  <c r="DK76" i="1"/>
  <c r="AM76" i="1"/>
  <c r="EE74" i="1"/>
  <c r="AO74" i="1"/>
  <c r="CN73" i="1"/>
  <c r="DH73" i="1" s="1"/>
  <c r="AX73" i="1" l="1"/>
  <c r="DJ73" i="1" s="1"/>
  <c r="AY73" i="1"/>
  <c r="DO73" i="1" s="1"/>
  <c r="BN74" i="1"/>
  <c r="CS74" i="1"/>
  <c r="EF74" i="1"/>
  <c r="EG74" i="1" s="1"/>
  <c r="AW74" i="1"/>
  <c r="CQ75" i="1"/>
  <c r="CL75" i="1"/>
  <c r="EO78" i="1"/>
  <c r="EL78" i="1"/>
  <c r="AE77" i="1"/>
  <c r="AT77" i="1" s="1"/>
  <c r="CV77" i="1" s="1"/>
  <c r="AB77" i="1"/>
  <c r="AA77" i="1"/>
  <c r="CN74" i="1"/>
  <c r="U79" i="1"/>
  <c r="W78" i="1"/>
  <c r="V78" i="1"/>
  <c r="DC76" i="1"/>
  <c r="DD76" i="1" s="1"/>
  <c r="CY76" i="1"/>
  <c r="CZ76" i="1" s="1"/>
  <c r="DF76" i="1"/>
  <c r="EE75" i="1"/>
  <c r="EG75" i="1" s="1"/>
  <c r="AO75" i="1"/>
  <c r="BT73" i="1"/>
  <c r="BU73" i="1"/>
  <c r="BS77" i="1"/>
  <c r="DK77" i="1"/>
  <c r="BX77" i="1"/>
  <c r="DP77" i="1"/>
  <c r="AM77" i="1"/>
  <c r="BC76" i="1"/>
  <c r="CH76" i="1"/>
  <c r="AC76" i="1"/>
  <c r="AW75" i="1"/>
  <c r="EF75" i="1"/>
  <c r="BY73" i="1"/>
  <c r="BZ73" i="1" s="1"/>
  <c r="DL72" i="1"/>
  <c r="DM72" i="1" s="1"/>
  <c r="BD76" i="1"/>
  <c r="AS76" i="1"/>
  <c r="CI76" i="1" s="1"/>
  <c r="BY72" i="1"/>
  <c r="BZ72" i="1"/>
  <c r="CB72" i="1" s="1"/>
  <c r="CD72" i="1" s="1"/>
  <c r="EA72" i="1" s="1"/>
  <c r="CM75" i="1"/>
  <c r="CR75" i="1"/>
  <c r="DQ71" i="1"/>
  <c r="DR71" i="1" s="1"/>
  <c r="DT71" i="1" s="1"/>
  <c r="DX71" i="1" s="1"/>
  <c r="EB71" i="1" s="1"/>
  <c r="EC71" i="1" s="1"/>
  <c r="EI71" i="1" s="1"/>
  <c r="AY72" i="1"/>
  <c r="DO72" i="1" s="1"/>
  <c r="BG75" i="1"/>
  <c r="BL75" i="1"/>
  <c r="BN75" i="1" s="1"/>
  <c r="BH75" i="1"/>
  <c r="BM75" i="1"/>
  <c r="BP73" i="1"/>
  <c r="AP74" i="1"/>
  <c r="BR74" i="1" s="1"/>
  <c r="BI74" i="1"/>
  <c r="BP74" i="1" s="1"/>
  <c r="BD77" i="1" l="1"/>
  <c r="AS77" i="1"/>
  <c r="CI77" i="1" s="1"/>
  <c r="BT74" i="1"/>
  <c r="BU74" i="1" s="1"/>
  <c r="AX75" i="1"/>
  <c r="DJ75" i="1" s="1"/>
  <c r="CR76" i="1"/>
  <c r="CM76" i="1"/>
  <c r="AU76" i="1"/>
  <c r="BM76" i="1"/>
  <c r="BH76" i="1"/>
  <c r="EE76" i="1"/>
  <c r="AO76" i="1"/>
  <c r="BX78" i="1"/>
  <c r="DP78" i="1"/>
  <c r="BS78" i="1"/>
  <c r="DK78" i="1"/>
  <c r="AM78" i="1"/>
  <c r="DQ73" i="1"/>
  <c r="DR73" i="1" s="1"/>
  <c r="CL76" i="1"/>
  <c r="CN76" i="1" s="1"/>
  <c r="DH76" i="1" s="1"/>
  <c r="CQ76" i="1"/>
  <c r="CS76" i="1" s="1"/>
  <c r="AB78" i="1"/>
  <c r="AA78" i="1"/>
  <c r="AE78" i="1"/>
  <c r="AT78" i="1" s="1"/>
  <c r="CV78" i="1" s="1"/>
  <c r="DL73" i="1"/>
  <c r="DM73" i="1" s="1"/>
  <c r="DT73" i="1" s="1"/>
  <c r="DX73" i="1" s="1"/>
  <c r="EB73" i="1" s="1"/>
  <c r="CY77" i="1"/>
  <c r="CZ77" i="1" s="1"/>
  <c r="DC77" i="1"/>
  <c r="DD77" i="1" s="1"/>
  <c r="DF77" i="1"/>
  <c r="AQ74" i="1"/>
  <c r="BW74" i="1" s="1"/>
  <c r="BI75" i="1"/>
  <c r="BP75" i="1" s="1"/>
  <c r="DQ72" i="1"/>
  <c r="DR72" i="1" s="1"/>
  <c r="DT72" i="1" s="1"/>
  <c r="DX72" i="1" s="1"/>
  <c r="EB72" i="1" s="1"/>
  <c r="EC72" i="1" s="1"/>
  <c r="EI72" i="1" s="1"/>
  <c r="CB73" i="1"/>
  <c r="CD73" i="1" s="1"/>
  <c r="EA73" i="1" s="1"/>
  <c r="EO79" i="1"/>
  <c r="EL79" i="1"/>
  <c r="BL76" i="1"/>
  <c r="BN76" i="1" s="1"/>
  <c r="BG76" i="1"/>
  <c r="AP75" i="1"/>
  <c r="BR75" i="1" s="1"/>
  <c r="V79" i="1"/>
  <c r="U80" i="1"/>
  <c r="W79" i="1"/>
  <c r="CN75" i="1"/>
  <c r="DH74" i="1"/>
  <c r="CS75" i="1"/>
  <c r="AU77" i="1"/>
  <c r="AC77" i="1"/>
  <c r="BC77" i="1"/>
  <c r="CH77" i="1"/>
  <c r="AX74" i="1"/>
  <c r="DJ74" i="1" s="1"/>
  <c r="EC73" i="1" l="1"/>
  <c r="EI73" i="1" s="1"/>
  <c r="BG77" i="1"/>
  <c r="BL77" i="1"/>
  <c r="DL75" i="1"/>
  <c r="DM75" i="1" s="1"/>
  <c r="AQ75" i="1"/>
  <c r="BW75" i="1" s="1"/>
  <c r="DC78" i="1"/>
  <c r="DD78" i="1" s="1"/>
  <c r="CY78" i="1"/>
  <c r="CZ78" i="1" s="1"/>
  <c r="DF78" i="1"/>
  <c r="BS79" i="1"/>
  <c r="DK79" i="1"/>
  <c r="BX79" i="1"/>
  <c r="DP79" i="1"/>
  <c r="AM79" i="1"/>
  <c r="EE77" i="1"/>
  <c r="EG77" i="1" s="1"/>
  <c r="AO77" i="1"/>
  <c r="EG76" i="1"/>
  <c r="BI76" i="1"/>
  <c r="BP76" i="1" s="1"/>
  <c r="BC78" i="1"/>
  <c r="CH78" i="1"/>
  <c r="AC78" i="1"/>
  <c r="AU78" i="1"/>
  <c r="DL74" i="1"/>
  <c r="DM74" i="1" s="1"/>
  <c r="BT75" i="1"/>
  <c r="BU75" i="1"/>
  <c r="AW77" i="1"/>
  <c r="EF77" i="1"/>
  <c r="BY74" i="1"/>
  <c r="BZ74" i="1"/>
  <c r="CB74" i="1" s="1"/>
  <c r="CD74" i="1" s="1"/>
  <c r="EA74" i="1" s="1"/>
  <c r="CM77" i="1"/>
  <c r="CR77" i="1"/>
  <c r="DH75" i="1"/>
  <c r="BD78" i="1"/>
  <c r="AS78" i="1"/>
  <c r="CI78" i="1" s="1"/>
  <c r="EF76" i="1"/>
  <c r="AW76" i="1"/>
  <c r="BH77" i="1"/>
  <c r="BM77" i="1"/>
  <c r="AY74" i="1"/>
  <c r="DO74" i="1" s="1"/>
  <c r="AE79" i="1"/>
  <c r="AT79" i="1" s="1"/>
  <c r="CV79" i="1" s="1"/>
  <c r="AB79" i="1"/>
  <c r="AA79" i="1"/>
  <c r="CQ77" i="1"/>
  <c r="CL77" i="1"/>
  <c r="U81" i="1"/>
  <c r="W80" i="1"/>
  <c r="V80" i="1"/>
  <c r="EO80" i="1"/>
  <c r="EL80" i="1"/>
  <c r="AP76" i="1"/>
  <c r="BR76" i="1" s="1"/>
  <c r="AY75" i="1"/>
  <c r="DO75" i="1" s="1"/>
  <c r="CY79" i="1" l="1"/>
  <c r="CZ79" i="1" s="1"/>
  <c r="DC79" i="1"/>
  <c r="DD79" i="1" s="1"/>
  <c r="DF79" i="1"/>
  <c r="U82" i="1"/>
  <c r="V81" i="1"/>
  <c r="W81" i="1"/>
  <c r="BI77" i="1"/>
  <c r="DQ74" i="1"/>
  <c r="DR74" i="1" s="1"/>
  <c r="DT74" i="1" s="1"/>
  <c r="DX74" i="1" s="1"/>
  <c r="EB74" i="1" s="1"/>
  <c r="EC74" i="1" s="1"/>
  <c r="EI74" i="1" s="1"/>
  <c r="AP77" i="1"/>
  <c r="BR77" i="1" s="1"/>
  <c r="DR75" i="1"/>
  <c r="DT75" i="1" s="1"/>
  <c r="DX75" i="1" s="1"/>
  <c r="EB75" i="1" s="1"/>
  <c r="DQ75" i="1"/>
  <c r="BT76" i="1"/>
  <c r="BU76" i="1" s="1"/>
  <c r="AX76" i="1"/>
  <c r="DJ76" i="1" s="1"/>
  <c r="EF78" i="1"/>
  <c r="AW78" i="1"/>
  <c r="BD79" i="1"/>
  <c r="AS79" i="1"/>
  <c r="CI79" i="1" s="1"/>
  <c r="AX77" i="1"/>
  <c r="DJ77" i="1" s="1"/>
  <c r="BX80" i="1"/>
  <c r="DP80" i="1"/>
  <c r="BS80" i="1"/>
  <c r="DK80" i="1"/>
  <c r="AM80" i="1"/>
  <c r="CN77" i="1"/>
  <c r="DH77" i="1" s="1"/>
  <c r="AQ76" i="1"/>
  <c r="BW76" i="1" s="1"/>
  <c r="CS77" i="1"/>
  <c r="EE78" i="1"/>
  <c r="EG78" i="1" s="1"/>
  <c r="AO78" i="1"/>
  <c r="EO81" i="1"/>
  <c r="EL81" i="1"/>
  <c r="BM78" i="1"/>
  <c r="BH78" i="1"/>
  <c r="BL78" i="1"/>
  <c r="BG78" i="1"/>
  <c r="AB80" i="1"/>
  <c r="AA80" i="1"/>
  <c r="AE80" i="1"/>
  <c r="AT80" i="1" s="1"/>
  <c r="CV80" i="1" s="1"/>
  <c r="BN77" i="1"/>
  <c r="AC79" i="1"/>
  <c r="BC79" i="1"/>
  <c r="CH79" i="1"/>
  <c r="CR78" i="1"/>
  <c r="CM78" i="1"/>
  <c r="CL78" i="1"/>
  <c r="CN78" i="1" s="1"/>
  <c r="CQ78" i="1"/>
  <c r="BY75" i="1"/>
  <c r="BZ75" i="1" s="1"/>
  <c r="CB75" i="1" s="1"/>
  <c r="CD75" i="1" s="1"/>
  <c r="EA75" i="1" s="1"/>
  <c r="EC75" i="1" s="1"/>
  <c r="EI75" i="1" s="1"/>
  <c r="AX78" i="1" l="1"/>
  <c r="DJ78" i="1" s="1"/>
  <c r="BG79" i="1"/>
  <c r="BI79" i="1" s="1"/>
  <c r="BL79" i="1"/>
  <c r="AQ77" i="1"/>
  <c r="BW77" i="1" s="1"/>
  <c r="EE79" i="1"/>
  <c r="AO79" i="1"/>
  <c r="BI78" i="1"/>
  <c r="DL76" i="1"/>
  <c r="DM76" i="1" s="1"/>
  <c r="AU79" i="1"/>
  <c r="BN78" i="1"/>
  <c r="BY76" i="1"/>
  <c r="BZ76" i="1" s="1"/>
  <c r="CB76" i="1" s="1"/>
  <c r="CD76" i="1" s="1"/>
  <c r="EA76" i="1" s="1"/>
  <c r="AY77" i="1"/>
  <c r="DO77" i="1" s="1"/>
  <c r="AY76" i="1"/>
  <c r="DO76" i="1" s="1"/>
  <c r="BD80" i="1"/>
  <c r="AS80" i="1"/>
  <c r="CI80" i="1" s="1"/>
  <c r="EO82" i="1"/>
  <c r="EL82" i="1"/>
  <c r="BP77" i="1"/>
  <c r="CQ79" i="1"/>
  <c r="CS79" i="1" s="1"/>
  <c r="CL79" i="1"/>
  <c r="AQ78" i="1"/>
  <c r="BW78" i="1" s="1"/>
  <c r="AP78" i="1"/>
  <c r="BR78" i="1" s="1"/>
  <c r="CS78" i="1"/>
  <c r="DH78" i="1" s="1"/>
  <c r="CM79" i="1"/>
  <c r="CR79" i="1"/>
  <c r="W82" i="1"/>
  <c r="V82" i="1"/>
  <c r="U83" i="1"/>
  <c r="BT77" i="1"/>
  <c r="BU77" i="1" s="1"/>
  <c r="DL77" i="1"/>
  <c r="DM77" i="1" s="1"/>
  <c r="DC80" i="1"/>
  <c r="DD80" i="1" s="1"/>
  <c r="CY80" i="1"/>
  <c r="CZ80" i="1" s="1"/>
  <c r="DF80" i="1" s="1"/>
  <c r="AE81" i="1"/>
  <c r="AT81" i="1" s="1"/>
  <c r="CV81" i="1" s="1"/>
  <c r="AB81" i="1"/>
  <c r="AA81" i="1"/>
  <c r="BC80" i="1"/>
  <c r="CH80" i="1"/>
  <c r="AC80" i="1"/>
  <c r="BH79" i="1"/>
  <c r="BM79" i="1"/>
  <c r="BS81" i="1"/>
  <c r="DK81" i="1"/>
  <c r="BX81" i="1"/>
  <c r="DP81" i="1"/>
  <c r="AM81" i="1"/>
  <c r="AC81" i="1" l="1"/>
  <c r="BC81" i="1"/>
  <c r="CH81" i="1"/>
  <c r="BT78" i="1"/>
  <c r="BU78" i="1" s="1"/>
  <c r="CB78" i="1" s="1"/>
  <c r="EO83" i="1"/>
  <c r="EL83" i="1"/>
  <c r="AW79" i="1"/>
  <c r="EF79" i="1"/>
  <c r="BN79" i="1"/>
  <c r="BP79" i="1" s="1"/>
  <c r="BY78" i="1"/>
  <c r="BZ78" i="1" s="1"/>
  <c r="BM80" i="1"/>
  <c r="BH80" i="1"/>
  <c r="DL78" i="1"/>
  <c r="DM78" i="1" s="1"/>
  <c r="BD81" i="1"/>
  <c r="AS81" i="1"/>
  <c r="CI81" i="1" s="1"/>
  <c r="U84" i="1"/>
  <c r="W83" i="1"/>
  <c r="V83" i="1"/>
  <c r="DP82" i="1"/>
  <c r="BS82" i="1"/>
  <c r="DK82" i="1"/>
  <c r="BX82" i="1"/>
  <c r="AM82" i="1"/>
  <c r="CN79" i="1"/>
  <c r="DH79" i="1" s="1"/>
  <c r="DQ76" i="1"/>
  <c r="DR76" i="1" s="1"/>
  <c r="DT76" i="1" s="1"/>
  <c r="DX76" i="1" s="1"/>
  <c r="EB76" i="1" s="1"/>
  <c r="EC76" i="1" s="1"/>
  <c r="EI76" i="1" s="1"/>
  <c r="BP78" i="1"/>
  <c r="AY78" i="1"/>
  <c r="DO78" i="1" s="1"/>
  <c r="BY77" i="1"/>
  <c r="BZ77" i="1" s="1"/>
  <c r="CB77" i="1" s="1"/>
  <c r="CD77" i="1" s="1"/>
  <c r="EA77" i="1" s="1"/>
  <c r="EC77" i="1" s="1"/>
  <c r="EI77" i="1" s="1"/>
  <c r="CY81" i="1"/>
  <c r="CZ81" i="1" s="1"/>
  <c r="DF81" i="1" s="1"/>
  <c r="DC81" i="1"/>
  <c r="DD81" i="1" s="1"/>
  <c r="AU80" i="1"/>
  <c r="AE82" i="1"/>
  <c r="AT82" i="1" s="1"/>
  <c r="CV82" i="1" s="1"/>
  <c r="AA82" i="1"/>
  <c r="AB82" i="1"/>
  <c r="DQ77" i="1"/>
  <c r="DR77" i="1" s="1"/>
  <c r="DT77" i="1" s="1"/>
  <c r="DX77" i="1" s="1"/>
  <c r="EB77" i="1" s="1"/>
  <c r="AP79" i="1"/>
  <c r="BR79" i="1" s="1"/>
  <c r="CL80" i="1"/>
  <c r="CN80" i="1" s="1"/>
  <c r="CQ80" i="1"/>
  <c r="CS80" i="1" s="1"/>
  <c r="DH80" i="1"/>
  <c r="BL80" i="1"/>
  <c r="BN80" i="1" s="1"/>
  <c r="BG80" i="1"/>
  <c r="BI80" i="1" s="1"/>
  <c r="BP80" i="1"/>
  <c r="CR80" i="1"/>
  <c r="CM80" i="1"/>
  <c r="EE80" i="1"/>
  <c r="AO80" i="1"/>
  <c r="EG79" i="1"/>
  <c r="AU81" i="1" l="1"/>
  <c r="AP80" i="1"/>
  <c r="BR80" i="1" s="1"/>
  <c r="CH82" i="1"/>
  <c r="AC82" i="1"/>
  <c r="BC82" i="1"/>
  <c r="DQ78" i="1"/>
  <c r="DR78" i="1" s="1"/>
  <c r="DT78" i="1" s="1"/>
  <c r="DX78" i="1" s="1"/>
  <c r="EB78" i="1" s="1"/>
  <c r="EO84" i="1"/>
  <c r="EL84" i="1"/>
  <c r="EF80" i="1"/>
  <c r="AW80" i="1"/>
  <c r="BX83" i="1"/>
  <c r="DP83" i="1"/>
  <c r="DK83" i="1"/>
  <c r="BS83" i="1"/>
  <c r="AM83" i="1"/>
  <c r="CM81" i="1"/>
  <c r="CR81" i="1"/>
  <c r="BG81" i="1"/>
  <c r="BI81" i="1" s="1"/>
  <c r="BP81" i="1" s="1"/>
  <c r="BL81" i="1"/>
  <c r="BN81" i="1" s="1"/>
  <c r="BH81" i="1"/>
  <c r="BM81" i="1"/>
  <c r="EE81" i="1"/>
  <c r="AO81" i="1"/>
  <c r="BD82" i="1"/>
  <c r="AS82" i="1"/>
  <c r="CI82" i="1" s="1"/>
  <c r="AX79" i="1"/>
  <c r="DJ79" i="1" s="1"/>
  <c r="DC82" i="1"/>
  <c r="DD82" i="1" s="1"/>
  <c r="CY82" i="1"/>
  <c r="CZ82" i="1" s="1"/>
  <c r="DF82" i="1"/>
  <c r="AB83" i="1"/>
  <c r="AA83" i="1"/>
  <c r="AE83" i="1"/>
  <c r="AT83" i="1" s="1"/>
  <c r="CV83" i="1" s="1"/>
  <c r="EG80" i="1"/>
  <c r="CD78" i="1"/>
  <c r="EA78" i="1" s="1"/>
  <c r="BT79" i="1"/>
  <c r="BU79" i="1" s="1"/>
  <c r="AQ79" i="1"/>
  <c r="BW79" i="1" s="1"/>
  <c r="W84" i="1"/>
  <c r="V84" i="1"/>
  <c r="U85" i="1"/>
  <c r="CL81" i="1"/>
  <c r="CQ81" i="1"/>
  <c r="CS81" i="1" s="1"/>
  <c r="BD83" i="1" l="1"/>
  <c r="AS83" i="1"/>
  <c r="CI83" i="1" s="1"/>
  <c r="BH82" i="1"/>
  <c r="BM82" i="1"/>
  <c r="CQ82" i="1"/>
  <c r="CS82" i="1" s="1"/>
  <c r="CL82" i="1"/>
  <c r="CN82" i="1" s="1"/>
  <c r="DH82" i="1" s="1"/>
  <c r="CR82" i="1"/>
  <c r="CM82" i="1"/>
  <c r="AX80" i="1"/>
  <c r="DJ80" i="1" s="1"/>
  <c r="BT80" i="1"/>
  <c r="BU80" i="1" s="1"/>
  <c r="EG81" i="1"/>
  <c r="EO85" i="1"/>
  <c r="EL85" i="1"/>
  <c r="AQ80" i="1"/>
  <c r="BW80" i="1" s="1"/>
  <c r="DC83" i="1"/>
  <c r="DD83" i="1" s="1"/>
  <c r="CY83" i="1"/>
  <c r="CZ83" i="1" s="1"/>
  <c r="DF83" i="1"/>
  <c r="AC83" i="1"/>
  <c r="BC83" i="1"/>
  <c r="CH83" i="1"/>
  <c r="CN81" i="1"/>
  <c r="DH81" i="1" s="1"/>
  <c r="AW81" i="1"/>
  <c r="EF81" i="1"/>
  <c r="DL79" i="1"/>
  <c r="DM79" i="1" s="1"/>
  <c r="BY79" i="1"/>
  <c r="BZ79" i="1" s="1"/>
  <c r="CB79" i="1" s="1"/>
  <c r="CD79" i="1" s="1"/>
  <c r="EA79" i="1" s="1"/>
  <c r="AU82" i="1"/>
  <c r="AP81" i="1"/>
  <c r="BR81" i="1" s="1"/>
  <c r="U86" i="1"/>
  <c r="W85" i="1"/>
  <c r="V85" i="1"/>
  <c r="BS84" i="1"/>
  <c r="DK84" i="1"/>
  <c r="DP84" i="1"/>
  <c r="BX84" i="1"/>
  <c r="AM84" i="1"/>
  <c r="AO82" i="1"/>
  <c r="EE82" i="1"/>
  <c r="EC78" i="1"/>
  <c r="EI78" i="1" s="1"/>
  <c r="AE84" i="1"/>
  <c r="AT84" i="1" s="1"/>
  <c r="CV84" i="1" s="1"/>
  <c r="AB84" i="1"/>
  <c r="AA84" i="1"/>
  <c r="AY79" i="1"/>
  <c r="DO79" i="1" s="1"/>
  <c r="BL82" i="1"/>
  <c r="BN82" i="1" s="1"/>
  <c r="BG82" i="1"/>
  <c r="BI82" i="1" s="1"/>
  <c r="BP82" i="1"/>
  <c r="EE83" i="1" l="1"/>
  <c r="AO83" i="1"/>
  <c r="AB85" i="1"/>
  <c r="AA85" i="1"/>
  <c r="AE85" i="1"/>
  <c r="AT85" i="1" s="1"/>
  <c r="CV85" i="1" s="1"/>
  <c r="BT81" i="1"/>
  <c r="BU81" i="1" s="1"/>
  <c r="AX81" i="1"/>
  <c r="DJ81" i="1" s="1"/>
  <c r="AY81" i="1"/>
  <c r="DO81" i="1" s="1"/>
  <c r="EG82" i="1"/>
  <c r="AP82" i="1"/>
  <c r="BR82" i="1" s="1"/>
  <c r="AQ82" i="1"/>
  <c r="BW82" i="1" s="1"/>
  <c r="BY80" i="1"/>
  <c r="BZ80" i="1"/>
  <c r="CB80" i="1" s="1"/>
  <c r="CD80" i="1" s="1"/>
  <c r="EA80" i="1" s="1"/>
  <c r="AY80" i="1"/>
  <c r="DO80" i="1" s="1"/>
  <c r="CM83" i="1"/>
  <c r="CR83" i="1"/>
  <c r="BX85" i="1"/>
  <c r="DP85" i="1"/>
  <c r="DK85" i="1"/>
  <c r="BS85" i="1"/>
  <c r="AM85" i="1"/>
  <c r="W86" i="1"/>
  <c r="V86" i="1"/>
  <c r="U87" i="1"/>
  <c r="CH84" i="1"/>
  <c r="AC84" i="1"/>
  <c r="BC84" i="1"/>
  <c r="AW82" i="1"/>
  <c r="EF82" i="1"/>
  <c r="AU83" i="1"/>
  <c r="BM83" i="1"/>
  <c r="BH83" i="1"/>
  <c r="DM80" i="1"/>
  <c r="DL80" i="1"/>
  <c r="AQ81" i="1"/>
  <c r="BW81" i="1" s="1"/>
  <c r="BD84" i="1"/>
  <c r="AS84" i="1"/>
  <c r="CI84" i="1" s="1"/>
  <c r="CL83" i="1"/>
  <c r="CQ83" i="1"/>
  <c r="CS83" i="1" s="1"/>
  <c r="EO86" i="1"/>
  <c r="EL86" i="1"/>
  <c r="DQ79" i="1"/>
  <c r="DR79" i="1" s="1"/>
  <c r="DT79" i="1" s="1"/>
  <c r="DX79" i="1" s="1"/>
  <c r="EB79" i="1" s="1"/>
  <c r="EC79" i="1" s="1"/>
  <c r="EI79" i="1" s="1"/>
  <c r="DC84" i="1"/>
  <c r="DD84" i="1" s="1"/>
  <c r="CY84" i="1"/>
  <c r="CZ84" i="1" s="1"/>
  <c r="DF84" i="1"/>
  <c r="BL83" i="1"/>
  <c r="BG83" i="1"/>
  <c r="U88" i="1" l="1"/>
  <c r="W87" i="1"/>
  <c r="V87" i="1"/>
  <c r="CQ84" i="1"/>
  <c r="CS84" i="1" s="1"/>
  <c r="CL84" i="1"/>
  <c r="CN84" i="1" s="1"/>
  <c r="DH84" i="1"/>
  <c r="BT82" i="1"/>
  <c r="BU82" i="1" s="1"/>
  <c r="CB82" i="1" s="1"/>
  <c r="CD82" i="1" s="1"/>
  <c r="EA82" i="1" s="1"/>
  <c r="BS86" i="1"/>
  <c r="DK86" i="1"/>
  <c r="DP86" i="1"/>
  <c r="BX86" i="1"/>
  <c r="AM86" i="1"/>
  <c r="AQ83" i="1"/>
  <c r="BW83" i="1" s="1"/>
  <c r="AP83" i="1"/>
  <c r="BR83" i="1" s="1"/>
  <c r="AE86" i="1"/>
  <c r="AT86" i="1" s="1"/>
  <c r="CV86" i="1" s="1"/>
  <c r="AB86" i="1"/>
  <c r="AA86" i="1"/>
  <c r="DQ80" i="1"/>
  <c r="DR80" i="1" s="1"/>
  <c r="DT80" i="1" s="1"/>
  <c r="DX80" i="1" s="1"/>
  <c r="EB80" i="1" s="1"/>
  <c r="EC80" i="1" s="1"/>
  <c r="EI80" i="1" s="1"/>
  <c r="DQ81" i="1"/>
  <c r="DR81" i="1" s="1"/>
  <c r="BH84" i="1"/>
  <c r="BM84" i="1"/>
  <c r="AY82" i="1"/>
  <c r="DO82" i="1" s="1"/>
  <c r="AX82" i="1"/>
  <c r="DJ82" i="1" s="1"/>
  <c r="DL81" i="1"/>
  <c r="DM81" i="1"/>
  <c r="CN83" i="1"/>
  <c r="DH83" i="1" s="1"/>
  <c r="BY81" i="1"/>
  <c r="BZ81" i="1" s="1"/>
  <c r="CB81" i="1" s="1"/>
  <c r="CD81" i="1" s="1"/>
  <c r="EA81" i="1" s="1"/>
  <c r="BG84" i="1"/>
  <c r="BI84" i="1" s="1"/>
  <c r="BL84" i="1"/>
  <c r="AC85" i="1"/>
  <c r="BC85" i="1"/>
  <c r="CH85" i="1"/>
  <c r="CR84" i="1"/>
  <c r="CM84" i="1"/>
  <c r="BI83" i="1"/>
  <c r="AO84" i="1"/>
  <c r="EE84" i="1"/>
  <c r="BZ82" i="1"/>
  <c r="BY82" i="1"/>
  <c r="BD85" i="1"/>
  <c r="AS85" i="1"/>
  <c r="CI85" i="1" s="1"/>
  <c r="EF83" i="1"/>
  <c r="EG83" i="1" s="1"/>
  <c r="AW83" i="1"/>
  <c r="BN83" i="1"/>
  <c r="EO87" i="1"/>
  <c r="EL87" i="1"/>
  <c r="AU84" i="1"/>
  <c r="DC85" i="1"/>
  <c r="DD85" i="1" s="1"/>
  <c r="CY85" i="1"/>
  <c r="CZ85" i="1" s="1"/>
  <c r="DF85" i="1" s="1"/>
  <c r="BY83" i="1" l="1"/>
  <c r="BZ83" i="1" s="1"/>
  <c r="AP84" i="1"/>
  <c r="BR84" i="1" s="1"/>
  <c r="AQ84" i="1"/>
  <c r="BW84" i="1" s="1"/>
  <c r="AY83" i="1"/>
  <c r="DO83" i="1" s="1"/>
  <c r="AX83" i="1"/>
  <c r="DJ83" i="1" s="1"/>
  <c r="BP83" i="1"/>
  <c r="BN84" i="1"/>
  <c r="BP84" i="1" s="1"/>
  <c r="DM82" i="1"/>
  <c r="DL82" i="1"/>
  <c r="BX87" i="1"/>
  <c r="DP87" i="1"/>
  <c r="BS87" i="1"/>
  <c r="DK87" i="1"/>
  <c r="AM87" i="1"/>
  <c r="DQ82" i="1"/>
  <c r="DR82" i="1"/>
  <c r="CH86" i="1"/>
  <c r="AC86" i="1"/>
  <c r="BC86" i="1"/>
  <c r="AB87" i="1"/>
  <c r="AA87" i="1"/>
  <c r="AE87" i="1"/>
  <c r="AT87" i="1" s="1"/>
  <c r="CV87" i="1" s="1"/>
  <c r="BD86" i="1"/>
  <c r="AS86" i="1"/>
  <c r="CI86" i="1" s="1"/>
  <c r="V88" i="1"/>
  <c r="U89" i="1"/>
  <c r="W88" i="1"/>
  <c r="BL85" i="1"/>
  <c r="BG85" i="1"/>
  <c r="BI85" i="1" s="1"/>
  <c r="EO88" i="1"/>
  <c r="EL88" i="1"/>
  <c r="EE85" i="1"/>
  <c r="AO85" i="1"/>
  <c r="CM85" i="1"/>
  <c r="CR85" i="1"/>
  <c r="AU85" i="1"/>
  <c r="DC86" i="1"/>
  <c r="DD86" i="1" s="1"/>
  <c r="CY86" i="1"/>
  <c r="CZ86" i="1" s="1"/>
  <c r="DF86" i="1"/>
  <c r="DT81" i="1"/>
  <c r="DX81" i="1" s="1"/>
  <c r="EB81" i="1" s="1"/>
  <c r="EC81" i="1" s="1"/>
  <c r="EI81" i="1" s="1"/>
  <c r="EG84" i="1"/>
  <c r="AW84" i="1"/>
  <c r="EF84" i="1"/>
  <c r="BM85" i="1"/>
  <c r="BH85" i="1"/>
  <c r="CL85" i="1"/>
  <c r="CN85" i="1" s="1"/>
  <c r="CQ85" i="1"/>
  <c r="CS85" i="1" s="1"/>
  <c r="DH85" i="1"/>
  <c r="BT83" i="1"/>
  <c r="BU83" i="1" s="1"/>
  <c r="CB83" i="1" s="1"/>
  <c r="U90" i="1" l="1"/>
  <c r="W89" i="1"/>
  <c r="V89" i="1"/>
  <c r="DR83" i="1"/>
  <c r="DQ83" i="1"/>
  <c r="AU86" i="1"/>
  <c r="BU84" i="1"/>
  <c r="BT84" i="1"/>
  <c r="EO89" i="1"/>
  <c r="EL89" i="1"/>
  <c r="BH86" i="1"/>
  <c r="BM86" i="1"/>
  <c r="CQ86" i="1"/>
  <c r="CL86" i="1"/>
  <c r="AP85" i="1"/>
  <c r="BR85" i="1" s="1"/>
  <c r="BG86" i="1"/>
  <c r="BI86" i="1" s="1"/>
  <c r="BL86" i="1"/>
  <c r="EG85" i="1"/>
  <c r="CR86" i="1"/>
  <c r="CM86" i="1"/>
  <c r="DT82" i="1"/>
  <c r="DX82" i="1" s="1"/>
  <c r="EB82" i="1" s="1"/>
  <c r="EC82" i="1" s="1"/>
  <c r="EI82" i="1" s="1"/>
  <c r="EF85" i="1"/>
  <c r="AW85" i="1"/>
  <c r="DC87" i="1"/>
  <c r="DD87" i="1" s="1"/>
  <c r="CY87" i="1"/>
  <c r="CZ87" i="1" s="1"/>
  <c r="DF87" i="1"/>
  <c r="CD83" i="1"/>
  <c r="EA83" i="1" s="1"/>
  <c r="BS88" i="1"/>
  <c r="DK88" i="1"/>
  <c r="BX88" i="1"/>
  <c r="DP88" i="1"/>
  <c r="AM88" i="1"/>
  <c r="AO86" i="1"/>
  <c r="EE86" i="1"/>
  <c r="BY84" i="1"/>
  <c r="BZ84" i="1" s="1"/>
  <c r="BN85" i="1"/>
  <c r="BP85" i="1" s="1"/>
  <c r="BC87" i="1"/>
  <c r="CH87" i="1"/>
  <c r="AC87" i="1"/>
  <c r="AU87" i="1"/>
  <c r="AX84" i="1"/>
  <c r="DJ84" i="1" s="1"/>
  <c r="AE88" i="1"/>
  <c r="AT88" i="1" s="1"/>
  <c r="CV88" i="1" s="1"/>
  <c r="AB88" i="1"/>
  <c r="AA88" i="1"/>
  <c r="BD87" i="1"/>
  <c r="AS87" i="1"/>
  <c r="CI87" i="1" s="1"/>
  <c r="DM83" i="1"/>
  <c r="DT83" i="1" s="1"/>
  <c r="DX83" i="1" s="1"/>
  <c r="EB83" i="1" s="1"/>
  <c r="DL83" i="1"/>
  <c r="EF87" i="1" l="1"/>
  <c r="AW87" i="1"/>
  <c r="EE87" i="1"/>
  <c r="EG87" i="1" s="1"/>
  <c r="AO87" i="1"/>
  <c r="CN86" i="1"/>
  <c r="DH86" i="1" s="1"/>
  <c r="AW86" i="1"/>
  <c r="EF86" i="1"/>
  <c r="BM87" i="1"/>
  <c r="BH87" i="1"/>
  <c r="CL87" i="1"/>
  <c r="CQ87" i="1"/>
  <c r="CS86" i="1"/>
  <c r="CR87" i="1"/>
  <c r="CM87" i="1"/>
  <c r="AC88" i="1"/>
  <c r="BC88" i="1"/>
  <c r="CH88" i="1"/>
  <c r="BL87" i="1"/>
  <c r="BN87" i="1" s="1"/>
  <c r="BG87" i="1"/>
  <c r="BI87" i="1" s="1"/>
  <c r="BP87" i="1"/>
  <c r="BD88" i="1"/>
  <c r="AS88" i="1"/>
  <c r="CI88" i="1" s="1"/>
  <c r="AX85" i="1"/>
  <c r="DJ85" i="1" s="1"/>
  <c r="BN86" i="1"/>
  <c r="BP86" i="1" s="1"/>
  <c r="BX89" i="1"/>
  <c r="DP89" i="1"/>
  <c r="BS89" i="1"/>
  <c r="DK89" i="1"/>
  <c r="AM89" i="1"/>
  <c r="AB89" i="1"/>
  <c r="AA89" i="1"/>
  <c r="AE89" i="1"/>
  <c r="AT89" i="1" s="1"/>
  <c r="CV89" i="1" s="1"/>
  <c r="AP86" i="1"/>
  <c r="BR86" i="1" s="1"/>
  <c r="AQ86" i="1"/>
  <c r="BW86" i="1" s="1"/>
  <c r="DL84" i="1"/>
  <c r="DM84" i="1" s="1"/>
  <c r="EC83" i="1"/>
  <c r="EI83" i="1" s="1"/>
  <c r="BT85" i="1"/>
  <c r="BU85" i="1" s="1"/>
  <c r="EO90" i="1"/>
  <c r="EL90" i="1"/>
  <c r="V90" i="1"/>
  <c r="U91" i="1"/>
  <c r="W90" i="1"/>
  <c r="CB84" i="1"/>
  <c r="CD84" i="1" s="1"/>
  <c r="EA84" i="1" s="1"/>
  <c r="CY88" i="1"/>
  <c r="CZ88" i="1" s="1"/>
  <c r="DC88" i="1"/>
  <c r="DD88" i="1" s="1"/>
  <c r="DF88" i="1" s="1"/>
  <c r="AY84" i="1"/>
  <c r="DO84" i="1" s="1"/>
  <c r="EG86" i="1"/>
  <c r="AQ85" i="1"/>
  <c r="BW85" i="1" s="1"/>
  <c r="DQ84" i="1" l="1"/>
  <c r="DR84" i="1" s="1"/>
  <c r="DT84" i="1" s="1"/>
  <c r="DX84" i="1" s="1"/>
  <c r="EB84" i="1" s="1"/>
  <c r="EC84" i="1" s="1"/>
  <c r="EI84" i="1" s="1"/>
  <c r="BY85" i="1"/>
  <c r="BZ85" i="1" s="1"/>
  <c r="CB85" i="1" s="1"/>
  <c r="CD85" i="1" s="1"/>
  <c r="EA85" i="1" s="1"/>
  <c r="W91" i="1"/>
  <c r="U92" i="1"/>
  <c r="V91" i="1"/>
  <c r="BH88" i="1"/>
  <c r="BM88" i="1"/>
  <c r="DC89" i="1"/>
  <c r="DD89" i="1" s="1"/>
  <c r="CY89" i="1"/>
  <c r="CZ89" i="1" s="1"/>
  <c r="DF89" i="1" s="1"/>
  <c r="AP87" i="1"/>
  <c r="BR87" i="1" s="1"/>
  <c r="CQ88" i="1"/>
  <c r="CL88" i="1"/>
  <c r="CS87" i="1"/>
  <c r="BY86" i="1"/>
  <c r="BZ86" i="1" s="1"/>
  <c r="AX86" i="1"/>
  <c r="DJ86" i="1" s="1"/>
  <c r="BC89" i="1"/>
  <c r="CH89" i="1"/>
  <c r="AC89" i="1"/>
  <c r="DL85" i="1"/>
  <c r="DM85" i="1" s="1"/>
  <c r="BG88" i="1"/>
  <c r="BI88" i="1" s="1"/>
  <c r="BL88" i="1"/>
  <c r="BN88" i="1" s="1"/>
  <c r="BP88" i="1"/>
  <c r="CN87" i="1"/>
  <c r="DH87" i="1" s="1"/>
  <c r="AY87" i="1"/>
  <c r="DO87" i="1" s="1"/>
  <c r="AX87" i="1"/>
  <c r="DJ87" i="1" s="1"/>
  <c r="BS90" i="1"/>
  <c r="DK90" i="1"/>
  <c r="BX90" i="1"/>
  <c r="DP90" i="1"/>
  <c r="AM90" i="1"/>
  <c r="EO91" i="1"/>
  <c r="EL91" i="1"/>
  <c r="BD89" i="1"/>
  <c r="AS89" i="1"/>
  <c r="CI89" i="1" s="1"/>
  <c r="AY85" i="1"/>
  <c r="DO85" i="1" s="1"/>
  <c r="EE88" i="1"/>
  <c r="AO88" i="1"/>
  <c r="BU86" i="1"/>
  <c r="BT86" i="1"/>
  <c r="AE90" i="1"/>
  <c r="AT90" i="1" s="1"/>
  <c r="CV90" i="1" s="1"/>
  <c r="AB90" i="1"/>
  <c r="AA90" i="1"/>
  <c r="CM88" i="1"/>
  <c r="CR88" i="1"/>
  <c r="AU88" i="1"/>
  <c r="CY90" i="1" l="1"/>
  <c r="CZ90" i="1" s="1"/>
  <c r="DC90" i="1"/>
  <c r="DD90" i="1" s="1"/>
  <c r="DF90" i="1" s="1"/>
  <c r="AQ87" i="1"/>
  <c r="BW87" i="1" s="1"/>
  <c r="AB91" i="1"/>
  <c r="AE91" i="1"/>
  <c r="AT91" i="1" s="1"/>
  <c r="CV91" i="1" s="1"/>
  <c r="AA91" i="1"/>
  <c r="BM89" i="1"/>
  <c r="BH89" i="1"/>
  <c r="DL87" i="1"/>
  <c r="DM87" i="1" s="1"/>
  <c r="AU89" i="1"/>
  <c r="CR89" i="1"/>
  <c r="CM89" i="1"/>
  <c r="CB86" i="1"/>
  <c r="CD86" i="1" s="1"/>
  <c r="EA86" i="1" s="1"/>
  <c r="EE89" i="1"/>
  <c r="AO89" i="1"/>
  <c r="EO92" i="1"/>
  <c r="EL92" i="1"/>
  <c r="CL89" i="1"/>
  <c r="CN89" i="1" s="1"/>
  <c r="CQ89" i="1"/>
  <c r="CN88" i="1"/>
  <c r="BD90" i="1"/>
  <c r="AS90" i="1"/>
  <c r="CI90" i="1" s="1"/>
  <c r="BL89" i="1"/>
  <c r="BN89" i="1" s="1"/>
  <c r="BG89" i="1"/>
  <c r="BI89" i="1" s="1"/>
  <c r="BP89" i="1" s="1"/>
  <c r="CS88" i="1"/>
  <c r="U93" i="1"/>
  <c r="V92" i="1"/>
  <c r="W92" i="1"/>
  <c r="AP88" i="1"/>
  <c r="BR88" i="1" s="1"/>
  <c r="EG88" i="1"/>
  <c r="DM86" i="1"/>
  <c r="DL86" i="1"/>
  <c r="BT87" i="1"/>
  <c r="BU87" i="1" s="1"/>
  <c r="AW88" i="1"/>
  <c r="EF88" i="1"/>
  <c r="DQ87" i="1"/>
  <c r="DR87" i="1" s="1"/>
  <c r="AU90" i="1"/>
  <c r="AC90" i="1"/>
  <c r="BC90" i="1"/>
  <c r="CH90" i="1"/>
  <c r="DQ85" i="1"/>
  <c r="DR85" i="1" s="1"/>
  <c r="DT85" i="1" s="1"/>
  <c r="DX85" i="1" s="1"/>
  <c r="EB85" i="1" s="1"/>
  <c r="EC85" i="1" s="1"/>
  <c r="EI85" i="1" s="1"/>
  <c r="AY86" i="1"/>
  <c r="DO86" i="1" s="1"/>
  <c r="BS91" i="1"/>
  <c r="BX91" i="1"/>
  <c r="DP91" i="1"/>
  <c r="DK91" i="1"/>
  <c r="AM91" i="1"/>
  <c r="DT87" i="1" l="1"/>
  <c r="DX87" i="1" s="1"/>
  <c r="EB87" i="1" s="1"/>
  <c r="CS89" i="1"/>
  <c r="DH89" i="1" s="1"/>
  <c r="DC91" i="1"/>
  <c r="DD91" i="1" s="1"/>
  <c r="CY91" i="1"/>
  <c r="CZ91" i="1" s="1"/>
  <c r="DF91" i="1"/>
  <c r="AQ88" i="1"/>
  <c r="BW88" i="1" s="1"/>
  <c r="EF89" i="1"/>
  <c r="AW89" i="1"/>
  <c r="BY87" i="1"/>
  <c r="BZ87" i="1"/>
  <c r="CB87" i="1" s="1"/>
  <c r="CD87" i="1" s="1"/>
  <c r="EA87" i="1" s="1"/>
  <c r="EC87" i="1" s="1"/>
  <c r="EI87" i="1" s="1"/>
  <c r="AX88" i="1"/>
  <c r="DJ88" i="1" s="1"/>
  <c r="AY88" i="1"/>
  <c r="DO88" i="1" s="1"/>
  <c r="AA92" i="1"/>
  <c r="AE92" i="1"/>
  <c r="AT92" i="1" s="1"/>
  <c r="CV92" i="1" s="1"/>
  <c r="AB92" i="1"/>
  <c r="CQ90" i="1"/>
  <c r="CL90" i="1"/>
  <c r="CN90" i="1" s="1"/>
  <c r="CM90" i="1"/>
  <c r="CR90" i="1"/>
  <c r="EO93" i="1"/>
  <c r="EL93" i="1"/>
  <c r="BD91" i="1"/>
  <c r="AS91" i="1"/>
  <c r="CI91" i="1" s="1"/>
  <c r="BX92" i="1"/>
  <c r="DK92" i="1"/>
  <c r="DP92" i="1"/>
  <c r="BS92" i="1"/>
  <c r="AM92" i="1"/>
  <c r="W93" i="1"/>
  <c r="V93" i="1"/>
  <c r="U94" i="1"/>
  <c r="BH90" i="1"/>
  <c r="BM90" i="1"/>
  <c r="AP89" i="1"/>
  <c r="BR89" i="1" s="1"/>
  <c r="DR86" i="1"/>
  <c r="DT86" i="1" s="1"/>
  <c r="DX86" i="1" s="1"/>
  <c r="EB86" i="1" s="1"/>
  <c r="EC86" i="1" s="1"/>
  <c r="EI86" i="1" s="1"/>
  <c r="DQ86" i="1"/>
  <c r="BG90" i="1"/>
  <c r="BL90" i="1"/>
  <c r="EE90" i="1"/>
  <c r="AO90" i="1"/>
  <c r="DH88" i="1"/>
  <c r="EG89" i="1"/>
  <c r="BT88" i="1"/>
  <c r="BU88" i="1"/>
  <c r="AW90" i="1"/>
  <c r="EF90" i="1"/>
  <c r="AC91" i="1"/>
  <c r="AU91" i="1"/>
  <c r="CH91" i="1"/>
  <c r="BC91" i="1"/>
  <c r="BT89" i="1" l="1"/>
  <c r="BU89" i="1" s="1"/>
  <c r="EO94" i="1"/>
  <c r="EL94" i="1"/>
  <c r="AP90" i="1"/>
  <c r="BR90" i="1" s="1"/>
  <c r="DQ88" i="1"/>
  <c r="DR88" i="1" s="1"/>
  <c r="EG90" i="1"/>
  <c r="AQ89" i="1"/>
  <c r="BW89" i="1" s="1"/>
  <c r="DM88" i="1"/>
  <c r="DL88" i="1"/>
  <c r="BC92" i="1"/>
  <c r="CH92" i="1"/>
  <c r="AC92" i="1"/>
  <c r="U95" i="1"/>
  <c r="W94" i="1"/>
  <c r="V94" i="1"/>
  <c r="CR91" i="1"/>
  <c r="CM91" i="1"/>
  <c r="CS90" i="1"/>
  <c r="DH90" i="1" s="1"/>
  <c r="AX89" i="1"/>
  <c r="DJ89" i="1" s="1"/>
  <c r="AX90" i="1"/>
  <c r="DJ90" i="1" s="1"/>
  <c r="BL91" i="1"/>
  <c r="BG91" i="1"/>
  <c r="BI91" i="1" s="1"/>
  <c r="BI90" i="1"/>
  <c r="CL91" i="1"/>
  <c r="CQ91" i="1"/>
  <c r="CS91" i="1" s="1"/>
  <c r="BS93" i="1"/>
  <c r="DP93" i="1"/>
  <c r="DK93" i="1"/>
  <c r="BX93" i="1"/>
  <c r="AM93" i="1"/>
  <c r="BH91" i="1"/>
  <c r="BM91" i="1"/>
  <c r="BD92" i="1"/>
  <c r="AS92" i="1"/>
  <c r="CI92" i="1" s="1"/>
  <c r="EE91" i="1"/>
  <c r="EG91" i="1" s="1"/>
  <c r="AO91" i="1"/>
  <c r="BN90" i="1"/>
  <c r="EF91" i="1"/>
  <c r="AW91" i="1"/>
  <c r="AE93" i="1"/>
  <c r="AT93" i="1" s="1"/>
  <c r="CV93" i="1" s="1"/>
  <c r="AB93" i="1"/>
  <c r="AA93" i="1"/>
  <c r="DC92" i="1"/>
  <c r="DD92" i="1" s="1"/>
  <c r="CY92" i="1"/>
  <c r="CZ92" i="1" s="1"/>
  <c r="DF92" i="1" s="1"/>
  <c r="BY88" i="1"/>
  <c r="BZ88" i="1" s="1"/>
  <c r="CB88" i="1" s="1"/>
  <c r="CD88" i="1" s="1"/>
  <c r="EA88" i="1" s="1"/>
  <c r="BP91" i="1" l="1"/>
  <c r="CQ92" i="1"/>
  <c r="CL92" i="1"/>
  <c r="BT90" i="1"/>
  <c r="BU90" i="1"/>
  <c r="BN91" i="1"/>
  <c r="BL92" i="1"/>
  <c r="BG92" i="1"/>
  <c r="AQ90" i="1"/>
  <c r="BW90" i="1" s="1"/>
  <c r="CH93" i="1"/>
  <c r="AU93" i="1"/>
  <c r="BC93" i="1"/>
  <c r="AC93" i="1"/>
  <c r="CR92" i="1"/>
  <c r="CM92" i="1"/>
  <c r="AY90" i="1"/>
  <c r="DO90" i="1" s="1"/>
  <c r="BX94" i="1"/>
  <c r="DP94" i="1"/>
  <c r="DK94" i="1"/>
  <c r="BS94" i="1"/>
  <c r="AM94" i="1"/>
  <c r="DC93" i="1"/>
  <c r="DD93" i="1" s="1"/>
  <c r="CY93" i="1"/>
  <c r="CZ93" i="1" s="1"/>
  <c r="DF93" i="1"/>
  <c r="BY89" i="1"/>
  <c r="BZ89" i="1" s="1"/>
  <c r="CB89" i="1" s="1"/>
  <c r="CD89" i="1" s="1"/>
  <c r="EA89" i="1" s="1"/>
  <c r="CN91" i="1"/>
  <c r="DH91" i="1" s="1"/>
  <c r="DL89" i="1"/>
  <c r="DM89" i="1" s="1"/>
  <c r="AS93" i="1"/>
  <c r="CI93" i="1" s="1"/>
  <c r="BD93" i="1"/>
  <c r="DL90" i="1"/>
  <c r="DM90" i="1" s="1"/>
  <c r="V95" i="1"/>
  <c r="U96" i="1"/>
  <c r="W95" i="1"/>
  <c r="BP90" i="1"/>
  <c r="AY89" i="1"/>
  <c r="DO89" i="1" s="1"/>
  <c r="AU92" i="1"/>
  <c r="AQ91" i="1"/>
  <c r="BW91" i="1" s="1"/>
  <c r="AP91" i="1"/>
  <c r="BR91" i="1" s="1"/>
  <c r="BM92" i="1"/>
  <c r="BH92" i="1"/>
  <c r="AA94" i="1"/>
  <c r="AE94" i="1"/>
  <c r="AT94" i="1" s="1"/>
  <c r="CV94" i="1" s="1"/>
  <c r="AB94" i="1"/>
  <c r="DT88" i="1"/>
  <c r="DX88" i="1" s="1"/>
  <c r="EB88" i="1" s="1"/>
  <c r="EC88" i="1" s="1"/>
  <c r="EI88" i="1" s="1"/>
  <c r="EO95" i="1"/>
  <c r="EL95" i="1"/>
  <c r="AX91" i="1"/>
  <c r="DJ91" i="1" s="1"/>
  <c r="EE92" i="1"/>
  <c r="AO92" i="1"/>
  <c r="AB95" i="1" l="1"/>
  <c r="AE95" i="1"/>
  <c r="AT95" i="1" s="1"/>
  <c r="CV95" i="1" s="1"/>
  <c r="AA95" i="1"/>
  <c r="AY91" i="1"/>
  <c r="DO91" i="1" s="1"/>
  <c r="BU91" i="1"/>
  <c r="CB91" i="1" s="1"/>
  <c r="CD91" i="1" s="1"/>
  <c r="EA91" i="1" s="1"/>
  <c r="BT91" i="1"/>
  <c r="DK95" i="1"/>
  <c r="DP95" i="1"/>
  <c r="BX95" i="1"/>
  <c r="BS95" i="1"/>
  <c r="AM95" i="1"/>
  <c r="CQ93" i="1"/>
  <c r="CS93" i="1" s="1"/>
  <c r="CL93" i="1"/>
  <c r="U97" i="1"/>
  <c r="W96" i="1"/>
  <c r="V96" i="1"/>
  <c r="AW93" i="1"/>
  <c r="EF93" i="1"/>
  <c r="EO96" i="1"/>
  <c r="EL96" i="1"/>
  <c r="BY91" i="1"/>
  <c r="BZ91" i="1"/>
  <c r="BY90" i="1"/>
  <c r="BZ90" i="1" s="1"/>
  <c r="CB90" i="1" s="1"/>
  <c r="CD90" i="1" s="1"/>
  <c r="EA90" i="1" s="1"/>
  <c r="EC90" i="1" s="1"/>
  <c r="EI90" i="1" s="1"/>
  <c r="CN92" i="1"/>
  <c r="BL93" i="1"/>
  <c r="BN93" i="1" s="1"/>
  <c r="BG93" i="1"/>
  <c r="AW92" i="1"/>
  <c r="EF92" i="1"/>
  <c r="EG92" i="1" s="1"/>
  <c r="DQ90" i="1"/>
  <c r="DR90" i="1" s="1"/>
  <c r="DT90" i="1" s="1"/>
  <c r="DX90" i="1" s="1"/>
  <c r="EB90" i="1" s="1"/>
  <c r="CS92" i="1"/>
  <c r="EE93" i="1"/>
  <c r="EG93" i="1" s="1"/>
  <c r="AO93" i="1"/>
  <c r="AP92" i="1"/>
  <c r="BR92" i="1" s="1"/>
  <c r="BD94" i="1"/>
  <c r="AS94" i="1"/>
  <c r="CI94" i="1" s="1"/>
  <c r="DQ89" i="1"/>
  <c r="DR89" i="1" s="1"/>
  <c r="DT89" i="1" s="1"/>
  <c r="DX89" i="1" s="1"/>
  <c r="EB89" i="1" s="1"/>
  <c r="EC89" i="1" s="1"/>
  <c r="EI89" i="1" s="1"/>
  <c r="BH93" i="1"/>
  <c r="BM93" i="1"/>
  <c r="BI92" i="1"/>
  <c r="AC94" i="1"/>
  <c r="BC94" i="1"/>
  <c r="CH94" i="1"/>
  <c r="DL91" i="1"/>
  <c r="DM91" i="1"/>
  <c r="DC94" i="1"/>
  <c r="DD94" i="1" s="1"/>
  <c r="CY94" i="1"/>
  <c r="CZ94" i="1" s="1"/>
  <c r="DF94" i="1"/>
  <c r="CR93" i="1"/>
  <c r="CM93" i="1"/>
  <c r="BN92" i="1"/>
  <c r="DQ91" i="1" l="1"/>
  <c r="DR91" i="1" s="1"/>
  <c r="DT91" i="1" s="1"/>
  <c r="DX91" i="1" s="1"/>
  <c r="EB91" i="1" s="1"/>
  <c r="EC91" i="1" s="1"/>
  <c r="EI91" i="1" s="1"/>
  <c r="AU94" i="1"/>
  <c r="AC95" i="1"/>
  <c r="CH95" i="1"/>
  <c r="BC95" i="1"/>
  <c r="EO97" i="1"/>
  <c r="EL97" i="1"/>
  <c r="CQ94" i="1"/>
  <c r="CL94" i="1"/>
  <c r="CN94" i="1" s="1"/>
  <c r="DH92" i="1"/>
  <c r="AX93" i="1"/>
  <c r="DJ93" i="1" s="1"/>
  <c r="CY95" i="1"/>
  <c r="CZ95" i="1" s="1"/>
  <c r="DC95" i="1"/>
  <c r="DD95" i="1" s="1"/>
  <c r="DF95" i="1" s="1"/>
  <c r="BX96" i="1"/>
  <c r="DP96" i="1"/>
  <c r="BS96" i="1"/>
  <c r="DK96" i="1"/>
  <c r="AM96" i="1"/>
  <c r="BD95" i="1"/>
  <c r="AS95" i="1"/>
  <c r="CI95" i="1" s="1"/>
  <c r="BI93" i="1"/>
  <c r="BP93" i="1" s="1"/>
  <c r="BT92" i="1"/>
  <c r="BU92" i="1" s="1"/>
  <c r="AB96" i="1"/>
  <c r="AA96" i="1"/>
  <c r="AE96" i="1"/>
  <c r="AT96" i="1" s="1"/>
  <c r="CV96" i="1" s="1"/>
  <c r="CM94" i="1"/>
  <c r="CR94" i="1"/>
  <c r="BG94" i="1"/>
  <c r="BL94" i="1"/>
  <c r="EE94" i="1"/>
  <c r="AO94" i="1"/>
  <c r="AQ92" i="1"/>
  <c r="BW92" i="1" s="1"/>
  <c r="V97" i="1"/>
  <c r="U98" i="1"/>
  <c r="W97" i="1"/>
  <c r="AP93" i="1"/>
  <c r="BR93" i="1" s="1"/>
  <c r="BM94" i="1"/>
  <c r="BH94" i="1"/>
  <c r="BP92" i="1"/>
  <c r="AX92" i="1"/>
  <c r="DJ92" i="1" s="1"/>
  <c r="AY92" i="1"/>
  <c r="DO92" i="1" s="1"/>
  <c r="CN93" i="1"/>
  <c r="DH93" i="1" s="1"/>
  <c r="BC96" i="1" l="1"/>
  <c r="CH96" i="1"/>
  <c r="AC96" i="1"/>
  <c r="DL93" i="1"/>
  <c r="DM93" i="1" s="1"/>
  <c r="CQ95" i="1"/>
  <c r="CL95" i="1"/>
  <c r="EE95" i="1"/>
  <c r="AO95" i="1"/>
  <c r="AQ93" i="1"/>
  <c r="BW93" i="1" s="1"/>
  <c r="AU95" i="1"/>
  <c r="AP94" i="1"/>
  <c r="BR94" i="1" s="1"/>
  <c r="BT93" i="1"/>
  <c r="BU93" i="1" s="1"/>
  <c r="BN94" i="1"/>
  <c r="AE97" i="1"/>
  <c r="AT97" i="1" s="1"/>
  <c r="CV97" i="1" s="1"/>
  <c r="AB97" i="1"/>
  <c r="AA97" i="1"/>
  <c r="BI94" i="1"/>
  <c r="BP94" i="1" s="1"/>
  <c r="CS94" i="1"/>
  <c r="DH94" i="1" s="1"/>
  <c r="AW94" i="1"/>
  <c r="EF94" i="1"/>
  <c r="EG94" i="1"/>
  <c r="CM95" i="1"/>
  <c r="CR95" i="1"/>
  <c r="BD96" i="1"/>
  <c r="AS96" i="1"/>
  <c r="CI96" i="1" s="1"/>
  <c r="DQ92" i="1"/>
  <c r="DR92" i="1" s="1"/>
  <c r="U99" i="1"/>
  <c r="W98" i="1"/>
  <c r="V98" i="1"/>
  <c r="DL92" i="1"/>
  <c r="DM92" i="1" s="1"/>
  <c r="DT92" i="1" s="1"/>
  <c r="DX92" i="1" s="1"/>
  <c r="EB92" i="1" s="1"/>
  <c r="BS97" i="1"/>
  <c r="DK97" i="1"/>
  <c r="BX97" i="1"/>
  <c r="DP97" i="1"/>
  <c r="AM97" i="1"/>
  <c r="BM95" i="1"/>
  <c r="BH95" i="1"/>
  <c r="EO98" i="1"/>
  <c r="EL98" i="1"/>
  <c r="BY92" i="1"/>
  <c r="BZ92" i="1" s="1"/>
  <c r="CB92" i="1" s="1"/>
  <c r="CD92" i="1" s="1"/>
  <c r="EA92" i="1" s="1"/>
  <c r="EC92" i="1" s="1"/>
  <c r="EI92" i="1" s="1"/>
  <c r="DC96" i="1"/>
  <c r="DD96" i="1" s="1"/>
  <c r="CY96" i="1"/>
  <c r="CZ96" i="1" s="1"/>
  <c r="DF96" i="1" s="1"/>
  <c r="AY93" i="1"/>
  <c r="DO93" i="1" s="1"/>
  <c r="BG95" i="1"/>
  <c r="BI95" i="1" s="1"/>
  <c r="BL95" i="1"/>
  <c r="BX98" i="1" l="1"/>
  <c r="DP98" i="1"/>
  <c r="BS98" i="1"/>
  <c r="DK98" i="1"/>
  <c r="AM98" i="1"/>
  <c r="BD97" i="1"/>
  <c r="AS97" i="1"/>
  <c r="CI97" i="1" s="1"/>
  <c r="EF95" i="1"/>
  <c r="AW95" i="1"/>
  <c r="CY97" i="1"/>
  <c r="CZ97" i="1" s="1"/>
  <c r="DC97" i="1"/>
  <c r="DD97" i="1" s="1"/>
  <c r="DF97" i="1" s="1"/>
  <c r="BY93" i="1"/>
  <c r="BZ93" i="1" s="1"/>
  <c r="CB93" i="1" s="1"/>
  <c r="CD93" i="1" s="1"/>
  <c r="EA93" i="1" s="1"/>
  <c r="EC93" i="1" s="1"/>
  <c r="EI93" i="1" s="1"/>
  <c r="AB98" i="1"/>
  <c r="AA98" i="1"/>
  <c r="AE98" i="1"/>
  <c r="AT98" i="1" s="1"/>
  <c r="CV98" i="1" s="1"/>
  <c r="V99" i="1"/>
  <c r="U100" i="1"/>
  <c r="W99" i="1"/>
  <c r="AP95" i="1"/>
  <c r="BR95" i="1" s="1"/>
  <c r="AU96" i="1"/>
  <c r="BN95" i="1"/>
  <c r="BP95" i="1" s="1"/>
  <c r="AY94" i="1"/>
  <c r="DO94" i="1" s="1"/>
  <c r="AX94" i="1"/>
  <c r="DJ94" i="1" s="1"/>
  <c r="EG95" i="1"/>
  <c r="EE96" i="1"/>
  <c r="AO96" i="1"/>
  <c r="CL96" i="1"/>
  <c r="CQ96" i="1"/>
  <c r="CR96" i="1"/>
  <c r="CM96" i="1"/>
  <c r="BL96" i="1"/>
  <c r="BG96" i="1"/>
  <c r="DQ93" i="1"/>
  <c r="DR93" i="1" s="1"/>
  <c r="DT93" i="1" s="1"/>
  <c r="DX93" i="1" s="1"/>
  <c r="EB93" i="1" s="1"/>
  <c r="EO99" i="1"/>
  <c r="EL99" i="1"/>
  <c r="BM96" i="1"/>
  <c r="BH96" i="1"/>
  <c r="BT94" i="1"/>
  <c r="BU94" i="1" s="1"/>
  <c r="CN95" i="1"/>
  <c r="DH95" i="1" s="1"/>
  <c r="AU97" i="1"/>
  <c r="AC97" i="1"/>
  <c r="BC97" i="1"/>
  <c r="CH97" i="1"/>
  <c r="AQ94" i="1"/>
  <c r="BW94" i="1" s="1"/>
  <c r="CS95" i="1"/>
  <c r="BN96" i="1" l="1"/>
  <c r="AE99" i="1"/>
  <c r="AT99" i="1" s="1"/>
  <c r="CV99" i="1" s="1"/>
  <c r="AB99" i="1"/>
  <c r="AA99" i="1"/>
  <c r="U101" i="1"/>
  <c r="W100" i="1"/>
  <c r="V100" i="1"/>
  <c r="BG97" i="1"/>
  <c r="BL97" i="1"/>
  <c r="EE97" i="1"/>
  <c r="AO97" i="1"/>
  <c r="DM94" i="1"/>
  <c r="DL94" i="1"/>
  <c r="BS99" i="1"/>
  <c r="DK99" i="1"/>
  <c r="BX99" i="1"/>
  <c r="DP99" i="1"/>
  <c r="AM99" i="1"/>
  <c r="DC98" i="1"/>
  <c r="DD98" i="1" s="1"/>
  <c r="CY98" i="1"/>
  <c r="CZ98" i="1" s="1"/>
  <c r="DF98" i="1" s="1"/>
  <c r="AX95" i="1"/>
  <c r="DJ95" i="1" s="1"/>
  <c r="CS96" i="1"/>
  <c r="BC98" i="1"/>
  <c r="CH98" i="1"/>
  <c r="AC98" i="1"/>
  <c r="AW97" i="1"/>
  <c r="EF97" i="1"/>
  <c r="CN96" i="1"/>
  <c r="BD98" i="1"/>
  <c r="AS98" i="1"/>
  <c r="CI98" i="1" s="1"/>
  <c r="CM97" i="1"/>
  <c r="CR97" i="1"/>
  <c r="CQ97" i="1"/>
  <c r="CL97" i="1"/>
  <c r="DQ94" i="1"/>
  <c r="DR94" i="1"/>
  <c r="EF96" i="1"/>
  <c r="EG96" i="1" s="1"/>
  <c r="AW96" i="1"/>
  <c r="AQ95" i="1"/>
  <c r="BW95" i="1" s="1"/>
  <c r="BH97" i="1"/>
  <c r="BM97" i="1"/>
  <c r="EO100" i="1"/>
  <c r="EL100" i="1"/>
  <c r="BY94" i="1"/>
  <c r="BZ94" i="1" s="1"/>
  <c r="CB94" i="1" s="1"/>
  <c r="CD94" i="1" s="1"/>
  <c r="EA94" i="1" s="1"/>
  <c r="BI96" i="1"/>
  <c r="BP96" i="1" s="1"/>
  <c r="AQ96" i="1"/>
  <c r="BW96" i="1" s="1"/>
  <c r="AP96" i="1"/>
  <c r="BR96" i="1" s="1"/>
  <c r="BT95" i="1"/>
  <c r="BU95" i="1" s="1"/>
  <c r="BY96" i="1" l="1"/>
  <c r="BZ96" i="1"/>
  <c r="EE98" i="1"/>
  <c r="AO98" i="1"/>
  <c r="DT94" i="1"/>
  <c r="DX94" i="1" s="1"/>
  <c r="EB94" i="1" s="1"/>
  <c r="EC94" i="1" s="1"/>
  <c r="EI94" i="1" s="1"/>
  <c r="V101" i="1"/>
  <c r="U102" i="1"/>
  <c r="W101" i="1"/>
  <c r="AX96" i="1"/>
  <c r="DJ96" i="1" s="1"/>
  <c r="CL98" i="1"/>
  <c r="CQ98" i="1"/>
  <c r="AP97" i="1"/>
  <c r="BR97" i="1" s="1"/>
  <c r="AC99" i="1"/>
  <c r="BC99" i="1"/>
  <c r="CH99" i="1"/>
  <c r="CR98" i="1"/>
  <c r="CM98" i="1"/>
  <c r="BL98" i="1"/>
  <c r="BG98" i="1"/>
  <c r="EG97" i="1"/>
  <c r="BD99" i="1"/>
  <c r="AS99" i="1"/>
  <c r="CI99" i="1" s="1"/>
  <c r="BM98" i="1"/>
  <c r="BH98" i="1"/>
  <c r="CY99" i="1"/>
  <c r="CZ99" i="1" s="1"/>
  <c r="DF99" i="1" s="1"/>
  <c r="DC99" i="1"/>
  <c r="DD99" i="1" s="1"/>
  <c r="DH96" i="1"/>
  <c r="BN97" i="1"/>
  <c r="BZ95" i="1"/>
  <c r="CB95" i="1" s="1"/>
  <c r="CD95" i="1" s="1"/>
  <c r="EA95" i="1" s="1"/>
  <c r="BY95" i="1"/>
  <c r="EO101" i="1"/>
  <c r="EL101" i="1"/>
  <c r="AY95" i="1"/>
  <c r="DO95" i="1" s="1"/>
  <c r="BI97" i="1"/>
  <c r="BP97" i="1" s="1"/>
  <c r="CN97" i="1"/>
  <c r="DH97" i="1" s="1"/>
  <c r="AX97" i="1"/>
  <c r="DJ97" i="1" s="1"/>
  <c r="AY97" i="1"/>
  <c r="DO97" i="1" s="1"/>
  <c r="DM95" i="1"/>
  <c r="DL95" i="1"/>
  <c r="BX100" i="1"/>
  <c r="DP100" i="1"/>
  <c r="BS100" i="1"/>
  <c r="DK100" i="1"/>
  <c r="AM100" i="1"/>
  <c r="BU96" i="1"/>
  <c r="CB96" i="1" s="1"/>
  <c r="CD96" i="1" s="1"/>
  <c r="EA96" i="1" s="1"/>
  <c r="BT96" i="1"/>
  <c r="CS97" i="1"/>
  <c r="AU98" i="1"/>
  <c r="AB100" i="1"/>
  <c r="AA100" i="1"/>
  <c r="AE100" i="1"/>
  <c r="AT100" i="1" s="1"/>
  <c r="CV100" i="1" s="1"/>
  <c r="BS101" i="1" l="1"/>
  <c r="DK101" i="1"/>
  <c r="BX101" i="1"/>
  <c r="DP101" i="1"/>
  <c r="AM101" i="1"/>
  <c r="CM99" i="1"/>
  <c r="CR99" i="1"/>
  <c r="CS98" i="1"/>
  <c r="DQ97" i="1"/>
  <c r="DR97" i="1" s="1"/>
  <c r="DL97" i="1"/>
  <c r="DM97" i="1" s="1"/>
  <c r="DT97" i="1" s="1"/>
  <c r="DX97" i="1" s="1"/>
  <c r="EB97" i="1" s="1"/>
  <c r="BH99" i="1"/>
  <c r="BM99" i="1"/>
  <c r="CQ99" i="1"/>
  <c r="CS99" i="1" s="1"/>
  <c r="CL99" i="1"/>
  <c r="CN99" i="1" s="1"/>
  <c r="DH99" i="1" s="1"/>
  <c r="CN98" i="1"/>
  <c r="DH98" i="1" s="1"/>
  <c r="AP98" i="1"/>
  <c r="BR98" i="1" s="1"/>
  <c r="BG99" i="1"/>
  <c r="BI99" i="1" s="1"/>
  <c r="BL99" i="1"/>
  <c r="BN99" i="1" s="1"/>
  <c r="BP99" i="1" s="1"/>
  <c r="DM96" i="1"/>
  <c r="DL96" i="1"/>
  <c r="EE99" i="1"/>
  <c r="AO99" i="1"/>
  <c r="AY96" i="1"/>
  <c r="DO96" i="1" s="1"/>
  <c r="DC100" i="1"/>
  <c r="DD100" i="1" s="1"/>
  <c r="CY100" i="1"/>
  <c r="CZ100" i="1" s="1"/>
  <c r="DF100" i="1" s="1"/>
  <c r="DR95" i="1"/>
  <c r="DT95" i="1" s="1"/>
  <c r="DX95" i="1" s="1"/>
  <c r="EB95" i="1" s="1"/>
  <c r="EC95" i="1" s="1"/>
  <c r="EI95" i="1" s="1"/>
  <c r="DQ95" i="1"/>
  <c r="AU99" i="1"/>
  <c r="BC100" i="1"/>
  <c r="CH100" i="1"/>
  <c r="AC100" i="1"/>
  <c r="BI98" i="1"/>
  <c r="BP98" i="1" s="1"/>
  <c r="BT97" i="1"/>
  <c r="BU97" i="1" s="1"/>
  <c r="AE101" i="1"/>
  <c r="AT101" i="1" s="1"/>
  <c r="CV101" i="1" s="1"/>
  <c r="AB101" i="1"/>
  <c r="AA101" i="1"/>
  <c r="BD100" i="1"/>
  <c r="AS100" i="1"/>
  <c r="CI100" i="1" s="1"/>
  <c r="EF98" i="1"/>
  <c r="EG98" i="1" s="1"/>
  <c r="AW98" i="1"/>
  <c r="EO102" i="1"/>
  <c r="EL102" i="1"/>
  <c r="BN98" i="1"/>
  <c r="AQ97" i="1"/>
  <c r="BW97" i="1" s="1"/>
  <c r="U103" i="1"/>
  <c r="W102" i="1"/>
  <c r="V102" i="1"/>
  <c r="CR100" i="1" l="1"/>
  <c r="CM100" i="1"/>
  <c r="AX98" i="1"/>
  <c r="DJ98" i="1" s="1"/>
  <c r="BU98" i="1"/>
  <c r="BT98" i="1"/>
  <c r="BX102" i="1"/>
  <c r="DP102" i="1"/>
  <c r="BS102" i="1"/>
  <c r="DK102" i="1"/>
  <c r="AM102" i="1"/>
  <c r="AQ98" i="1"/>
  <c r="BW98" i="1" s="1"/>
  <c r="AB102" i="1"/>
  <c r="AA102" i="1"/>
  <c r="AE102" i="1"/>
  <c r="AT102" i="1" s="1"/>
  <c r="CV102" i="1" s="1"/>
  <c r="BM100" i="1"/>
  <c r="BH100" i="1"/>
  <c r="EE100" i="1"/>
  <c r="AO100" i="1"/>
  <c r="AU100" i="1"/>
  <c r="BY97" i="1"/>
  <c r="BZ97" i="1" s="1"/>
  <c r="CB97" i="1" s="1"/>
  <c r="CD97" i="1" s="1"/>
  <c r="EA97" i="1" s="1"/>
  <c r="EC97" i="1" s="1"/>
  <c r="EI97" i="1" s="1"/>
  <c r="CL100" i="1"/>
  <c r="CN100" i="1" s="1"/>
  <c r="DH100" i="1" s="1"/>
  <c r="CQ100" i="1"/>
  <c r="CS100" i="1" s="1"/>
  <c r="DQ96" i="1"/>
  <c r="DR96" i="1" s="1"/>
  <c r="DT96" i="1" s="1"/>
  <c r="DX96" i="1" s="1"/>
  <c r="EB96" i="1" s="1"/>
  <c r="EC96" i="1" s="1"/>
  <c r="EI96" i="1" s="1"/>
  <c r="V103" i="1"/>
  <c r="U104" i="1"/>
  <c r="W103" i="1"/>
  <c r="BD101" i="1"/>
  <c r="AS101" i="1"/>
  <c r="CI101" i="1" s="1"/>
  <c r="BL100" i="1"/>
  <c r="BN100" i="1" s="1"/>
  <c r="BG100" i="1"/>
  <c r="AP99" i="1"/>
  <c r="BR99" i="1" s="1"/>
  <c r="AC101" i="1"/>
  <c r="BC101" i="1"/>
  <c r="CH101" i="1"/>
  <c r="AW99" i="1"/>
  <c r="EF99" i="1"/>
  <c r="EG99" i="1"/>
  <c r="CY101" i="1"/>
  <c r="CZ101" i="1" s="1"/>
  <c r="DC101" i="1"/>
  <c r="DD101" i="1" s="1"/>
  <c r="DF101" i="1"/>
  <c r="EO103" i="1"/>
  <c r="EL103" i="1"/>
  <c r="CQ101" i="1" l="1"/>
  <c r="CL101" i="1"/>
  <c r="CM101" i="1"/>
  <c r="CR101" i="1"/>
  <c r="DL98" i="1"/>
  <c r="DM98" i="1" s="1"/>
  <c r="DC102" i="1"/>
  <c r="DD102" i="1" s="1"/>
  <c r="CY102" i="1"/>
  <c r="CZ102" i="1" s="1"/>
  <c r="DF102" i="1" s="1"/>
  <c r="AY98" i="1"/>
  <c r="DO98" i="1" s="1"/>
  <c r="BG101" i="1"/>
  <c r="BI101" i="1" s="1"/>
  <c r="BP101" i="1" s="1"/>
  <c r="BL101" i="1"/>
  <c r="BN101" i="1" s="1"/>
  <c r="EE101" i="1"/>
  <c r="AO101" i="1"/>
  <c r="AU101" i="1"/>
  <c r="BC102" i="1"/>
  <c r="CH102" i="1"/>
  <c r="AC102" i="1"/>
  <c r="BH101" i="1"/>
  <c r="BM101" i="1"/>
  <c r="BT99" i="1"/>
  <c r="BU99" i="1"/>
  <c r="BD102" i="1"/>
  <c r="AS102" i="1"/>
  <c r="CI102" i="1" s="1"/>
  <c r="EO104" i="1"/>
  <c r="EL104" i="1"/>
  <c r="BS103" i="1"/>
  <c r="DK103" i="1"/>
  <c r="BX103" i="1"/>
  <c r="DP103" i="1"/>
  <c r="AM103" i="1"/>
  <c r="EF100" i="1"/>
  <c r="AW100" i="1"/>
  <c r="U105" i="1"/>
  <c r="W104" i="1"/>
  <c r="V104" i="1"/>
  <c r="AP100" i="1"/>
  <c r="BR100" i="1" s="1"/>
  <c r="AE103" i="1"/>
  <c r="AT103" i="1" s="1"/>
  <c r="CV103" i="1" s="1"/>
  <c r="AB103" i="1"/>
  <c r="AA103" i="1"/>
  <c r="AQ99" i="1"/>
  <c r="BW99" i="1" s="1"/>
  <c r="AX99" i="1"/>
  <c r="DJ99" i="1" s="1"/>
  <c r="AY99" i="1"/>
  <c r="DO99" i="1" s="1"/>
  <c r="BI100" i="1"/>
  <c r="BP100" i="1" s="1"/>
  <c r="EG100" i="1"/>
  <c r="BY98" i="1"/>
  <c r="BZ98" i="1" s="1"/>
  <c r="CB98" i="1" s="1"/>
  <c r="CD98" i="1" s="1"/>
  <c r="EA98" i="1" s="1"/>
  <c r="V105" i="1" l="1"/>
  <c r="U106" i="1"/>
  <c r="W105" i="1"/>
  <c r="AU102" i="1"/>
  <c r="AC103" i="1"/>
  <c r="BC103" i="1"/>
  <c r="CH103" i="1"/>
  <c r="AX100" i="1"/>
  <c r="DJ100" i="1" s="1"/>
  <c r="EO105" i="1"/>
  <c r="EL105" i="1"/>
  <c r="EE102" i="1"/>
  <c r="AO102" i="1"/>
  <c r="BD103" i="1"/>
  <c r="AS103" i="1"/>
  <c r="CI103" i="1" s="1"/>
  <c r="CR102" i="1"/>
  <c r="CM102" i="1"/>
  <c r="CL102" i="1"/>
  <c r="CQ102" i="1"/>
  <c r="CS102" i="1" s="1"/>
  <c r="DQ98" i="1"/>
  <c r="DR98" i="1" s="1"/>
  <c r="DT98" i="1" s="1"/>
  <c r="DX98" i="1" s="1"/>
  <c r="EB98" i="1" s="1"/>
  <c r="EC98" i="1" s="1"/>
  <c r="EI98" i="1" s="1"/>
  <c r="CY103" i="1"/>
  <c r="CZ103" i="1" s="1"/>
  <c r="DF103" i="1" s="1"/>
  <c r="DC103" i="1"/>
  <c r="DD103" i="1" s="1"/>
  <c r="BM102" i="1"/>
  <c r="BH102" i="1"/>
  <c r="BL102" i="1"/>
  <c r="BG102" i="1"/>
  <c r="BY99" i="1"/>
  <c r="BZ99" i="1" s="1"/>
  <c r="CB99" i="1" s="1"/>
  <c r="CD99" i="1" s="1"/>
  <c r="EA99" i="1" s="1"/>
  <c r="AW101" i="1"/>
  <c r="EF101" i="1"/>
  <c r="AQ100" i="1"/>
  <c r="BW100" i="1" s="1"/>
  <c r="AQ101" i="1"/>
  <c r="BW101" i="1" s="1"/>
  <c r="AP101" i="1"/>
  <c r="BR101" i="1" s="1"/>
  <c r="CN101" i="1"/>
  <c r="DH101" i="1" s="1"/>
  <c r="BT100" i="1"/>
  <c r="BU100" i="1" s="1"/>
  <c r="BX104" i="1"/>
  <c r="DP104" i="1"/>
  <c r="BS104" i="1"/>
  <c r="DK104" i="1"/>
  <c r="AM104" i="1"/>
  <c r="EG101" i="1"/>
  <c r="CS101" i="1"/>
  <c r="DQ99" i="1"/>
  <c r="DR99" i="1" s="1"/>
  <c r="DL99" i="1"/>
  <c r="DM99" i="1" s="1"/>
  <c r="DT99" i="1" s="1"/>
  <c r="DX99" i="1" s="1"/>
  <c r="EB99" i="1" s="1"/>
  <c r="AB104" i="1"/>
  <c r="AA104" i="1"/>
  <c r="AE104" i="1"/>
  <c r="AT104" i="1" s="1"/>
  <c r="CV104" i="1" s="1"/>
  <c r="EC99" i="1" l="1"/>
  <c r="EI99" i="1" s="1"/>
  <c r="AU103" i="1"/>
  <c r="EF102" i="1"/>
  <c r="EG102" i="1" s="1"/>
  <c r="AW102" i="1"/>
  <c r="DC104" i="1"/>
  <c r="DD104" i="1" s="1"/>
  <c r="CY104" i="1"/>
  <c r="CZ104" i="1" s="1"/>
  <c r="DF104" i="1" s="1"/>
  <c r="AX101" i="1"/>
  <c r="DJ101" i="1" s="1"/>
  <c r="CN102" i="1"/>
  <c r="DH102" i="1" s="1"/>
  <c r="EO106" i="1"/>
  <c r="EL106" i="1"/>
  <c r="AE105" i="1"/>
  <c r="AT105" i="1" s="1"/>
  <c r="CV105" i="1" s="1"/>
  <c r="AB105" i="1"/>
  <c r="AA105" i="1"/>
  <c r="DL100" i="1"/>
  <c r="DM100" i="1" s="1"/>
  <c r="U107" i="1"/>
  <c r="W106" i="1"/>
  <c r="V106" i="1"/>
  <c r="BT101" i="1"/>
  <c r="BU101" i="1" s="1"/>
  <c r="AY100" i="1"/>
  <c r="DO100" i="1" s="1"/>
  <c r="BS105" i="1"/>
  <c r="DK105" i="1"/>
  <c r="BX105" i="1"/>
  <c r="DP105" i="1"/>
  <c r="AM105" i="1"/>
  <c r="BC104" i="1"/>
  <c r="CH104" i="1"/>
  <c r="AC104" i="1"/>
  <c r="CM103" i="1"/>
  <c r="CR103" i="1"/>
  <c r="CQ103" i="1"/>
  <c r="CS103" i="1" s="1"/>
  <c r="CL103" i="1"/>
  <c r="CN103" i="1" s="1"/>
  <c r="DH103" i="1" s="1"/>
  <c r="BY100" i="1"/>
  <c r="BZ100" i="1" s="1"/>
  <c r="CB100" i="1" s="1"/>
  <c r="CD100" i="1" s="1"/>
  <c r="EA100" i="1" s="1"/>
  <c r="BI102" i="1"/>
  <c r="BP102" i="1" s="1"/>
  <c r="BH103" i="1"/>
  <c r="BM103" i="1"/>
  <c r="BG103" i="1"/>
  <c r="BI103" i="1" s="1"/>
  <c r="BP103" i="1" s="1"/>
  <c r="BL103" i="1"/>
  <c r="BN103" i="1" s="1"/>
  <c r="BD104" i="1"/>
  <c r="AS104" i="1"/>
  <c r="CI104" i="1" s="1"/>
  <c r="BY101" i="1"/>
  <c r="BZ101" i="1" s="1"/>
  <c r="BN102" i="1"/>
  <c r="AP102" i="1"/>
  <c r="BR102" i="1" s="1"/>
  <c r="EE103" i="1"/>
  <c r="AO103" i="1"/>
  <c r="CB101" i="1" l="1"/>
  <c r="CD101" i="1" s="1"/>
  <c r="EA101" i="1" s="1"/>
  <c r="BD105" i="1"/>
  <c r="AS105" i="1"/>
  <c r="CI105" i="1" s="1"/>
  <c r="CY105" i="1"/>
  <c r="CZ105" i="1" s="1"/>
  <c r="DF105" i="1" s="1"/>
  <c r="DC105" i="1"/>
  <c r="DD105" i="1" s="1"/>
  <c r="BX106" i="1"/>
  <c r="DP106" i="1"/>
  <c r="BS106" i="1"/>
  <c r="DK106" i="1"/>
  <c r="AM106" i="1"/>
  <c r="AB106" i="1"/>
  <c r="AA106" i="1"/>
  <c r="AE106" i="1"/>
  <c r="AT106" i="1" s="1"/>
  <c r="CV106" i="1" s="1"/>
  <c r="AY102" i="1"/>
  <c r="DO102" i="1" s="1"/>
  <c r="AX102" i="1"/>
  <c r="DJ102" i="1" s="1"/>
  <c r="V107" i="1"/>
  <c r="U108" i="1"/>
  <c r="W107" i="1"/>
  <c r="EO107" i="1"/>
  <c r="EL107" i="1"/>
  <c r="BU102" i="1"/>
  <c r="BT102" i="1"/>
  <c r="AQ102" i="1"/>
  <c r="BW102" i="1" s="1"/>
  <c r="AW103" i="1"/>
  <c r="EF103" i="1"/>
  <c r="EG103" i="1" s="1"/>
  <c r="CR104" i="1"/>
  <c r="CM104" i="1"/>
  <c r="EE104" i="1"/>
  <c r="AO104" i="1"/>
  <c r="DQ100" i="1"/>
  <c r="DR100" i="1" s="1"/>
  <c r="DT100" i="1" s="1"/>
  <c r="DX100" i="1" s="1"/>
  <c r="EB100" i="1" s="1"/>
  <c r="EC100" i="1" s="1"/>
  <c r="EI100" i="1" s="1"/>
  <c r="AY101" i="1"/>
  <c r="DO101" i="1" s="1"/>
  <c r="AU104" i="1"/>
  <c r="AP103" i="1"/>
  <c r="BR103" i="1" s="1"/>
  <c r="BM104" i="1"/>
  <c r="BH104" i="1"/>
  <c r="CL104" i="1"/>
  <c r="CN104" i="1" s="1"/>
  <c r="CQ104" i="1"/>
  <c r="CS104" i="1" s="1"/>
  <c r="DH104" i="1" s="1"/>
  <c r="DL101" i="1"/>
  <c r="DM101" i="1" s="1"/>
  <c r="BL104" i="1"/>
  <c r="BN104" i="1" s="1"/>
  <c r="BP104" i="1" s="1"/>
  <c r="BG104" i="1"/>
  <c r="BI104" i="1" s="1"/>
  <c r="AU105" i="1"/>
  <c r="AC105" i="1"/>
  <c r="BC105" i="1"/>
  <c r="CH105" i="1"/>
  <c r="AE107" i="1" l="1"/>
  <c r="AT107" i="1" s="1"/>
  <c r="CV107" i="1" s="1"/>
  <c r="AB107" i="1"/>
  <c r="AA107" i="1"/>
  <c r="CM105" i="1"/>
  <c r="CR105" i="1"/>
  <c r="AX103" i="1"/>
  <c r="DJ103" i="1" s="1"/>
  <c r="U109" i="1"/>
  <c r="W108" i="1"/>
  <c r="V108" i="1"/>
  <c r="BH105" i="1"/>
  <c r="BM105" i="1"/>
  <c r="AW105" i="1"/>
  <c r="EF105" i="1"/>
  <c r="BS107" i="1"/>
  <c r="DK107" i="1"/>
  <c r="BX107" i="1"/>
  <c r="DP107" i="1"/>
  <c r="AM107" i="1"/>
  <c r="DR101" i="1"/>
  <c r="DT101" i="1" s="1"/>
  <c r="DX101" i="1" s="1"/>
  <c r="EB101" i="1" s="1"/>
  <c r="EC101" i="1" s="1"/>
  <c r="EI101" i="1" s="1"/>
  <c r="DQ101" i="1"/>
  <c r="BY102" i="1"/>
  <c r="BZ102" i="1"/>
  <c r="DM102" i="1"/>
  <c r="DL102" i="1"/>
  <c r="EE105" i="1"/>
  <c r="EG105" i="1" s="1"/>
  <c r="AO105" i="1"/>
  <c r="AQ104" i="1"/>
  <c r="BW104" i="1" s="1"/>
  <c r="AP104" i="1"/>
  <c r="BR104" i="1" s="1"/>
  <c r="DQ102" i="1"/>
  <c r="DR102" i="1" s="1"/>
  <c r="CB102" i="1"/>
  <c r="CD102" i="1" s="1"/>
  <c r="EA102" i="1" s="1"/>
  <c r="DC106" i="1"/>
  <c r="DD106" i="1" s="1"/>
  <c r="CY106" i="1"/>
  <c r="CZ106" i="1" s="1"/>
  <c r="DF106" i="1" s="1"/>
  <c r="AQ103" i="1"/>
  <c r="BW103" i="1" s="1"/>
  <c r="BC106" i="1"/>
  <c r="CH106" i="1"/>
  <c r="AC106" i="1"/>
  <c r="BT103" i="1"/>
  <c r="BU103" i="1" s="1"/>
  <c r="CQ105" i="1"/>
  <c r="CS105" i="1" s="1"/>
  <c r="CL105" i="1"/>
  <c r="CN105" i="1" s="1"/>
  <c r="DH105" i="1"/>
  <c r="BG105" i="1"/>
  <c r="BI105" i="1" s="1"/>
  <c r="BL105" i="1"/>
  <c r="BN105" i="1" s="1"/>
  <c r="BP105" i="1" s="1"/>
  <c r="EF104" i="1"/>
  <c r="EG104" i="1" s="1"/>
  <c r="AW104" i="1"/>
  <c r="EO108" i="1"/>
  <c r="EL108" i="1"/>
  <c r="BD106" i="1"/>
  <c r="AS106" i="1"/>
  <c r="CI106" i="1" s="1"/>
  <c r="CL106" i="1" l="1"/>
  <c r="CQ106" i="1"/>
  <c r="AX104" i="1"/>
  <c r="DJ104" i="1" s="1"/>
  <c r="BY104" i="1"/>
  <c r="BZ104" i="1" s="1"/>
  <c r="EE106" i="1"/>
  <c r="AO106" i="1"/>
  <c r="AP105" i="1"/>
  <c r="BR105" i="1" s="1"/>
  <c r="AU106" i="1"/>
  <c r="BX108" i="1"/>
  <c r="DP108" i="1"/>
  <c r="BS108" i="1"/>
  <c r="DK108" i="1"/>
  <c r="AM108" i="1"/>
  <c r="AC107" i="1"/>
  <c r="BC107" i="1"/>
  <c r="CH107" i="1"/>
  <c r="AB108" i="1"/>
  <c r="AA108" i="1"/>
  <c r="AE108" i="1"/>
  <c r="AT108" i="1" s="1"/>
  <c r="CV108" i="1" s="1"/>
  <c r="BD107" i="1"/>
  <c r="AS107" i="1"/>
  <c r="CI107" i="1" s="1"/>
  <c r="V109" i="1"/>
  <c r="U110" i="1"/>
  <c r="W109" i="1"/>
  <c r="CY107" i="1"/>
  <c r="CZ107" i="1" s="1"/>
  <c r="DC107" i="1"/>
  <c r="DD107" i="1" s="1"/>
  <c r="DF107" i="1"/>
  <c r="BL106" i="1"/>
  <c r="BN106" i="1" s="1"/>
  <c r="BG106" i="1"/>
  <c r="BI106" i="1" s="1"/>
  <c r="BP106" i="1"/>
  <c r="AY103" i="1"/>
  <c r="DO103" i="1" s="1"/>
  <c r="BM106" i="1"/>
  <c r="BH106" i="1"/>
  <c r="BZ103" i="1"/>
  <c r="CB103" i="1" s="1"/>
  <c r="CD103" i="1" s="1"/>
  <c r="EA103" i="1" s="1"/>
  <c r="BY103" i="1"/>
  <c r="DL103" i="1"/>
  <c r="DM103" i="1" s="1"/>
  <c r="CR106" i="1"/>
  <c r="CM106" i="1"/>
  <c r="DT102" i="1"/>
  <c r="DX102" i="1" s="1"/>
  <c r="EB102" i="1" s="1"/>
  <c r="EC102" i="1" s="1"/>
  <c r="EI102" i="1" s="1"/>
  <c r="EO109" i="1"/>
  <c r="EL109" i="1"/>
  <c r="BT104" i="1"/>
  <c r="BU104" i="1" s="1"/>
  <c r="CB104" i="1" s="1"/>
  <c r="CD104" i="1" s="1"/>
  <c r="EA104" i="1" s="1"/>
  <c r="AX105" i="1"/>
  <c r="DJ105" i="1" s="1"/>
  <c r="U111" i="1" l="1"/>
  <c r="W110" i="1"/>
  <c r="V110" i="1"/>
  <c r="CQ107" i="1"/>
  <c r="CS107" i="1" s="1"/>
  <c r="CL107" i="1"/>
  <c r="BS109" i="1"/>
  <c r="DK109" i="1"/>
  <c r="BX109" i="1"/>
  <c r="DP109" i="1"/>
  <c r="AM109" i="1"/>
  <c r="BG107" i="1"/>
  <c r="BL107" i="1"/>
  <c r="EF106" i="1"/>
  <c r="AW106" i="1"/>
  <c r="DL104" i="1"/>
  <c r="DM104" i="1" s="1"/>
  <c r="DM105" i="1"/>
  <c r="DL105" i="1"/>
  <c r="CM107" i="1"/>
  <c r="CR107" i="1"/>
  <c r="EE107" i="1"/>
  <c r="AO107" i="1"/>
  <c r="AY104" i="1"/>
  <c r="DO104" i="1" s="1"/>
  <c r="BH107" i="1"/>
  <c r="BM107" i="1"/>
  <c r="AU107" i="1"/>
  <c r="BT105" i="1"/>
  <c r="BU105" i="1" s="1"/>
  <c r="DC108" i="1"/>
  <c r="DD108" i="1" s="1"/>
  <c r="CY108" i="1"/>
  <c r="CZ108" i="1" s="1"/>
  <c r="DF108" i="1"/>
  <c r="AQ105" i="1"/>
  <c r="BW105" i="1" s="1"/>
  <c r="CS106" i="1"/>
  <c r="AY105" i="1"/>
  <c r="DO105" i="1" s="1"/>
  <c r="BC108" i="1"/>
  <c r="CH108" i="1"/>
  <c r="AC108" i="1"/>
  <c r="AP106" i="1"/>
  <c r="BR106" i="1" s="1"/>
  <c r="CN106" i="1"/>
  <c r="DH106" i="1" s="1"/>
  <c r="EO110" i="1"/>
  <c r="EL110" i="1"/>
  <c r="BD108" i="1"/>
  <c r="AS108" i="1"/>
  <c r="CI108" i="1" s="1"/>
  <c r="EG106" i="1"/>
  <c r="DQ103" i="1"/>
  <c r="DR103" i="1" s="1"/>
  <c r="DT103" i="1" s="1"/>
  <c r="DX103" i="1" s="1"/>
  <c r="EB103" i="1" s="1"/>
  <c r="EC103" i="1" s="1"/>
  <c r="EI103" i="1" s="1"/>
  <c r="AE109" i="1"/>
  <c r="AT109" i="1" s="1"/>
  <c r="CV109" i="1" s="1"/>
  <c r="AB109" i="1"/>
  <c r="AA109" i="1"/>
  <c r="AW107" i="1" l="1"/>
  <c r="EF107" i="1"/>
  <c r="BI107" i="1"/>
  <c r="BX110" i="1"/>
  <c r="DP110" i="1"/>
  <c r="BS110" i="1"/>
  <c r="DK110" i="1"/>
  <c r="AM110" i="1"/>
  <c r="AQ106" i="1"/>
  <c r="BW106" i="1" s="1"/>
  <c r="AB110" i="1"/>
  <c r="AA110" i="1"/>
  <c r="AE110" i="1"/>
  <c r="AT110" i="1" s="1"/>
  <c r="CV110" i="1" s="1"/>
  <c r="BT106" i="1"/>
  <c r="BU106" i="1" s="1"/>
  <c r="AU108" i="1"/>
  <c r="DQ104" i="1"/>
  <c r="DR104" i="1" s="1"/>
  <c r="DT104" i="1" s="1"/>
  <c r="DX104" i="1" s="1"/>
  <c r="EB104" i="1" s="1"/>
  <c r="EC104" i="1" s="1"/>
  <c r="EI104" i="1" s="1"/>
  <c r="V111" i="1"/>
  <c r="U112" i="1"/>
  <c r="W111" i="1"/>
  <c r="CR108" i="1"/>
  <c r="CM108" i="1"/>
  <c r="EE108" i="1"/>
  <c r="AO108" i="1"/>
  <c r="AP107" i="1"/>
  <c r="BR107" i="1" s="1"/>
  <c r="AY106" i="1"/>
  <c r="DO106" i="1" s="1"/>
  <c r="AX106" i="1"/>
  <c r="DJ106" i="1" s="1"/>
  <c r="BY105" i="1"/>
  <c r="BZ105" i="1" s="1"/>
  <c r="CB105" i="1" s="1"/>
  <c r="CD105" i="1" s="1"/>
  <c r="EA105" i="1" s="1"/>
  <c r="BM108" i="1"/>
  <c r="BH108" i="1"/>
  <c r="CL108" i="1"/>
  <c r="CN108" i="1" s="1"/>
  <c r="CQ108" i="1"/>
  <c r="CS108" i="1" s="1"/>
  <c r="DH108" i="1"/>
  <c r="EG107" i="1"/>
  <c r="CY109" i="1"/>
  <c r="CZ109" i="1" s="1"/>
  <c r="DC109" i="1"/>
  <c r="DD109" i="1" s="1"/>
  <c r="DF109" i="1"/>
  <c r="AC109" i="1"/>
  <c r="BC109" i="1"/>
  <c r="CH109" i="1"/>
  <c r="BL108" i="1"/>
  <c r="BN108" i="1" s="1"/>
  <c r="BP108" i="1" s="1"/>
  <c r="BG108" i="1"/>
  <c r="BI108" i="1" s="1"/>
  <c r="BD109" i="1"/>
  <c r="AS109" i="1"/>
  <c r="CI109" i="1" s="1"/>
  <c r="EO111" i="1"/>
  <c r="EL111" i="1"/>
  <c r="DQ105" i="1"/>
  <c r="DR105" i="1" s="1"/>
  <c r="DT105" i="1" s="1"/>
  <c r="DX105" i="1" s="1"/>
  <c r="EB105" i="1" s="1"/>
  <c r="BN107" i="1"/>
  <c r="CN107" i="1"/>
  <c r="DH107" i="1" s="1"/>
  <c r="EC105" i="1" l="1"/>
  <c r="EI105" i="1" s="1"/>
  <c r="DQ106" i="1"/>
  <c r="DR106" i="1" s="1"/>
  <c r="U113" i="1"/>
  <c r="W112" i="1"/>
  <c r="V112" i="1"/>
  <c r="BC110" i="1"/>
  <c r="CH110" i="1"/>
  <c r="AC110" i="1"/>
  <c r="BS111" i="1"/>
  <c r="DK111" i="1"/>
  <c r="BX111" i="1"/>
  <c r="DP111" i="1"/>
  <c r="AM111" i="1"/>
  <c r="BD110" i="1"/>
  <c r="AS110" i="1"/>
  <c r="CI110" i="1" s="1"/>
  <c r="BT107" i="1"/>
  <c r="BU107" i="1"/>
  <c r="EO112" i="1"/>
  <c r="EL112" i="1"/>
  <c r="EE109" i="1"/>
  <c r="AO109" i="1"/>
  <c r="AQ107" i="1"/>
  <c r="BW107" i="1" s="1"/>
  <c r="BY106" i="1"/>
  <c r="BZ106" i="1" s="1"/>
  <c r="CB106" i="1" s="1"/>
  <c r="CD106" i="1" s="1"/>
  <c r="EA106" i="1" s="1"/>
  <c r="BP107" i="1"/>
  <c r="CM109" i="1"/>
  <c r="CR109" i="1"/>
  <c r="AU109" i="1"/>
  <c r="AP108" i="1"/>
  <c r="BR108" i="1" s="1"/>
  <c r="EF108" i="1"/>
  <c r="EG108" i="1" s="1"/>
  <c r="AW108" i="1"/>
  <c r="AX107" i="1"/>
  <c r="DJ107" i="1" s="1"/>
  <c r="CQ109" i="1"/>
  <c r="CS109" i="1" s="1"/>
  <c r="CL109" i="1"/>
  <c r="BG109" i="1"/>
  <c r="BI109" i="1" s="1"/>
  <c r="BL109" i="1"/>
  <c r="BN109" i="1" s="1"/>
  <c r="BP109" i="1" s="1"/>
  <c r="BH109" i="1"/>
  <c r="BM109" i="1"/>
  <c r="DM106" i="1"/>
  <c r="DL106" i="1"/>
  <c r="AE111" i="1"/>
  <c r="AT111" i="1" s="1"/>
  <c r="CV111" i="1" s="1"/>
  <c r="AB111" i="1"/>
  <c r="AA111" i="1"/>
  <c r="DC110" i="1"/>
  <c r="DD110" i="1" s="1"/>
  <c r="CY110" i="1"/>
  <c r="CZ110" i="1" s="1"/>
  <c r="DF110" i="1" s="1"/>
  <c r="DL107" i="1" l="1"/>
  <c r="DM107" i="1" s="1"/>
  <c r="BX112" i="1"/>
  <c r="DP112" i="1"/>
  <c r="BS112" i="1"/>
  <c r="DK112" i="1"/>
  <c r="AM112" i="1"/>
  <c r="AX108" i="1"/>
  <c r="DJ108" i="1" s="1"/>
  <c r="AB112" i="1"/>
  <c r="AA112" i="1"/>
  <c r="AE112" i="1"/>
  <c r="AT112" i="1" s="1"/>
  <c r="CV112" i="1" s="1"/>
  <c r="EO113" i="1"/>
  <c r="EL113" i="1"/>
  <c r="V113" i="1"/>
  <c r="U114" i="1"/>
  <c r="W113" i="1"/>
  <c r="CY111" i="1"/>
  <c r="CZ111" i="1" s="1"/>
  <c r="DC111" i="1"/>
  <c r="DD111" i="1" s="1"/>
  <c r="DF111" i="1"/>
  <c r="AC111" i="1"/>
  <c r="BC111" i="1"/>
  <c r="CH111" i="1"/>
  <c r="CN109" i="1"/>
  <c r="DH109" i="1" s="1"/>
  <c r="AU110" i="1"/>
  <c r="DT106" i="1"/>
  <c r="DX106" i="1" s="1"/>
  <c r="EB106" i="1" s="1"/>
  <c r="EC106" i="1" s="1"/>
  <c r="EI106" i="1" s="1"/>
  <c r="CR110" i="1"/>
  <c r="CM110" i="1"/>
  <c r="EE110" i="1"/>
  <c r="AO110" i="1"/>
  <c r="BD111" i="1"/>
  <c r="AS111" i="1"/>
  <c r="CI111" i="1" s="1"/>
  <c r="BT108" i="1"/>
  <c r="BU108" i="1" s="1"/>
  <c r="AQ108" i="1"/>
  <c r="BW108" i="1" s="1"/>
  <c r="BY107" i="1"/>
  <c r="BZ107" i="1" s="1"/>
  <c r="CB107" i="1" s="1"/>
  <c r="CD107" i="1" s="1"/>
  <c r="EA107" i="1" s="1"/>
  <c r="BM110" i="1"/>
  <c r="BH110" i="1"/>
  <c r="CL110" i="1"/>
  <c r="CN110" i="1" s="1"/>
  <c r="CQ110" i="1"/>
  <c r="CS110" i="1" s="1"/>
  <c r="DH110" i="1" s="1"/>
  <c r="AY107" i="1"/>
  <c r="DO107" i="1" s="1"/>
  <c r="AW109" i="1"/>
  <c r="EF109" i="1"/>
  <c r="EG109" i="1" s="1"/>
  <c r="AP109" i="1"/>
  <c r="BR109" i="1" s="1"/>
  <c r="BL110" i="1"/>
  <c r="BN110" i="1" s="1"/>
  <c r="BG110" i="1"/>
  <c r="BI110" i="1" s="1"/>
  <c r="BP110" i="1" s="1"/>
  <c r="EO114" i="1" l="1"/>
  <c r="EL114" i="1"/>
  <c r="DC112" i="1"/>
  <c r="DD112" i="1" s="1"/>
  <c r="CY112" i="1"/>
  <c r="CZ112" i="1" s="1"/>
  <c r="DF112" i="1" s="1"/>
  <c r="CM111" i="1"/>
  <c r="CR111" i="1"/>
  <c r="BC112" i="1"/>
  <c r="CH112" i="1"/>
  <c r="AC112" i="1"/>
  <c r="BT109" i="1"/>
  <c r="BU109" i="1" s="1"/>
  <c r="BH111" i="1"/>
  <c r="BM111" i="1"/>
  <c r="CQ111" i="1"/>
  <c r="CS111" i="1" s="1"/>
  <c r="CL111" i="1"/>
  <c r="CN111" i="1" s="1"/>
  <c r="DH111" i="1"/>
  <c r="BD112" i="1"/>
  <c r="AS112" i="1"/>
  <c r="CI112" i="1" s="1"/>
  <c r="AQ109" i="1"/>
  <c r="BW109" i="1" s="1"/>
  <c r="AP110" i="1"/>
  <c r="BR110" i="1" s="1"/>
  <c r="BG111" i="1"/>
  <c r="BI111" i="1" s="1"/>
  <c r="BL111" i="1"/>
  <c r="BN111" i="1" s="1"/>
  <c r="BP111" i="1" s="1"/>
  <c r="AE113" i="1"/>
  <c r="AT113" i="1" s="1"/>
  <c r="CV113" i="1" s="1"/>
  <c r="AB113" i="1"/>
  <c r="AA113" i="1"/>
  <c r="DL108" i="1"/>
  <c r="DM108" i="1" s="1"/>
  <c r="EE111" i="1"/>
  <c r="AO111" i="1"/>
  <c r="U115" i="1"/>
  <c r="W114" i="1"/>
  <c r="V114" i="1"/>
  <c r="AY108" i="1"/>
  <c r="DO108" i="1" s="1"/>
  <c r="AX109" i="1"/>
  <c r="DJ109" i="1" s="1"/>
  <c r="AU111" i="1"/>
  <c r="BS113" i="1"/>
  <c r="DK113" i="1"/>
  <c r="BX113" i="1"/>
  <c r="DP113" i="1"/>
  <c r="AM113" i="1"/>
  <c r="EF110" i="1"/>
  <c r="EG110" i="1" s="1"/>
  <c r="AW110" i="1"/>
  <c r="DQ107" i="1"/>
  <c r="DR107" i="1" s="1"/>
  <c r="DT107" i="1" s="1"/>
  <c r="DX107" i="1" s="1"/>
  <c r="EB107" i="1" s="1"/>
  <c r="EC107" i="1" s="1"/>
  <c r="EI107" i="1" s="1"/>
  <c r="BY108" i="1"/>
  <c r="BZ108" i="1"/>
  <c r="CB108" i="1" s="1"/>
  <c r="CD108" i="1" s="1"/>
  <c r="EA108" i="1" s="1"/>
  <c r="AP111" i="1" l="1"/>
  <c r="BR111" i="1" s="1"/>
  <c r="BM112" i="1"/>
  <c r="BH112" i="1"/>
  <c r="AU112" i="1"/>
  <c r="V115" i="1"/>
  <c r="U116" i="1"/>
  <c r="W115" i="1"/>
  <c r="EE112" i="1"/>
  <c r="AO112" i="1"/>
  <c r="AY109" i="1"/>
  <c r="DO109" i="1" s="1"/>
  <c r="CL112" i="1"/>
  <c r="CQ112" i="1"/>
  <c r="EO115" i="1"/>
  <c r="EL115" i="1"/>
  <c r="AW111" i="1"/>
  <c r="EF111" i="1"/>
  <c r="EG111" i="1" s="1"/>
  <c r="DL109" i="1"/>
  <c r="DM109" i="1" s="1"/>
  <c r="BU110" i="1"/>
  <c r="BT110" i="1"/>
  <c r="BL112" i="1"/>
  <c r="BG112" i="1"/>
  <c r="BI112" i="1" s="1"/>
  <c r="AY110" i="1"/>
  <c r="DO110" i="1" s="1"/>
  <c r="AX110" i="1"/>
  <c r="DJ110" i="1" s="1"/>
  <c r="DR108" i="1"/>
  <c r="DT108" i="1" s="1"/>
  <c r="DX108" i="1" s="1"/>
  <c r="EB108" i="1" s="1"/>
  <c r="EC108" i="1" s="1"/>
  <c r="EI108" i="1" s="1"/>
  <c r="DQ108" i="1"/>
  <c r="AQ110" i="1"/>
  <c r="BW110" i="1" s="1"/>
  <c r="BX114" i="1"/>
  <c r="DP114" i="1"/>
  <c r="BS114" i="1"/>
  <c r="DK114" i="1"/>
  <c r="AM114" i="1"/>
  <c r="AC113" i="1"/>
  <c r="BC113" i="1"/>
  <c r="CH113" i="1"/>
  <c r="BY109" i="1"/>
  <c r="BZ109" i="1" s="1"/>
  <c r="CB109" i="1" s="1"/>
  <c r="CD109" i="1" s="1"/>
  <c r="EA109" i="1" s="1"/>
  <c r="AB114" i="1"/>
  <c r="AA114" i="1"/>
  <c r="AE114" i="1"/>
  <c r="AT114" i="1" s="1"/>
  <c r="CV114" i="1" s="1"/>
  <c r="BD113" i="1"/>
  <c r="AS113" i="1"/>
  <c r="CI113" i="1" s="1"/>
  <c r="CY113" i="1"/>
  <c r="CZ113" i="1" s="1"/>
  <c r="DC113" i="1"/>
  <c r="DD113" i="1" s="1"/>
  <c r="DF113" i="1" s="1"/>
  <c r="CR112" i="1"/>
  <c r="CM112" i="1"/>
  <c r="DQ110" i="1" l="1"/>
  <c r="DR110" i="1" s="1"/>
  <c r="AP112" i="1"/>
  <c r="BR112" i="1" s="1"/>
  <c r="AX111" i="1"/>
  <c r="DJ111" i="1" s="1"/>
  <c r="BT111" i="1"/>
  <c r="BU111" i="1" s="1"/>
  <c r="CM113" i="1"/>
  <c r="CR113" i="1"/>
  <c r="BG113" i="1"/>
  <c r="BI113" i="1" s="1"/>
  <c r="BL113" i="1"/>
  <c r="BN113" i="1" s="1"/>
  <c r="BP113" i="1" s="1"/>
  <c r="BY110" i="1"/>
  <c r="BZ110" i="1"/>
  <c r="BN112" i="1"/>
  <c r="BP112" i="1" s="1"/>
  <c r="EO116" i="1"/>
  <c r="EL116" i="1"/>
  <c r="AQ111" i="1"/>
  <c r="BW111" i="1" s="1"/>
  <c r="CQ113" i="1"/>
  <c r="CS113" i="1" s="1"/>
  <c r="CL113" i="1"/>
  <c r="CN113" i="1" s="1"/>
  <c r="DH113" i="1" s="1"/>
  <c r="BH113" i="1"/>
  <c r="BM113" i="1"/>
  <c r="EE113" i="1"/>
  <c r="AO113" i="1"/>
  <c r="AE115" i="1"/>
  <c r="AT115" i="1" s="1"/>
  <c r="CV115" i="1" s="1"/>
  <c r="AB115" i="1"/>
  <c r="AA115" i="1"/>
  <c r="DC114" i="1"/>
  <c r="DD114" i="1" s="1"/>
  <c r="CY114" i="1"/>
  <c r="CZ114" i="1" s="1"/>
  <c r="DF114" i="1"/>
  <c r="AU113" i="1"/>
  <c r="CB110" i="1"/>
  <c r="CD110" i="1" s="1"/>
  <c r="EA110" i="1" s="1"/>
  <c r="CS112" i="1"/>
  <c r="U117" i="1"/>
  <c r="W116" i="1"/>
  <c r="V116" i="1"/>
  <c r="BC114" i="1"/>
  <c r="CH114" i="1"/>
  <c r="AC114" i="1"/>
  <c r="CN112" i="1"/>
  <c r="DH112" i="1" s="1"/>
  <c r="BS115" i="1"/>
  <c r="DK115" i="1"/>
  <c r="BX115" i="1"/>
  <c r="DP115" i="1"/>
  <c r="AM115" i="1"/>
  <c r="BD114" i="1"/>
  <c r="AS114" i="1"/>
  <c r="CI114" i="1" s="1"/>
  <c r="DL110" i="1"/>
  <c r="DM110" i="1" s="1"/>
  <c r="DT110" i="1" s="1"/>
  <c r="DX110" i="1" s="1"/>
  <c r="EB110" i="1" s="1"/>
  <c r="DR109" i="1"/>
  <c r="DT109" i="1" s="1"/>
  <c r="DX109" i="1" s="1"/>
  <c r="EB109" i="1" s="1"/>
  <c r="EC109" i="1" s="1"/>
  <c r="EI109" i="1" s="1"/>
  <c r="DQ109" i="1"/>
  <c r="EF112" i="1"/>
  <c r="EG112" i="1" s="1"/>
  <c r="AW112" i="1"/>
  <c r="AC115" i="1" l="1"/>
  <c r="BC115" i="1"/>
  <c r="CH115" i="1"/>
  <c r="AY111" i="1"/>
  <c r="DO111" i="1" s="1"/>
  <c r="BD115" i="1"/>
  <c r="AS115" i="1"/>
  <c r="CI115" i="1" s="1"/>
  <c r="DL111" i="1"/>
  <c r="DM111" i="1" s="1"/>
  <c r="CY115" i="1"/>
  <c r="CZ115" i="1" s="1"/>
  <c r="DC115" i="1"/>
  <c r="DD115" i="1" s="1"/>
  <c r="DF115" i="1"/>
  <c r="BZ111" i="1"/>
  <c r="CB111" i="1" s="1"/>
  <c r="CD111" i="1" s="1"/>
  <c r="EA111" i="1" s="1"/>
  <c r="BY111" i="1"/>
  <c r="BU112" i="1"/>
  <c r="BT112" i="1"/>
  <c r="BM114" i="1"/>
  <c r="BH114" i="1"/>
  <c r="AU114" i="1"/>
  <c r="EC110" i="1"/>
  <c r="EI110" i="1" s="1"/>
  <c r="AP113" i="1"/>
  <c r="BR113" i="1" s="1"/>
  <c r="AQ112" i="1"/>
  <c r="BW112" i="1" s="1"/>
  <c r="EE114" i="1"/>
  <c r="AO114" i="1"/>
  <c r="AW113" i="1"/>
  <c r="EF113" i="1"/>
  <c r="EG113" i="1" s="1"/>
  <c r="EO117" i="1"/>
  <c r="EL117" i="1"/>
  <c r="U118" i="1"/>
  <c r="V117" i="1"/>
  <c r="W117" i="1"/>
  <c r="CL114" i="1"/>
  <c r="CQ114" i="1"/>
  <c r="CS114" i="1" s="1"/>
  <c r="CR114" i="1"/>
  <c r="CM114" i="1"/>
  <c r="AX112" i="1"/>
  <c r="DJ112" i="1" s="1"/>
  <c r="BL114" i="1"/>
  <c r="BN114" i="1" s="1"/>
  <c r="BG114" i="1"/>
  <c r="BI114" i="1" s="1"/>
  <c r="BP114" i="1" s="1"/>
  <c r="AB116" i="1"/>
  <c r="AA116" i="1"/>
  <c r="AE116" i="1"/>
  <c r="AT116" i="1" s="1"/>
  <c r="CV116" i="1" s="1"/>
  <c r="BX116" i="1"/>
  <c r="DP116" i="1"/>
  <c r="BS116" i="1"/>
  <c r="DK116" i="1"/>
  <c r="AM116" i="1"/>
  <c r="DQ111" i="1" l="1"/>
  <c r="DR111" i="1" s="1"/>
  <c r="DT111" i="1" s="1"/>
  <c r="DX111" i="1" s="1"/>
  <c r="EB111" i="1" s="1"/>
  <c r="EC111" i="1" s="1"/>
  <c r="EI111" i="1" s="1"/>
  <c r="CN114" i="1"/>
  <c r="DH114" i="1" s="1"/>
  <c r="AX113" i="1"/>
  <c r="DJ113" i="1" s="1"/>
  <c r="EF114" i="1"/>
  <c r="AW114" i="1"/>
  <c r="CQ115" i="1"/>
  <c r="CL115" i="1"/>
  <c r="DL112" i="1"/>
  <c r="DM112" i="1" s="1"/>
  <c r="AE117" i="1"/>
  <c r="AT117" i="1" s="1"/>
  <c r="CV117" i="1" s="1"/>
  <c r="AB117" i="1"/>
  <c r="AA117" i="1"/>
  <c r="AP114" i="1"/>
  <c r="BR114" i="1" s="1"/>
  <c r="BG115" i="1"/>
  <c r="BL115" i="1"/>
  <c r="AY112" i="1"/>
  <c r="DO112" i="1" s="1"/>
  <c r="DK117" i="1"/>
  <c r="BS117" i="1"/>
  <c r="DP117" i="1"/>
  <c r="BX117" i="1"/>
  <c r="AM117" i="1"/>
  <c r="EG114" i="1"/>
  <c r="EE115" i="1"/>
  <c r="AO115" i="1"/>
  <c r="DC116" i="1"/>
  <c r="DD116" i="1" s="1"/>
  <c r="CY116" i="1"/>
  <c r="CZ116" i="1" s="1"/>
  <c r="DF116" i="1" s="1"/>
  <c r="W118" i="1"/>
  <c r="U119" i="1"/>
  <c r="V118" i="1"/>
  <c r="AU115" i="1"/>
  <c r="BC116" i="1"/>
  <c r="CH116" i="1"/>
  <c r="AC116" i="1"/>
  <c r="BY112" i="1"/>
  <c r="BZ112" i="1"/>
  <c r="CB112" i="1" s="1"/>
  <c r="CD112" i="1" s="1"/>
  <c r="EA112" i="1" s="1"/>
  <c r="BD116" i="1"/>
  <c r="AS116" i="1"/>
  <c r="CI116" i="1" s="1"/>
  <c r="BT113" i="1"/>
  <c r="BU113" i="1" s="1"/>
  <c r="CM115" i="1"/>
  <c r="CR115" i="1"/>
  <c r="EO118" i="1"/>
  <c r="EL118" i="1"/>
  <c r="AQ113" i="1"/>
  <c r="BW113" i="1" s="1"/>
  <c r="BH115" i="1"/>
  <c r="BM115" i="1"/>
  <c r="AP115" i="1" l="1"/>
  <c r="BR115" i="1" s="1"/>
  <c r="DC117" i="1"/>
  <c r="DD117" i="1" s="1"/>
  <c r="CY117" i="1"/>
  <c r="CZ117" i="1" s="1"/>
  <c r="DF117" i="1" s="1"/>
  <c r="AY113" i="1"/>
  <c r="DO113" i="1" s="1"/>
  <c r="BY113" i="1"/>
  <c r="BZ113" i="1" s="1"/>
  <c r="CB113" i="1" s="1"/>
  <c r="CD113" i="1" s="1"/>
  <c r="EA113" i="1" s="1"/>
  <c r="AW115" i="1"/>
  <c r="EF115" i="1"/>
  <c r="EG115" i="1"/>
  <c r="DM113" i="1"/>
  <c r="DL113" i="1"/>
  <c r="BM116" i="1"/>
  <c r="BH116" i="1"/>
  <c r="BS118" i="1"/>
  <c r="DK118" i="1"/>
  <c r="BX118" i="1"/>
  <c r="DP118" i="1"/>
  <c r="AM118" i="1"/>
  <c r="BN115" i="1"/>
  <c r="V119" i="1"/>
  <c r="W119" i="1"/>
  <c r="U120" i="1"/>
  <c r="BI115" i="1"/>
  <c r="BP115" i="1" s="1"/>
  <c r="BL116" i="1"/>
  <c r="BN116" i="1" s="1"/>
  <c r="BG116" i="1"/>
  <c r="BI116" i="1" s="1"/>
  <c r="BP116" i="1" s="1"/>
  <c r="EO119" i="1"/>
  <c r="EL119" i="1"/>
  <c r="AB118" i="1"/>
  <c r="AE118" i="1"/>
  <c r="AT118" i="1" s="1"/>
  <c r="CV118" i="1" s="1"/>
  <c r="AA118" i="1"/>
  <c r="BU114" i="1"/>
  <c r="BT114" i="1"/>
  <c r="CN115" i="1"/>
  <c r="DQ112" i="1"/>
  <c r="DR112" i="1" s="1"/>
  <c r="DT112" i="1" s="1"/>
  <c r="DX112" i="1" s="1"/>
  <c r="EB112" i="1" s="1"/>
  <c r="EC112" i="1" s="1"/>
  <c r="EI112" i="1" s="1"/>
  <c r="AU116" i="1"/>
  <c r="AQ114" i="1"/>
  <c r="BW114" i="1" s="1"/>
  <c r="CS115" i="1"/>
  <c r="EE116" i="1"/>
  <c r="AO116" i="1"/>
  <c r="CH117" i="1"/>
  <c r="AC117" i="1"/>
  <c r="BC117" i="1"/>
  <c r="AX114" i="1"/>
  <c r="DJ114" i="1" s="1"/>
  <c r="CR116" i="1"/>
  <c r="CM116" i="1"/>
  <c r="CL116" i="1"/>
  <c r="CQ116" i="1"/>
  <c r="BD117" i="1"/>
  <c r="AS117" i="1"/>
  <c r="CI117" i="1" s="1"/>
  <c r="CR117" i="1" l="1"/>
  <c r="CM117" i="1"/>
  <c r="BH117" i="1"/>
  <c r="BM117" i="1"/>
  <c r="AP116" i="1"/>
  <c r="BR116" i="1" s="1"/>
  <c r="CH118" i="1"/>
  <c r="BC118" i="1"/>
  <c r="AC118" i="1"/>
  <c r="DC118" i="1"/>
  <c r="DD118" i="1" s="1"/>
  <c r="CY118" i="1"/>
  <c r="CZ118" i="1" s="1"/>
  <c r="DF118" i="1" s="1"/>
  <c r="BT115" i="1"/>
  <c r="BU115" i="1"/>
  <c r="BD118" i="1"/>
  <c r="AS118" i="1"/>
  <c r="CI118" i="1" s="1"/>
  <c r="W120" i="1"/>
  <c r="V120" i="1"/>
  <c r="U121" i="1"/>
  <c r="AX115" i="1"/>
  <c r="DJ115" i="1" s="1"/>
  <c r="AQ115" i="1"/>
  <c r="BW115" i="1" s="1"/>
  <c r="DL114" i="1"/>
  <c r="DM114" i="1" s="1"/>
  <c r="AY114" i="1"/>
  <c r="DO114" i="1" s="1"/>
  <c r="AE119" i="1"/>
  <c r="AT119" i="1" s="1"/>
  <c r="CV119" i="1" s="1"/>
  <c r="AB119" i="1"/>
  <c r="AA119" i="1"/>
  <c r="BY114" i="1"/>
  <c r="BZ114" i="1" s="1"/>
  <c r="CB114" i="1" s="1"/>
  <c r="CD114" i="1" s="1"/>
  <c r="EA114" i="1" s="1"/>
  <c r="BG117" i="1"/>
  <c r="BI117" i="1" s="1"/>
  <c r="BL117" i="1"/>
  <c r="BN117" i="1" s="1"/>
  <c r="BP117" i="1"/>
  <c r="CS116" i="1"/>
  <c r="AU117" i="1"/>
  <c r="EO120" i="1"/>
  <c r="EL120" i="1"/>
  <c r="BS119" i="1"/>
  <c r="DK119" i="1"/>
  <c r="DP119" i="1"/>
  <c r="BX119" i="1"/>
  <c r="AM119" i="1"/>
  <c r="EG116" i="1"/>
  <c r="EF116" i="1"/>
  <c r="AW116" i="1"/>
  <c r="AO117" i="1"/>
  <c r="EE117" i="1"/>
  <c r="CN116" i="1"/>
  <c r="DH116" i="1" s="1"/>
  <c r="CQ117" i="1"/>
  <c r="CS117" i="1" s="1"/>
  <c r="CL117" i="1"/>
  <c r="CN117" i="1" s="1"/>
  <c r="DH117" i="1" s="1"/>
  <c r="DH115" i="1"/>
  <c r="DQ113" i="1"/>
  <c r="DR113" i="1" s="1"/>
  <c r="DT113" i="1" s="1"/>
  <c r="DX113" i="1" s="1"/>
  <c r="EB113" i="1" s="1"/>
  <c r="EC113" i="1" s="1"/>
  <c r="EI113" i="1" s="1"/>
  <c r="CY119" i="1" l="1"/>
  <c r="CZ119" i="1" s="1"/>
  <c r="DF119" i="1" s="1"/>
  <c r="DC119" i="1"/>
  <c r="DD119" i="1" s="1"/>
  <c r="DP120" i="1"/>
  <c r="BS120" i="1"/>
  <c r="DK120" i="1"/>
  <c r="BX120" i="1"/>
  <c r="AM120" i="1"/>
  <c r="BT116" i="1"/>
  <c r="BU116" i="1" s="1"/>
  <c r="DQ114" i="1"/>
  <c r="DR114" i="1" s="1"/>
  <c r="DT114" i="1" s="1"/>
  <c r="DX114" i="1" s="1"/>
  <c r="EB114" i="1" s="1"/>
  <c r="EC114" i="1" s="1"/>
  <c r="EI114" i="1" s="1"/>
  <c r="AB120" i="1"/>
  <c r="AE120" i="1"/>
  <c r="AT120" i="1" s="1"/>
  <c r="CV120" i="1" s="1"/>
  <c r="AA120" i="1"/>
  <c r="AQ116" i="1"/>
  <c r="BW116" i="1" s="1"/>
  <c r="CR118" i="1"/>
  <c r="CM118" i="1"/>
  <c r="AU118" i="1"/>
  <c r="AP117" i="1"/>
  <c r="BR117" i="1" s="1"/>
  <c r="BM118" i="1"/>
  <c r="BH118" i="1"/>
  <c r="AO118" i="1"/>
  <c r="EE118" i="1"/>
  <c r="AY116" i="1"/>
  <c r="DO116" i="1" s="1"/>
  <c r="AX116" i="1"/>
  <c r="DJ116" i="1" s="1"/>
  <c r="BZ115" i="1"/>
  <c r="CB115" i="1" s="1"/>
  <c r="CD115" i="1" s="1"/>
  <c r="EA115" i="1" s="1"/>
  <c r="BY115" i="1"/>
  <c r="BL118" i="1"/>
  <c r="BG118" i="1"/>
  <c r="BI118" i="1" s="1"/>
  <c r="EO121" i="1"/>
  <c r="EL121" i="1"/>
  <c r="AY115" i="1"/>
  <c r="DO115" i="1" s="1"/>
  <c r="CL118" i="1"/>
  <c r="CN118" i="1" s="1"/>
  <c r="CQ118" i="1"/>
  <c r="CS118" i="1" s="1"/>
  <c r="DH118" i="1"/>
  <c r="AW117" i="1"/>
  <c r="EF117" i="1"/>
  <c r="EG117" i="1" s="1"/>
  <c r="AC119" i="1"/>
  <c r="CH119" i="1"/>
  <c r="BC119" i="1"/>
  <c r="DL115" i="1"/>
  <c r="DM115" i="1" s="1"/>
  <c r="BD119" i="1"/>
  <c r="AS119" i="1"/>
  <c r="CI119" i="1" s="1"/>
  <c r="V121" i="1"/>
  <c r="W121" i="1"/>
  <c r="U122" i="1"/>
  <c r="CQ119" i="1" l="1"/>
  <c r="CL119" i="1"/>
  <c r="DQ116" i="1"/>
  <c r="DR116" i="1" s="1"/>
  <c r="EF118" i="1"/>
  <c r="AW118" i="1"/>
  <c r="BM119" i="1"/>
  <c r="BH119" i="1"/>
  <c r="AX117" i="1"/>
  <c r="DJ117" i="1" s="1"/>
  <c r="EG118" i="1"/>
  <c r="BN118" i="1"/>
  <c r="BP118" i="1" s="1"/>
  <c r="AP118" i="1"/>
  <c r="BR118" i="1" s="1"/>
  <c r="W122" i="1"/>
  <c r="V122" i="1"/>
  <c r="U123" i="1"/>
  <c r="AU119" i="1"/>
  <c r="BY116" i="1"/>
  <c r="BZ116" i="1" s="1"/>
  <c r="CB116" i="1" s="1"/>
  <c r="CD116" i="1" s="1"/>
  <c r="EA116" i="1" s="1"/>
  <c r="EC116" i="1" s="1"/>
  <c r="EI116" i="1" s="1"/>
  <c r="AA121" i="1"/>
  <c r="AE121" i="1"/>
  <c r="AT121" i="1" s="1"/>
  <c r="CV121" i="1" s="1"/>
  <c r="AB121" i="1"/>
  <c r="BG119" i="1"/>
  <c r="BI119" i="1" s="1"/>
  <c r="BL119" i="1"/>
  <c r="BN119" i="1" s="1"/>
  <c r="BP119" i="1" s="1"/>
  <c r="DR115" i="1"/>
  <c r="DT115" i="1" s="1"/>
  <c r="DX115" i="1" s="1"/>
  <c r="EB115" i="1" s="1"/>
  <c r="EC115" i="1" s="1"/>
  <c r="EI115" i="1" s="1"/>
  <c r="DQ115" i="1"/>
  <c r="CH120" i="1"/>
  <c r="BC120" i="1"/>
  <c r="AC120" i="1"/>
  <c r="BX121" i="1"/>
  <c r="DP121" i="1"/>
  <c r="BS121" i="1"/>
  <c r="DK121" i="1"/>
  <c r="AM121" i="1"/>
  <c r="BT117" i="1"/>
  <c r="BU117" i="1" s="1"/>
  <c r="DC120" i="1"/>
  <c r="DD120" i="1" s="1"/>
  <c r="CY120" i="1"/>
  <c r="CZ120" i="1" s="1"/>
  <c r="DF120" i="1" s="1"/>
  <c r="CM119" i="1"/>
  <c r="CR119" i="1"/>
  <c r="EE119" i="1"/>
  <c r="AO119" i="1"/>
  <c r="EO122" i="1"/>
  <c r="EL122" i="1"/>
  <c r="DL116" i="1"/>
  <c r="DM116" i="1" s="1"/>
  <c r="DT116" i="1" s="1"/>
  <c r="DX116" i="1" s="1"/>
  <c r="EB116" i="1" s="1"/>
  <c r="AQ117" i="1"/>
  <c r="BW117" i="1" s="1"/>
  <c r="BD120" i="1"/>
  <c r="AS120" i="1"/>
  <c r="CI120" i="1" s="1"/>
  <c r="AW119" i="1" l="1"/>
  <c r="EF119" i="1"/>
  <c r="U124" i="1"/>
  <c r="V123" i="1"/>
  <c r="W123" i="1"/>
  <c r="AY117" i="1"/>
  <c r="DO117" i="1" s="1"/>
  <c r="EO123" i="1"/>
  <c r="EL123" i="1"/>
  <c r="AO120" i="1"/>
  <c r="EE120" i="1"/>
  <c r="BX122" i="1"/>
  <c r="DP122" i="1"/>
  <c r="BS122" i="1"/>
  <c r="DK122" i="1"/>
  <c r="AM122" i="1"/>
  <c r="DM117" i="1"/>
  <c r="DL117" i="1"/>
  <c r="CN119" i="1"/>
  <c r="AP119" i="1"/>
  <c r="BR119" i="1" s="1"/>
  <c r="AU120" i="1"/>
  <c r="AS121" i="1"/>
  <c r="CI121" i="1" s="1"/>
  <c r="BD121" i="1"/>
  <c r="AB122" i="1"/>
  <c r="AA122" i="1"/>
  <c r="AE122" i="1"/>
  <c r="AT122" i="1" s="1"/>
  <c r="CV122" i="1" s="1"/>
  <c r="CS119" i="1"/>
  <c r="BG120" i="1"/>
  <c r="BI120" i="1" s="1"/>
  <c r="BP120" i="1" s="1"/>
  <c r="BL120" i="1"/>
  <c r="BN120" i="1" s="1"/>
  <c r="DC121" i="1"/>
  <c r="DD121" i="1" s="1"/>
  <c r="CY121" i="1"/>
  <c r="CZ121" i="1" s="1"/>
  <c r="DF121" i="1"/>
  <c r="AQ118" i="1"/>
  <c r="BW118" i="1" s="1"/>
  <c r="CR120" i="1"/>
  <c r="CM120" i="1"/>
  <c r="CL120" i="1"/>
  <c r="CN120" i="1" s="1"/>
  <c r="CQ120" i="1"/>
  <c r="AC121" i="1"/>
  <c r="AU121" i="1"/>
  <c r="CH121" i="1"/>
  <c r="BC121" i="1"/>
  <c r="BT118" i="1"/>
  <c r="BU118" i="1" s="1"/>
  <c r="AX118" i="1"/>
  <c r="DJ118" i="1" s="1"/>
  <c r="EG119" i="1"/>
  <c r="BH120" i="1"/>
  <c r="BM120" i="1"/>
  <c r="BY117" i="1"/>
  <c r="BZ117" i="1" s="1"/>
  <c r="CB117" i="1" s="1"/>
  <c r="CD117" i="1" s="1"/>
  <c r="EA117" i="1" s="1"/>
  <c r="CM121" i="1" l="1"/>
  <c r="CR121" i="1"/>
  <c r="DQ117" i="1"/>
  <c r="DR117" i="1" s="1"/>
  <c r="DT117" i="1" s="1"/>
  <c r="DX117" i="1" s="1"/>
  <c r="EB117" i="1" s="1"/>
  <c r="EC117" i="1" s="1"/>
  <c r="EI117" i="1" s="1"/>
  <c r="EF120" i="1"/>
  <c r="AW120" i="1"/>
  <c r="AB123" i="1"/>
  <c r="AE123" i="1"/>
  <c r="AT123" i="1" s="1"/>
  <c r="CV123" i="1" s="1"/>
  <c r="AA123" i="1"/>
  <c r="BG121" i="1"/>
  <c r="BL121" i="1"/>
  <c r="BT119" i="1"/>
  <c r="BU119" i="1"/>
  <c r="DP123" i="1"/>
  <c r="BX123" i="1"/>
  <c r="DK123" i="1"/>
  <c r="BS123" i="1"/>
  <c r="AM123" i="1"/>
  <c r="CQ121" i="1"/>
  <c r="CS121" i="1" s="1"/>
  <c r="DH121" i="1" s="1"/>
  <c r="CL121" i="1"/>
  <c r="CN121" i="1" s="1"/>
  <c r="BY118" i="1"/>
  <c r="BZ118" i="1"/>
  <c r="CB118" i="1" s="1"/>
  <c r="CD118" i="1" s="1"/>
  <c r="EA118" i="1" s="1"/>
  <c r="AQ119" i="1"/>
  <c r="BW119" i="1" s="1"/>
  <c r="U125" i="1"/>
  <c r="W124" i="1"/>
  <c r="V124" i="1"/>
  <c r="DC122" i="1"/>
  <c r="DD122" i="1" s="1"/>
  <c r="CY122" i="1"/>
  <c r="CZ122" i="1" s="1"/>
  <c r="DF122" i="1"/>
  <c r="DH119" i="1"/>
  <c r="EG120" i="1"/>
  <c r="EE121" i="1"/>
  <c r="AO121" i="1"/>
  <c r="CH122" i="1"/>
  <c r="AC122" i="1"/>
  <c r="BC122" i="1"/>
  <c r="AP120" i="1"/>
  <c r="BR120" i="1" s="1"/>
  <c r="AX119" i="1"/>
  <c r="DJ119" i="1" s="1"/>
  <c r="EF121" i="1"/>
  <c r="AW121" i="1"/>
  <c r="BD122" i="1"/>
  <c r="AS122" i="1"/>
  <c r="CI122" i="1" s="1"/>
  <c r="DL118" i="1"/>
  <c r="DM118" i="1"/>
  <c r="AY118" i="1"/>
  <c r="DO118" i="1" s="1"/>
  <c r="CS120" i="1"/>
  <c r="DH120" i="1" s="1"/>
  <c r="BH121" i="1"/>
  <c r="BM121" i="1"/>
  <c r="EO124" i="1"/>
  <c r="EL124" i="1"/>
  <c r="CL122" i="1" l="1"/>
  <c r="CQ122" i="1"/>
  <c r="BX124" i="1"/>
  <c r="DP124" i="1"/>
  <c r="BS124" i="1"/>
  <c r="DK124" i="1"/>
  <c r="AM124" i="1"/>
  <c r="AY119" i="1"/>
  <c r="DO119" i="1" s="1"/>
  <c r="AP121" i="1"/>
  <c r="BR121" i="1" s="1"/>
  <c r="AA124" i="1"/>
  <c r="AE124" i="1"/>
  <c r="AT124" i="1" s="1"/>
  <c r="CV124" i="1" s="1"/>
  <c r="AB124" i="1"/>
  <c r="BN121" i="1"/>
  <c r="EG121" i="1"/>
  <c r="U126" i="1"/>
  <c r="V125" i="1"/>
  <c r="W125" i="1"/>
  <c r="BI121" i="1"/>
  <c r="BP121" i="1" s="1"/>
  <c r="DR118" i="1"/>
  <c r="DQ118" i="1"/>
  <c r="BT120" i="1"/>
  <c r="BU120" i="1" s="1"/>
  <c r="BY119" i="1"/>
  <c r="BZ119" i="1" s="1"/>
  <c r="CB119" i="1" s="1"/>
  <c r="CD119" i="1" s="1"/>
  <c r="EA119" i="1" s="1"/>
  <c r="AC123" i="1"/>
  <c r="BC123" i="1"/>
  <c r="CH123" i="1"/>
  <c r="DL119" i="1"/>
  <c r="DM119" i="1" s="1"/>
  <c r="AQ120" i="1"/>
  <c r="BW120" i="1" s="1"/>
  <c r="DC123" i="1"/>
  <c r="DD123" i="1" s="1"/>
  <c r="CY123" i="1"/>
  <c r="CZ123" i="1" s="1"/>
  <c r="DF123" i="1" s="1"/>
  <c r="CR122" i="1"/>
  <c r="CM122" i="1"/>
  <c r="BD123" i="1"/>
  <c r="AS123" i="1"/>
  <c r="CI123" i="1" s="1"/>
  <c r="DT118" i="1"/>
  <c r="DX118" i="1" s="1"/>
  <c r="EB118" i="1" s="1"/>
  <c r="EC118" i="1" s="1"/>
  <c r="EI118" i="1" s="1"/>
  <c r="EO125" i="1"/>
  <c r="EL125" i="1"/>
  <c r="BL122" i="1"/>
  <c r="BN122" i="1" s="1"/>
  <c r="BG122" i="1"/>
  <c r="BI122" i="1" s="1"/>
  <c r="BP122" i="1" s="1"/>
  <c r="BH122" i="1"/>
  <c r="BM122" i="1"/>
  <c r="AX120" i="1"/>
  <c r="DJ120" i="1" s="1"/>
  <c r="AU122" i="1"/>
  <c r="AX121" i="1"/>
  <c r="DJ121" i="1" s="1"/>
  <c r="AO122" i="1"/>
  <c r="EE122" i="1"/>
  <c r="DC124" i="1" l="1"/>
  <c r="DD124" i="1" s="1"/>
  <c r="CY124" i="1"/>
  <c r="CZ124" i="1" s="1"/>
  <c r="DF124" i="1"/>
  <c r="AE125" i="1"/>
  <c r="AT125" i="1" s="1"/>
  <c r="CV125" i="1" s="1"/>
  <c r="AB125" i="1"/>
  <c r="AA125" i="1"/>
  <c r="BC124" i="1"/>
  <c r="CH124" i="1"/>
  <c r="AC124" i="1"/>
  <c r="DL120" i="1"/>
  <c r="DM120" i="1" s="1"/>
  <c r="AY120" i="1"/>
  <c r="DO120" i="1" s="1"/>
  <c r="EO126" i="1"/>
  <c r="EL126" i="1"/>
  <c r="BS125" i="1"/>
  <c r="DK125" i="1"/>
  <c r="BX125" i="1"/>
  <c r="DP125" i="1"/>
  <c r="AM125" i="1"/>
  <c r="BT121" i="1"/>
  <c r="BU121" i="1" s="1"/>
  <c r="BY120" i="1"/>
  <c r="BZ120" i="1" s="1"/>
  <c r="CB120" i="1" s="1"/>
  <c r="CD120" i="1" s="1"/>
  <c r="EA120" i="1" s="1"/>
  <c r="U127" i="1"/>
  <c r="W126" i="1"/>
  <c r="V126" i="1"/>
  <c r="AQ121" i="1"/>
  <c r="BW121" i="1" s="1"/>
  <c r="CS122" i="1"/>
  <c r="CM123" i="1"/>
  <c r="CR123" i="1"/>
  <c r="DQ119" i="1"/>
  <c r="DR119" i="1" s="1"/>
  <c r="DT119" i="1" s="1"/>
  <c r="DX119" i="1" s="1"/>
  <c r="EB119" i="1" s="1"/>
  <c r="EC119" i="1" s="1"/>
  <c r="EI119" i="1" s="1"/>
  <c r="CN122" i="1"/>
  <c r="DH122" i="1" s="1"/>
  <c r="BG123" i="1"/>
  <c r="BI123" i="1" s="1"/>
  <c r="BL123" i="1"/>
  <c r="AP122" i="1"/>
  <c r="BR122" i="1" s="1"/>
  <c r="AY121" i="1"/>
  <c r="DO121" i="1" s="1"/>
  <c r="BH123" i="1"/>
  <c r="BM123" i="1"/>
  <c r="EE123" i="1"/>
  <c r="AO123" i="1"/>
  <c r="DL121" i="1"/>
  <c r="DM121" i="1" s="1"/>
  <c r="AU123" i="1"/>
  <c r="EF122" i="1"/>
  <c r="EG122" i="1" s="1"/>
  <c r="AW122" i="1"/>
  <c r="CL123" i="1"/>
  <c r="CN123" i="1" s="1"/>
  <c r="DH123" i="1" s="1"/>
  <c r="CQ123" i="1"/>
  <c r="CS123" i="1" s="1"/>
  <c r="BD124" i="1"/>
  <c r="AS124" i="1"/>
  <c r="CI124" i="1" s="1"/>
  <c r="CY125" i="1" l="1"/>
  <c r="CZ125" i="1" s="1"/>
  <c r="DF125" i="1" s="1"/>
  <c r="DC125" i="1"/>
  <c r="DD125" i="1" s="1"/>
  <c r="AA126" i="1"/>
  <c r="AE126" i="1"/>
  <c r="AT126" i="1" s="1"/>
  <c r="CV126" i="1" s="1"/>
  <c r="AB126" i="1"/>
  <c r="U128" i="1"/>
  <c r="V127" i="1"/>
  <c r="W127" i="1"/>
  <c r="AU124" i="1"/>
  <c r="EF123" i="1"/>
  <c r="AW123" i="1"/>
  <c r="DQ121" i="1"/>
  <c r="DR121" i="1" s="1"/>
  <c r="DT121" i="1" s="1"/>
  <c r="DX121" i="1" s="1"/>
  <c r="EB121" i="1" s="1"/>
  <c r="EE124" i="1"/>
  <c r="AO124" i="1"/>
  <c r="BM124" i="1"/>
  <c r="BH124" i="1"/>
  <c r="CQ124" i="1"/>
  <c r="CL124" i="1"/>
  <c r="BX126" i="1"/>
  <c r="DP126" i="1"/>
  <c r="BS126" i="1"/>
  <c r="DK126" i="1"/>
  <c r="AM126" i="1"/>
  <c r="BT122" i="1"/>
  <c r="BU122" i="1" s="1"/>
  <c r="AQ122" i="1"/>
  <c r="BW122" i="1" s="1"/>
  <c r="BL124" i="1"/>
  <c r="BN124" i="1" s="1"/>
  <c r="BG124" i="1"/>
  <c r="BI124" i="1" s="1"/>
  <c r="BP124" i="1" s="1"/>
  <c r="CR124" i="1"/>
  <c r="CM124" i="1"/>
  <c r="AP123" i="1"/>
  <c r="BR123" i="1" s="1"/>
  <c r="AQ123" i="1"/>
  <c r="BW123" i="1" s="1"/>
  <c r="EO127" i="1"/>
  <c r="EL127" i="1"/>
  <c r="AC125" i="1"/>
  <c r="BC125" i="1"/>
  <c r="CH125" i="1"/>
  <c r="AX122" i="1"/>
  <c r="DJ122" i="1" s="1"/>
  <c r="EG123" i="1"/>
  <c r="BN123" i="1"/>
  <c r="BP123" i="1" s="1"/>
  <c r="BY121" i="1"/>
  <c r="BZ121" i="1" s="1"/>
  <c r="CB121" i="1" s="1"/>
  <c r="CD121" i="1" s="1"/>
  <c r="EA121" i="1" s="1"/>
  <c r="EC121" i="1" s="1"/>
  <c r="EI121" i="1" s="1"/>
  <c r="DQ120" i="1"/>
  <c r="DR120" i="1" s="1"/>
  <c r="DT120" i="1" s="1"/>
  <c r="DX120" i="1" s="1"/>
  <c r="EB120" i="1" s="1"/>
  <c r="EC120" i="1" s="1"/>
  <c r="EI120" i="1" s="1"/>
  <c r="BD125" i="1"/>
  <c r="AS125" i="1"/>
  <c r="CI125" i="1" s="1"/>
  <c r="EE125" i="1" l="1"/>
  <c r="AO125" i="1"/>
  <c r="AP124" i="1"/>
  <c r="BR124" i="1" s="1"/>
  <c r="BS127" i="1"/>
  <c r="DK127" i="1"/>
  <c r="BX127" i="1"/>
  <c r="DP127" i="1"/>
  <c r="AM127" i="1"/>
  <c r="AU125" i="1"/>
  <c r="U129" i="1"/>
  <c r="W128" i="1"/>
  <c r="V128" i="1"/>
  <c r="BD126" i="1"/>
  <c r="AS126" i="1"/>
  <c r="CI126" i="1" s="1"/>
  <c r="EO128" i="1"/>
  <c r="EL128" i="1"/>
  <c r="DC126" i="1"/>
  <c r="DD126" i="1" s="1"/>
  <c r="CY126" i="1"/>
  <c r="CZ126" i="1" s="1"/>
  <c r="DF126" i="1" s="1"/>
  <c r="DM122" i="1"/>
  <c r="DL122" i="1"/>
  <c r="CN124" i="1"/>
  <c r="AX123" i="1"/>
  <c r="DJ123" i="1" s="1"/>
  <c r="BC126" i="1"/>
  <c r="CH126" i="1"/>
  <c r="AU126" i="1"/>
  <c r="AC126" i="1"/>
  <c r="BY122" i="1"/>
  <c r="BZ122" i="1"/>
  <c r="CB122" i="1" s="1"/>
  <c r="CD122" i="1" s="1"/>
  <c r="EA122" i="1" s="1"/>
  <c r="BY123" i="1"/>
  <c r="BZ123" i="1" s="1"/>
  <c r="BH125" i="1"/>
  <c r="BM125" i="1"/>
  <c r="AY122" i="1"/>
  <c r="DO122" i="1" s="1"/>
  <c r="BT123" i="1"/>
  <c r="BU123" i="1" s="1"/>
  <c r="CS124" i="1"/>
  <c r="CL125" i="1"/>
  <c r="CN125" i="1" s="1"/>
  <c r="CQ125" i="1"/>
  <c r="AW124" i="1"/>
  <c r="EF124" i="1"/>
  <c r="EG124" i="1" s="1"/>
  <c r="CM125" i="1"/>
  <c r="CR125" i="1"/>
  <c r="BG125" i="1"/>
  <c r="BI125" i="1" s="1"/>
  <c r="BL125" i="1"/>
  <c r="AE127" i="1"/>
  <c r="AT127" i="1" s="1"/>
  <c r="CV127" i="1" s="1"/>
  <c r="AB127" i="1"/>
  <c r="AA127" i="1"/>
  <c r="CB123" i="1" l="1"/>
  <c r="CD123" i="1" s="1"/>
  <c r="EA123" i="1" s="1"/>
  <c r="AX124" i="1"/>
  <c r="DJ124" i="1" s="1"/>
  <c r="AW126" i="1"/>
  <c r="EF126" i="1"/>
  <c r="AA128" i="1"/>
  <c r="AE128" i="1"/>
  <c r="AT128" i="1" s="1"/>
  <c r="CV128" i="1" s="1"/>
  <c r="AB128" i="1"/>
  <c r="BD127" i="1"/>
  <c r="AS127" i="1"/>
  <c r="CI127" i="1" s="1"/>
  <c r="CQ126" i="1"/>
  <c r="CL126" i="1"/>
  <c r="U130" i="1"/>
  <c r="V129" i="1"/>
  <c r="W129" i="1"/>
  <c r="BT124" i="1"/>
  <c r="BU124" i="1" s="1"/>
  <c r="BL126" i="1"/>
  <c r="BG126" i="1"/>
  <c r="AQ124" i="1"/>
  <c r="BW124" i="1" s="1"/>
  <c r="DR122" i="1"/>
  <c r="DQ122" i="1"/>
  <c r="BN125" i="1"/>
  <c r="BP125" i="1" s="1"/>
  <c r="CS125" i="1"/>
  <c r="DH125" i="1" s="1"/>
  <c r="AY123" i="1"/>
  <c r="DO123" i="1" s="1"/>
  <c r="AW125" i="1"/>
  <c r="EF125" i="1"/>
  <c r="AP125" i="1"/>
  <c r="BR125" i="1" s="1"/>
  <c r="DL123" i="1"/>
  <c r="DM123" i="1" s="1"/>
  <c r="EO129" i="1"/>
  <c r="EL129" i="1"/>
  <c r="EG125" i="1"/>
  <c r="CR126" i="1"/>
  <c r="CM126" i="1"/>
  <c r="CY127" i="1"/>
  <c r="CZ127" i="1" s="1"/>
  <c r="DF127" i="1" s="1"/>
  <c r="DC127" i="1"/>
  <c r="DD127" i="1" s="1"/>
  <c r="DH124" i="1"/>
  <c r="BM126" i="1"/>
  <c r="BH126" i="1"/>
  <c r="AU127" i="1"/>
  <c r="AC127" i="1"/>
  <c r="BC127" i="1"/>
  <c r="CH127" i="1"/>
  <c r="EE126" i="1"/>
  <c r="EG126" i="1" s="1"/>
  <c r="AO126" i="1"/>
  <c r="DT122" i="1"/>
  <c r="DX122" i="1" s="1"/>
  <c r="EB122" i="1" s="1"/>
  <c r="EC122" i="1" s="1"/>
  <c r="EI122" i="1" s="1"/>
  <c r="BX128" i="1"/>
  <c r="DP128" i="1"/>
  <c r="BS128" i="1"/>
  <c r="DK128" i="1"/>
  <c r="AM128" i="1"/>
  <c r="AX125" i="1" l="1"/>
  <c r="DJ125" i="1" s="1"/>
  <c r="BI126" i="1"/>
  <c r="BP126" i="1" s="1"/>
  <c r="CN126" i="1"/>
  <c r="AX126" i="1"/>
  <c r="DJ126" i="1" s="1"/>
  <c r="DQ123" i="1"/>
  <c r="DR123" i="1" s="1"/>
  <c r="DT123" i="1" s="1"/>
  <c r="DX123" i="1" s="1"/>
  <c r="EB123" i="1" s="1"/>
  <c r="EC123" i="1" s="1"/>
  <c r="EI123" i="1" s="1"/>
  <c r="BN126" i="1"/>
  <c r="CS126" i="1"/>
  <c r="DM124" i="1"/>
  <c r="DL124" i="1"/>
  <c r="EO130" i="1"/>
  <c r="EL130" i="1"/>
  <c r="CM127" i="1"/>
  <c r="CR127" i="1"/>
  <c r="AY124" i="1"/>
  <c r="DO124" i="1" s="1"/>
  <c r="AP126" i="1"/>
  <c r="BR126" i="1" s="1"/>
  <c r="CL127" i="1"/>
  <c r="CN127" i="1" s="1"/>
  <c r="CQ127" i="1"/>
  <c r="CS127" i="1" s="1"/>
  <c r="DH127" i="1" s="1"/>
  <c r="BH127" i="1"/>
  <c r="BM127" i="1"/>
  <c r="BG127" i="1"/>
  <c r="BI127" i="1" s="1"/>
  <c r="BL127" i="1"/>
  <c r="AE129" i="1"/>
  <c r="AT129" i="1" s="1"/>
  <c r="CV129" i="1" s="1"/>
  <c r="AB129" i="1"/>
  <c r="AA129" i="1"/>
  <c r="BD128" i="1"/>
  <c r="AS128" i="1"/>
  <c r="CI128" i="1" s="1"/>
  <c r="EE127" i="1"/>
  <c r="EG127" i="1" s="1"/>
  <c r="AO127" i="1"/>
  <c r="BT125" i="1"/>
  <c r="BU125" i="1"/>
  <c r="BS129" i="1"/>
  <c r="DK129" i="1"/>
  <c r="BX129" i="1"/>
  <c r="DP129" i="1"/>
  <c r="AM129" i="1"/>
  <c r="DC128" i="1"/>
  <c r="DD128" i="1" s="1"/>
  <c r="CY128" i="1"/>
  <c r="CZ128" i="1" s="1"/>
  <c r="DF128" i="1"/>
  <c r="AW127" i="1"/>
  <c r="EF127" i="1"/>
  <c r="AQ125" i="1"/>
  <c r="BW125" i="1" s="1"/>
  <c r="BY124" i="1"/>
  <c r="BZ124" i="1" s="1"/>
  <c r="CB124" i="1" s="1"/>
  <c r="CD124" i="1" s="1"/>
  <c r="EA124" i="1" s="1"/>
  <c r="U131" i="1"/>
  <c r="W130" i="1"/>
  <c r="V130" i="1"/>
  <c r="BC128" i="1"/>
  <c r="CH128" i="1"/>
  <c r="AC128" i="1"/>
  <c r="BT126" i="1" l="1"/>
  <c r="BU126" i="1" s="1"/>
  <c r="DH126" i="1"/>
  <c r="CR128" i="1"/>
  <c r="CM128" i="1"/>
  <c r="AQ126" i="1"/>
  <c r="BW126" i="1" s="1"/>
  <c r="AU128" i="1"/>
  <c r="BY125" i="1"/>
  <c r="BZ125" i="1" s="1"/>
  <c r="CB125" i="1" s="1"/>
  <c r="CD125" i="1" s="1"/>
  <c r="EA125" i="1" s="1"/>
  <c r="BM128" i="1"/>
  <c r="BH128" i="1"/>
  <c r="DQ124" i="1"/>
  <c r="DR124" i="1" s="1"/>
  <c r="DT124" i="1" s="1"/>
  <c r="DX124" i="1" s="1"/>
  <c r="EB124" i="1" s="1"/>
  <c r="EC124" i="1" s="1"/>
  <c r="EI124" i="1" s="1"/>
  <c r="AY125" i="1"/>
  <c r="DO125" i="1" s="1"/>
  <c r="CQ128" i="1"/>
  <c r="CS128" i="1" s="1"/>
  <c r="CL128" i="1"/>
  <c r="CN128" i="1" s="1"/>
  <c r="DH128" i="1"/>
  <c r="AU129" i="1"/>
  <c r="AC129" i="1"/>
  <c r="BC129" i="1"/>
  <c r="CH129" i="1"/>
  <c r="DL125" i="1"/>
  <c r="DM125" i="1" s="1"/>
  <c r="AX127" i="1"/>
  <c r="DJ127" i="1" s="1"/>
  <c r="AY127" i="1"/>
  <c r="DO127" i="1" s="1"/>
  <c r="BD129" i="1"/>
  <c r="AS129" i="1"/>
  <c r="CI129" i="1" s="1"/>
  <c r="CY129" i="1"/>
  <c r="CZ129" i="1" s="1"/>
  <c r="DC129" i="1"/>
  <c r="DD129" i="1" s="1"/>
  <c r="DF129" i="1"/>
  <c r="EE128" i="1"/>
  <c r="AO128" i="1"/>
  <c r="BX130" i="1"/>
  <c r="DP130" i="1"/>
  <c r="BS130" i="1"/>
  <c r="DK130" i="1"/>
  <c r="AM130" i="1"/>
  <c r="AA130" i="1"/>
  <c r="AE130" i="1"/>
  <c r="AT130" i="1" s="1"/>
  <c r="CV130" i="1" s="1"/>
  <c r="AB130" i="1"/>
  <c r="EO131" i="1"/>
  <c r="EL131" i="1"/>
  <c r="DM126" i="1"/>
  <c r="DL126" i="1"/>
  <c r="BL128" i="1"/>
  <c r="BN128" i="1" s="1"/>
  <c r="BG128" i="1"/>
  <c r="BI128" i="1" s="1"/>
  <c r="BP128" i="1"/>
  <c r="U132" i="1"/>
  <c r="V131" i="1"/>
  <c r="W131" i="1"/>
  <c r="AP127" i="1"/>
  <c r="BR127" i="1" s="1"/>
  <c r="BN127" i="1"/>
  <c r="BP127" i="1" s="1"/>
  <c r="AY126" i="1"/>
  <c r="DO126" i="1" s="1"/>
  <c r="BS131" i="1" l="1"/>
  <c r="DK131" i="1"/>
  <c r="BX131" i="1"/>
  <c r="DP131" i="1"/>
  <c r="AM131" i="1"/>
  <c r="BH129" i="1"/>
  <c r="BM129" i="1"/>
  <c r="AW129" i="1"/>
  <c r="EF129" i="1"/>
  <c r="U133" i="1"/>
  <c r="W132" i="1"/>
  <c r="V132" i="1"/>
  <c r="DQ127" i="1"/>
  <c r="DR127" i="1" s="1"/>
  <c r="BD130" i="1"/>
  <c r="AS130" i="1"/>
  <c r="CI130" i="1" s="1"/>
  <c r="AQ128" i="1"/>
  <c r="BW128" i="1" s="1"/>
  <c r="AP128" i="1"/>
  <c r="BR128" i="1" s="1"/>
  <c r="DL127" i="1"/>
  <c r="DM127" i="1" s="1"/>
  <c r="DC130" i="1"/>
  <c r="DD130" i="1" s="1"/>
  <c r="CY130" i="1"/>
  <c r="CZ130" i="1" s="1"/>
  <c r="DF130" i="1" s="1"/>
  <c r="EG128" i="1"/>
  <c r="AW128" i="1"/>
  <c r="EF128" i="1"/>
  <c r="DQ126" i="1"/>
  <c r="DR126" i="1" s="1"/>
  <c r="DT126" i="1" s="1"/>
  <c r="DX126" i="1" s="1"/>
  <c r="EB126" i="1" s="1"/>
  <c r="BC130" i="1"/>
  <c r="CH130" i="1"/>
  <c r="AC130" i="1"/>
  <c r="DR125" i="1"/>
  <c r="DT125" i="1" s="1"/>
  <c r="DX125" i="1" s="1"/>
  <c r="EB125" i="1" s="1"/>
  <c r="EC125" i="1" s="1"/>
  <c r="EI125" i="1" s="1"/>
  <c r="DQ125" i="1"/>
  <c r="BT127" i="1"/>
  <c r="BU127" i="1"/>
  <c r="CL129" i="1"/>
  <c r="CQ129" i="1"/>
  <c r="CS129" i="1" s="1"/>
  <c r="BY126" i="1"/>
  <c r="BZ126" i="1" s="1"/>
  <c r="CB126" i="1" s="1"/>
  <c r="CD126" i="1" s="1"/>
  <c r="EA126" i="1" s="1"/>
  <c r="EO132" i="1"/>
  <c r="EL132" i="1"/>
  <c r="AQ127" i="1"/>
  <c r="BW127" i="1" s="1"/>
  <c r="BG129" i="1"/>
  <c r="BI129" i="1" s="1"/>
  <c r="BL129" i="1"/>
  <c r="BN129" i="1" s="1"/>
  <c r="BP129" i="1"/>
  <c r="AE131" i="1"/>
  <c r="AT131" i="1" s="1"/>
  <c r="CV131" i="1" s="1"/>
  <c r="AB131" i="1"/>
  <c r="AA131" i="1"/>
  <c r="CM129" i="1"/>
  <c r="CR129" i="1"/>
  <c r="EE129" i="1"/>
  <c r="EG129" i="1" s="1"/>
  <c r="AO129" i="1"/>
  <c r="DT127" i="1" l="1"/>
  <c r="DX127" i="1" s="1"/>
  <c r="EB127" i="1" s="1"/>
  <c r="EC126" i="1"/>
  <c r="EI126" i="1" s="1"/>
  <c r="CY131" i="1"/>
  <c r="CZ131" i="1" s="1"/>
  <c r="DC131" i="1"/>
  <c r="DD131" i="1" s="1"/>
  <c r="DF131" i="1" s="1"/>
  <c r="BT128" i="1"/>
  <c r="BU128" i="1" s="1"/>
  <c r="CB128" i="1" s="1"/>
  <c r="CD128" i="1" s="1"/>
  <c r="EA128" i="1" s="1"/>
  <c r="AA132" i="1"/>
  <c r="AE132" i="1"/>
  <c r="AT132" i="1" s="1"/>
  <c r="CV132" i="1" s="1"/>
  <c r="AB132" i="1"/>
  <c r="AX128" i="1"/>
  <c r="DJ128" i="1" s="1"/>
  <c r="BY128" i="1"/>
  <c r="BZ128" i="1"/>
  <c r="U134" i="1"/>
  <c r="V133" i="1"/>
  <c r="W133" i="1"/>
  <c r="EE130" i="1"/>
  <c r="AO130" i="1"/>
  <c r="CR130" i="1"/>
  <c r="CM130" i="1"/>
  <c r="CN129" i="1"/>
  <c r="DH129" i="1" s="1"/>
  <c r="AU130" i="1"/>
  <c r="BM130" i="1"/>
  <c r="BH130" i="1"/>
  <c r="BY127" i="1"/>
  <c r="BZ127" i="1" s="1"/>
  <c r="CB127" i="1" s="1"/>
  <c r="CD127" i="1" s="1"/>
  <c r="EA127" i="1" s="1"/>
  <c r="EC127" i="1" s="1"/>
  <c r="EI127" i="1" s="1"/>
  <c r="CQ130" i="1"/>
  <c r="CS130" i="1" s="1"/>
  <c r="CL130" i="1"/>
  <c r="CN130" i="1" s="1"/>
  <c r="DH130" i="1"/>
  <c r="AX129" i="1"/>
  <c r="DJ129" i="1" s="1"/>
  <c r="AQ129" i="1"/>
  <c r="BW129" i="1" s="1"/>
  <c r="AP129" i="1"/>
  <c r="BR129" i="1" s="1"/>
  <c r="BL130" i="1"/>
  <c r="BG130" i="1"/>
  <c r="BI130" i="1" s="1"/>
  <c r="AC131" i="1"/>
  <c r="BC131" i="1"/>
  <c r="CH131" i="1"/>
  <c r="EO133" i="1"/>
  <c r="EL133" i="1"/>
  <c r="BD131" i="1"/>
  <c r="AS131" i="1"/>
  <c r="CI131" i="1" s="1"/>
  <c r="BX132" i="1"/>
  <c r="DP132" i="1"/>
  <c r="BS132" i="1"/>
  <c r="DK132" i="1"/>
  <c r="AM132" i="1"/>
  <c r="AW130" i="1" l="1"/>
  <c r="EF130" i="1"/>
  <c r="U135" i="1"/>
  <c r="W134" i="1"/>
  <c r="V134" i="1"/>
  <c r="BC132" i="1"/>
  <c r="CH132" i="1"/>
  <c r="AC132" i="1"/>
  <c r="AU131" i="1"/>
  <c r="BH131" i="1"/>
  <c r="BM131" i="1"/>
  <c r="BN130" i="1"/>
  <c r="BP130" i="1" s="1"/>
  <c r="DL128" i="1"/>
  <c r="DM128" i="1" s="1"/>
  <c r="CM131" i="1"/>
  <c r="CR131" i="1"/>
  <c r="EO134" i="1"/>
  <c r="EL134" i="1"/>
  <c r="AQ130" i="1"/>
  <c r="BW130" i="1" s="1"/>
  <c r="AP130" i="1"/>
  <c r="BR130" i="1" s="1"/>
  <c r="AY128" i="1"/>
  <c r="DO128" i="1" s="1"/>
  <c r="CL131" i="1"/>
  <c r="CN131" i="1" s="1"/>
  <c r="CQ131" i="1"/>
  <c r="CS131" i="1" s="1"/>
  <c r="DH131" i="1" s="1"/>
  <c r="BT129" i="1"/>
  <c r="BU129" i="1"/>
  <c r="EG130" i="1"/>
  <c r="DL129" i="1"/>
  <c r="DM129" i="1" s="1"/>
  <c r="BG131" i="1"/>
  <c r="BI131" i="1" s="1"/>
  <c r="BP131" i="1" s="1"/>
  <c r="BL131" i="1"/>
  <c r="BN131" i="1" s="1"/>
  <c r="BY129" i="1"/>
  <c r="BZ129" i="1" s="1"/>
  <c r="AE133" i="1"/>
  <c r="AT133" i="1" s="1"/>
  <c r="CV133" i="1" s="1"/>
  <c r="AB133" i="1"/>
  <c r="AA133" i="1"/>
  <c r="BD132" i="1"/>
  <c r="AS132" i="1"/>
  <c r="CI132" i="1" s="1"/>
  <c r="EE131" i="1"/>
  <c r="AO131" i="1"/>
  <c r="AY129" i="1"/>
  <c r="DO129" i="1" s="1"/>
  <c r="BS133" i="1"/>
  <c r="DK133" i="1"/>
  <c r="BX133" i="1"/>
  <c r="DP133" i="1"/>
  <c r="AM133" i="1"/>
  <c r="DC132" i="1"/>
  <c r="DD132" i="1" s="1"/>
  <c r="CY132" i="1"/>
  <c r="CZ132" i="1" s="1"/>
  <c r="DF132" i="1"/>
  <c r="CY133" i="1" l="1"/>
  <c r="CZ133" i="1" s="1"/>
  <c r="DC133" i="1"/>
  <c r="DD133" i="1" s="1"/>
  <c r="DF133" i="1"/>
  <c r="BY130" i="1"/>
  <c r="BZ130" i="1" s="1"/>
  <c r="CQ132" i="1"/>
  <c r="CL132" i="1"/>
  <c r="CB129" i="1"/>
  <c r="CD129" i="1" s="1"/>
  <c r="EA129" i="1" s="1"/>
  <c r="BL132" i="1"/>
  <c r="BG132" i="1"/>
  <c r="DQ129" i="1"/>
  <c r="DR129" i="1" s="1"/>
  <c r="DT129" i="1" s="1"/>
  <c r="DX129" i="1" s="1"/>
  <c r="EB129" i="1" s="1"/>
  <c r="AP131" i="1"/>
  <c r="BR131" i="1" s="1"/>
  <c r="EO135" i="1"/>
  <c r="EL135" i="1"/>
  <c r="BX134" i="1"/>
  <c r="DP134" i="1"/>
  <c r="BS134" i="1"/>
  <c r="DK134" i="1"/>
  <c r="AM134" i="1"/>
  <c r="AA134" i="1"/>
  <c r="AE134" i="1"/>
  <c r="AT134" i="1" s="1"/>
  <c r="CV134" i="1" s="1"/>
  <c r="AB134" i="1"/>
  <c r="U136" i="1"/>
  <c r="V135" i="1"/>
  <c r="W135" i="1"/>
  <c r="CR132" i="1"/>
  <c r="CM132" i="1"/>
  <c r="BM132" i="1"/>
  <c r="BH132" i="1"/>
  <c r="AW131" i="1"/>
  <c r="EF131" i="1"/>
  <c r="EG131" i="1" s="1"/>
  <c r="AC133" i="1"/>
  <c r="BC133" i="1"/>
  <c r="CH133" i="1"/>
  <c r="DQ128" i="1"/>
  <c r="DR128" i="1" s="1"/>
  <c r="DT128" i="1" s="1"/>
  <c r="DX128" i="1" s="1"/>
  <c r="EB128" i="1" s="1"/>
  <c r="EC128" i="1" s="1"/>
  <c r="EI128" i="1" s="1"/>
  <c r="EE132" i="1"/>
  <c r="AO132" i="1"/>
  <c r="AX130" i="1"/>
  <c r="DJ130" i="1" s="1"/>
  <c r="BD133" i="1"/>
  <c r="AS133" i="1"/>
  <c r="CI133" i="1" s="1"/>
  <c r="BT130" i="1"/>
  <c r="BU130" i="1" s="1"/>
  <c r="CB130" i="1" s="1"/>
  <c r="CD130" i="1" s="1"/>
  <c r="EA130" i="1" s="1"/>
  <c r="AU132" i="1"/>
  <c r="BD134" i="1" l="1"/>
  <c r="AS134" i="1"/>
  <c r="CI134" i="1" s="1"/>
  <c r="BI132" i="1"/>
  <c r="DC134" i="1"/>
  <c r="DD134" i="1" s="1"/>
  <c r="CY134" i="1"/>
  <c r="CZ134" i="1" s="1"/>
  <c r="DF134" i="1"/>
  <c r="BN132" i="1"/>
  <c r="BC134" i="1"/>
  <c r="CH134" i="1"/>
  <c r="AU134" i="1"/>
  <c r="AC134" i="1"/>
  <c r="EO136" i="1"/>
  <c r="EL136" i="1"/>
  <c r="EC129" i="1"/>
  <c r="EI129" i="1" s="1"/>
  <c r="CM133" i="1"/>
  <c r="CR133" i="1"/>
  <c r="BH133" i="1"/>
  <c r="BM133" i="1"/>
  <c r="BG133" i="1"/>
  <c r="BI133" i="1" s="1"/>
  <c r="BL133" i="1"/>
  <c r="BT131" i="1"/>
  <c r="BU131" i="1" s="1"/>
  <c r="DL130" i="1"/>
  <c r="DM130" i="1" s="1"/>
  <c r="EE133" i="1"/>
  <c r="AO133" i="1"/>
  <c r="AQ131" i="1"/>
  <c r="BW131" i="1" s="1"/>
  <c r="CN132" i="1"/>
  <c r="DH132" i="1" s="1"/>
  <c r="AY130" i="1"/>
  <c r="DO130" i="1" s="1"/>
  <c r="CS132" i="1"/>
  <c r="AX131" i="1"/>
  <c r="DJ131" i="1" s="1"/>
  <c r="AY131" i="1"/>
  <c r="DO131" i="1" s="1"/>
  <c r="CL133" i="1"/>
  <c r="CN133" i="1" s="1"/>
  <c r="CQ133" i="1"/>
  <c r="CS133" i="1" s="1"/>
  <c r="DH133" i="1"/>
  <c r="AU133" i="1"/>
  <c r="AE135" i="1"/>
  <c r="AT135" i="1" s="1"/>
  <c r="CV135" i="1" s="1"/>
  <c r="AB135" i="1"/>
  <c r="AA135" i="1"/>
  <c r="AP132" i="1"/>
  <c r="BR132" i="1" s="1"/>
  <c r="BS135" i="1"/>
  <c r="DK135" i="1"/>
  <c r="BX135" i="1"/>
  <c r="DP135" i="1"/>
  <c r="AM135" i="1"/>
  <c r="AW132" i="1"/>
  <c r="EF132" i="1"/>
  <c r="EG132" i="1"/>
  <c r="U137" i="1"/>
  <c r="W136" i="1"/>
  <c r="V136" i="1"/>
  <c r="CY135" i="1" l="1"/>
  <c r="CZ135" i="1" s="1"/>
  <c r="DC135" i="1"/>
  <c r="DD135" i="1" s="1"/>
  <c r="DF135" i="1" s="1"/>
  <c r="DQ130" i="1"/>
  <c r="DR130" i="1"/>
  <c r="DT130" i="1" s="1"/>
  <c r="DX130" i="1" s="1"/>
  <c r="EB130" i="1" s="1"/>
  <c r="EC130" i="1" s="1"/>
  <c r="EI130" i="1" s="1"/>
  <c r="AW133" i="1"/>
  <c r="EF133" i="1"/>
  <c r="BY131" i="1"/>
  <c r="BZ131" i="1" s="1"/>
  <c r="CB131" i="1" s="1"/>
  <c r="CD131" i="1" s="1"/>
  <c r="EA131" i="1" s="1"/>
  <c r="BX136" i="1"/>
  <c r="DP136" i="1"/>
  <c r="BS136" i="1"/>
  <c r="DK136" i="1"/>
  <c r="AM136" i="1"/>
  <c r="BN133" i="1"/>
  <c r="BP133" i="1" s="1"/>
  <c r="EO137" i="1"/>
  <c r="EL137" i="1"/>
  <c r="BT132" i="1"/>
  <c r="BU132" i="1" s="1"/>
  <c r="AQ133" i="1"/>
  <c r="BW133" i="1" s="1"/>
  <c r="AP133" i="1"/>
  <c r="BR133" i="1" s="1"/>
  <c r="EE134" i="1"/>
  <c r="AO134" i="1"/>
  <c r="BP132" i="1"/>
  <c r="U138" i="1"/>
  <c r="V137" i="1"/>
  <c r="W137" i="1"/>
  <c r="EG133" i="1"/>
  <c r="AW134" i="1"/>
  <c r="EF134" i="1"/>
  <c r="CR134" i="1"/>
  <c r="CM134" i="1"/>
  <c r="AQ132" i="1"/>
  <c r="BW132" i="1" s="1"/>
  <c r="AX132" i="1"/>
  <c r="DJ132" i="1" s="1"/>
  <c r="AC135" i="1"/>
  <c r="BC135" i="1"/>
  <c r="CH135" i="1"/>
  <c r="DL131" i="1"/>
  <c r="DM131" i="1"/>
  <c r="CQ134" i="1"/>
  <c r="CS134" i="1" s="1"/>
  <c r="CL134" i="1"/>
  <c r="CN134" i="1" s="1"/>
  <c r="DH134" i="1" s="1"/>
  <c r="BM134" i="1"/>
  <c r="BH134" i="1"/>
  <c r="AA136" i="1"/>
  <c r="AE136" i="1"/>
  <c r="AT136" i="1" s="1"/>
  <c r="CV136" i="1" s="1"/>
  <c r="AB136" i="1"/>
  <c r="DQ131" i="1"/>
  <c r="DR131" i="1" s="1"/>
  <c r="BD135" i="1"/>
  <c r="AS135" i="1"/>
  <c r="CI135" i="1" s="1"/>
  <c r="BL134" i="1"/>
  <c r="BN134" i="1" s="1"/>
  <c r="BG134" i="1"/>
  <c r="BI134" i="1" s="1"/>
  <c r="BP134" i="1"/>
  <c r="AU135" i="1" l="1"/>
  <c r="BY133" i="1"/>
  <c r="BZ133" i="1" s="1"/>
  <c r="DL132" i="1"/>
  <c r="DM132" i="1" s="1"/>
  <c r="AE137" i="1"/>
  <c r="AT137" i="1" s="1"/>
  <c r="CV137" i="1" s="1"/>
  <c r="AB137" i="1"/>
  <c r="AA137" i="1"/>
  <c r="AY132" i="1"/>
  <c r="DO132" i="1" s="1"/>
  <c r="BS137" i="1"/>
  <c r="DK137" i="1"/>
  <c r="BX137" i="1"/>
  <c r="DP137" i="1"/>
  <c r="AM137" i="1"/>
  <c r="DT131" i="1"/>
  <c r="DX131" i="1" s="1"/>
  <c r="EB131" i="1" s="1"/>
  <c r="EC131" i="1" s="1"/>
  <c r="EI131" i="1" s="1"/>
  <c r="BY132" i="1"/>
  <c r="BZ132" i="1" s="1"/>
  <c r="CB132" i="1" s="1"/>
  <c r="CD132" i="1" s="1"/>
  <c r="EA132" i="1" s="1"/>
  <c r="U139" i="1"/>
  <c r="W138" i="1"/>
  <c r="V138" i="1"/>
  <c r="DC136" i="1"/>
  <c r="DD136" i="1" s="1"/>
  <c r="CY136" i="1"/>
  <c r="CZ136" i="1" s="1"/>
  <c r="DF136" i="1" s="1"/>
  <c r="EO138" i="1"/>
  <c r="EL138" i="1"/>
  <c r="BC136" i="1"/>
  <c r="CH136" i="1"/>
  <c r="AC136" i="1"/>
  <c r="AP134" i="1"/>
  <c r="BR134" i="1" s="1"/>
  <c r="BD136" i="1"/>
  <c r="AS136" i="1"/>
  <c r="CI136" i="1" s="1"/>
  <c r="CM135" i="1"/>
  <c r="CR135" i="1"/>
  <c r="BG135" i="1"/>
  <c r="BI135" i="1" s="1"/>
  <c r="BL135" i="1"/>
  <c r="EG134" i="1"/>
  <c r="CL135" i="1"/>
  <c r="CN135" i="1" s="1"/>
  <c r="CQ135" i="1"/>
  <c r="CS135" i="1" s="1"/>
  <c r="DH135" i="1"/>
  <c r="BH135" i="1"/>
  <c r="BM135" i="1"/>
  <c r="EE135" i="1"/>
  <c r="AO135" i="1"/>
  <c r="AX134" i="1"/>
  <c r="DJ134" i="1" s="1"/>
  <c r="BT133" i="1"/>
  <c r="BU133" i="1"/>
  <c r="AX133" i="1"/>
  <c r="DJ133" i="1" s="1"/>
  <c r="AY133" i="1" l="1"/>
  <c r="DO133" i="1" s="1"/>
  <c r="AU136" i="1"/>
  <c r="DL134" i="1"/>
  <c r="DM134" i="1" s="1"/>
  <c r="CQ136" i="1"/>
  <c r="CS136" i="1" s="1"/>
  <c r="CL136" i="1"/>
  <c r="BX138" i="1"/>
  <c r="DP138" i="1"/>
  <c r="BS138" i="1"/>
  <c r="DK138" i="1"/>
  <c r="AM138" i="1"/>
  <c r="CB133" i="1"/>
  <c r="CD133" i="1" s="1"/>
  <c r="EA133" i="1" s="1"/>
  <c r="CR136" i="1"/>
  <c r="CM136" i="1"/>
  <c r="BL136" i="1"/>
  <c r="BG136" i="1"/>
  <c r="AA138" i="1"/>
  <c r="AE138" i="1"/>
  <c r="AT138" i="1" s="1"/>
  <c r="CV138" i="1" s="1"/>
  <c r="AB138" i="1"/>
  <c r="AY134" i="1"/>
  <c r="DO134" i="1" s="1"/>
  <c r="BM136" i="1"/>
  <c r="BH136" i="1"/>
  <c r="U140" i="1"/>
  <c r="V139" i="1"/>
  <c r="W139" i="1"/>
  <c r="AQ135" i="1"/>
  <c r="BW135" i="1" s="1"/>
  <c r="AP135" i="1"/>
  <c r="BR135" i="1" s="1"/>
  <c r="EO139" i="1"/>
  <c r="EL139" i="1"/>
  <c r="DQ132" i="1"/>
  <c r="DR132" i="1" s="1"/>
  <c r="DT132" i="1" s="1"/>
  <c r="DX132" i="1" s="1"/>
  <c r="EB132" i="1" s="1"/>
  <c r="EC132" i="1" s="1"/>
  <c r="EI132" i="1" s="1"/>
  <c r="AW135" i="1"/>
  <c r="EF135" i="1"/>
  <c r="EG135" i="1" s="1"/>
  <c r="BT134" i="1"/>
  <c r="BU134" i="1" s="1"/>
  <c r="AC137" i="1"/>
  <c r="BC137" i="1"/>
  <c r="CH137" i="1"/>
  <c r="DL133" i="1"/>
  <c r="DM133" i="1"/>
  <c r="BN135" i="1"/>
  <c r="BP135" i="1" s="1"/>
  <c r="AQ134" i="1"/>
  <c r="BW134" i="1" s="1"/>
  <c r="BD137" i="1"/>
  <c r="AS137" i="1"/>
  <c r="CI137" i="1" s="1"/>
  <c r="EE136" i="1"/>
  <c r="AO136" i="1"/>
  <c r="CY137" i="1"/>
  <c r="CZ137" i="1" s="1"/>
  <c r="DF137" i="1" s="1"/>
  <c r="DC137" i="1"/>
  <c r="DD137" i="1" s="1"/>
  <c r="BD138" i="1" l="1"/>
  <c r="AS138" i="1"/>
  <c r="CI138" i="1" s="1"/>
  <c r="DC138" i="1"/>
  <c r="DD138" i="1" s="1"/>
  <c r="CY138" i="1"/>
  <c r="CZ138" i="1" s="1"/>
  <c r="DF138" i="1" s="1"/>
  <c r="AX135" i="1"/>
  <c r="DJ135" i="1" s="1"/>
  <c r="BS139" i="1"/>
  <c r="DK139" i="1"/>
  <c r="BX139" i="1"/>
  <c r="DP139" i="1"/>
  <c r="AM139" i="1"/>
  <c r="BC138" i="1"/>
  <c r="CH138" i="1"/>
  <c r="AC138" i="1"/>
  <c r="AP136" i="1"/>
  <c r="BR136" i="1" s="1"/>
  <c r="U141" i="1"/>
  <c r="W140" i="1"/>
  <c r="V140" i="1"/>
  <c r="AW136" i="1"/>
  <c r="EF136" i="1"/>
  <c r="CL137" i="1"/>
  <c r="CQ137" i="1"/>
  <c r="CS137" i="1" s="1"/>
  <c r="BG137" i="1"/>
  <c r="BL137" i="1"/>
  <c r="EE137" i="1"/>
  <c r="AO137" i="1"/>
  <c r="BI136" i="1"/>
  <c r="DQ133" i="1"/>
  <c r="DR133" i="1" s="1"/>
  <c r="DT133" i="1" s="1"/>
  <c r="DX133" i="1" s="1"/>
  <c r="EB133" i="1" s="1"/>
  <c r="EC133" i="1" s="1"/>
  <c r="EI133" i="1" s="1"/>
  <c r="BZ135" i="1"/>
  <c r="BY135" i="1"/>
  <c r="AU137" i="1"/>
  <c r="EO140" i="1"/>
  <c r="EL140" i="1"/>
  <c r="BN136" i="1"/>
  <c r="AE139" i="1"/>
  <c r="AT139" i="1" s="1"/>
  <c r="CV139" i="1" s="1"/>
  <c r="AB139" i="1"/>
  <c r="AA139" i="1"/>
  <c r="EG136" i="1"/>
  <c r="BH137" i="1"/>
  <c r="BM137" i="1"/>
  <c r="BY134" i="1"/>
  <c r="BZ134" i="1" s="1"/>
  <c r="CB134" i="1" s="1"/>
  <c r="CD134" i="1" s="1"/>
  <c r="EA134" i="1" s="1"/>
  <c r="EC134" i="1" s="1"/>
  <c r="EI134" i="1" s="1"/>
  <c r="DQ134" i="1"/>
  <c r="DR134" i="1"/>
  <c r="DT134" i="1" s="1"/>
  <c r="DX134" i="1" s="1"/>
  <c r="EB134" i="1" s="1"/>
  <c r="CM137" i="1"/>
  <c r="CR137" i="1"/>
  <c r="BT135" i="1"/>
  <c r="BU135" i="1" s="1"/>
  <c r="CB135" i="1" s="1"/>
  <c r="CD135" i="1" s="1"/>
  <c r="EA135" i="1" s="1"/>
  <c r="CN136" i="1"/>
  <c r="DH136" i="1" s="1"/>
  <c r="U142" i="1" l="1"/>
  <c r="V141" i="1"/>
  <c r="W141" i="1"/>
  <c r="BT136" i="1"/>
  <c r="BU136" i="1" s="1"/>
  <c r="CY139" i="1"/>
  <c r="CZ139" i="1" s="1"/>
  <c r="DF139" i="1" s="1"/>
  <c r="DC139" i="1"/>
  <c r="DD139" i="1" s="1"/>
  <c r="BP136" i="1"/>
  <c r="CN137" i="1"/>
  <c r="DH137" i="1" s="1"/>
  <c r="AQ136" i="1"/>
  <c r="BW136" i="1" s="1"/>
  <c r="BD139" i="1"/>
  <c r="AS139" i="1"/>
  <c r="CI139" i="1" s="1"/>
  <c r="EE138" i="1"/>
  <c r="AO138" i="1"/>
  <c r="CR138" i="1"/>
  <c r="CM138" i="1"/>
  <c r="AQ137" i="1"/>
  <c r="BW137" i="1" s="1"/>
  <c r="AP137" i="1"/>
  <c r="BR137" i="1" s="1"/>
  <c r="EO141" i="1"/>
  <c r="EL141" i="1"/>
  <c r="AU138" i="1"/>
  <c r="AY135" i="1"/>
  <c r="DO135" i="1" s="1"/>
  <c r="BM138" i="1"/>
  <c r="BH138" i="1"/>
  <c r="AW137" i="1"/>
  <c r="EF137" i="1"/>
  <c r="EG137" i="1" s="1"/>
  <c r="AX136" i="1"/>
  <c r="DJ136" i="1" s="1"/>
  <c r="CQ138" i="1"/>
  <c r="CS138" i="1" s="1"/>
  <c r="CL138" i="1"/>
  <c r="CN138" i="1" s="1"/>
  <c r="DH138" i="1" s="1"/>
  <c r="DL135" i="1"/>
  <c r="DM135" i="1" s="1"/>
  <c r="BN137" i="1"/>
  <c r="BX140" i="1"/>
  <c r="DP140" i="1"/>
  <c r="BS140" i="1"/>
  <c r="DK140" i="1"/>
  <c r="AM140" i="1"/>
  <c r="BL138" i="1"/>
  <c r="BN138" i="1" s="1"/>
  <c r="BG138" i="1"/>
  <c r="AU139" i="1"/>
  <c r="AC139" i="1"/>
  <c r="BC139" i="1"/>
  <c r="CH139" i="1"/>
  <c r="BI137" i="1"/>
  <c r="BP137" i="1" s="1"/>
  <c r="AA140" i="1"/>
  <c r="AE140" i="1"/>
  <c r="AT140" i="1" s="1"/>
  <c r="CV140" i="1" s="1"/>
  <c r="AB140" i="1"/>
  <c r="EE139" i="1" l="1"/>
  <c r="EG139" i="1" s="1"/>
  <c r="AO139" i="1"/>
  <c r="DL136" i="1"/>
  <c r="DM136" i="1" s="1"/>
  <c r="AW138" i="1"/>
  <c r="EF138" i="1"/>
  <c r="AP138" i="1"/>
  <c r="BR138" i="1" s="1"/>
  <c r="AW139" i="1"/>
  <c r="EF139" i="1"/>
  <c r="AY136" i="1"/>
  <c r="DO136" i="1" s="1"/>
  <c r="EG138" i="1"/>
  <c r="BD140" i="1"/>
  <c r="AS140" i="1"/>
  <c r="CI140" i="1" s="1"/>
  <c r="CM139" i="1"/>
  <c r="CR139" i="1"/>
  <c r="DC140" i="1"/>
  <c r="DD140" i="1" s="1"/>
  <c r="CY140" i="1"/>
  <c r="CZ140" i="1" s="1"/>
  <c r="DF140" i="1"/>
  <c r="BI138" i="1"/>
  <c r="BP138" i="1" s="1"/>
  <c r="AX137" i="1"/>
  <c r="DJ137" i="1" s="1"/>
  <c r="AY137" i="1"/>
  <c r="DO137" i="1" s="1"/>
  <c r="EO142" i="1"/>
  <c r="EL142" i="1"/>
  <c r="BH139" i="1"/>
  <c r="BM139" i="1"/>
  <c r="BC140" i="1"/>
  <c r="CH140" i="1"/>
  <c r="AU140" i="1"/>
  <c r="AC140" i="1"/>
  <c r="BT137" i="1"/>
  <c r="BU137" i="1"/>
  <c r="BY136" i="1"/>
  <c r="BZ136" i="1" s="1"/>
  <c r="CB136" i="1" s="1"/>
  <c r="CD136" i="1" s="1"/>
  <c r="EA136" i="1" s="1"/>
  <c r="AE141" i="1"/>
  <c r="AT141" i="1" s="1"/>
  <c r="CV141" i="1" s="1"/>
  <c r="AB141" i="1"/>
  <c r="AA141" i="1"/>
  <c r="BY137" i="1"/>
  <c r="BZ137" i="1" s="1"/>
  <c r="BS141" i="1"/>
  <c r="DK141" i="1"/>
  <c r="BX141" i="1"/>
  <c r="DP141" i="1"/>
  <c r="AM141" i="1"/>
  <c r="CL139" i="1"/>
  <c r="CN139" i="1" s="1"/>
  <c r="DH139" i="1" s="1"/>
  <c r="CQ139" i="1"/>
  <c r="CS139" i="1" s="1"/>
  <c r="U143" i="1"/>
  <c r="W142" i="1"/>
  <c r="V142" i="1"/>
  <c r="BG139" i="1"/>
  <c r="BI139" i="1" s="1"/>
  <c r="BL139" i="1"/>
  <c r="BN139" i="1" s="1"/>
  <c r="BP139" i="1" s="1"/>
  <c r="DQ135" i="1"/>
  <c r="DR135" i="1" s="1"/>
  <c r="DT135" i="1" s="1"/>
  <c r="DX135" i="1" s="1"/>
  <c r="EB135" i="1" s="1"/>
  <c r="EC135" i="1" s="1"/>
  <c r="EI135" i="1" s="1"/>
  <c r="AC141" i="1" l="1"/>
  <c r="BC141" i="1"/>
  <c r="CH141" i="1"/>
  <c r="AW140" i="1"/>
  <c r="EF140" i="1"/>
  <c r="DL137" i="1"/>
  <c r="DM137" i="1" s="1"/>
  <c r="DT137" i="1" s="1"/>
  <c r="DX137" i="1" s="1"/>
  <c r="EB137" i="1" s="1"/>
  <c r="BM140" i="1"/>
  <c r="BH140" i="1"/>
  <c r="AX138" i="1"/>
  <c r="DJ138" i="1" s="1"/>
  <c r="BD141" i="1"/>
  <c r="AS141" i="1"/>
  <c r="CI141" i="1" s="1"/>
  <c r="CQ140" i="1"/>
  <c r="CL140" i="1"/>
  <c r="CY141" i="1"/>
  <c r="CZ141" i="1" s="1"/>
  <c r="DF141" i="1" s="1"/>
  <c r="DC141" i="1"/>
  <c r="DD141" i="1" s="1"/>
  <c r="BL140" i="1"/>
  <c r="BN140" i="1" s="1"/>
  <c r="BG140" i="1"/>
  <c r="BI140" i="1" s="1"/>
  <c r="BP140" i="1" s="1"/>
  <c r="DQ136" i="1"/>
  <c r="DR136" i="1" s="1"/>
  <c r="DT136" i="1" s="1"/>
  <c r="DX136" i="1" s="1"/>
  <c r="EB136" i="1" s="1"/>
  <c r="EC136" i="1" s="1"/>
  <c r="EI136" i="1" s="1"/>
  <c r="AP139" i="1"/>
  <c r="BR139" i="1" s="1"/>
  <c r="AX139" i="1"/>
  <c r="DJ139" i="1" s="1"/>
  <c r="AY139" i="1"/>
  <c r="DO139" i="1" s="1"/>
  <c r="U144" i="1"/>
  <c r="V143" i="1"/>
  <c r="W143" i="1"/>
  <c r="CB137" i="1"/>
  <c r="CD137" i="1" s="1"/>
  <c r="EA137" i="1" s="1"/>
  <c r="BT138" i="1"/>
  <c r="BU138" i="1" s="1"/>
  <c r="EO143" i="1"/>
  <c r="EL143" i="1"/>
  <c r="AQ138" i="1"/>
  <c r="BW138" i="1" s="1"/>
  <c r="AA142" i="1"/>
  <c r="AE142" i="1"/>
  <c r="AT142" i="1" s="1"/>
  <c r="CV142" i="1" s="1"/>
  <c r="AB142" i="1"/>
  <c r="BX142" i="1"/>
  <c r="DP142" i="1"/>
  <c r="BS142" i="1"/>
  <c r="DK142" i="1"/>
  <c r="AM142" i="1"/>
  <c r="EE140" i="1"/>
  <c r="EG140" i="1" s="1"/>
  <c r="AO140" i="1"/>
  <c r="DQ137" i="1"/>
  <c r="DR137" i="1" s="1"/>
  <c r="CR140" i="1"/>
  <c r="CM140" i="1"/>
  <c r="BT139" i="1" l="1"/>
  <c r="BU139" i="1"/>
  <c r="DL138" i="1"/>
  <c r="DM138" i="1" s="1"/>
  <c r="CL141" i="1"/>
  <c r="CQ141" i="1"/>
  <c r="AQ139" i="1"/>
  <c r="BW139" i="1" s="1"/>
  <c r="AY138" i="1"/>
  <c r="DO138" i="1" s="1"/>
  <c r="BG141" i="1"/>
  <c r="BL141" i="1"/>
  <c r="BD142" i="1"/>
  <c r="AS142" i="1"/>
  <c r="CI142" i="1" s="1"/>
  <c r="EC137" i="1"/>
  <c r="EI137" i="1" s="1"/>
  <c r="EE141" i="1"/>
  <c r="AO141" i="1"/>
  <c r="DC142" i="1"/>
  <c r="DD142" i="1" s="1"/>
  <c r="DF142" i="1" s="1"/>
  <c r="CY142" i="1"/>
  <c r="CZ142" i="1" s="1"/>
  <c r="AE143" i="1"/>
  <c r="AT143" i="1" s="1"/>
  <c r="CV143" i="1" s="1"/>
  <c r="AB143" i="1"/>
  <c r="AA143" i="1"/>
  <c r="AU141" i="1"/>
  <c r="AP140" i="1"/>
  <c r="BR140" i="1" s="1"/>
  <c r="BC142" i="1"/>
  <c r="CH142" i="1"/>
  <c r="AU142" i="1"/>
  <c r="AC142" i="1"/>
  <c r="BS143" i="1"/>
  <c r="DK143" i="1"/>
  <c r="BX143" i="1"/>
  <c r="DP143" i="1"/>
  <c r="AM143" i="1"/>
  <c r="CN140" i="1"/>
  <c r="BY138" i="1"/>
  <c r="BZ138" i="1"/>
  <c r="CB138" i="1" s="1"/>
  <c r="CD138" i="1" s="1"/>
  <c r="EA138" i="1" s="1"/>
  <c r="U145" i="1"/>
  <c r="W144" i="1"/>
  <c r="V144" i="1"/>
  <c r="CS140" i="1"/>
  <c r="DQ139" i="1"/>
  <c r="DR139" i="1" s="1"/>
  <c r="CM141" i="1"/>
  <c r="CR141" i="1"/>
  <c r="EO144" i="1"/>
  <c r="EL144" i="1"/>
  <c r="DL139" i="1"/>
  <c r="DM139" i="1" s="1"/>
  <c r="BH141" i="1"/>
  <c r="BM141" i="1"/>
  <c r="AX140" i="1"/>
  <c r="DJ140" i="1" s="1"/>
  <c r="DT139" i="1" l="1"/>
  <c r="DX139" i="1" s="1"/>
  <c r="EB139" i="1" s="1"/>
  <c r="BD143" i="1"/>
  <c r="AS143" i="1"/>
  <c r="CI143" i="1" s="1"/>
  <c r="CR142" i="1"/>
  <c r="CM142" i="1"/>
  <c r="CS141" i="1"/>
  <c r="CY143" i="1"/>
  <c r="CZ143" i="1" s="1"/>
  <c r="DF143" i="1" s="1"/>
  <c r="DC143" i="1"/>
  <c r="DD143" i="1" s="1"/>
  <c r="BM142" i="1"/>
  <c r="BH142" i="1"/>
  <c r="CN141" i="1"/>
  <c r="DH141" i="1" s="1"/>
  <c r="EE142" i="1"/>
  <c r="AO142" i="1"/>
  <c r="DH140" i="1"/>
  <c r="CQ142" i="1"/>
  <c r="CS142" i="1" s="1"/>
  <c r="CL142" i="1"/>
  <c r="AW142" i="1"/>
  <c r="EF142" i="1"/>
  <c r="BL142" i="1"/>
  <c r="BN142" i="1" s="1"/>
  <c r="BG142" i="1"/>
  <c r="BI142" i="1" s="1"/>
  <c r="BP142" i="1" s="1"/>
  <c r="BN141" i="1"/>
  <c r="AY140" i="1"/>
  <c r="DO140" i="1" s="1"/>
  <c r="BT140" i="1"/>
  <c r="BU140" i="1" s="1"/>
  <c r="BI141" i="1"/>
  <c r="BP141" i="1" s="1"/>
  <c r="BX144" i="1"/>
  <c r="DP144" i="1"/>
  <c r="BS144" i="1"/>
  <c r="DK144" i="1"/>
  <c r="AM144" i="1"/>
  <c r="AQ140" i="1"/>
  <c r="BW140" i="1" s="1"/>
  <c r="AQ141" i="1"/>
  <c r="BW141" i="1" s="1"/>
  <c r="AP141" i="1"/>
  <c r="BR141" i="1" s="1"/>
  <c r="DQ138" i="1"/>
  <c r="DR138" i="1" s="1"/>
  <c r="DT138" i="1" s="1"/>
  <c r="DX138" i="1" s="1"/>
  <c r="EB138" i="1" s="1"/>
  <c r="EC138" i="1" s="1"/>
  <c r="EI138" i="1" s="1"/>
  <c r="EO145" i="1"/>
  <c r="EL145" i="1"/>
  <c r="AA144" i="1"/>
  <c r="AE144" i="1"/>
  <c r="AT144" i="1" s="1"/>
  <c r="CV144" i="1" s="1"/>
  <c r="AB144" i="1"/>
  <c r="AW141" i="1"/>
  <c r="EF141" i="1"/>
  <c r="EG141" i="1" s="1"/>
  <c r="BY139" i="1"/>
  <c r="BZ139" i="1" s="1"/>
  <c r="CB139" i="1" s="1"/>
  <c r="CD139" i="1" s="1"/>
  <c r="EA139" i="1" s="1"/>
  <c r="EC139" i="1" s="1"/>
  <c r="EI139" i="1" s="1"/>
  <c r="DL140" i="1"/>
  <c r="DM140" i="1" s="1"/>
  <c r="U146" i="1"/>
  <c r="V145" i="1"/>
  <c r="W145" i="1"/>
  <c r="AU143" i="1"/>
  <c r="AC143" i="1"/>
  <c r="BC143" i="1"/>
  <c r="CH143" i="1"/>
  <c r="U147" i="1" l="1"/>
  <c r="W146" i="1"/>
  <c r="V146" i="1"/>
  <c r="BS145" i="1"/>
  <c r="DK145" i="1"/>
  <c r="BX145" i="1"/>
  <c r="DP145" i="1"/>
  <c r="AM145" i="1"/>
  <c r="AX141" i="1"/>
  <c r="DJ141" i="1" s="1"/>
  <c r="BT141" i="1"/>
  <c r="BU141" i="1"/>
  <c r="CB141" i="1" s="1"/>
  <c r="CD141" i="1" s="1"/>
  <c r="EA141" i="1" s="1"/>
  <c r="AQ142" i="1"/>
  <c r="BW142" i="1" s="1"/>
  <c r="AP142" i="1"/>
  <c r="BR142" i="1" s="1"/>
  <c r="BD144" i="1"/>
  <c r="AS144" i="1"/>
  <c r="CI144" i="1" s="1"/>
  <c r="BZ141" i="1"/>
  <c r="BY141" i="1"/>
  <c r="EG142" i="1"/>
  <c r="DC144" i="1"/>
  <c r="DD144" i="1" s="1"/>
  <c r="CY144" i="1"/>
  <c r="CZ144" i="1" s="1"/>
  <c r="DF144" i="1" s="1"/>
  <c r="BY140" i="1"/>
  <c r="BZ140" i="1" s="1"/>
  <c r="CB140" i="1" s="1"/>
  <c r="CD140" i="1" s="1"/>
  <c r="EA140" i="1" s="1"/>
  <c r="EC140" i="1" s="1"/>
  <c r="EI140" i="1" s="1"/>
  <c r="BC144" i="1"/>
  <c r="CH144" i="1"/>
  <c r="AU144" i="1"/>
  <c r="AC144" i="1"/>
  <c r="AY142" i="1"/>
  <c r="DO142" i="1" s="1"/>
  <c r="AX142" i="1"/>
  <c r="DJ142" i="1" s="1"/>
  <c r="CM143" i="1"/>
  <c r="CR143" i="1"/>
  <c r="DQ140" i="1"/>
  <c r="DR140" i="1"/>
  <c r="DT140" i="1" s="1"/>
  <c r="DX140" i="1" s="1"/>
  <c r="EB140" i="1" s="1"/>
  <c r="BH143" i="1"/>
  <c r="BM143" i="1"/>
  <c r="EE143" i="1"/>
  <c r="EG143" i="1" s="1"/>
  <c r="AO143" i="1"/>
  <c r="EO146" i="1"/>
  <c r="EL146" i="1"/>
  <c r="CN142" i="1"/>
  <c r="DH142" i="1" s="1"/>
  <c r="CL143" i="1"/>
  <c r="CN143" i="1" s="1"/>
  <c r="DH143" i="1" s="1"/>
  <c r="CQ143" i="1"/>
  <c r="CS143" i="1" s="1"/>
  <c r="BG143" i="1"/>
  <c r="BI143" i="1" s="1"/>
  <c r="BP143" i="1" s="1"/>
  <c r="BL143" i="1"/>
  <c r="BN143" i="1" s="1"/>
  <c r="AW143" i="1"/>
  <c r="EF143" i="1"/>
  <c r="AE145" i="1"/>
  <c r="AT145" i="1" s="1"/>
  <c r="CV145" i="1" s="1"/>
  <c r="AB145" i="1"/>
  <c r="AA145" i="1"/>
  <c r="AW144" i="1" l="1"/>
  <c r="EF144" i="1"/>
  <c r="BY142" i="1"/>
  <c r="BZ142" i="1" s="1"/>
  <c r="CY145" i="1"/>
  <c r="CZ145" i="1" s="1"/>
  <c r="DF145" i="1" s="1"/>
  <c r="DC145" i="1"/>
  <c r="DD145" i="1" s="1"/>
  <c r="AX143" i="1"/>
  <c r="DJ143" i="1" s="1"/>
  <c r="BL144" i="1"/>
  <c r="BG144" i="1"/>
  <c r="BX146" i="1"/>
  <c r="DP146" i="1"/>
  <c r="BS146" i="1"/>
  <c r="DK146" i="1"/>
  <c r="AM146" i="1"/>
  <c r="CQ144" i="1"/>
  <c r="CL144" i="1"/>
  <c r="EO147" i="1"/>
  <c r="EL147" i="1"/>
  <c r="AY141" i="1"/>
  <c r="DO141" i="1" s="1"/>
  <c r="AA146" i="1"/>
  <c r="AE146" i="1"/>
  <c r="AT146" i="1" s="1"/>
  <c r="CV146" i="1" s="1"/>
  <c r="AB146" i="1"/>
  <c r="AP143" i="1"/>
  <c r="BR143" i="1" s="1"/>
  <c r="DL142" i="1"/>
  <c r="DM142" i="1" s="1"/>
  <c r="DT142" i="1" s="1"/>
  <c r="DX142" i="1" s="1"/>
  <c r="EB142" i="1" s="1"/>
  <c r="DL141" i="1"/>
  <c r="DM141" i="1"/>
  <c r="U148" i="1"/>
  <c r="V147" i="1"/>
  <c r="W147" i="1"/>
  <c r="DQ142" i="1"/>
  <c r="DR142" i="1" s="1"/>
  <c r="CR144" i="1"/>
  <c r="CM144" i="1"/>
  <c r="AC145" i="1"/>
  <c r="BC145" i="1"/>
  <c r="CH145" i="1"/>
  <c r="BM144" i="1"/>
  <c r="BH144" i="1"/>
  <c r="BD145" i="1"/>
  <c r="AS145" i="1"/>
  <c r="CI145" i="1" s="1"/>
  <c r="EE144" i="1"/>
  <c r="EG144" i="1" s="1"/>
  <c r="AO144" i="1"/>
  <c r="BT142" i="1"/>
  <c r="BU142" i="1" s="1"/>
  <c r="CB142" i="1" s="1"/>
  <c r="CD142" i="1" s="1"/>
  <c r="EA142" i="1" s="1"/>
  <c r="EC142" i="1" l="1"/>
  <c r="EI142" i="1" s="1"/>
  <c r="CL145" i="1"/>
  <c r="CQ145" i="1"/>
  <c r="BT143" i="1"/>
  <c r="BU143" i="1" s="1"/>
  <c r="BG145" i="1"/>
  <c r="BL145" i="1"/>
  <c r="AE147" i="1"/>
  <c r="AT147" i="1" s="1"/>
  <c r="CV147" i="1" s="1"/>
  <c r="AB147" i="1"/>
  <c r="AA147" i="1"/>
  <c r="AQ143" i="1"/>
  <c r="BW143" i="1" s="1"/>
  <c r="CN144" i="1"/>
  <c r="BI144" i="1"/>
  <c r="BP144" i="1" s="1"/>
  <c r="BD146" i="1"/>
  <c r="AS146" i="1"/>
  <c r="CI146" i="1" s="1"/>
  <c r="CS144" i="1"/>
  <c r="BN144" i="1"/>
  <c r="BS147" i="1"/>
  <c r="DK147" i="1"/>
  <c r="BX147" i="1"/>
  <c r="DP147" i="1"/>
  <c r="AM147" i="1"/>
  <c r="DC146" i="1"/>
  <c r="DD146" i="1" s="1"/>
  <c r="CY146" i="1"/>
  <c r="CZ146" i="1" s="1"/>
  <c r="DF146" i="1" s="1"/>
  <c r="AY143" i="1"/>
  <c r="DO143" i="1" s="1"/>
  <c r="EE145" i="1"/>
  <c r="AO145" i="1"/>
  <c r="AU145" i="1"/>
  <c r="BC146" i="1"/>
  <c r="CH146" i="1"/>
  <c r="AU146" i="1"/>
  <c r="AC146" i="1"/>
  <c r="DL143" i="1"/>
  <c r="DM143" i="1"/>
  <c r="AY144" i="1"/>
  <c r="DO144" i="1" s="1"/>
  <c r="AX144" i="1"/>
  <c r="DJ144" i="1" s="1"/>
  <c r="U149" i="1"/>
  <c r="W148" i="1"/>
  <c r="V148" i="1"/>
  <c r="DR141" i="1"/>
  <c r="DQ141" i="1"/>
  <c r="AP144" i="1"/>
  <c r="BR144" i="1" s="1"/>
  <c r="DT141" i="1"/>
  <c r="DX141" i="1" s="1"/>
  <c r="EB141" i="1" s="1"/>
  <c r="EC141" i="1" s="1"/>
  <c r="EI141" i="1" s="1"/>
  <c r="CM145" i="1"/>
  <c r="CR145" i="1"/>
  <c r="BH145" i="1"/>
  <c r="BM145" i="1"/>
  <c r="EO148" i="1"/>
  <c r="EL148" i="1"/>
  <c r="DL144" i="1" l="1"/>
  <c r="DM144" i="1" s="1"/>
  <c r="AW145" i="1"/>
  <c r="EF145" i="1"/>
  <c r="BM146" i="1"/>
  <c r="BH146" i="1"/>
  <c r="BN145" i="1"/>
  <c r="BT144" i="1"/>
  <c r="BU144" i="1" s="1"/>
  <c r="BI145" i="1"/>
  <c r="BP145" i="1" s="1"/>
  <c r="EG145" i="1"/>
  <c r="DH144" i="1"/>
  <c r="AP145" i="1"/>
  <c r="BR145" i="1" s="1"/>
  <c r="AQ144" i="1"/>
  <c r="BW144" i="1" s="1"/>
  <c r="EO149" i="1"/>
  <c r="EL149" i="1"/>
  <c r="DQ143" i="1"/>
  <c r="DR143" i="1" s="1"/>
  <c r="DT143" i="1" s="1"/>
  <c r="DX143" i="1" s="1"/>
  <c r="EB143" i="1" s="1"/>
  <c r="BZ143" i="1"/>
  <c r="CB143" i="1" s="1"/>
  <c r="CD143" i="1" s="1"/>
  <c r="EA143" i="1" s="1"/>
  <c r="BY143" i="1"/>
  <c r="DQ144" i="1"/>
  <c r="DR144" i="1" s="1"/>
  <c r="EE146" i="1"/>
  <c r="AO146" i="1"/>
  <c r="AC147" i="1"/>
  <c r="BC147" i="1"/>
  <c r="CH147" i="1"/>
  <c r="BX148" i="1"/>
  <c r="DP148" i="1"/>
  <c r="BS148" i="1"/>
  <c r="DK148" i="1"/>
  <c r="AM148" i="1"/>
  <c r="AW146" i="1"/>
  <c r="EF146" i="1"/>
  <c r="BD147" i="1"/>
  <c r="AS147" i="1"/>
  <c r="CI147" i="1" s="1"/>
  <c r="CS145" i="1"/>
  <c r="AA148" i="1"/>
  <c r="AE148" i="1"/>
  <c r="AT148" i="1" s="1"/>
  <c r="CV148" i="1" s="1"/>
  <c r="AB148" i="1"/>
  <c r="CQ146" i="1"/>
  <c r="CL146" i="1"/>
  <c r="CY147" i="1"/>
  <c r="CZ147" i="1" s="1"/>
  <c r="DC147" i="1"/>
  <c r="DD147" i="1" s="1"/>
  <c r="DF147" i="1"/>
  <c r="CN145" i="1"/>
  <c r="DH145" i="1" s="1"/>
  <c r="U150" i="1"/>
  <c r="V149" i="1"/>
  <c r="W149" i="1"/>
  <c r="BL146" i="1"/>
  <c r="BN146" i="1" s="1"/>
  <c r="BG146" i="1"/>
  <c r="BI146" i="1" s="1"/>
  <c r="BP146" i="1"/>
  <c r="CR146" i="1"/>
  <c r="CM146" i="1"/>
  <c r="EC143" i="1" l="1"/>
  <c r="EI143" i="1" s="1"/>
  <c r="DT144" i="1"/>
  <c r="AE149" i="1"/>
  <c r="AT149" i="1" s="1"/>
  <c r="CV149" i="1" s="1"/>
  <c r="AB149" i="1"/>
  <c r="AA149" i="1"/>
  <c r="CN146" i="1"/>
  <c r="DH146" i="1" s="1"/>
  <c r="BG147" i="1"/>
  <c r="BL147" i="1"/>
  <c r="DX144" i="1"/>
  <c r="EB144" i="1" s="1"/>
  <c r="DP149" i="1"/>
  <c r="BS149" i="1"/>
  <c r="DK149" i="1"/>
  <c r="BX149" i="1"/>
  <c r="AM149" i="1"/>
  <c r="CS146" i="1"/>
  <c r="AX146" i="1"/>
  <c r="DJ146" i="1" s="1"/>
  <c r="EE147" i="1"/>
  <c r="AO147" i="1"/>
  <c r="V150" i="1"/>
  <c r="U151" i="1"/>
  <c r="W150" i="1"/>
  <c r="BD148" i="1"/>
  <c r="AS148" i="1"/>
  <c r="CI148" i="1" s="1"/>
  <c r="AU147" i="1"/>
  <c r="DC148" i="1"/>
  <c r="DD148" i="1" s="1"/>
  <c r="CY148" i="1"/>
  <c r="CZ148" i="1" s="1"/>
  <c r="DF148" i="1"/>
  <c r="AQ146" i="1"/>
  <c r="BW146" i="1" s="1"/>
  <c r="AP146" i="1"/>
  <c r="BR146" i="1" s="1"/>
  <c r="BC148" i="1"/>
  <c r="CH148" i="1"/>
  <c r="AU148" i="1"/>
  <c r="AC148" i="1"/>
  <c r="EG146" i="1"/>
  <c r="EO150" i="1"/>
  <c r="EL150" i="1"/>
  <c r="AX145" i="1"/>
  <c r="DJ145" i="1" s="1"/>
  <c r="BY144" i="1"/>
  <c r="BZ144" i="1" s="1"/>
  <c r="CB144" i="1" s="1"/>
  <c r="CD144" i="1" s="1"/>
  <c r="EA144" i="1" s="1"/>
  <c r="EC144" i="1" s="1"/>
  <c r="EI144" i="1" s="1"/>
  <c r="CM147" i="1"/>
  <c r="CR147" i="1"/>
  <c r="BT145" i="1"/>
  <c r="BU145" i="1"/>
  <c r="BH147" i="1"/>
  <c r="BM147" i="1"/>
  <c r="CL147" i="1"/>
  <c r="CN147" i="1" s="1"/>
  <c r="CQ147" i="1"/>
  <c r="CS147" i="1" s="1"/>
  <c r="DH147" i="1" s="1"/>
  <c r="AQ145" i="1"/>
  <c r="BW145" i="1" s="1"/>
  <c r="EO151" i="1" l="1"/>
  <c r="EL151" i="1"/>
  <c r="BY146" i="1"/>
  <c r="BZ146" i="1" s="1"/>
  <c r="AA150" i="1"/>
  <c r="AE150" i="1"/>
  <c r="AT150" i="1" s="1"/>
  <c r="CV150" i="1" s="1"/>
  <c r="AB150" i="1"/>
  <c r="BI147" i="1"/>
  <c r="W151" i="1"/>
  <c r="U152" i="1"/>
  <c r="V151" i="1"/>
  <c r="EE148" i="1"/>
  <c r="EG148" i="1" s="1"/>
  <c r="AO148" i="1"/>
  <c r="BX150" i="1"/>
  <c r="DP150" i="1"/>
  <c r="BS150" i="1"/>
  <c r="DK150" i="1"/>
  <c r="AM150" i="1"/>
  <c r="AC149" i="1"/>
  <c r="BC149" i="1"/>
  <c r="CH149" i="1"/>
  <c r="AW148" i="1"/>
  <c r="EF148" i="1"/>
  <c r="AQ147" i="1"/>
  <c r="BW147" i="1" s="1"/>
  <c r="AP147" i="1"/>
  <c r="BR147" i="1" s="1"/>
  <c r="BD149" i="1"/>
  <c r="AS149" i="1"/>
  <c r="CI149" i="1" s="1"/>
  <c r="AW147" i="1"/>
  <c r="EF147" i="1"/>
  <c r="CY149" i="1"/>
  <c r="CZ149" i="1" s="1"/>
  <c r="DC149" i="1"/>
  <c r="DD149" i="1" s="1"/>
  <c r="DF149" i="1"/>
  <c r="CQ148" i="1"/>
  <c r="CS148" i="1" s="1"/>
  <c r="CL148" i="1"/>
  <c r="CN148" i="1" s="1"/>
  <c r="DH148" i="1"/>
  <c r="EG147" i="1"/>
  <c r="AY145" i="1"/>
  <c r="DO145" i="1" s="1"/>
  <c r="BL148" i="1"/>
  <c r="BN148" i="1" s="1"/>
  <c r="BG148" i="1"/>
  <c r="BI148" i="1" s="1"/>
  <c r="BP148" i="1"/>
  <c r="DL146" i="1"/>
  <c r="DM146" i="1" s="1"/>
  <c r="DL145" i="1"/>
  <c r="DM145" i="1" s="1"/>
  <c r="CR148" i="1"/>
  <c r="CM148" i="1"/>
  <c r="AY146" i="1"/>
  <c r="DO146" i="1" s="1"/>
  <c r="BY145" i="1"/>
  <c r="BZ145" i="1" s="1"/>
  <c r="CB145" i="1" s="1"/>
  <c r="CD145" i="1" s="1"/>
  <c r="EA145" i="1" s="1"/>
  <c r="BU146" i="1"/>
  <c r="BT146" i="1"/>
  <c r="BM148" i="1"/>
  <c r="BH148" i="1"/>
  <c r="BN147" i="1"/>
  <c r="AX147" i="1" l="1"/>
  <c r="DJ147" i="1" s="1"/>
  <c r="BG149" i="1"/>
  <c r="BI149" i="1" s="1"/>
  <c r="BP149" i="1" s="1"/>
  <c r="BL149" i="1"/>
  <c r="BN149" i="1" s="1"/>
  <c r="AP148" i="1"/>
  <c r="BR148" i="1" s="1"/>
  <c r="BD150" i="1"/>
  <c r="AS150" i="1"/>
  <c r="CI150" i="1" s="1"/>
  <c r="CM149" i="1"/>
  <c r="CR149" i="1"/>
  <c r="DC150" i="1"/>
  <c r="DD150" i="1" s="1"/>
  <c r="CY150" i="1"/>
  <c r="CZ150" i="1" s="1"/>
  <c r="DF150" i="1" s="1"/>
  <c r="BH149" i="1"/>
  <c r="BM149" i="1"/>
  <c r="AU149" i="1"/>
  <c r="CH150" i="1"/>
  <c r="AC150" i="1"/>
  <c r="BC150" i="1"/>
  <c r="AU150" i="1"/>
  <c r="BT147" i="1"/>
  <c r="BU147" i="1"/>
  <c r="BS151" i="1"/>
  <c r="DK151" i="1"/>
  <c r="BX151" i="1"/>
  <c r="DP151" i="1"/>
  <c r="AM151" i="1"/>
  <c r="BY147" i="1"/>
  <c r="BZ147" i="1" s="1"/>
  <c r="W152" i="1"/>
  <c r="V152" i="1"/>
  <c r="U153" i="1"/>
  <c r="CB146" i="1"/>
  <c r="CD146" i="1" s="1"/>
  <c r="EA146" i="1" s="1"/>
  <c r="EE149" i="1"/>
  <c r="AO149" i="1"/>
  <c r="AB151" i="1"/>
  <c r="AE151" i="1"/>
  <c r="AT151" i="1" s="1"/>
  <c r="CV151" i="1" s="1"/>
  <c r="AA151" i="1"/>
  <c r="AX148" i="1"/>
  <c r="DJ148" i="1" s="1"/>
  <c r="BP147" i="1"/>
  <c r="EO152" i="1"/>
  <c r="EL152" i="1"/>
  <c r="DQ146" i="1"/>
  <c r="DR146" i="1"/>
  <c r="DT146" i="1" s="1"/>
  <c r="DX146" i="1" s="1"/>
  <c r="EB146" i="1" s="1"/>
  <c r="DQ145" i="1"/>
  <c r="DR145" i="1" s="1"/>
  <c r="DT145" i="1" s="1"/>
  <c r="DX145" i="1" s="1"/>
  <c r="EB145" i="1" s="1"/>
  <c r="EC145" i="1" s="1"/>
  <c r="EI145" i="1" s="1"/>
  <c r="CL149" i="1"/>
  <c r="CN149" i="1" s="1"/>
  <c r="DH149" i="1" s="1"/>
  <c r="CQ149" i="1"/>
  <c r="CS149" i="1" s="1"/>
  <c r="EO153" i="1" l="1"/>
  <c r="EL153" i="1"/>
  <c r="AP149" i="1"/>
  <c r="BR149" i="1" s="1"/>
  <c r="EF150" i="1"/>
  <c r="AW150" i="1"/>
  <c r="BL150" i="1"/>
  <c r="BG150" i="1"/>
  <c r="DM148" i="1"/>
  <c r="DL148" i="1"/>
  <c r="EC146" i="1"/>
  <c r="EI146" i="1" s="1"/>
  <c r="EE150" i="1"/>
  <c r="AO150" i="1"/>
  <c r="AY148" i="1"/>
  <c r="DO148" i="1" s="1"/>
  <c r="U154" i="1"/>
  <c r="W153" i="1"/>
  <c r="V153" i="1"/>
  <c r="CQ150" i="1"/>
  <c r="CL150" i="1"/>
  <c r="AY147" i="1"/>
  <c r="DO147" i="1" s="1"/>
  <c r="EF149" i="1"/>
  <c r="EG149" i="1" s="1"/>
  <c r="AW149" i="1"/>
  <c r="CR150" i="1"/>
  <c r="CM150" i="1"/>
  <c r="DL147" i="1"/>
  <c r="DM147" i="1" s="1"/>
  <c r="BX152" i="1"/>
  <c r="DP152" i="1"/>
  <c r="BS152" i="1"/>
  <c r="DK152" i="1"/>
  <c r="AM152" i="1"/>
  <c r="AC151" i="1"/>
  <c r="CH151" i="1"/>
  <c r="BC151" i="1"/>
  <c r="AA152" i="1"/>
  <c r="AE152" i="1"/>
  <c r="AT152" i="1" s="1"/>
  <c r="CV152" i="1" s="1"/>
  <c r="AB152" i="1"/>
  <c r="BM150" i="1"/>
  <c r="BH150" i="1"/>
  <c r="DC151" i="1"/>
  <c r="DD151" i="1" s="1"/>
  <c r="DF151" i="1" s="1"/>
  <c r="CY151" i="1"/>
  <c r="CZ151" i="1" s="1"/>
  <c r="CB147" i="1"/>
  <c r="CD147" i="1" s="1"/>
  <c r="EA147" i="1" s="1"/>
  <c r="BT148" i="1"/>
  <c r="BU148" i="1" s="1"/>
  <c r="BD151" i="1"/>
  <c r="AS151" i="1"/>
  <c r="CI151" i="1" s="1"/>
  <c r="AQ148" i="1"/>
  <c r="BW148" i="1" s="1"/>
  <c r="BY148" i="1" l="1"/>
  <c r="BZ148" i="1" s="1"/>
  <c r="CB148" i="1" s="1"/>
  <c r="CD148" i="1" s="1"/>
  <c r="EA148" i="1" s="1"/>
  <c r="CL151" i="1"/>
  <c r="CQ151" i="1"/>
  <c r="CS151" i="1" s="1"/>
  <c r="CS150" i="1"/>
  <c r="AO151" i="1"/>
  <c r="EE151" i="1"/>
  <c r="DK153" i="1"/>
  <c r="BS153" i="1"/>
  <c r="BX153" i="1"/>
  <c r="DP153" i="1"/>
  <c r="AM153" i="1"/>
  <c r="AB153" i="1"/>
  <c r="AE153" i="1"/>
  <c r="AT153" i="1" s="1"/>
  <c r="CV153" i="1" s="1"/>
  <c r="AA153" i="1"/>
  <c r="BT149" i="1"/>
  <c r="BU149" i="1"/>
  <c r="CM151" i="1"/>
  <c r="CR151" i="1"/>
  <c r="AX149" i="1"/>
  <c r="DJ149" i="1" s="1"/>
  <c r="AY149" i="1"/>
  <c r="DO149" i="1" s="1"/>
  <c r="W154" i="1"/>
  <c r="V154" i="1"/>
  <c r="U155" i="1"/>
  <c r="BI150" i="1"/>
  <c r="BP150" i="1" s="1"/>
  <c r="AQ149" i="1"/>
  <c r="BW149" i="1" s="1"/>
  <c r="BH151" i="1"/>
  <c r="BM151" i="1"/>
  <c r="DQ148" i="1"/>
  <c r="DR148" i="1"/>
  <c r="DT148" i="1" s="1"/>
  <c r="DX148" i="1" s="1"/>
  <c r="EB148" i="1" s="1"/>
  <c r="BN150" i="1"/>
  <c r="CH152" i="1"/>
  <c r="AC152" i="1"/>
  <c r="BC152" i="1"/>
  <c r="DQ147" i="1"/>
  <c r="DR147" i="1" s="1"/>
  <c r="DT147" i="1" s="1"/>
  <c r="DX147" i="1" s="1"/>
  <c r="EB147" i="1" s="1"/>
  <c r="EC147" i="1" s="1"/>
  <c r="EI147" i="1" s="1"/>
  <c r="AQ150" i="1"/>
  <c r="BW150" i="1" s="1"/>
  <c r="AP150" i="1"/>
  <c r="BR150" i="1" s="1"/>
  <c r="EO154" i="1"/>
  <c r="EL154" i="1"/>
  <c r="DC152" i="1"/>
  <c r="DD152" i="1" s="1"/>
  <c r="CY152" i="1"/>
  <c r="CZ152" i="1" s="1"/>
  <c r="DF152" i="1" s="1"/>
  <c r="BL151" i="1"/>
  <c r="BN151" i="1" s="1"/>
  <c r="BG151" i="1"/>
  <c r="BI151" i="1" s="1"/>
  <c r="BP151" i="1" s="1"/>
  <c r="EG150" i="1"/>
  <c r="BD152" i="1"/>
  <c r="AS152" i="1"/>
  <c r="CI152" i="1" s="1"/>
  <c r="AU151" i="1"/>
  <c r="CN150" i="1"/>
  <c r="DH150" i="1" s="1"/>
  <c r="AX150" i="1"/>
  <c r="DJ150" i="1" s="1"/>
  <c r="AY150" i="1"/>
  <c r="DO150" i="1" s="1"/>
  <c r="EC148" i="1" l="1"/>
  <c r="EI148" i="1" s="1"/>
  <c r="CR152" i="1"/>
  <c r="CM152" i="1"/>
  <c r="BL152" i="1"/>
  <c r="BG152" i="1"/>
  <c r="BZ149" i="1"/>
  <c r="CB149" i="1" s="1"/>
  <c r="CD149" i="1" s="1"/>
  <c r="EA149" i="1" s="1"/>
  <c r="BY149" i="1"/>
  <c r="EO155" i="1"/>
  <c r="EL155" i="1"/>
  <c r="CQ152" i="1"/>
  <c r="CS152" i="1" s="1"/>
  <c r="CL152" i="1"/>
  <c r="CN152" i="1" s="1"/>
  <c r="DH152" i="1" s="1"/>
  <c r="U156" i="1"/>
  <c r="W155" i="1"/>
  <c r="V155" i="1"/>
  <c r="CN151" i="1"/>
  <c r="DH151" i="1" s="1"/>
  <c r="BT150" i="1"/>
  <c r="BU150" i="1" s="1"/>
  <c r="DP154" i="1"/>
  <c r="BS154" i="1"/>
  <c r="DK154" i="1"/>
  <c r="BX154" i="1"/>
  <c r="AM154" i="1"/>
  <c r="AC153" i="1"/>
  <c r="CH153" i="1"/>
  <c r="BC153" i="1"/>
  <c r="CY153" i="1"/>
  <c r="CZ153" i="1" s="1"/>
  <c r="DF153" i="1" s="1"/>
  <c r="DC153" i="1"/>
  <c r="DD153" i="1" s="1"/>
  <c r="DQ150" i="1"/>
  <c r="DR150" i="1" s="1"/>
  <c r="AE154" i="1"/>
  <c r="AT154" i="1" s="1"/>
  <c r="CV154" i="1" s="1"/>
  <c r="AA154" i="1"/>
  <c r="AB154" i="1"/>
  <c r="DQ149" i="1"/>
  <c r="DR149" i="1" s="1"/>
  <c r="BD153" i="1"/>
  <c r="AS153" i="1"/>
  <c r="CI153" i="1" s="1"/>
  <c r="AO152" i="1"/>
  <c r="EE152" i="1"/>
  <c r="DL149" i="1"/>
  <c r="DM149" i="1" s="1"/>
  <c r="DT149" i="1" s="1"/>
  <c r="DX149" i="1" s="1"/>
  <c r="EB149" i="1" s="1"/>
  <c r="AP151" i="1"/>
  <c r="BR151" i="1" s="1"/>
  <c r="BM152" i="1"/>
  <c r="BH152" i="1"/>
  <c r="BY150" i="1"/>
  <c r="BZ150" i="1" s="1"/>
  <c r="DL150" i="1"/>
  <c r="DM150" i="1" s="1"/>
  <c r="DT150" i="1" s="1"/>
  <c r="DX150" i="1" s="1"/>
  <c r="EB150" i="1" s="1"/>
  <c r="EF151" i="1"/>
  <c r="EG151" i="1" s="1"/>
  <c r="AW151" i="1"/>
  <c r="AU152" i="1"/>
  <c r="EC149" i="1" l="1"/>
  <c r="EI149" i="1" s="1"/>
  <c r="CB150" i="1"/>
  <c r="CD150" i="1" s="1"/>
  <c r="EA150" i="1" s="1"/>
  <c r="EC150" i="1" s="1"/>
  <c r="EI150" i="1" s="1"/>
  <c r="BD154" i="1"/>
  <c r="AS154" i="1"/>
  <c r="CI154" i="1" s="1"/>
  <c r="AU153" i="1"/>
  <c r="CH154" i="1"/>
  <c r="AC154" i="1"/>
  <c r="BC154" i="1"/>
  <c r="BG153" i="1"/>
  <c r="BL153" i="1"/>
  <c r="DC154" i="1"/>
  <c r="DD154" i="1" s="1"/>
  <c r="CY154" i="1"/>
  <c r="CZ154" i="1" s="1"/>
  <c r="DF154" i="1" s="1"/>
  <c r="CL153" i="1"/>
  <c r="CQ153" i="1"/>
  <c r="BI152" i="1"/>
  <c r="AQ152" i="1"/>
  <c r="BW152" i="1" s="1"/>
  <c r="AP152" i="1"/>
  <c r="BR152" i="1" s="1"/>
  <c r="AW152" i="1"/>
  <c r="EF152" i="1"/>
  <c r="EE153" i="1"/>
  <c r="AO153" i="1"/>
  <c r="EO156" i="1"/>
  <c r="EL156" i="1"/>
  <c r="BN152" i="1"/>
  <c r="CM153" i="1"/>
  <c r="CR153" i="1"/>
  <c r="DK155" i="1"/>
  <c r="BX155" i="1"/>
  <c r="DP155" i="1"/>
  <c r="BS155" i="1"/>
  <c r="AM155" i="1"/>
  <c r="BU151" i="1"/>
  <c r="BT151" i="1"/>
  <c r="AQ151" i="1"/>
  <c r="BW151" i="1" s="1"/>
  <c r="BH153" i="1"/>
  <c r="BM153" i="1"/>
  <c r="AB155" i="1"/>
  <c r="AA155" i="1"/>
  <c r="AE155" i="1"/>
  <c r="AT155" i="1" s="1"/>
  <c r="CV155" i="1" s="1"/>
  <c r="EG152" i="1"/>
  <c r="W156" i="1"/>
  <c r="V156" i="1"/>
  <c r="U157" i="1"/>
  <c r="AX151" i="1"/>
  <c r="DJ151" i="1" s="1"/>
  <c r="AY151" i="1" l="1"/>
  <c r="DO151" i="1" s="1"/>
  <c r="AE156" i="1"/>
  <c r="AT156" i="1" s="1"/>
  <c r="CV156" i="1" s="1"/>
  <c r="AA156" i="1"/>
  <c r="AB156" i="1"/>
  <c r="AU154" i="1"/>
  <c r="AX152" i="1"/>
  <c r="DJ152" i="1" s="1"/>
  <c r="CQ154" i="1"/>
  <c r="CL154" i="1"/>
  <c r="CN154" i="1" s="1"/>
  <c r="CY155" i="1"/>
  <c r="CZ155" i="1" s="1"/>
  <c r="DF155" i="1" s="1"/>
  <c r="DC155" i="1"/>
  <c r="DD155" i="1" s="1"/>
  <c r="BU152" i="1"/>
  <c r="BT152" i="1"/>
  <c r="EF153" i="1"/>
  <c r="AW153" i="1"/>
  <c r="BZ152" i="1"/>
  <c r="BY152" i="1"/>
  <c r="CR154" i="1"/>
  <c r="CM154" i="1"/>
  <c r="BD155" i="1"/>
  <c r="AS155" i="1"/>
  <c r="CI155" i="1" s="1"/>
  <c r="EO157" i="1"/>
  <c r="EL157" i="1"/>
  <c r="BP152" i="1"/>
  <c r="BN153" i="1"/>
  <c r="BH154" i="1"/>
  <c r="BM154" i="1"/>
  <c r="AU155" i="1"/>
  <c r="AC155" i="1"/>
  <c r="BC155" i="1"/>
  <c r="CH155" i="1"/>
  <c r="BI153" i="1"/>
  <c r="BP153" i="1" s="1"/>
  <c r="DL151" i="1"/>
  <c r="DM151" i="1" s="1"/>
  <c r="AP153" i="1"/>
  <c r="BR153" i="1" s="1"/>
  <c r="CS153" i="1"/>
  <c r="BL154" i="1"/>
  <c r="BN154" i="1" s="1"/>
  <c r="BG154" i="1"/>
  <c r="BI154" i="1" s="1"/>
  <c r="BP154" i="1"/>
  <c r="U158" i="1"/>
  <c r="W157" i="1"/>
  <c r="V157" i="1"/>
  <c r="DP156" i="1"/>
  <c r="BS156" i="1"/>
  <c r="DK156" i="1"/>
  <c r="BX156" i="1"/>
  <c r="AM156" i="1"/>
  <c r="BZ151" i="1"/>
  <c r="CB151" i="1" s="1"/>
  <c r="CD151" i="1" s="1"/>
  <c r="EA151" i="1" s="1"/>
  <c r="BY151" i="1"/>
  <c r="EG153" i="1"/>
  <c r="CN153" i="1"/>
  <c r="DH153" i="1" s="1"/>
  <c r="AO154" i="1"/>
  <c r="EE154" i="1"/>
  <c r="BT153" i="1" l="1"/>
  <c r="BU153" i="1" s="1"/>
  <c r="EF155" i="1"/>
  <c r="AW155" i="1"/>
  <c r="BM155" i="1"/>
  <c r="BH155" i="1"/>
  <c r="CB152" i="1"/>
  <c r="DL152" i="1"/>
  <c r="DM152" i="1" s="1"/>
  <c r="DK157" i="1"/>
  <c r="BX157" i="1"/>
  <c r="DP157" i="1"/>
  <c r="BS157" i="1"/>
  <c r="AM157" i="1"/>
  <c r="AQ153" i="1"/>
  <c r="BW153" i="1" s="1"/>
  <c r="AY152" i="1"/>
  <c r="DO152" i="1" s="1"/>
  <c r="AB157" i="1"/>
  <c r="AA157" i="1"/>
  <c r="AE157" i="1"/>
  <c r="AT157" i="1" s="1"/>
  <c r="CV157" i="1" s="1"/>
  <c r="W158" i="1"/>
  <c r="V158" i="1"/>
  <c r="U159" i="1"/>
  <c r="AW154" i="1"/>
  <c r="EF154" i="1"/>
  <c r="EG154" i="1" s="1"/>
  <c r="CD152" i="1"/>
  <c r="EA152" i="1" s="1"/>
  <c r="BD156" i="1"/>
  <c r="AS156" i="1"/>
  <c r="CI156" i="1" s="1"/>
  <c r="CL155" i="1"/>
  <c r="CN155" i="1" s="1"/>
  <c r="CQ155" i="1"/>
  <c r="AX153" i="1"/>
  <c r="DJ153" i="1" s="1"/>
  <c r="CH156" i="1"/>
  <c r="AC156" i="1"/>
  <c r="BC156" i="1"/>
  <c r="BG155" i="1"/>
  <c r="BI155" i="1" s="1"/>
  <c r="BL155" i="1"/>
  <c r="BN155" i="1" s="1"/>
  <c r="BP155" i="1"/>
  <c r="EO158" i="1"/>
  <c r="EL158" i="1"/>
  <c r="DC156" i="1"/>
  <c r="DD156" i="1" s="1"/>
  <c r="CY156" i="1"/>
  <c r="CZ156" i="1" s="1"/>
  <c r="DF156" i="1" s="1"/>
  <c r="AP154" i="1"/>
  <c r="BR154" i="1" s="1"/>
  <c r="AQ154" i="1"/>
  <c r="BW154" i="1" s="1"/>
  <c r="EE155" i="1"/>
  <c r="EG155" i="1" s="1"/>
  <c r="AO155" i="1"/>
  <c r="CM155" i="1"/>
  <c r="CR155" i="1"/>
  <c r="CS154" i="1"/>
  <c r="DH154" i="1" s="1"/>
  <c r="DR151" i="1"/>
  <c r="DT151" i="1" s="1"/>
  <c r="DX151" i="1" s="1"/>
  <c r="EB151" i="1" s="1"/>
  <c r="EC151" i="1" s="1"/>
  <c r="EI151" i="1" s="1"/>
  <c r="DQ151" i="1"/>
  <c r="CY157" i="1" l="1"/>
  <c r="CZ157" i="1" s="1"/>
  <c r="DF157" i="1" s="1"/>
  <c r="DC157" i="1"/>
  <c r="DD157" i="1" s="1"/>
  <c r="AX155" i="1"/>
  <c r="DJ155" i="1" s="1"/>
  <c r="AC157" i="1"/>
  <c r="BC157" i="1"/>
  <c r="CH157" i="1"/>
  <c r="EO159" i="1"/>
  <c r="EL159" i="1"/>
  <c r="BY154" i="1"/>
  <c r="BZ154" i="1" s="1"/>
  <c r="BD157" i="1"/>
  <c r="AS157" i="1"/>
  <c r="CI157" i="1" s="1"/>
  <c r="BT154" i="1"/>
  <c r="BU154" i="1" s="1"/>
  <c r="CB154" i="1" s="1"/>
  <c r="CD154" i="1" s="1"/>
  <c r="EA154" i="1" s="1"/>
  <c r="CS155" i="1"/>
  <c r="DH155" i="1" s="1"/>
  <c r="AX154" i="1"/>
  <c r="DJ154" i="1" s="1"/>
  <c r="DQ152" i="1"/>
  <c r="DR152" i="1"/>
  <c r="DT152" i="1" s="1"/>
  <c r="DX152" i="1" s="1"/>
  <c r="EB152" i="1" s="1"/>
  <c r="EC152" i="1" s="1"/>
  <c r="EI152" i="1" s="1"/>
  <c r="BL156" i="1"/>
  <c r="BG156" i="1"/>
  <c r="U160" i="1"/>
  <c r="W159" i="1"/>
  <c r="V159" i="1"/>
  <c r="BZ153" i="1"/>
  <c r="CB153" i="1" s="1"/>
  <c r="CD153" i="1" s="1"/>
  <c r="EA153" i="1" s="1"/>
  <c r="BY153" i="1"/>
  <c r="AO156" i="1"/>
  <c r="EE156" i="1"/>
  <c r="DP158" i="1"/>
  <c r="BS158" i="1"/>
  <c r="DK158" i="1"/>
  <c r="BX158" i="1"/>
  <c r="AM158" i="1"/>
  <c r="AP155" i="1"/>
  <c r="BR155" i="1" s="1"/>
  <c r="AY153" i="1"/>
  <c r="DO153" i="1" s="1"/>
  <c r="CR156" i="1"/>
  <c r="CM156" i="1"/>
  <c r="AE158" i="1"/>
  <c r="AT158" i="1" s="1"/>
  <c r="CV158" i="1" s="1"/>
  <c r="AA158" i="1"/>
  <c r="AB158" i="1"/>
  <c r="DL153" i="1"/>
  <c r="DM153" i="1"/>
  <c r="AU156" i="1"/>
  <c r="CQ156" i="1"/>
  <c r="CS156" i="1" s="1"/>
  <c r="CL156" i="1"/>
  <c r="CN156" i="1" s="1"/>
  <c r="DH156" i="1" s="1"/>
  <c r="BH156" i="1"/>
  <c r="BM156" i="1"/>
  <c r="AB159" i="1" l="1"/>
  <c r="AA159" i="1"/>
  <c r="AE159" i="1"/>
  <c r="AT159" i="1" s="1"/>
  <c r="CV159" i="1" s="1"/>
  <c r="DL154" i="1"/>
  <c r="DM154" i="1" s="1"/>
  <c r="DL155" i="1"/>
  <c r="DM155" i="1" s="1"/>
  <c r="W160" i="1"/>
  <c r="V160" i="1"/>
  <c r="U161" i="1"/>
  <c r="AY154" i="1"/>
  <c r="DO154" i="1" s="1"/>
  <c r="AY155" i="1"/>
  <c r="DO155" i="1" s="1"/>
  <c r="DQ153" i="1"/>
  <c r="DR153" i="1" s="1"/>
  <c r="DT153" i="1" s="1"/>
  <c r="DX153" i="1" s="1"/>
  <c r="EB153" i="1" s="1"/>
  <c r="EC153" i="1" s="1"/>
  <c r="EI153" i="1" s="1"/>
  <c r="BT155" i="1"/>
  <c r="BU155" i="1" s="1"/>
  <c r="EG156" i="1"/>
  <c r="BI156" i="1"/>
  <c r="BP156" i="1" s="1"/>
  <c r="EO160" i="1"/>
  <c r="EL160" i="1"/>
  <c r="AW156" i="1"/>
  <c r="EF156" i="1"/>
  <c r="AQ155" i="1"/>
  <c r="BW155" i="1" s="1"/>
  <c r="AP156" i="1"/>
  <c r="BR156" i="1" s="1"/>
  <c r="AQ156" i="1"/>
  <c r="BW156" i="1" s="1"/>
  <c r="BN156" i="1"/>
  <c r="CL157" i="1"/>
  <c r="CQ157" i="1"/>
  <c r="AS158" i="1"/>
  <c r="CI158" i="1" s="1"/>
  <c r="BD158" i="1"/>
  <c r="BG157" i="1"/>
  <c r="BI157" i="1" s="1"/>
  <c r="BP157" i="1" s="1"/>
  <c r="BL157" i="1"/>
  <c r="BN157" i="1" s="1"/>
  <c r="CH158" i="1"/>
  <c r="AC158" i="1"/>
  <c r="BC158" i="1"/>
  <c r="CM157" i="1"/>
  <c r="CR157" i="1"/>
  <c r="EE157" i="1"/>
  <c r="AO157" i="1"/>
  <c r="DC158" i="1"/>
  <c r="DD158" i="1" s="1"/>
  <c r="CY158" i="1"/>
  <c r="CZ158" i="1" s="1"/>
  <c r="DF158" i="1"/>
  <c r="DK159" i="1"/>
  <c r="BX159" i="1"/>
  <c r="DP159" i="1"/>
  <c r="BS159" i="1"/>
  <c r="AM159" i="1"/>
  <c r="BM157" i="1"/>
  <c r="BH157" i="1"/>
  <c r="AU157" i="1"/>
  <c r="AP157" i="1" l="1"/>
  <c r="BR157" i="1" s="1"/>
  <c r="CQ158" i="1"/>
  <c r="CL158" i="1"/>
  <c r="CN157" i="1"/>
  <c r="EO161" i="1"/>
  <c r="EL161" i="1"/>
  <c r="DQ155" i="1"/>
  <c r="DR155" i="1" s="1"/>
  <c r="DT155" i="1" s="1"/>
  <c r="DX155" i="1" s="1"/>
  <c r="EB155" i="1" s="1"/>
  <c r="DQ154" i="1"/>
  <c r="DR154" i="1" s="1"/>
  <c r="DT154" i="1" s="1"/>
  <c r="DX154" i="1" s="1"/>
  <c r="EB154" i="1" s="1"/>
  <c r="EC154" i="1" s="1"/>
  <c r="EI154" i="1" s="1"/>
  <c r="CY159" i="1"/>
  <c r="CZ159" i="1" s="1"/>
  <c r="DC159" i="1"/>
  <c r="DD159" i="1" s="1"/>
  <c r="DF159" i="1"/>
  <c r="BT156" i="1"/>
  <c r="BU156" i="1" s="1"/>
  <c r="CB156" i="1" s="1"/>
  <c r="CD156" i="1" s="1"/>
  <c r="EA156" i="1" s="1"/>
  <c r="U162" i="1"/>
  <c r="W161" i="1"/>
  <c r="V161" i="1"/>
  <c r="AC159" i="1"/>
  <c r="BC159" i="1"/>
  <c r="CH159" i="1"/>
  <c r="BH158" i="1"/>
  <c r="BM158" i="1"/>
  <c r="BY155" i="1"/>
  <c r="BZ155" i="1" s="1"/>
  <c r="CB155" i="1" s="1"/>
  <c r="CD155" i="1" s="1"/>
  <c r="EA155" i="1" s="1"/>
  <c r="DP160" i="1"/>
  <c r="BS160" i="1"/>
  <c r="DK160" i="1"/>
  <c r="BX160" i="1"/>
  <c r="AM160" i="1"/>
  <c r="BD159" i="1"/>
  <c r="AS159" i="1"/>
  <c r="CI159" i="1" s="1"/>
  <c r="BY156" i="1"/>
  <c r="BZ156" i="1" s="1"/>
  <c r="CR158" i="1"/>
  <c r="CM158" i="1"/>
  <c r="AE160" i="1"/>
  <c r="AT160" i="1" s="1"/>
  <c r="CV160" i="1" s="1"/>
  <c r="AA160" i="1"/>
  <c r="AB160" i="1"/>
  <c r="AO158" i="1"/>
  <c r="EE158" i="1"/>
  <c r="EF157" i="1"/>
  <c r="EG157" i="1" s="1"/>
  <c r="AW157" i="1"/>
  <c r="BL158" i="1"/>
  <c r="BN158" i="1" s="1"/>
  <c r="BG158" i="1"/>
  <c r="BI158" i="1" s="1"/>
  <c r="BP158" i="1" s="1"/>
  <c r="AU158" i="1"/>
  <c r="CS157" i="1"/>
  <c r="AX156" i="1"/>
  <c r="DJ156" i="1" s="1"/>
  <c r="EC155" i="1" l="1"/>
  <c r="EI155" i="1" s="1"/>
  <c r="CH160" i="1"/>
  <c r="AC160" i="1"/>
  <c r="BC160" i="1"/>
  <c r="CS158" i="1"/>
  <c r="CL159" i="1"/>
  <c r="CQ159" i="1"/>
  <c r="BT157" i="1"/>
  <c r="BU157" i="1" s="1"/>
  <c r="BG159" i="1"/>
  <c r="BL159" i="1"/>
  <c r="AQ157" i="1"/>
  <c r="BW157" i="1" s="1"/>
  <c r="DC160" i="1"/>
  <c r="DD160" i="1" s="1"/>
  <c r="CY160" i="1"/>
  <c r="CZ160" i="1" s="1"/>
  <c r="DF160" i="1" s="1"/>
  <c r="AX157" i="1"/>
  <c r="DJ157" i="1" s="1"/>
  <c r="EE159" i="1"/>
  <c r="AO159" i="1"/>
  <c r="EO162" i="1"/>
  <c r="EL162" i="1"/>
  <c r="DL156" i="1"/>
  <c r="DM156" i="1" s="1"/>
  <c r="AU159" i="1"/>
  <c r="AY156" i="1"/>
  <c r="DO156" i="1" s="1"/>
  <c r="DK161" i="1"/>
  <c r="BX161" i="1"/>
  <c r="DP161" i="1"/>
  <c r="BS161" i="1"/>
  <c r="AM161" i="1"/>
  <c r="DH157" i="1"/>
  <c r="AP158" i="1"/>
  <c r="BR158" i="1" s="1"/>
  <c r="CM159" i="1"/>
  <c r="CR159" i="1"/>
  <c r="AB161" i="1"/>
  <c r="AA161" i="1"/>
  <c r="AE161" i="1"/>
  <c r="AT161" i="1" s="1"/>
  <c r="CV161" i="1" s="1"/>
  <c r="AW158" i="1"/>
  <c r="EF158" i="1"/>
  <c r="EG158" i="1" s="1"/>
  <c r="AS160" i="1"/>
  <c r="CI160" i="1" s="1"/>
  <c r="BD160" i="1"/>
  <c r="BM159" i="1"/>
  <c r="BH159" i="1"/>
  <c r="W162" i="1"/>
  <c r="V162" i="1"/>
  <c r="U163" i="1"/>
  <c r="CN158" i="1"/>
  <c r="DH158" i="1" s="1"/>
  <c r="CR160" i="1" l="1"/>
  <c r="CM160" i="1"/>
  <c r="AQ158" i="1"/>
  <c r="BW158" i="1" s="1"/>
  <c r="BN159" i="1"/>
  <c r="BU158" i="1"/>
  <c r="BT158" i="1"/>
  <c r="DQ156" i="1"/>
  <c r="DR156" i="1" s="1"/>
  <c r="DT156" i="1" s="1"/>
  <c r="DX156" i="1" s="1"/>
  <c r="EB156" i="1" s="1"/>
  <c r="EC156" i="1" s="1"/>
  <c r="EI156" i="1" s="1"/>
  <c r="DL157" i="1"/>
  <c r="DM157" i="1" s="1"/>
  <c r="BI159" i="1"/>
  <c r="BL160" i="1"/>
  <c r="BG160" i="1"/>
  <c r="U164" i="1"/>
  <c r="W163" i="1"/>
  <c r="V163" i="1"/>
  <c r="AX158" i="1"/>
  <c r="DJ158" i="1" s="1"/>
  <c r="EF159" i="1"/>
  <c r="EG159" i="1" s="1"/>
  <c r="AW159" i="1"/>
  <c r="AY157" i="1"/>
  <c r="DO157" i="1" s="1"/>
  <c r="AO160" i="1"/>
  <c r="EE160" i="1"/>
  <c r="CY161" i="1"/>
  <c r="CZ161" i="1" s="1"/>
  <c r="DC161" i="1"/>
  <c r="DD161" i="1" s="1"/>
  <c r="DF161" i="1"/>
  <c r="AU160" i="1"/>
  <c r="AC161" i="1"/>
  <c r="BC161" i="1"/>
  <c r="CH161" i="1"/>
  <c r="CQ160" i="1"/>
  <c r="CS160" i="1" s="1"/>
  <c r="CL160" i="1"/>
  <c r="CN160" i="1" s="1"/>
  <c r="DH160" i="1" s="1"/>
  <c r="BD161" i="1"/>
  <c r="AS161" i="1"/>
  <c r="CI161" i="1" s="1"/>
  <c r="CS159" i="1"/>
  <c r="AE162" i="1"/>
  <c r="AT162" i="1" s="1"/>
  <c r="CV162" i="1" s="1"/>
  <c r="AA162" i="1"/>
  <c r="AB162" i="1"/>
  <c r="EO163" i="1"/>
  <c r="EL163" i="1"/>
  <c r="BZ157" i="1"/>
  <c r="CB157" i="1" s="1"/>
  <c r="CD157" i="1" s="1"/>
  <c r="EA157" i="1" s="1"/>
  <c r="BY157" i="1"/>
  <c r="CN159" i="1"/>
  <c r="DH159" i="1" s="1"/>
  <c r="DP162" i="1"/>
  <c r="BS162" i="1"/>
  <c r="DK162" i="1"/>
  <c r="BX162" i="1"/>
  <c r="AM162" i="1"/>
  <c r="BH160" i="1"/>
  <c r="BM160" i="1"/>
  <c r="AP159" i="1"/>
  <c r="BR159" i="1" s="1"/>
  <c r="EO164" i="1" l="1"/>
  <c r="EL164" i="1"/>
  <c r="BI160" i="1"/>
  <c r="BP160" i="1" s="1"/>
  <c r="BD162" i="1"/>
  <c r="AS162" i="1"/>
  <c r="CI162" i="1" s="1"/>
  <c r="BN160" i="1"/>
  <c r="CH162" i="1"/>
  <c r="AC162" i="1"/>
  <c r="BC162" i="1"/>
  <c r="DM158" i="1"/>
  <c r="DL158" i="1"/>
  <c r="BP159" i="1"/>
  <c r="DC162" i="1"/>
  <c r="DD162" i="1" s="1"/>
  <c r="CY162" i="1"/>
  <c r="CZ162" i="1" s="1"/>
  <c r="DF162" i="1"/>
  <c r="CL161" i="1"/>
  <c r="CQ161" i="1"/>
  <c r="AY158" i="1"/>
  <c r="DO158" i="1" s="1"/>
  <c r="BZ158" i="1"/>
  <c r="CB158" i="1" s="1"/>
  <c r="CD158" i="1" s="1"/>
  <c r="EA158" i="1" s="1"/>
  <c r="BY158" i="1"/>
  <c r="BG161" i="1"/>
  <c r="BL161" i="1"/>
  <c r="DK163" i="1"/>
  <c r="BX163" i="1"/>
  <c r="DP163" i="1"/>
  <c r="BS163" i="1"/>
  <c r="AM163" i="1"/>
  <c r="AQ159" i="1"/>
  <c r="BW159" i="1" s="1"/>
  <c r="EE161" i="1"/>
  <c r="AO161" i="1"/>
  <c r="AP160" i="1"/>
  <c r="BR160" i="1" s="1"/>
  <c r="AB163" i="1"/>
  <c r="AA163" i="1"/>
  <c r="AE163" i="1"/>
  <c r="AT163" i="1" s="1"/>
  <c r="CV163" i="1" s="1"/>
  <c r="CM161" i="1"/>
  <c r="CR161" i="1"/>
  <c r="AU161" i="1"/>
  <c r="DR157" i="1"/>
  <c r="DT157" i="1" s="1"/>
  <c r="DX157" i="1" s="1"/>
  <c r="EB157" i="1" s="1"/>
  <c r="EC157" i="1" s="1"/>
  <c r="EI157" i="1" s="1"/>
  <c r="DQ157" i="1"/>
  <c r="W164" i="1"/>
  <c r="V164" i="1"/>
  <c r="U165" i="1"/>
  <c r="BT159" i="1"/>
  <c r="BU159" i="1" s="1"/>
  <c r="BM161" i="1"/>
  <c r="BH161" i="1"/>
  <c r="AW160" i="1"/>
  <c r="EF160" i="1"/>
  <c r="EG160" i="1" s="1"/>
  <c r="AY159" i="1"/>
  <c r="DO159" i="1" s="1"/>
  <c r="AX159" i="1"/>
  <c r="DJ159" i="1" s="1"/>
  <c r="BT160" i="1" l="1"/>
  <c r="BU160" i="1" s="1"/>
  <c r="DQ158" i="1"/>
  <c r="DR158" i="1" s="1"/>
  <c r="DT158" i="1" s="1"/>
  <c r="DX158" i="1" s="1"/>
  <c r="EB158" i="1" s="1"/>
  <c r="EC158" i="1" s="1"/>
  <c r="EI158" i="1" s="1"/>
  <c r="BH162" i="1"/>
  <c r="BM162" i="1"/>
  <c r="EF161" i="1"/>
  <c r="AW161" i="1"/>
  <c r="AP161" i="1"/>
  <c r="BR161" i="1" s="1"/>
  <c r="EG161" i="1"/>
  <c r="CS161" i="1"/>
  <c r="BL162" i="1"/>
  <c r="BN162" i="1" s="1"/>
  <c r="BG162" i="1"/>
  <c r="U166" i="1"/>
  <c r="W165" i="1"/>
  <c r="V165" i="1"/>
  <c r="DL159" i="1"/>
  <c r="DM159" i="1" s="1"/>
  <c r="DT159" i="1" s="1"/>
  <c r="DX159" i="1" s="1"/>
  <c r="EB159" i="1" s="1"/>
  <c r="BY159" i="1"/>
  <c r="BZ159" i="1" s="1"/>
  <c r="CB159" i="1" s="1"/>
  <c r="CD159" i="1" s="1"/>
  <c r="EA159" i="1" s="1"/>
  <c r="EC159" i="1" s="1"/>
  <c r="EI159" i="1" s="1"/>
  <c r="BN161" i="1"/>
  <c r="CN161" i="1"/>
  <c r="DH161" i="1" s="1"/>
  <c r="AO162" i="1"/>
  <c r="EE162" i="1"/>
  <c r="CY163" i="1"/>
  <c r="CZ163" i="1" s="1"/>
  <c r="DF163" i="1" s="1"/>
  <c r="DC163" i="1"/>
  <c r="DD163" i="1" s="1"/>
  <c r="BI161" i="1"/>
  <c r="BP161" i="1" s="1"/>
  <c r="AU162" i="1"/>
  <c r="EO165" i="1"/>
  <c r="EL165" i="1"/>
  <c r="DP164" i="1"/>
  <c r="BS164" i="1"/>
  <c r="DK164" i="1"/>
  <c r="BX164" i="1"/>
  <c r="AM164" i="1"/>
  <c r="AC163" i="1"/>
  <c r="BC163" i="1"/>
  <c r="CH163" i="1"/>
  <c r="CQ162" i="1"/>
  <c r="CL162" i="1"/>
  <c r="AX160" i="1"/>
  <c r="DJ160" i="1" s="1"/>
  <c r="AE164" i="1"/>
  <c r="AT164" i="1" s="1"/>
  <c r="CV164" i="1" s="1"/>
  <c r="AA164" i="1"/>
  <c r="AB164" i="1"/>
  <c r="BD163" i="1"/>
  <c r="AS163" i="1"/>
  <c r="CI163" i="1" s="1"/>
  <c r="DQ159" i="1"/>
  <c r="DR159" i="1" s="1"/>
  <c r="AQ160" i="1"/>
  <c r="BW160" i="1" s="1"/>
  <c r="CR162" i="1"/>
  <c r="CM162" i="1"/>
  <c r="CS162" i="1" l="1"/>
  <c r="BD164" i="1"/>
  <c r="AS164" i="1"/>
  <c r="CI164" i="1" s="1"/>
  <c r="CL163" i="1"/>
  <c r="CQ163" i="1"/>
  <c r="CH164" i="1"/>
  <c r="AC164" i="1"/>
  <c r="BC164" i="1"/>
  <c r="BG163" i="1"/>
  <c r="BI163" i="1" s="1"/>
  <c r="BL163" i="1"/>
  <c r="EG162" i="1"/>
  <c r="DK165" i="1"/>
  <c r="BX165" i="1"/>
  <c r="DP165" i="1"/>
  <c r="BS165" i="1"/>
  <c r="AM165" i="1"/>
  <c r="DC164" i="1"/>
  <c r="DD164" i="1" s="1"/>
  <c r="CY164" i="1"/>
  <c r="CZ164" i="1" s="1"/>
  <c r="DF164" i="1"/>
  <c r="EE163" i="1"/>
  <c r="AO163" i="1"/>
  <c r="EO166" i="1"/>
  <c r="EL166" i="1"/>
  <c r="AP162" i="1"/>
  <c r="BR162" i="1" s="1"/>
  <c r="AB165" i="1"/>
  <c r="AA165" i="1"/>
  <c r="AE165" i="1"/>
  <c r="AT165" i="1" s="1"/>
  <c r="CV165" i="1" s="1"/>
  <c r="DL160" i="1"/>
  <c r="DM160" i="1" s="1"/>
  <c r="W166" i="1"/>
  <c r="V166" i="1"/>
  <c r="U167" i="1"/>
  <c r="BT161" i="1"/>
  <c r="BU161" i="1" s="1"/>
  <c r="BM163" i="1"/>
  <c r="BH163" i="1"/>
  <c r="AU163" i="1"/>
  <c r="AQ161" i="1"/>
  <c r="BW161" i="1" s="1"/>
  <c r="BY160" i="1"/>
  <c r="BZ160" i="1" s="1"/>
  <c r="CB160" i="1" s="1"/>
  <c r="CD160" i="1" s="1"/>
  <c r="EA160" i="1" s="1"/>
  <c r="AW162" i="1"/>
  <c r="EF162" i="1"/>
  <c r="AY160" i="1"/>
  <c r="DO160" i="1" s="1"/>
  <c r="AX161" i="1"/>
  <c r="DJ161" i="1" s="1"/>
  <c r="CM163" i="1"/>
  <c r="CR163" i="1"/>
  <c r="CN162" i="1"/>
  <c r="DH162" i="1" s="1"/>
  <c r="BI162" i="1"/>
  <c r="BP162" i="1" s="1"/>
  <c r="CY165" i="1" l="1"/>
  <c r="CZ165" i="1" s="1"/>
  <c r="DC165" i="1"/>
  <c r="DD165" i="1" s="1"/>
  <c r="DF165" i="1" s="1"/>
  <c r="CQ164" i="1"/>
  <c r="CL164" i="1"/>
  <c r="AC165" i="1"/>
  <c r="BC165" i="1"/>
  <c r="CH165" i="1"/>
  <c r="BD165" i="1"/>
  <c r="AS165" i="1"/>
  <c r="CI165" i="1" s="1"/>
  <c r="CS163" i="1"/>
  <c r="DL161" i="1"/>
  <c r="DM161" i="1" s="1"/>
  <c r="DP166" i="1"/>
  <c r="BS166" i="1"/>
  <c r="DK166" i="1"/>
  <c r="BX166" i="1"/>
  <c r="AM166" i="1"/>
  <c r="AQ162" i="1"/>
  <c r="BW162" i="1" s="1"/>
  <c r="BN163" i="1"/>
  <c r="BP163" i="1" s="1"/>
  <c r="CN163" i="1"/>
  <c r="DH163" i="1" s="1"/>
  <c r="AY161" i="1"/>
  <c r="DO161" i="1" s="1"/>
  <c r="CR164" i="1"/>
  <c r="CM164" i="1"/>
  <c r="BY161" i="1"/>
  <c r="BZ161" i="1" s="1"/>
  <c r="CB161" i="1" s="1"/>
  <c r="CD161" i="1" s="1"/>
  <c r="EA161" i="1" s="1"/>
  <c r="DQ160" i="1"/>
  <c r="DR160" i="1" s="1"/>
  <c r="DT160" i="1" s="1"/>
  <c r="DX160" i="1" s="1"/>
  <c r="EB160" i="1" s="1"/>
  <c r="EC160" i="1" s="1"/>
  <c r="EI160" i="1" s="1"/>
  <c r="BL164" i="1"/>
  <c r="BN164" i="1" s="1"/>
  <c r="BG164" i="1"/>
  <c r="BH164" i="1"/>
  <c r="BM164" i="1"/>
  <c r="BT162" i="1"/>
  <c r="BU162" i="1" s="1"/>
  <c r="EF163" i="1"/>
  <c r="EG163" i="1" s="1"/>
  <c r="AW163" i="1"/>
  <c r="EO167" i="1"/>
  <c r="EL167" i="1"/>
  <c r="AO164" i="1"/>
  <c r="EE164" i="1"/>
  <c r="U168" i="1"/>
  <c r="W167" i="1"/>
  <c r="V167" i="1"/>
  <c r="AE166" i="1"/>
  <c r="AT166" i="1" s="1"/>
  <c r="CV166" i="1" s="1"/>
  <c r="AA166" i="1"/>
  <c r="AB166" i="1"/>
  <c r="AX162" i="1"/>
  <c r="DJ162" i="1" s="1"/>
  <c r="AQ163" i="1"/>
  <c r="BW163" i="1" s="1"/>
  <c r="AP163" i="1"/>
  <c r="BR163" i="1" s="1"/>
  <c r="AU164" i="1"/>
  <c r="BD166" i="1" l="1"/>
  <c r="AS166" i="1"/>
  <c r="CI166" i="1" s="1"/>
  <c r="BM165" i="1"/>
  <c r="BH165" i="1"/>
  <c r="EO168" i="1"/>
  <c r="EL168" i="1"/>
  <c r="BI164" i="1"/>
  <c r="BP164" i="1" s="1"/>
  <c r="CL165" i="1"/>
  <c r="CQ165" i="1"/>
  <c r="DC166" i="1"/>
  <c r="DD166" i="1" s="1"/>
  <c r="CY166" i="1"/>
  <c r="CZ166" i="1" s="1"/>
  <c r="DF166" i="1" s="1"/>
  <c r="AX163" i="1"/>
  <c r="DJ163" i="1" s="1"/>
  <c r="BG165" i="1"/>
  <c r="BI165" i="1" s="1"/>
  <c r="BL165" i="1"/>
  <c r="AW164" i="1"/>
  <c r="EF164" i="1"/>
  <c r="BT163" i="1"/>
  <c r="BU163" i="1" s="1"/>
  <c r="DK167" i="1"/>
  <c r="BX167" i="1"/>
  <c r="DP167" i="1"/>
  <c r="BS167" i="1"/>
  <c r="AM167" i="1"/>
  <c r="DR161" i="1"/>
  <c r="DT161" i="1" s="1"/>
  <c r="DX161" i="1" s="1"/>
  <c r="EB161" i="1" s="1"/>
  <c r="EC161" i="1" s="1"/>
  <c r="EI161" i="1" s="1"/>
  <c r="DQ161" i="1"/>
  <c r="EE165" i="1"/>
  <c r="AO165" i="1"/>
  <c r="BY163" i="1"/>
  <c r="BZ163" i="1" s="1"/>
  <c r="AB167" i="1"/>
  <c r="AA167" i="1"/>
  <c r="AE167" i="1"/>
  <c r="AT167" i="1" s="1"/>
  <c r="CV167" i="1" s="1"/>
  <c r="AU165" i="1"/>
  <c r="W168" i="1"/>
  <c r="V168" i="1"/>
  <c r="U169" i="1"/>
  <c r="CH166" i="1"/>
  <c r="AU166" i="1"/>
  <c r="AC166" i="1"/>
  <c r="BC166" i="1"/>
  <c r="DL162" i="1"/>
  <c r="DM162" i="1" s="1"/>
  <c r="AY162" i="1"/>
  <c r="DO162" i="1" s="1"/>
  <c r="EG164" i="1"/>
  <c r="BY162" i="1"/>
  <c r="BZ162" i="1" s="1"/>
  <c r="CB162" i="1" s="1"/>
  <c r="CD162" i="1" s="1"/>
  <c r="EA162" i="1" s="1"/>
  <c r="CN164" i="1"/>
  <c r="DH164" i="1" s="1"/>
  <c r="AP164" i="1"/>
  <c r="BR164" i="1" s="1"/>
  <c r="AQ164" i="1"/>
  <c r="BW164" i="1" s="1"/>
  <c r="CM165" i="1"/>
  <c r="CR165" i="1"/>
  <c r="CS164" i="1"/>
  <c r="CB163" i="1" l="1"/>
  <c r="CD163" i="1" s="1"/>
  <c r="EA163" i="1" s="1"/>
  <c r="CY167" i="1"/>
  <c r="CZ167" i="1" s="1"/>
  <c r="DF167" i="1" s="1"/>
  <c r="DC167" i="1"/>
  <c r="DD167" i="1" s="1"/>
  <c r="AC167" i="1"/>
  <c r="BC167" i="1"/>
  <c r="CH167" i="1"/>
  <c r="AX164" i="1"/>
  <c r="DJ164" i="1" s="1"/>
  <c r="BD167" i="1"/>
  <c r="AS167" i="1"/>
  <c r="CI167" i="1" s="1"/>
  <c r="CR166" i="1"/>
  <c r="CM166" i="1"/>
  <c r="U170" i="1"/>
  <c r="W169" i="1"/>
  <c r="V169" i="1"/>
  <c r="BN165" i="1"/>
  <c r="BP165" i="1" s="1"/>
  <c r="CS165" i="1"/>
  <c r="BH166" i="1"/>
  <c r="BM166" i="1"/>
  <c r="DP168" i="1"/>
  <c r="BS168" i="1"/>
  <c r="DK168" i="1"/>
  <c r="BX168" i="1"/>
  <c r="AM168" i="1"/>
  <c r="CN165" i="1"/>
  <c r="DH165" i="1" s="1"/>
  <c r="AO166" i="1"/>
  <c r="EE166" i="1"/>
  <c r="CQ166" i="1"/>
  <c r="CS166" i="1" s="1"/>
  <c r="CL166" i="1"/>
  <c r="CN166" i="1" s="1"/>
  <c r="DH166" i="1"/>
  <c r="DL163" i="1"/>
  <c r="DM163" i="1"/>
  <c r="BZ164" i="1"/>
  <c r="BY164" i="1"/>
  <c r="EF165" i="1"/>
  <c r="AW165" i="1"/>
  <c r="EG165" i="1"/>
  <c r="AY163" i="1"/>
  <c r="DO163" i="1" s="1"/>
  <c r="AW166" i="1"/>
  <c r="EF166" i="1"/>
  <c r="DQ162" i="1"/>
  <c r="DR162" i="1" s="1"/>
  <c r="DT162" i="1" s="1"/>
  <c r="DX162" i="1" s="1"/>
  <c r="EB162" i="1" s="1"/>
  <c r="EC162" i="1" s="1"/>
  <c r="EI162" i="1" s="1"/>
  <c r="AE168" i="1"/>
  <c r="AT168" i="1" s="1"/>
  <c r="CV168" i="1" s="1"/>
  <c r="AA168" i="1"/>
  <c r="AB168" i="1"/>
  <c r="AP165" i="1"/>
  <c r="BR165" i="1" s="1"/>
  <c r="BU164" i="1"/>
  <c r="CB164" i="1" s="1"/>
  <c r="CD164" i="1" s="1"/>
  <c r="EA164" i="1" s="1"/>
  <c r="BT164" i="1"/>
  <c r="BL166" i="1"/>
  <c r="BN166" i="1" s="1"/>
  <c r="BG166" i="1"/>
  <c r="BI166" i="1" s="1"/>
  <c r="BP166" i="1"/>
  <c r="EO169" i="1"/>
  <c r="EL169" i="1"/>
  <c r="CH168" i="1" l="1"/>
  <c r="AC168" i="1"/>
  <c r="BC168" i="1"/>
  <c r="AX165" i="1"/>
  <c r="DJ165" i="1" s="1"/>
  <c r="AP166" i="1"/>
  <c r="BR166" i="1" s="1"/>
  <c r="EE167" i="1"/>
  <c r="AO167" i="1"/>
  <c r="CM167" i="1"/>
  <c r="CR167" i="1"/>
  <c r="AU167" i="1"/>
  <c r="BU165" i="1"/>
  <c r="BT165" i="1"/>
  <c r="AX166" i="1"/>
  <c r="DJ166" i="1" s="1"/>
  <c r="BM167" i="1"/>
  <c r="BH167" i="1"/>
  <c r="AQ165" i="1"/>
  <c r="BW165" i="1" s="1"/>
  <c r="DQ163" i="1"/>
  <c r="DR163" i="1" s="1"/>
  <c r="DT163" i="1" s="1"/>
  <c r="DX163" i="1" s="1"/>
  <c r="EB163" i="1" s="1"/>
  <c r="EC163" i="1" s="1"/>
  <c r="EI163" i="1" s="1"/>
  <c r="DK169" i="1"/>
  <c r="BX169" i="1"/>
  <c r="DP169" i="1"/>
  <c r="BS169" i="1"/>
  <c r="AM169" i="1"/>
  <c r="DL164" i="1"/>
  <c r="DM164" i="1" s="1"/>
  <c r="EO170" i="1"/>
  <c r="EL170" i="1"/>
  <c r="AB169" i="1"/>
  <c r="AA169" i="1"/>
  <c r="AE169" i="1"/>
  <c r="AT169" i="1" s="1"/>
  <c r="CV169" i="1" s="1"/>
  <c r="AY164" i="1"/>
  <c r="DO164" i="1" s="1"/>
  <c r="BD168" i="1"/>
  <c r="AS168" i="1"/>
  <c r="CI168" i="1" s="1"/>
  <c r="W170" i="1"/>
  <c r="V170" i="1"/>
  <c r="U171" i="1"/>
  <c r="DC168" i="1"/>
  <c r="DD168" i="1" s="1"/>
  <c r="DF168" i="1" s="1"/>
  <c r="CY168" i="1"/>
  <c r="CZ168" i="1" s="1"/>
  <c r="CL167" i="1"/>
  <c r="CN167" i="1" s="1"/>
  <c r="DH167" i="1" s="1"/>
  <c r="CQ167" i="1"/>
  <c r="CS167" i="1" s="1"/>
  <c r="EG166" i="1"/>
  <c r="BG167" i="1"/>
  <c r="BI167" i="1" s="1"/>
  <c r="BL167" i="1"/>
  <c r="CY169" i="1" l="1"/>
  <c r="CZ169" i="1" s="1"/>
  <c r="DF169" i="1" s="1"/>
  <c r="DC169" i="1"/>
  <c r="DD169" i="1" s="1"/>
  <c r="BT166" i="1"/>
  <c r="BU166" i="1" s="1"/>
  <c r="EF167" i="1"/>
  <c r="AW167" i="1"/>
  <c r="DL165" i="1"/>
  <c r="DM165" i="1"/>
  <c r="BD169" i="1"/>
  <c r="AS169" i="1"/>
  <c r="CI169" i="1" s="1"/>
  <c r="AY165" i="1"/>
  <c r="DO165" i="1" s="1"/>
  <c r="DP170" i="1"/>
  <c r="BS170" i="1"/>
  <c r="DK170" i="1"/>
  <c r="BX170" i="1"/>
  <c r="AM170" i="1"/>
  <c r="BL168" i="1"/>
  <c r="BG168" i="1"/>
  <c r="AC169" i="1"/>
  <c r="BC169" i="1"/>
  <c r="CH169" i="1"/>
  <c r="AE170" i="1"/>
  <c r="AT170" i="1" s="1"/>
  <c r="CV170" i="1" s="1"/>
  <c r="AA170" i="1"/>
  <c r="AB170" i="1"/>
  <c r="AO168" i="1"/>
  <c r="EE168" i="1"/>
  <c r="CR168" i="1"/>
  <c r="CM168" i="1"/>
  <c r="EO171" i="1"/>
  <c r="EL171" i="1"/>
  <c r="DL166" i="1"/>
  <c r="DM166" i="1" s="1"/>
  <c r="AP167" i="1"/>
  <c r="BR167" i="1" s="1"/>
  <c r="AU168" i="1"/>
  <c r="U172" i="1"/>
  <c r="W171" i="1"/>
  <c r="V171" i="1"/>
  <c r="BH168" i="1"/>
  <c r="BM168" i="1"/>
  <c r="AY166" i="1"/>
  <c r="DO166" i="1" s="1"/>
  <c r="EG167" i="1"/>
  <c r="CQ168" i="1"/>
  <c r="CS168" i="1" s="1"/>
  <c r="CL168" i="1"/>
  <c r="CN168" i="1" s="1"/>
  <c r="DH168" i="1" s="1"/>
  <c r="BN167" i="1"/>
  <c r="BP167" i="1" s="1"/>
  <c r="DQ164" i="1"/>
  <c r="DR164" i="1" s="1"/>
  <c r="DT164" i="1" s="1"/>
  <c r="DX164" i="1" s="1"/>
  <c r="EB164" i="1" s="1"/>
  <c r="EC164" i="1" s="1"/>
  <c r="EI164" i="1" s="1"/>
  <c r="BY165" i="1"/>
  <c r="BZ165" i="1" s="1"/>
  <c r="CB165" i="1" s="1"/>
  <c r="CD165" i="1" s="1"/>
  <c r="EA165" i="1" s="1"/>
  <c r="AQ166" i="1"/>
  <c r="BW166" i="1" s="1"/>
  <c r="BD170" i="1" l="1"/>
  <c r="AS170" i="1"/>
  <c r="CI170" i="1" s="1"/>
  <c r="BI168" i="1"/>
  <c r="CM169" i="1"/>
  <c r="CR169" i="1"/>
  <c r="CH170" i="1"/>
  <c r="AC170" i="1"/>
  <c r="BC170" i="1"/>
  <c r="BN168" i="1"/>
  <c r="BM169" i="1"/>
  <c r="BH169" i="1"/>
  <c r="DC170" i="1"/>
  <c r="DD170" i="1" s="1"/>
  <c r="CY170" i="1"/>
  <c r="CZ170" i="1" s="1"/>
  <c r="DF170" i="1" s="1"/>
  <c r="AB171" i="1"/>
  <c r="AA171" i="1"/>
  <c r="AE171" i="1"/>
  <c r="AT171" i="1" s="1"/>
  <c r="CV171" i="1" s="1"/>
  <c r="EO172" i="1"/>
  <c r="EL172" i="1"/>
  <c r="CL169" i="1"/>
  <c r="CN169" i="1" s="1"/>
  <c r="DH169" i="1" s="1"/>
  <c r="CQ169" i="1"/>
  <c r="CS169" i="1" s="1"/>
  <c r="W172" i="1"/>
  <c r="V172" i="1"/>
  <c r="U173" i="1"/>
  <c r="BG169" i="1"/>
  <c r="BI169" i="1" s="1"/>
  <c r="BL169" i="1"/>
  <c r="BN169" i="1" s="1"/>
  <c r="BP169" i="1" s="1"/>
  <c r="AX167" i="1"/>
  <c r="DJ167" i="1" s="1"/>
  <c r="AW168" i="1"/>
  <c r="EF168" i="1"/>
  <c r="EG168" i="1" s="1"/>
  <c r="EE169" i="1"/>
  <c r="AO169" i="1"/>
  <c r="BY166" i="1"/>
  <c r="BZ166" i="1" s="1"/>
  <c r="CB166" i="1" s="1"/>
  <c r="CD166" i="1" s="1"/>
  <c r="EA166" i="1" s="1"/>
  <c r="EC166" i="1" s="1"/>
  <c r="EI166" i="1" s="1"/>
  <c r="AU169" i="1"/>
  <c r="DK171" i="1"/>
  <c r="BX171" i="1"/>
  <c r="DP171" i="1"/>
  <c r="BS171" i="1"/>
  <c r="AM171" i="1"/>
  <c r="BU167" i="1"/>
  <c r="BT167" i="1"/>
  <c r="DQ166" i="1"/>
  <c r="DR166" i="1"/>
  <c r="DT166" i="1" s="1"/>
  <c r="DX166" i="1" s="1"/>
  <c r="EB166" i="1" s="1"/>
  <c r="AQ167" i="1"/>
  <c r="BW167" i="1" s="1"/>
  <c r="AP168" i="1"/>
  <c r="BR168" i="1" s="1"/>
  <c r="DQ165" i="1"/>
  <c r="DR165" i="1" s="1"/>
  <c r="DT165" i="1" s="1"/>
  <c r="DX165" i="1" s="1"/>
  <c r="EB165" i="1" s="1"/>
  <c r="EC165" i="1" s="1"/>
  <c r="EI165" i="1" s="1"/>
  <c r="BT168" i="1" l="1"/>
  <c r="BU168" i="1" s="1"/>
  <c r="DP172" i="1"/>
  <c r="BS172" i="1"/>
  <c r="DK172" i="1"/>
  <c r="BX172" i="1"/>
  <c r="AM172" i="1"/>
  <c r="AC171" i="1"/>
  <c r="BC171" i="1"/>
  <c r="CH171" i="1"/>
  <c r="BP168" i="1"/>
  <c r="AY168" i="1"/>
  <c r="DO168" i="1" s="1"/>
  <c r="AX168" i="1"/>
  <c r="DJ168" i="1" s="1"/>
  <c r="CR170" i="1"/>
  <c r="CM170" i="1"/>
  <c r="AE172" i="1"/>
  <c r="AT172" i="1" s="1"/>
  <c r="CV172" i="1" s="1"/>
  <c r="AA172" i="1"/>
  <c r="AB172" i="1"/>
  <c r="EF169" i="1"/>
  <c r="AW169" i="1"/>
  <c r="DL167" i="1"/>
  <c r="DM167" i="1" s="1"/>
  <c r="BL170" i="1"/>
  <c r="BG170" i="1"/>
  <c r="BI170" i="1" s="1"/>
  <c r="BH170" i="1"/>
  <c r="BM170" i="1"/>
  <c r="BD171" i="1"/>
  <c r="AS171" i="1"/>
  <c r="CI171" i="1" s="1"/>
  <c r="AY167" i="1"/>
  <c r="DO167" i="1" s="1"/>
  <c r="AO170" i="1"/>
  <c r="EE170" i="1"/>
  <c r="EG169" i="1"/>
  <c r="AU170" i="1"/>
  <c r="CQ170" i="1"/>
  <c r="CS170" i="1" s="1"/>
  <c r="DH170" i="1" s="1"/>
  <c r="CL170" i="1"/>
  <c r="CN170" i="1" s="1"/>
  <c r="BY167" i="1"/>
  <c r="BZ167" i="1" s="1"/>
  <c r="CB167" i="1" s="1"/>
  <c r="CD167" i="1" s="1"/>
  <c r="EA167" i="1" s="1"/>
  <c r="AQ168" i="1"/>
  <c r="BW168" i="1" s="1"/>
  <c r="AP169" i="1"/>
  <c r="BR169" i="1" s="1"/>
  <c r="EO173" i="1"/>
  <c r="EL173" i="1"/>
  <c r="U174" i="1"/>
  <c r="W173" i="1"/>
  <c r="V173" i="1"/>
  <c r="CY171" i="1"/>
  <c r="CZ171" i="1" s="1"/>
  <c r="DC171" i="1"/>
  <c r="DD171" i="1" s="1"/>
  <c r="DF171" i="1" s="1"/>
  <c r="CM171" i="1" l="1"/>
  <c r="CR171" i="1"/>
  <c r="DM168" i="1"/>
  <c r="DL168" i="1"/>
  <c r="BT169" i="1"/>
  <c r="BU169" i="1" s="1"/>
  <c r="BM171" i="1"/>
  <c r="BH171" i="1"/>
  <c r="AX169" i="1"/>
  <c r="DJ169" i="1" s="1"/>
  <c r="DQ168" i="1"/>
  <c r="DR168" i="1" s="1"/>
  <c r="EO174" i="1"/>
  <c r="EL174" i="1"/>
  <c r="AQ169" i="1"/>
  <c r="BW169" i="1" s="1"/>
  <c r="AW170" i="1"/>
  <c r="EF170" i="1"/>
  <c r="BZ168" i="1"/>
  <c r="CB168" i="1" s="1"/>
  <c r="CD168" i="1" s="1"/>
  <c r="EA168" i="1" s="1"/>
  <c r="BY168" i="1"/>
  <c r="BD172" i="1"/>
  <c r="AS172" i="1"/>
  <c r="CI172" i="1" s="1"/>
  <c r="CL171" i="1"/>
  <c r="CN171" i="1" s="1"/>
  <c r="CQ171" i="1"/>
  <c r="CH172" i="1"/>
  <c r="AU172" i="1"/>
  <c r="AC172" i="1"/>
  <c r="BC172" i="1"/>
  <c r="BG171" i="1"/>
  <c r="BI171" i="1" s="1"/>
  <c r="BP171" i="1" s="1"/>
  <c r="BL171" i="1"/>
  <c r="BN171" i="1" s="1"/>
  <c r="EG170" i="1"/>
  <c r="DC172" i="1"/>
  <c r="DD172" i="1" s="1"/>
  <c r="CY172" i="1"/>
  <c r="CZ172" i="1" s="1"/>
  <c r="DF172" i="1" s="1"/>
  <c r="EE171" i="1"/>
  <c r="AO171" i="1"/>
  <c r="DK173" i="1"/>
  <c r="BX173" i="1"/>
  <c r="DP173" i="1"/>
  <c r="BS173" i="1"/>
  <c r="AM173" i="1"/>
  <c r="W174" i="1"/>
  <c r="V174" i="1"/>
  <c r="U175" i="1"/>
  <c r="AP170" i="1"/>
  <c r="BR170" i="1" s="1"/>
  <c r="BN170" i="1"/>
  <c r="BP170" i="1" s="1"/>
  <c r="AU171" i="1"/>
  <c r="AB173" i="1"/>
  <c r="AA173" i="1"/>
  <c r="AE173" i="1"/>
  <c r="AT173" i="1" s="1"/>
  <c r="CV173" i="1" s="1"/>
  <c r="DQ167" i="1"/>
  <c r="DR167" i="1" s="1"/>
  <c r="DT167" i="1" s="1"/>
  <c r="DX167" i="1" s="1"/>
  <c r="EB167" i="1" s="1"/>
  <c r="EC167" i="1" s="1"/>
  <c r="EI167" i="1" s="1"/>
  <c r="AW172" i="1" l="1"/>
  <c r="EF172" i="1"/>
  <c r="DT168" i="1"/>
  <c r="DX168" i="1" s="1"/>
  <c r="EB168" i="1" s="1"/>
  <c r="EC168" i="1" s="1"/>
  <c r="EI168" i="1" s="1"/>
  <c r="BD173" i="1"/>
  <c r="AS173" i="1"/>
  <c r="CI173" i="1" s="1"/>
  <c r="DL169" i="1"/>
  <c r="DM169" i="1"/>
  <c r="AY169" i="1"/>
  <c r="DO169" i="1" s="1"/>
  <c r="EF171" i="1"/>
  <c r="AW171" i="1"/>
  <c r="CQ172" i="1"/>
  <c r="CS172" i="1" s="1"/>
  <c r="CL172" i="1"/>
  <c r="AQ170" i="1"/>
  <c r="BW170" i="1" s="1"/>
  <c r="CS171" i="1"/>
  <c r="DH171" i="1" s="1"/>
  <c r="AX170" i="1"/>
  <c r="DJ170" i="1" s="1"/>
  <c r="BT170" i="1"/>
  <c r="BU170" i="1" s="1"/>
  <c r="BY169" i="1"/>
  <c r="BZ169" i="1" s="1"/>
  <c r="CB169" i="1" s="1"/>
  <c r="CD169" i="1" s="1"/>
  <c r="EA169" i="1" s="1"/>
  <c r="AP171" i="1"/>
  <c r="BR171" i="1" s="1"/>
  <c r="CR172" i="1"/>
  <c r="CM172" i="1"/>
  <c r="CY173" i="1"/>
  <c r="CZ173" i="1" s="1"/>
  <c r="DF173" i="1" s="1"/>
  <c r="DC173" i="1"/>
  <c r="DD173" i="1" s="1"/>
  <c r="DP174" i="1"/>
  <c r="BS174" i="1"/>
  <c r="DK174" i="1"/>
  <c r="BX174" i="1"/>
  <c r="AM174" i="1"/>
  <c r="EG171" i="1"/>
  <c r="BL172" i="1"/>
  <c r="BG172" i="1"/>
  <c r="BH172" i="1"/>
  <c r="BM172" i="1"/>
  <c r="EO175" i="1"/>
  <c r="EL175" i="1"/>
  <c r="U176" i="1"/>
  <c r="W175" i="1"/>
  <c r="V175" i="1"/>
  <c r="AU173" i="1"/>
  <c r="AC173" i="1"/>
  <c r="BC173" i="1"/>
  <c r="CH173" i="1"/>
  <c r="AE174" i="1"/>
  <c r="AT174" i="1" s="1"/>
  <c r="CV174" i="1" s="1"/>
  <c r="AA174" i="1"/>
  <c r="AB174" i="1"/>
  <c r="AO172" i="1"/>
  <c r="EE172" i="1"/>
  <c r="EG172" i="1" s="1"/>
  <c r="AS174" i="1" l="1"/>
  <c r="CI174" i="1" s="1"/>
  <c r="BD174" i="1"/>
  <c r="BN172" i="1"/>
  <c r="U177" i="1"/>
  <c r="W176" i="1"/>
  <c r="V176" i="1"/>
  <c r="AX171" i="1"/>
  <c r="DJ171" i="1" s="1"/>
  <c r="DC174" i="1"/>
  <c r="DD174" i="1" s="1"/>
  <c r="CY174" i="1"/>
  <c r="CZ174" i="1" s="1"/>
  <c r="DF174" i="1" s="1"/>
  <c r="DM170" i="1"/>
  <c r="DL170" i="1"/>
  <c r="AX172" i="1"/>
  <c r="DJ172" i="1" s="1"/>
  <c r="CH174" i="1"/>
  <c r="AU174" i="1"/>
  <c r="AC174" i="1"/>
  <c r="BC174" i="1"/>
  <c r="CL173" i="1"/>
  <c r="CN173" i="1" s="1"/>
  <c r="CQ173" i="1"/>
  <c r="EO176" i="1"/>
  <c r="EL176" i="1"/>
  <c r="AY170" i="1"/>
  <c r="DO170" i="1" s="1"/>
  <c r="DQ169" i="1"/>
  <c r="DR169" i="1" s="1"/>
  <c r="DT169" i="1" s="1"/>
  <c r="DX169" i="1" s="1"/>
  <c r="EB169" i="1" s="1"/>
  <c r="EC169" i="1" s="1"/>
  <c r="EI169" i="1" s="1"/>
  <c r="BU171" i="1"/>
  <c r="BT171" i="1"/>
  <c r="EE173" i="1"/>
  <c r="AO173" i="1"/>
  <c r="AQ171" i="1"/>
  <c r="BW171" i="1" s="1"/>
  <c r="BY170" i="1"/>
  <c r="BZ170" i="1" s="1"/>
  <c r="CB170" i="1" s="1"/>
  <c r="CD170" i="1" s="1"/>
  <c r="EA170" i="1" s="1"/>
  <c r="BG173" i="1"/>
  <c r="BL173" i="1"/>
  <c r="EF173" i="1"/>
  <c r="AW173" i="1"/>
  <c r="CM173" i="1"/>
  <c r="CR173" i="1"/>
  <c r="AB175" i="1"/>
  <c r="AA175" i="1"/>
  <c r="AE175" i="1"/>
  <c r="AT175" i="1" s="1"/>
  <c r="CV175" i="1" s="1"/>
  <c r="AP172" i="1"/>
  <c r="BR172" i="1" s="1"/>
  <c r="AQ172" i="1"/>
  <c r="BW172" i="1" s="1"/>
  <c r="DK175" i="1"/>
  <c r="BX175" i="1"/>
  <c r="DP175" i="1"/>
  <c r="BS175" i="1"/>
  <c r="AM175" i="1"/>
  <c r="BI172" i="1"/>
  <c r="BP172" i="1" s="1"/>
  <c r="CN172" i="1"/>
  <c r="DH172" i="1" s="1"/>
  <c r="BM173" i="1"/>
  <c r="BH173" i="1"/>
  <c r="AC175" i="1" l="1"/>
  <c r="BC175" i="1"/>
  <c r="CH175" i="1"/>
  <c r="BI173" i="1"/>
  <c r="CS173" i="1"/>
  <c r="DH173" i="1" s="1"/>
  <c r="DK176" i="1"/>
  <c r="BS176" i="1"/>
  <c r="DP176" i="1"/>
  <c r="BX176" i="1"/>
  <c r="AM176" i="1"/>
  <c r="AE176" i="1"/>
  <c r="AT176" i="1" s="1"/>
  <c r="CV176" i="1" s="1"/>
  <c r="AA176" i="1"/>
  <c r="AB176" i="1"/>
  <c r="BD175" i="1"/>
  <c r="AS175" i="1"/>
  <c r="CI175" i="1" s="1"/>
  <c r="BL174" i="1"/>
  <c r="BG174" i="1"/>
  <c r="U178" i="1"/>
  <c r="V177" i="1"/>
  <c r="W177" i="1"/>
  <c r="BY171" i="1"/>
  <c r="BZ171" i="1" s="1"/>
  <c r="CB171" i="1" s="1"/>
  <c r="CD171" i="1" s="1"/>
  <c r="EA171" i="1" s="1"/>
  <c r="AO174" i="1"/>
  <c r="EE174" i="1"/>
  <c r="EG174" i="1" s="1"/>
  <c r="AX173" i="1"/>
  <c r="DJ173" i="1" s="1"/>
  <c r="AQ173" i="1"/>
  <c r="BW173" i="1" s="1"/>
  <c r="AP173" i="1"/>
  <c r="BR173" i="1" s="1"/>
  <c r="DQ170" i="1"/>
  <c r="DR170" i="1" s="1"/>
  <c r="DT170" i="1" s="1"/>
  <c r="DX170" i="1" s="1"/>
  <c r="EB170" i="1" s="1"/>
  <c r="EC170" i="1" s="1"/>
  <c r="EI170" i="1" s="1"/>
  <c r="AW174" i="1"/>
  <c r="EF174" i="1"/>
  <c r="BH174" i="1"/>
  <c r="BM174" i="1"/>
  <c r="BZ172" i="1"/>
  <c r="BY172" i="1"/>
  <c r="EG173" i="1"/>
  <c r="CQ174" i="1"/>
  <c r="CL174" i="1"/>
  <c r="CN174" i="1" s="1"/>
  <c r="CR174" i="1"/>
  <c r="CM174" i="1"/>
  <c r="BU172" i="1"/>
  <c r="CB172" i="1" s="1"/>
  <c r="CD172" i="1" s="1"/>
  <c r="EA172" i="1" s="1"/>
  <c r="BT172" i="1"/>
  <c r="EO177" i="1"/>
  <c r="EL177" i="1"/>
  <c r="DM172" i="1"/>
  <c r="DL172" i="1"/>
  <c r="DL171" i="1"/>
  <c r="DM171" i="1"/>
  <c r="CY175" i="1"/>
  <c r="CZ175" i="1" s="1"/>
  <c r="DF175" i="1" s="1"/>
  <c r="DC175" i="1"/>
  <c r="DD175" i="1" s="1"/>
  <c r="BN173" i="1"/>
  <c r="AY172" i="1"/>
  <c r="DO172" i="1" s="1"/>
  <c r="AY171" i="1"/>
  <c r="DO171" i="1" s="1"/>
  <c r="DP177" i="1" l="1"/>
  <c r="BX177" i="1"/>
  <c r="DK177" i="1"/>
  <c r="BS177" i="1"/>
  <c r="AM177" i="1"/>
  <c r="CH176" i="1"/>
  <c r="AC176" i="1"/>
  <c r="BC176" i="1"/>
  <c r="CY176" i="1"/>
  <c r="CZ176" i="1" s="1"/>
  <c r="DF176" i="1" s="1"/>
  <c r="DC176" i="1"/>
  <c r="DD176" i="1" s="1"/>
  <c r="BP173" i="1"/>
  <c r="V178" i="1"/>
  <c r="W178" i="1"/>
  <c r="U179" i="1"/>
  <c r="EO178" i="1"/>
  <c r="EL178" i="1"/>
  <c r="CS174" i="1"/>
  <c r="DH174" i="1" s="1"/>
  <c r="AP174" i="1"/>
  <c r="BR174" i="1" s="1"/>
  <c r="CL175" i="1"/>
  <c r="CQ175" i="1"/>
  <c r="BI174" i="1"/>
  <c r="BG175" i="1"/>
  <c r="BL175" i="1"/>
  <c r="DQ172" i="1"/>
  <c r="DR172" i="1"/>
  <c r="DT172" i="1" s="1"/>
  <c r="DX172" i="1" s="1"/>
  <c r="EB172" i="1" s="1"/>
  <c r="EC172" i="1" s="1"/>
  <c r="EI172" i="1" s="1"/>
  <c r="AX174" i="1"/>
  <c r="DJ174" i="1" s="1"/>
  <c r="BU173" i="1"/>
  <c r="BT173" i="1"/>
  <c r="BN174" i="1"/>
  <c r="EE175" i="1"/>
  <c r="AO175" i="1"/>
  <c r="BY173" i="1"/>
  <c r="BZ173" i="1" s="1"/>
  <c r="CM175" i="1"/>
  <c r="CR175" i="1"/>
  <c r="AU175" i="1"/>
  <c r="DL173" i="1"/>
  <c r="DM173" i="1" s="1"/>
  <c r="BM175" i="1"/>
  <c r="BH175" i="1"/>
  <c r="DQ171" i="1"/>
  <c r="DR171" i="1" s="1"/>
  <c r="DT171" i="1" s="1"/>
  <c r="DX171" i="1" s="1"/>
  <c r="EB171" i="1" s="1"/>
  <c r="EC171" i="1" s="1"/>
  <c r="EI171" i="1" s="1"/>
  <c r="AY173" i="1"/>
  <c r="DO173" i="1" s="1"/>
  <c r="AE177" i="1"/>
  <c r="AT177" i="1" s="1"/>
  <c r="CV177" i="1" s="1"/>
  <c r="AB177" i="1"/>
  <c r="AA177" i="1"/>
  <c r="AS176" i="1"/>
  <c r="CI176" i="1" s="1"/>
  <c r="BD176" i="1"/>
  <c r="EF175" i="1" l="1"/>
  <c r="AW175" i="1"/>
  <c r="BI175" i="1"/>
  <c r="CB173" i="1"/>
  <c r="DQ173" i="1"/>
  <c r="DR173" i="1" s="1"/>
  <c r="DT173" i="1" s="1"/>
  <c r="DX173" i="1" s="1"/>
  <c r="EB173" i="1" s="1"/>
  <c r="DL174" i="1"/>
  <c r="DM174" i="1" s="1"/>
  <c r="BP174" i="1"/>
  <c r="EO179" i="1"/>
  <c r="EL179" i="1"/>
  <c r="BL176" i="1"/>
  <c r="BN176" i="1" s="1"/>
  <c r="BG176" i="1"/>
  <c r="BI176" i="1" s="1"/>
  <c r="BP176" i="1" s="1"/>
  <c r="BH176" i="1"/>
  <c r="BM176" i="1"/>
  <c r="AY174" i="1"/>
  <c r="DO174" i="1" s="1"/>
  <c r="V179" i="1"/>
  <c r="W179" i="1"/>
  <c r="U180" i="1"/>
  <c r="AO176" i="1"/>
  <c r="EE176" i="1"/>
  <c r="CR176" i="1"/>
  <c r="CM176" i="1"/>
  <c r="CS175" i="1"/>
  <c r="AB178" i="1"/>
  <c r="AE178" i="1"/>
  <c r="AT178" i="1" s="1"/>
  <c r="CV178" i="1" s="1"/>
  <c r="AA178" i="1"/>
  <c r="AU176" i="1"/>
  <c r="AC177" i="1"/>
  <c r="BC177" i="1"/>
  <c r="CH177" i="1"/>
  <c r="AP175" i="1"/>
  <c r="BR175" i="1" s="1"/>
  <c r="CN175" i="1"/>
  <c r="DH175" i="1" s="1"/>
  <c r="DK178" i="1"/>
  <c r="BX178" i="1"/>
  <c r="DP178" i="1"/>
  <c r="BS178" i="1"/>
  <c r="AM178" i="1"/>
  <c r="CQ176" i="1"/>
  <c r="CS176" i="1" s="1"/>
  <c r="CL176" i="1"/>
  <c r="CN176" i="1" s="1"/>
  <c r="DH176" i="1"/>
  <c r="AS177" i="1"/>
  <c r="CI177" i="1" s="1"/>
  <c r="BD177" i="1"/>
  <c r="EG175" i="1"/>
  <c r="AQ174" i="1"/>
  <c r="BW174" i="1" s="1"/>
  <c r="CD173" i="1"/>
  <c r="EA173" i="1" s="1"/>
  <c r="DC177" i="1"/>
  <c r="DD177" i="1" s="1"/>
  <c r="CY177" i="1"/>
  <c r="CZ177" i="1" s="1"/>
  <c r="DF177" i="1" s="1"/>
  <c r="BN175" i="1"/>
  <c r="BT174" i="1"/>
  <c r="BU174" i="1" s="1"/>
  <c r="BM177" i="1" l="1"/>
  <c r="BH177" i="1"/>
  <c r="EE177" i="1"/>
  <c r="AO177" i="1"/>
  <c r="EG176" i="1"/>
  <c r="AW176" i="1"/>
  <c r="EF176" i="1"/>
  <c r="AP176" i="1"/>
  <c r="BR176" i="1" s="1"/>
  <c r="CH178" i="1"/>
  <c r="AC178" i="1"/>
  <c r="BC178" i="1"/>
  <c r="V180" i="1"/>
  <c r="W180" i="1"/>
  <c r="U181" i="1"/>
  <c r="CY178" i="1"/>
  <c r="CZ178" i="1" s="1"/>
  <c r="DF178" i="1" s="1"/>
  <c r="DC178" i="1"/>
  <c r="DD178" i="1" s="1"/>
  <c r="AB179" i="1"/>
  <c r="AE179" i="1"/>
  <c r="AT179" i="1" s="1"/>
  <c r="CV179" i="1" s="1"/>
  <c r="AA179" i="1"/>
  <c r="BP175" i="1"/>
  <c r="CM177" i="1"/>
  <c r="CR177" i="1"/>
  <c r="BU175" i="1"/>
  <c r="BT175" i="1"/>
  <c r="AQ175" i="1"/>
  <c r="BW175" i="1" s="1"/>
  <c r="BD178" i="1"/>
  <c r="AS178" i="1"/>
  <c r="CI178" i="1" s="1"/>
  <c r="DP179" i="1"/>
  <c r="BS179" i="1"/>
  <c r="DK179" i="1"/>
  <c r="BX179" i="1"/>
  <c r="AM179" i="1"/>
  <c r="EO180" i="1"/>
  <c r="EL180" i="1"/>
  <c r="AX175" i="1"/>
  <c r="DJ175" i="1" s="1"/>
  <c r="AU177" i="1"/>
  <c r="DQ174" i="1"/>
  <c r="DR174" i="1" s="1"/>
  <c r="DT174" i="1" s="1"/>
  <c r="DX174" i="1" s="1"/>
  <c r="EB174" i="1" s="1"/>
  <c r="CL177" i="1"/>
  <c r="CN177" i="1" s="1"/>
  <c r="DH177" i="1" s="1"/>
  <c r="CQ177" i="1"/>
  <c r="CS177" i="1" s="1"/>
  <c r="EC173" i="1"/>
  <c r="EI173" i="1" s="1"/>
  <c r="BZ174" i="1"/>
  <c r="CB174" i="1" s="1"/>
  <c r="CD174" i="1" s="1"/>
  <c r="EA174" i="1" s="1"/>
  <c r="BY174" i="1"/>
  <c r="BL177" i="1"/>
  <c r="BN177" i="1" s="1"/>
  <c r="BG177" i="1"/>
  <c r="BI177" i="1" s="1"/>
  <c r="BP177" i="1" s="1"/>
  <c r="EC174" i="1" l="1"/>
  <c r="EI174" i="1" s="1"/>
  <c r="EO181" i="1"/>
  <c r="EL181" i="1"/>
  <c r="BY175" i="1"/>
  <c r="BZ175" i="1" s="1"/>
  <c r="CB175" i="1" s="1"/>
  <c r="CD175" i="1" s="1"/>
  <c r="EA175" i="1" s="1"/>
  <c r="BD179" i="1"/>
  <c r="AS179" i="1"/>
  <c r="CI179" i="1" s="1"/>
  <c r="AO178" i="1"/>
  <c r="EE178" i="1"/>
  <c r="CQ178" i="1"/>
  <c r="CL178" i="1"/>
  <c r="AP177" i="1"/>
  <c r="BR177" i="1" s="1"/>
  <c r="AQ177" i="1"/>
  <c r="BW177" i="1" s="1"/>
  <c r="AU178" i="1"/>
  <c r="EF177" i="1"/>
  <c r="EG177" i="1" s="1"/>
  <c r="AW177" i="1"/>
  <c r="U182" i="1"/>
  <c r="W181" i="1"/>
  <c r="V181" i="1"/>
  <c r="AQ176" i="1"/>
  <c r="BW176" i="1" s="1"/>
  <c r="DL175" i="1"/>
  <c r="DM175" i="1" s="1"/>
  <c r="AB180" i="1"/>
  <c r="AE180" i="1"/>
  <c r="AT180" i="1" s="1"/>
  <c r="CV180" i="1" s="1"/>
  <c r="AA180" i="1"/>
  <c r="BU176" i="1"/>
  <c r="BT176" i="1"/>
  <c r="AY175" i="1"/>
  <c r="DO175" i="1" s="1"/>
  <c r="CR178" i="1"/>
  <c r="CM178" i="1"/>
  <c r="AC179" i="1"/>
  <c r="AU179" i="1"/>
  <c r="CH179" i="1"/>
  <c r="BC179" i="1"/>
  <c r="DK180" i="1"/>
  <c r="BX180" i="1"/>
  <c r="BS180" i="1"/>
  <c r="DP180" i="1"/>
  <c r="AM180" i="1"/>
  <c r="BH178" i="1"/>
  <c r="BM178" i="1"/>
  <c r="DC179" i="1"/>
  <c r="DD179" i="1" s="1"/>
  <c r="DF179" i="1" s="1"/>
  <c r="CY179" i="1"/>
  <c r="CZ179" i="1" s="1"/>
  <c r="BG178" i="1"/>
  <c r="BL178" i="1"/>
  <c r="AX176" i="1"/>
  <c r="DJ176" i="1" s="1"/>
  <c r="DL176" i="1" l="1"/>
  <c r="DM176" i="1"/>
  <c r="CL179" i="1"/>
  <c r="CQ179" i="1"/>
  <c r="AC180" i="1"/>
  <c r="CH180" i="1"/>
  <c r="BC180" i="1"/>
  <c r="AB181" i="1"/>
  <c r="AA181" i="1"/>
  <c r="AE181" i="1"/>
  <c r="AT181" i="1" s="1"/>
  <c r="CV181" i="1" s="1"/>
  <c r="BT177" i="1"/>
  <c r="BU177" i="1" s="1"/>
  <c r="CB177" i="1" s="1"/>
  <c r="CD177" i="1" s="1"/>
  <c r="EA177" i="1" s="1"/>
  <c r="BM179" i="1"/>
  <c r="BH179" i="1"/>
  <c r="CY180" i="1"/>
  <c r="CZ180" i="1" s="1"/>
  <c r="DC180" i="1"/>
  <c r="DD180" i="1" s="1"/>
  <c r="DF180" i="1" s="1"/>
  <c r="V182" i="1"/>
  <c r="U183" i="1"/>
  <c r="W182" i="1"/>
  <c r="AY176" i="1"/>
  <c r="DO176" i="1" s="1"/>
  <c r="AO179" i="1"/>
  <c r="EE179" i="1"/>
  <c r="BD180" i="1"/>
  <c r="AS180" i="1"/>
  <c r="CI180" i="1" s="1"/>
  <c r="AY177" i="1"/>
  <c r="DO177" i="1" s="1"/>
  <c r="AX177" i="1"/>
  <c r="DJ177" i="1" s="1"/>
  <c r="CN178" i="1"/>
  <c r="BN178" i="1"/>
  <c r="CS178" i="1"/>
  <c r="EF179" i="1"/>
  <c r="AW179" i="1"/>
  <c r="BI178" i="1"/>
  <c r="BP178" i="1" s="1"/>
  <c r="EO182" i="1"/>
  <c r="EL182" i="1"/>
  <c r="DR175" i="1"/>
  <c r="DT175" i="1" s="1"/>
  <c r="DX175" i="1" s="1"/>
  <c r="EB175" i="1" s="1"/>
  <c r="EC175" i="1" s="1"/>
  <c r="EI175" i="1" s="1"/>
  <c r="DQ175" i="1"/>
  <c r="EF178" i="1"/>
  <c r="AW178" i="1"/>
  <c r="EG178" i="1"/>
  <c r="BY176" i="1"/>
  <c r="BZ176" i="1" s="1"/>
  <c r="CB176" i="1" s="1"/>
  <c r="CD176" i="1" s="1"/>
  <c r="EA176" i="1" s="1"/>
  <c r="AP178" i="1"/>
  <c r="BR178" i="1" s="1"/>
  <c r="BL179" i="1"/>
  <c r="BN179" i="1" s="1"/>
  <c r="BG179" i="1"/>
  <c r="BI179" i="1" s="1"/>
  <c r="BP179" i="1"/>
  <c r="BX181" i="1"/>
  <c r="DP181" i="1"/>
  <c r="BS181" i="1"/>
  <c r="DK181" i="1"/>
  <c r="AM181" i="1"/>
  <c r="BY177" i="1"/>
  <c r="BZ177" i="1" s="1"/>
  <c r="CM179" i="1"/>
  <c r="CR179" i="1"/>
  <c r="BT178" i="1" l="1"/>
  <c r="BU178" i="1"/>
  <c r="DL177" i="1"/>
  <c r="DM177" i="1" s="1"/>
  <c r="DT177" i="1" s="1"/>
  <c r="DX177" i="1" s="1"/>
  <c r="EB177" i="1" s="1"/>
  <c r="EC177" i="1" s="1"/>
  <c r="EI177" i="1" s="1"/>
  <c r="AE182" i="1"/>
  <c r="AT182" i="1" s="1"/>
  <c r="CV182" i="1" s="1"/>
  <c r="AB182" i="1"/>
  <c r="AA182" i="1"/>
  <c r="AU180" i="1"/>
  <c r="EO183" i="1"/>
  <c r="EL183" i="1"/>
  <c r="DQ177" i="1"/>
  <c r="DR177" i="1" s="1"/>
  <c r="U184" i="1"/>
  <c r="W183" i="1"/>
  <c r="V183" i="1"/>
  <c r="DC181" i="1"/>
  <c r="DD181" i="1" s="1"/>
  <c r="CY181" i="1"/>
  <c r="CZ181" i="1" s="1"/>
  <c r="DF181" i="1"/>
  <c r="CS179" i="1"/>
  <c r="CM180" i="1"/>
  <c r="CR180" i="1"/>
  <c r="AX179" i="1"/>
  <c r="DJ179" i="1" s="1"/>
  <c r="BM180" i="1"/>
  <c r="BH180" i="1"/>
  <c r="BC181" i="1"/>
  <c r="CH181" i="1"/>
  <c r="AC181" i="1"/>
  <c r="AU181" i="1"/>
  <c r="CN179" i="1"/>
  <c r="DH179" i="1" s="1"/>
  <c r="AX178" i="1"/>
  <c r="DJ178" i="1" s="1"/>
  <c r="BD181" i="1"/>
  <c r="AS181" i="1"/>
  <c r="CI181" i="1" s="1"/>
  <c r="EG179" i="1"/>
  <c r="AP179" i="1"/>
  <c r="BR179" i="1" s="1"/>
  <c r="BG180" i="1"/>
  <c r="BI180" i="1" s="1"/>
  <c r="BL180" i="1"/>
  <c r="BN180" i="1" s="1"/>
  <c r="BP180" i="1"/>
  <c r="CQ180" i="1"/>
  <c r="CS180" i="1" s="1"/>
  <c r="CL180" i="1"/>
  <c r="CN180" i="1" s="1"/>
  <c r="DH180" i="1" s="1"/>
  <c r="BS182" i="1"/>
  <c r="DK182" i="1"/>
  <c r="BX182" i="1"/>
  <c r="DP182" i="1"/>
  <c r="AM182" i="1"/>
  <c r="AQ178" i="1"/>
  <c r="BW178" i="1" s="1"/>
  <c r="DH178" i="1"/>
  <c r="DQ176" i="1"/>
  <c r="DR176" i="1" s="1"/>
  <c r="DT176" i="1" s="1"/>
  <c r="DX176" i="1" s="1"/>
  <c r="EB176" i="1" s="1"/>
  <c r="EC176" i="1" s="1"/>
  <c r="EI176" i="1" s="1"/>
  <c r="AO180" i="1"/>
  <c r="EE180" i="1"/>
  <c r="DL179" i="1" l="1"/>
  <c r="DM179" i="1" s="1"/>
  <c r="AB183" i="1"/>
  <c r="AA183" i="1"/>
  <c r="AE183" i="1"/>
  <c r="AT183" i="1" s="1"/>
  <c r="CV183" i="1" s="1"/>
  <c r="BD182" i="1"/>
  <c r="AS182" i="1"/>
  <c r="CI182" i="1" s="1"/>
  <c r="CY182" i="1"/>
  <c r="CZ182" i="1" s="1"/>
  <c r="DC182" i="1"/>
  <c r="DD182" i="1" s="1"/>
  <c r="DF182" i="1"/>
  <c r="EF181" i="1"/>
  <c r="AW181" i="1"/>
  <c r="EE181" i="1"/>
  <c r="EG181" i="1" s="1"/>
  <c r="AO181" i="1"/>
  <c r="BY178" i="1"/>
  <c r="BZ178" i="1" s="1"/>
  <c r="CB178" i="1" s="1"/>
  <c r="CD178" i="1" s="1"/>
  <c r="EA178" i="1" s="1"/>
  <c r="V184" i="1"/>
  <c r="U185" i="1"/>
  <c r="W184" i="1"/>
  <c r="CL181" i="1"/>
  <c r="CN181" i="1" s="1"/>
  <c r="CQ181" i="1"/>
  <c r="BT179" i="1"/>
  <c r="BU179" i="1" s="1"/>
  <c r="CR181" i="1"/>
  <c r="CM181" i="1"/>
  <c r="BL181" i="1"/>
  <c r="BN181" i="1" s="1"/>
  <c r="BG181" i="1"/>
  <c r="AP180" i="1"/>
  <c r="BR180" i="1" s="1"/>
  <c r="AQ180" i="1"/>
  <c r="BW180" i="1" s="1"/>
  <c r="BM181" i="1"/>
  <c r="BH181" i="1"/>
  <c r="EO184" i="1"/>
  <c r="EL184" i="1"/>
  <c r="AY178" i="1"/>
  <c r="DO178" i="1" s="1"/>
  <c r="EF180" i="1"/>
  <c r="EG180" i="1" s="1"/>
  <c r="AW180" i="1"/>
  <c r="AQ179" i="1"/>
  <c r="BW179" i="1" s="1"/>
  <c r="DM178" i="1"/>
  <c r="DL178" i="1"/>
  <c r="AY179" i="1"/>
  <c r="DO179" i="1" s="1"/>
  <c r="BX183" i="1"/>
  <c r="DP183" i="1"/>
  <c r="BS183" i="1"/>
  <c r="DK183" i="1"/>
  <c r="AM183" i="1"/>
  <c r="AU182" i="1"/>
  <c r="AC182" i="1"/>
  <c r="BC182" i="1"/>
  <c r="CH182" i="1"/>
  <c r="EE182" i="1" l="1"/>
  <c r="AO182" i="1"/>
  <c r="EO185" i="1"/>
  <c r="EL185" i="1"/>
  <c r="BI181" i="1"/>
  <c r="BP181" i="1" s="1"/>
  <c r="CS181" i="1"/>
  <c r="DH181" i="1" s="1"/>
  <c r="BH182" i="1"/>
  <c r="BM182" i="1"/>
  <c r="DC183" i="1"/>
  <c r="DD183" i="1" s="1"/>
  <c r="CY183" i="1"/>
  <c r="CZ183" i="1" s="1"/>
  <c r="DF183" i="1"/>
  <c r="BY179" i="1"/>
  <c r="BZ179" i="1" s="1"/>
  <c r="CB179" i="1" s="1"/>
  <c r="CD179" i="1" s="1"/>
  <c r="EA179" i="1" s="1"/>
  <c r="EC179" i="1" s="1"/>
  <c r="EI179" i="1" s="1"/>
  <c r="AE184" i="1"/>
  <c r="AT184" i="1" s="1"/>
  <c r="CV184" i="1" s="1"/>
  <c r="AB184" i="1"/>
  <c r="AA184" i="1"/>
  <c r="AX181" i="1"/>
  <c r="DJ181" i="1" s="1"/>
  <c r="BC183" i="1"/>
  <c r="CH183" i="1"/>
  <c r="AC183" i="1"/>
  <c r="AU183" i="1"/>
  <c r="BY180" i="1"/>
  <c r="BZ180" i="1" s="1"/>
  <c r="U186" i="1"/>
  <c r="W185" i="1"/>
  <c r="V185" i="1"/>
  <c r="BD183" i="1"/>
  <c r="AS183" i="1"/>
  <c r="CI183" i="1" s="1"/>
  <c r="BT180" i="1"/>
  <c r="BU180" i="1" s="1"/>
  <c r="BS184" i="1"/>
  <c r="DK184" i="1"/>
  <c r="BX184" i="1"/>
  <c r="DP184" i="1"/>
  <c r="AM184" i="1"/>
  <c r="AX180" i="1"/>
  <c r="DJ180" i="1" s="1"/>
  <c r="AY180" i="1"/>
  <c r="DO180" i="1" s="1"/>
  <c r="DQ178" i="1"/>
  <c r="DR178" i="1" s="1"/>
  <c r="DT178" i="1" s="1"/>
  <c r="DX178" i="1" s="1"/>
  <c r="EB178" i="1" s="1"/>
  <c r="EC178" i="1" s="1"/>
  <c r="EI178" i="1" s="1"/>
  <c r="AW182" i="1"/>
  <c r="EF182" i="1"/>
  <c r="CQ182" i="1"/>
  <c r="CL182" i="1"/>
  <c r="BG182" i="1"/>
  <c r="BI182" i="1" s="1"/>
  <c r="BL182" i="1"/>
  <c r="BN182" i="1" s="1"/>
  <c r="BP182" i="1" s="1"/>
  <c r="DQ179" i="1"/>
  <c r="DR179" i="1" s="1"/>
  <c r="DT179" i="1" s="1"/>
  <c r="DX179" i="1" s="1"/>
  <c r="EB179" i="1" s="1"/>
  <c r="AP181" i="1"/>
  <c r="BR181" i="1" s="1"/>
  <c r="CM182" i="1"/>
  <c r="CR182" i="1"/>
  <c r="CB180" i="1" l="1"/>
  <c r="CD180" i="1" s="1"/>
  <c r="EA180" i="1" s="1"/>
  <c r="CS182" i="1"/>
  <c r="BX185" i="1"/>
  <c r="DP185" i="1"/>
  <c r="BS185" i="1"/>
  <c r="DK185" i="1"/>
  <c r="AM185" i="1"/>
  <c r="BL183" i="1"/>
  <c r="BG183" i="1"/>
  <c r="AB185" i="1"/>
  <c r="AA185" i="1"/>
  <c r="AE185" i="1"/>
  <c r="AT185" i="1" s="1"/>
  <c r="CV185" i="1" s="1"/>
  <c r="DM181" i="1"/>
  <c r="DL181" i="1"/>
  <c r="EO186" i="1"/>
  <c r="EL186" i="1"/>
  <c r="AX182" i="1"/>
  <c r="DJ182" i="1" s="1"/>
  <c r="AY182" i="1"/>
  <c r="DO182" i="1" s="1"/>
  <c r="V186" i="1"/>
  <c r="U187" i="1"/>
  <c r="W186" i="1"/>
  <c r="AY181" i="1"/>
  <c r="DO181" i="1" s="1"/>
  <c r="AP182" i="1"/>
  <c r="BR182" i="1" s="1"/>
  <c r="AC184" i="1"/>
  <c r="BC184" i="1"/>
  <c r="CH184" i="1"/>
  <c r="EG182" i="1"/>
  <c r="BD184" i="1"/>
  <c r="AS184" i="1"/>
  <c r="CI184" i="1" s="1"/>
  <c r="EF183" i="1"/>
  <c r="AW183" i="1"/>
  <c r="CY184" i="1"/>
  <c r="CZ184" i="1" s="1"/>
  <c r="DC184" i="1"/>
  <c r="DD184" i="1" s="1"/>
  <c r="DF184" i="1"/>
  <c r="DR180" i="1"/>
  <c r="DQ180" i="1"/>
  <c r="BT181" i="1"/>
  <c r="BU181" i="1" s="1"/>
  <c r="DL180" i="1"/>
  <c r="DM180" i="1" s="1"/>
  <c r="DT180" i="1" s="1"/>
  <c r="DX180" i="1" s="1"/>
  <c r="EB180" i="1" s="1"/>
  <c r="CR183" i="1"/>
  <c r="CM183" i="1"/>
  <c r="EE183" i="1"/>
  <c r="EG183" i="1" s="1"/>
  <c r="AO183" i="1"/>
  <c r="AQ181" i="1"/>
  <c r="BW181" i="1" s="1"/>
  <c r="CN182" i="1"/>
  <c r="DH182" i="1" s="1"/>
  <c r="BM183" i="1"/>
  <c r="BH183" i="1"/>
  <c r="CL183" i="1"/>
  <c r="CN183" i="1" s="1"/>
  <c r="DH183" i="1" s="1"/>
  <c r="CQ183" i="1"/>
  <c r="CS183" i="1" s="1"/>
  <c r="AE186" i="1" l="1"/>
  <c r="AT186" i="1" s="1"/>
  <c r="CV186" i="1" s="1"/>
  <c r="AB186" i="1"/>
  <c r="AA186" i="1"/>
  <c r="DC185" i="1"/>
  <c r="DD185" i="1" s="1"/>
  <c r="CY185" i="1"/>
  <c r="CZ185" i="1" s="1"/>
  <c r="DF185" i="1" s="1"/>
  <c r="BG184" i="1"/>
  <c r="BL184" i="1"/>
  <c r="BS186" i="1"/>
  <c r="DK186" i="1"/>
  <c r="BX186" i="1"/>
  <c r="DP186" i="1"/>
  <c r="AM186" i="1"/>
  <c r="BC185" i="1"/>
  <c r="CH185" i="1"/>
  <c r="AC185" i="1"/>
  <c r="U188" i="1"/>
  <c r="W187" i="1"/>
  <c r="V187" i="1"/>
  <c r="EE184" i="1"/>
  <c r="AO184" i="1"/>
  <c r="DR182" i="1"/>
  <c r="DQ182" i="1"/>
  <c r="BD185" i="1"/>
  <c r="AS185" i="1"/>
  <c r="CI185" i="1" s="1"/>
  <c r="CQ184" i="1"/>
  <c r="CL184" i="1"/>
  <c r="AX183" i="1"/>
  <c r="DJ183" i="1" s="1"/>
  <c r="AU184" i="1"/>
  <c r="DL182" i="1"/>
  <c r="DM182" i="1" s="1"/>
  <c r="DT182" i="1" s="1"/>
  <c r="DX182" i="1" s="1"/>
  <c r="EB182" i="1" s="1"/>
  <c r="BT182" i="1"/>
  <c r="BU182" i="1" s="1"/>
  <c r="BI183" i="1"/>
  <c r="CM184" i="1"/>
  <c r="CR184" i="1"/>
  <c r="AQ182" i="1"/>
  <c r="BW182" i="1" s="1"/>
  <c r="EO187" i="1"/>
  <c r="EL187" i="1"/>
  <c r="BN183" i="1"/>
  <c r="EC180" i="1"/>
  <c r="EI180" i="1" s="1"/>
  <c r="BY181" i="1"/>
  <c r="BZ181" i="1"/>
  <c r="CB181" i="1" s="1"/>
  <c r="CD181" i="1" s="1"/>
  <c r="EA181" i="1" s="1"/>
  <c r="EC181" i="1" s="1"/>
  <c r="EI181" i="1" s="1"/>
  <c r="AP183" i="1"/>
  <c r="BR183" i="1" s="1"/>
  <c r="BH184" i="1"/>
  <c r="BM184" i="1"/>
  <c r="DR181" i="1"/>
  <c r="DT181" i="1" s="1"/>
  <c r="DX181" i="1" s="1"/>
  <c r="EB181" i="1" s="1"/>
  <c r="DQ181" i="1"/>
  <c r="CN184" i="1" l="1"/>
  <c r="BX187" i="1"/>
  <c r="DP187" i="1"/>
  <c r="BS187" i="1"/>
  <c r="DK187" i="1"/>
  <c r="AM187" i="1"/>
  <c r="CS184" i="1"/>
  <c r="AB187" i="1"/>
  <c r="AA187" i="1"/>
  <c r="AE187" i="1"/>
  <c r="AT187" i="1" s="1"/>
  <c r="CV187" i="1" s="1"/>
  <c r="CR185" i="1"/>
  <c r="CM185" i="1"/>
  <c r="V188" i="1"/>
  <c r="U189" i="1"/>
  <c r="W188" i="1"/>
  <c r="BT183" i="1"/>
  <c r="BU183" i="1" s="1"/>
  <c r="BZ182" i="1"/>
  <c r="CB182" i="1" s="1"/>
  <c r="CD182" i="1" s="1"/>
  <c r="EA182" i="1" s="1"/>
  <c r="EC182" i="1" s="1"/>
  <c r="EI182" i="1" s="1"/>
  <c r="BY182" i="1"/>
  <c r="BM185" i="1"/>
  <c r="BH185" i="1"/>
  <c r="AU185" i="1"/>
  <c r="AC186" i="1"/>
  <c r="BC186" i="1"/>
  <c r="CH186" i="1"/>
  <c r="EO188" i="1"/>
  <c r="EL188" i="1"/>
  <c r="AW184" i="1"/>
  <c r="EF184" i="1"/>
  <c r="EG184" i="1" s="1"/>
  <c r="EE185" i="1"/>
  <c r="AO185" i="1"/>
  <c r="BD186" i="1"/>
  <c r="AS186" i="1"/>
  <c r="CI186" i="1" s="1"/>
  <c r="DL183" i="1"/>
  <c r="DM183" i="1" s="1"/>
  <c r="BN184" i="1"/>
  <c r="CY186" i="1"/>
  <c r="CZ186" i="1" s="1"/>
  <c r="DF186" i="1" s="1"/>
  <c r="DC186" i="1"/>
  <c r="DD186" i="1" s="1"/>
  <c r="CL185" i="1"/>
  <c r="CN185" i="1" s="1"/>
  <c r="DH185" i="1" s="1"/>
  <c r="CQ185" i="1"/>
  <c r="CS185" i="1" s="1"/>
  <c r="BP183" i="1"/>
  <c r="AY183" i="1"/>
  <c r="DO183" i="1" s="1"/>
  <c r="AP184" i="1"/>
  <c r="BR184" i="1" s="1"/>
  <c r="BL185" i="1"/>
  <c r="BN185" i="1" s="1"/>
  <c r="BG185" i="1"/>
  <c r="BI185" i="1" s="1"/>
  <c r="BP185" i="1"/>
  <c r="BI184" i="1"/>
  <c r="BP184" i="1" s="1"/>
  <c r="AQ183" i="1"/>
  <c r="BW183" i="1" s="1"/>
  <c r="BT184" i="1" l="1"/>
  <c r="BU184" i="1" s="1"/>
  <c r="AU186" i="1"/>
  <c r="AE188" i="1"/>
  <c r="AT188" i="1" s="1"/>
  <c r="CV188" i="1" s="1"/>
  <c r="AB188" i="1"/>
  <c r="AA188" i="1"/>
  <c r="EF185" i="1"/>
  <c r="EG185" i="1" s="1"/>
  <c r="AW185" i="1"/>
  <c r="U190" i="1"/>
  <c r="W189" i="1"/>
  <c r="V189" i="1"/>
  <c r="DQ183" i="1"/>
  <c r="DR183" i="1" s="1"/>
  <c r="DT183" i="1" s="1"/>
  <c r="DX183" i="1" s="1"/>
  <c r="EB183" i="1" s="1"/>
  <c r="AX184" i="1"/>
  <c r="DJ184" i="1" s="1"/>
  <c r="BS188" i="1"/>
  <c r="DK188" i="1"/>
  <c r="BX188" i="1"/>
  <c r="DP188" i="1"/>
  <c r="AM188" i="1"/>
  <c r="AQ184" i="1"/>
  <c r="BW184" i="1" s="1"/>
  <c r="BY183" i="1"/>
  <c r="BZ183" i="1" s="1"/>
  <c r="CB183" i="1" s="1"/>
  <c r="CD183" i="1" s="1"/>
  <c r="EA183" i="1" s="1"/>
  <c r="EC183" i="1" s="1"/>
  <c r="EI183" i="1" s="1"/>
  <c r="EO189" i="1"/>
  <c r="EL189" i="1"/>
  <c r="CM186" i="1"/>
  <c r="CR186" i="1"/>
  <c r="DC187" i="1"/>
  <c r="DD187" i="1" s="1"/>
  <c r="CY187" i="1"/>
  <c r="CZ187" i="1" s="1"/>
  <c r="DF187" i="1"/>
  <c r="BH186" i="1"/>
  <c r="BM186" i="1"/>
  <c r="BG186" i="1"/>
  <c r="BI186" i="1" s="1"/>
  <c r="BP186" i="1" s="1"/>
  <c r="BL186" i="1"/>
  <c r="BN186" i="1" s="1"/>
  <c r="BC187" i="1"/>
  <c r="CH187" i="1"/>
  <c r="AC187" i="1"/>
  <c r="DH184" i="1"/>
  <c r="CQ186" i="1"/>
  <c r="CS186" i="1" s="1"/>
  <c r="CL186" i="1"/>
  <c r="CN186" i="1" s="1"/>
  <c r="DH186" i="1" s="1"/>
  <c r="AP185" i="1"/>
  <c r="BR185" i="1" s="1"/>
  <c r="EE186" i="1"/>
  <c r="AO186" i="1"/>
  <c r="BD187" i="1"/>
  <c r="AS187" i="1"/>
  <c r="CI187" i="1" s="1"/>
  <c r="BM187" i="1" l="1"/>
  <c r="BH187" i="1"/>
  <c r="CY188" i="1"/>
  <c r="CZ188" i="1" s="1"/>
  <c r="DF188" i="1" s="1"/>
  <c r="DC188" i="1"/>
  <c r="DD188" i="1" s="1"/>
  <c r="EO190" i="1"/>
  <c r="EL190" i="1"/>
  <c r="BX189" i="1"/>
  <c r="DP189" i="1"/>
  <c r="BS189" i="1"/>
  <c r="DK189" i="1"/>
  <c r="AM189" i="1"/>
  <c r="AW186" i="1"/>
  <c r="EF186" i="1"/>
  <c r="AU187" i="1"/>
  <c r="AB189" i="1"/>
  <c r="AA189" i="1"/>
  <c r="AE189" i="1"/>
  <c r="AT189" i="1" s="1"/>
  <c r="CV189" i="1" s="1"/>
  <c r="AQ186" i="1"/>
  <c r="BW186" i="1" s="1"/>
  <c r="AP186" i="1"/>
  <c r="BR186" i="1" s="1"/>
  <c r="EE187" i="1"/>
  <c r="AO187" i="1"/>
  <c r="V190" i="1"/>
  <c r="U191" i="1"/>
  <c r="W190" i="1"/>
  <c r="BT185" i="1"/>
  <c r="BU185" i="1" s="1"/>
  <c r="AQ185" i="1"/>
  <c r="BW185" i="1" s="1"/>
  <c r="CL187" i="1"/>
  <c r="CQ187" i="1"/>
  <c r="AY184" i="1"/>
  <c r="DO184" i="1" s="1"/>
  <c r="AX185" i="1"/>
  <c r="DJ185" i="1" s="1"/>
  <c r="EG186" i="1"/>
  <c r="BL187" i="1"/>
  <c r="BN187" i="1" s="1"/>
  <c r="BG187" i="1"/>
  <c r="BI187" i="1" s="1"/>
  <c r="BP187" i="1" s="1"/>
  <c r="DL184" i="1"/>
  <c r="DM184" i="1" s="1"/>
  <c r="BY184" i="1"/>
  <c r="BZ184" i="1" s="1"/>
  <c r="CB184" i="1" s="1"/>
  <c r="CD184" i="1" s="1"/>
  <c r="EA184" i="1" s="1"/>
  <c r="AC188" i="1"/>
  <c r="BC188" i="1"/>
  <c r="CH188" i="1"/>
  <c r="CR187" i="1"/>
  <c r="CM187" i="1"/>
  <c r="BD188" i="1"/>
  <c r="AS188" i="1"/>
  <c r="CI188" i="1" s="1"/>
  <c r="EE188" i="1" l="1"/>
  <c r="AO188" i="1"/>
  <c r="BY185" i="1"/>
  <c r="BZ185" i="1" s="1"/>
  <c r="CB185" i="1" s="1"/>
  <c r="CD185" i="1" s="1"/>
  <c r="EA185" i="1" s="1"/>
  <c r="BT186" i="1"/>
  <c r="BU186" i="1" s="1"/>
  <c r="CB186" i="1" s="1"/>
  <c r="CD186" i="1" s="1"/>
  <c r="EA186" i="1" s="1"/>
  <c r="BY186" i="1"/>
  <c r="BZ186" i="1" s="1"/>
  <c r="DC189" i="1"/>
  <c r="DD189" i="1" s="1"/>
  <c r="CY189" i="1"/>
  <c r="CZ189" i="1" s="1"/>
  <c r="DF189" i="1" s="1"/>
  <c r="AU188" i="1"/>
  <c r="BH188" i="1"/>
  <c r="BM188" i="1"/>
  <c r="AY185" i="1"/>
  <c r="DO185" i="1" s="1"/>
  <c r="AE190" i="1"/>
  <c r="AT190" i="1" s="1"/>
  <c r="CV190" i="1" s="1"/>
  <c r="AB190" i="1"/>
  <c r="AA190" i="1"/>
  <c r="BC189" i="1"/>
  <c r="CH189" i="1"/>
  <c r="AC189" i="1"/>
  <c r="DQ184" i="1"/>
  <c r="DR184" i="1" s="1"/>
  <c r="DT184" i="1" s="1"/>
  <c r="DX184" i="1" s="1"/>
  <c r="EB184" i="1" s="1"/>
  <c r="EC184" i="1" s="1"/>
  <c r="EI184" i="1" s="1"/>
  <c r="BD189" i="1"/>
  <c r="AS189" i="1"/>
  <c r="CI189" i="1" s="1"/>
  <c r="BS190" i="1"/>
  <c r="DK190" i="1"/>
  <c r="BX190" i="1"/>
  <c r="DP190" i="1"/>
  <c r="AM190" i="1"/>
  <c r="EF187" i="1"/>
  <c r="EG187" i="1" s="1"/>
  <c r="AW187" i="1"/>
  <c r="DM185" i="1"/>
  <c r="DL185" i="1"/>
  <c r="CQ188" i="1"/>
  <c r="CL188" i="1"/>
  <c r="CS187" i="1"/>
  <c r="AQ187" i="1"/>
  <c r="BW187" i="1" s="1"/>
  <c r="AP187" i="1"/>
  <c r="BR187" i="1" s="1"/>
  <c r="EO191" i="1"/>
  <c r="EL191" i="1"/>
  <c r="CM188" i="1"/>
  <c r="CR188" i="1"/>
  <c r="U192" i="1"/>
  <c r="W191" i="1"/>
  <c r="V191" i="1"/>
  <c r="BG188" i="1"/>
  <c r="BI188" i="1" s="1"/>
  <c r="BL188" i="1"/>
  <c r="BN188" i="1" s="1"/>
  <c r="BP188" i="1" s="1"/>
  <c r="CN187" i="1"/>
  <c r="DH187" i="1" s="1"/>
  <c r="AX186" i="1"/>
  <c r="DJ186" i="1" s="1"/>
  <c r="BL189" i="1" l="1"/>
  <c r="BG189" i="1"/>
  <c r="BI189" i="1" s="1"/>
  <c r="AC190" i="1"/>
  <c r="BC190" i="1"/>
  <c r="CH190" i="1"/>
  <c r="BU187" i="1"/>
  <c r="BT187" i="1"/>
  <c r="AX187" i="1"/>
  <c r="DJ187" i="1" s="1"/>
  <c r="BM189" i="1"/>
  <c r="BH189" i="1"/>
  <c r="BD190" i="1"/>
  <c r="AS190" i="1"/>
  <c r="CI190" i="1" s="1"/>
  <c r="AQ188" i="1"/>
  <c r="BW188" i="1" s="1"/>
  <c r="AP188" i="1"/>
  <c r="BR188" i="1" s="1"/>
  <c r="BX191" i="1"/>
  <c r="DP191" i="1"/>
  <c r="BS191" i="1"/>
  <c r="DK191" i="1"/>
  <c r="AM191" i="1"/>
  <c r="CY190" i="1"/>
  <c r="CZ190" i="1" s="1"/>
  <c r="DF190" i="1" s="1"/>
  <c r="DC190" i="1"/>
  <c r="DD190" i="1" s="1"/>
  <c r="EO192" i="1"/>
  <c r="EL192" i="1"/>
  <c r="AY186" i="1"/>
  <c r="DO186" i="1" s="1"/>
  <c r="AB191" i="1"/>
  <c r="AA191" i="1"/>
  <c r="AE191" i="1"/>
  <c r="AT191" i="1" s="1"/>
  <c r="CV191" i="1" s="1"/>
  <c r="DQ185" i="1"/>
  <c r="DR185" i="1" s="1"/>
  <c r="DT185" i="1" s="1"/>
  <c r="DX185" i="1" s="1"/>
  <c r="EB185" i="1" s="1"/>
  <c r="EC185" i="1" s="1"/>
  <c r="EI185" i="1" s="1"/>
  <c r="V192" i="1"/>
  <c r="U193" i="1"/>
  <c r="W192" i="1"/>
  <c r="AU189" i="1"/>
  <c r="CR189" i="1"/>
  <c r="CM189" i="1"/>
  <c r="BY187" i="1"/>
  <c r="BZ187" i="1"/>
  <c r="DM186" i="1"/>
  <c r="DL186" i="1"/>
  <c r="CN188" i="1"/>
  <c r="DH188" i="1" s="1"/>
  <c r="EE189" i="1"/>
  <c r="AO189" i="1"/>
  <c r="CS188" i="1"/>
  <c r="CL189" i="1"/>
  <c r="CN189" i="1" s="1"/>
  <c r="DH189" i="1" s="1"/>
  <c r="CQ189" i="1"/>
  <c r="CS189" i="1" s="1"/>
  <c r="AW188" i="1"/>
  <c r="EF188" i="1"/>
  <c r="EG188" i="1" s="1"/>
  <c r="BS192" i="1" l="1"/>
  <c r="DK192" i="1"/>
  <c r="BX192" i="1"/>
  <c r="DP192" i="1"/>
  <c r="AM192" i="1"/>
  <c r="AU190" i="1"/>
  <c r="DL187" i="1"/>
  <c r="DM187" i="1" s="1"/>
  <c r="AY187" i="1"/>
  <c r="DO187" i="1" s="1"/>
  <c r="EO193" i="1"/>
  <c r="EL193" i="1"/>
  <c r="BT188" i="1"/>
  <c r="BU188" i="1" s="1"/>
  <c r="CB188" i="1" s="1"/>
  <c r="CD188" i="1" s="1"/>
  <c r="EA188" i="1" s="1"/>
  <c r="DC191" i="1"/>
  <c r="DD191" i="1" s="1"/>
  <c r="CY191" i="1"/>
  <c r="CZ191" i="1" s="1"/>
  <c r="DF191" i="1"/>
  <c r="BZ188" i="1"/>
  <c r="BY188" i="1"/>
  <c r="CB187" i="1"/>
  <c r="CD187" i="1" s="1"/>
  <c r="EA187" i="1" s="1"/>
  <c r="BN189" i="1"/>
  <c r="BP189" i="1" s="1"/>
  <c r="AQ189" i="1"/>
  <c r="BW189" i="1" s="1"/>
  <c r="AP189" i="1"/>
  <c r="BR189" i="1" s="1"/>
  <c r="BC191" i="1"/>
  <c r="CH191" i="1"/>
  <c r="AC191" i="1"/>
  <c r="CM190" i="1"/>
  <c r="CR190" i="1"/>
  <c r="CQ190" i="1"/>
  <c r="CL190" i="1"/>
  <c r="AE192" i="1"/>
  <c r="AT192" i="1" s="1"/>
  <c r="CV192" i="1" s="1"/>
  <c r="AB192" i="1"/>
  <c r="AA192" i="1"/>
  <c r="BD191" i="1"/>
  <c r="AS191" i="1"/>
  <c r="CI191" i="1" s="1"/>
  <c r="BH190" i="1"/>
  <c r="BM190" i="1"/>
  <c r="BG190" i="1"/>
  <c r="BI190" i="1" s="1"/>
  <c r="BL190" i="1"/>
  <c r="BN190" i="1" s="1"/>
  <c r="BP190" i="1" s="1"/>
  <c r="EF189" i="1"/>
  <c r="EG189" i="1" s="1"/>
  <c r="AW189" i="1"/>
  <c r="AX188" i="1"/>
  <c r="DJ188" i="1" s="1"/>
  <c r="AY188" i="1"/>
  <c r="DO188" i="1" s="1"/>
  <c r="U194" i="1"/>
  <c r="W193" i="1"/>
  <c r="V193" i="1"/>
  <c r="DR186" i="1"/>
  <c r="DT186" i="1" s="1"/>
  <c r="DX186" i="1" s="1"/>
  <c r="EB186" i="1" s="1"/>
  <c r="EC186" i="1" s="1"/>
  <c r="EI186" i="1" s="1"/>
  <c r="DQ186" i="1"/>
  <c r="EE190" i="1"/>
  <c r="AO190" i="1"/>
  <c r="BM191" i="1" l="1"/>
  <c r="BH191" i="1"/>
  <c r="CS190" i="1"/>
  <c r="BY189" i="1"/>
  <c r="BZ189" i="1" s="1"/>
  <c r="AW190" i="1"/>
  <c r="EF190" i="1"/>
  <c r="EG190" i="1" s="1"/>
  <c r="AC192" i="1"/>
  <c r="BC192" i="1"/>
  <c r="CH192" i="1"/>
  <c r="BD192" i="1"/>
  <c r="AS192" i="1"/>
  <c r="CI192" i="1" s="1"/>
  <c r="CY192" i="1"/>
  <c r="CZ192" i="1" s="1"/>
  <c r="DC192" i="1"/>
  <c r="DD192" i="1" s="1"/>
  <c r="DF192" i="1"/>
  <c r="AU191" i="1"/>
  <c r="EO194" i="1"/>
  <c r="EL194" i="1"/>
  <c r="V194" i="1"/>
  <c r="U195" i="1"/>
  <c r="W194" i="1"/>
  <c r="EE191" i="1"/>
  <c r="AO191" i="1"/>
  <c r="BX193" i="1"/>
  <c r="DP193" i="1"/>
  <c r="BS193" i="1"/>
  <c r="DK193" i="1"/>
  <c r="AM193" i="1"/>
  <c r="AB193" i="1"/>
  <c r="AA193" i="1"/>
  <c r="AE193" i="1"/>
  <c r="AT193" i="1" s="1"/>
  <c r="CV193" i="1" s="1"/>
  <c r="DR188" i="1"/>
  <c r="DQ188" i="1"/>
  <c r="CL191" i="1"/>
  <c r="CQ191" i="1"/>
  <c r="DQ187" i="1"/>
  <c r="DR187" i="1" s="1"/>
  <c r="DT187" i="1" s="1"/>
  <c r="DX187" i="1" s="1"/>
  <c r="EB187" i="1" s="1"/>
  <c r="EC187" i="1" s="1"/>
  <c r="EI187" i="1" s="1"/>
  <c r="AQ190" i="1"/>
  <c r="BW190" i="1" s="1"/>
  <c r="AP190" i="1"/>
  <c r="BR190" i="1" s="1"/>
  <c r="DL188" i="1"/>
  <c r="DM188" i="1" s="1"/>
  <c r="DT188" i="1" s="1"/>
  <c r="DX188" i="1" s="1"/>
  <c r="EB188" i="1" s="1"/>
  <c r="EC188" i="1" s="1"/>
  <c r="EI188" i="1" s="1"/>
  <c r="BL191" i="1"/>
  <c r="BN191" i="1" s="1"/>
  <c r="BG191" i="1"/>
  <c r="BI191" i="1" s="1"/>
  <c r="BP191" i="1" s="1"/>
  <c r="AX189" i="1"/>
  <c r="DJ189" i="1" s="1"/>
  <c r="CR191" i="1"/>
  <c r="CM191" i="1"/>
  <c r="CN190" i="1"/>
  <c r="DH190" i="1" s="1"/>
  <c r="BT189" i="1"/>
  <c r="BU189" i="1" s="1"/>
  <c r="CB189" i="1" s="1"/>
  <c r="CD189" i="1" s="1"/>
  <c r="EA189" i="1" s="1"/>
  <c r="BT190" i="1" l="1"/>
  <c r="BU190" i="1"/>
  <c r="EF191" i="1"/>
  <c r="AW191" i="1"/>
  <c r="CQ192" i="1"/>
  <c r="CL192" i="1"/>
  <c r="DC193" i="1"/>
  <c r="DD193" i="1" s="1"/>
  <c r="CY193" i="1"/>
  <c r="CZ193" i="1" s="1"/>
  <c r="DF193" i="1"/>
  <c r="AP191" i="1"/>
  <c r="BR191" i="1" s="1"/>
  <c r="BG192" i="1"/>
  <c r="BL192" i="1"/>
  <c r="BC193" i="1"/>
  <c r="CH193" i="1"/>
  <c r="AC193" i="1"/>
  <c r="EG191" i="1"/>
  <c r="EE192" i="1"/>
  <c r="AO192" i="1"/>
  <c r="BY190" i="1"/>
  <c r="BZ190" i="1" s="1"/>
  <c r="AY189" i="1"/>
  <c r="DO189" i="1" s="1"/>
  <c r="BD193" i="1"/>
  <c r="AS193" i="1"/>
  <c r="CI193" i="1" s="1"/>
  <c r="AE194" i="1"/>
  <c r="AT194" i="1" s="1"/>
  <c r="CV194" i="1" s="1"/>
  <c r="AB194" i="1"/>
  <c r="AA194" i="1"/>
  <c r="AU192" i="1"/>
  <c r="U196" i="1"/>
  <c r="W195" i="1"/>
  <c r="V195" i="1"/>
  <c r="BS194" i="1"/>
  <c r="DK194" i="1"/>
  <c r="BX194" i="1"/>
  <c r="DP194" i="1"/>
  <c r="AM194" i="1"/>
  <c r="CM192" i="1"/>
  <c r="CR192" i="1"/>
  <c r="AX190" i="1"/>
  <c r="DJ190" i="1" s="1"/>
  <c r="DL189" i="1"/>
  <c r="DM189" i="1" s="1"/>
  <c r="CN191" i="1"/>
  <c r="BH192" i="1"/>
  <c r="BM192" i="1"/>
  <c r="CS191" i="1"/>
  <c r="EO195" i="1"/>
  <c r="EL195" i="1"/>
  <c r="AC194" i="1" l="1"/>
  <c r="BC194" i="1"/>
  <c r="CH194" i="1"/>
  <c r="AP192" i="1"/>
  <c r="BR192" i="1" s="1"/>
  <c r="BN192" i="1"/>
  <c r="CN192" i="1"/>
  <c r="BD194" i="1"/>
  <c r="AS194" i="1"/>
  <c r="CI194" i="1" s="1"/>
  <c r="BI192" i="1"/>
  <c r="CS192" i="1"/>
  <c r="CY194" i="1"/>
  <c r="CZ194" i="1" s="1"/>
  <c r="DF194" i="1" s="1"/>
  <c r="DC194" i="1"/>
  <c r="DD194" i="1" s="1"/>
  <c r="BT191" i="1"/>
  <c r="BU191" i="1" s="1"/>
  <c r="AX191" i="1"/>
  <c r="DJ191" i="1" s="1"/>
  <c r="AY190" i="1"/>
  <c r="DO190" i="1" s="1"/>
  <c r="BX195" i="1"/>
  <c r="DP195" i="1"/>
  <c r="BS195" i="1"/>
  <c r="DK195" i="1"/>
  <c r="AM195" i="1"/>
  <c r="CR193" i="1"/>
  <c r="CM193" i="1"/>
  <c r="AU193" i="1"/>
  <c r="AQ191" i="1"/>
  <c r="BW191" i="1" s="1"/>
  <c r="AB195" i="1"/>
  <c r="AA195" i="1"/>
  <c r="AE195" i="1"/>
  <c r="AT195" i="1" s="1"/>
  <c r="CV195" i="1" s="1"/>
  <c r="BM193" i="1"/>
  <c r="BH193" i="1"/>
  <c r="EE193" i="1"/>
  <c r="AO193" i="1"/>
  <c r="CB190" i="1"/>
  <c r="CD190" i="1" s="1"/>
  <c r="EA190" i="1" s="1"/>
  <c r="DM190" i="1"/>
  <c r="DL190" i="1"/>
  <c r="V196" i="1"/>
  <c r="U197" i="1"/>
  <c r="W196" i="1"/>
  <c r="DQ189" i="1"/>
  <c r="DR189" i="1" s="1"/>
  <c r="DT189" i="1" s="1"/>
  <c r="DX189" i="1" s="1"/>
  <c r="EB189" i="1" s="1"/>
  <c r="EC189" i="1" s="1"/>
  <c r="EI189" i="1" s="1"/>
  <c r="CL193" i="1"/>
  <c r="CN193" i="1" s="1"/>
  <c r="DH193" i="1" s="1"/>
  <c r="CQ193" i="1"/>
  <c r="CS193" i="1" s="1"/>
  <c r="EO196" i="1"/>
  <c r="EL196" i="1"/>
  <c r="DH191" i="1"/>
  <c r="BL193" i="1"/>
  <c r="BG193" i="1"/>
  <c r="BI193" i="1" s="1"/>
  <c r="AW192" i="1"/>
  <c r="EF192" i="1"/>
  <c r="EG192" i="1" s="1"/>
  <c r="BD195" i="1" l="1"/>
  <c r="AS195" i="1"/>
  <c r="CI195" i="1" s="1"/>
  <c r="BT192" i="1"/>
  <c r="BU192" i="1" s="1"/>
  <c r="BN193" i="1"/>
  <c r="BP193" i="1" s="1"/>
  <c r="AP193" i="1"/>
  <c r="BR193" i="1" s="1"/>
  <c r="EF193" i="1"/>
  <c r="AW193" i="1"/>
  <c r="DQ190" i="1"/>
  <c r="DR190" i="1" s="1"/>
  <c r="DT190" i="1" s="1"/>
  <c r="DX190" i="1" s="1"/>
  <c r="EB190" i="1" s="1"/>
  <c r="EC190" i="1" s="1"/>
  <c r="EI190" i="1" s="1"/>
  <c r="AQ192" i="1"/>
  <c r="BW192" i="1" s="1"/>
  <c r="BY191" i="1"/>
  <c r="BZ191" i="1" s="1"/>
  <c r="CB191" i="1" s="1"/>
  <c r="CD191" i="1" s="1"/>
  <c r="EA191" i="1" s="1"/>
  <c r="EG193" i="1"/>
  <c r="DL191" i="1"/>
  <c r="DM191" i="1" s="1"/>
  <c r="BP192" i="1"/>
  <c r="CQ194" i="1"/>
  <c r="CL194" i="1"/>
  <c r="CN194" i="1" s="1"/>
  <c r="AE196" i="1"/>
  <c r="AT196" i="1" s="1"/>
  <c r="CV196" i="1" s="1"/>
  <c r="AB196" i="1"/>
  <c r="AA196" i="1"/>
  <c r="AY191" i="1"/>
  <c r="DO191" i="1" s="1"/>
  <c r="BG194" i="1"/>
  <c r="BL194" i="1"/>
  <c r="U198" i="1"/>
  <c r="W197" i="1"/>
  <c r="V197" i="1"/>
  <c r="CM194" i="1"/>
  <c r="CR194" i="1"/>
  <c r="EE194" i="1"/>
  <c r="AO194" i="1"/>
  <c r="EO197" i="1"/>
  <c r="EL197" i="1"/>
  <c r="DC195" i="1"/>
  <c r="DD195" i="1" s="1"/>
  <c r="CY195" i="1"/>
  <c r="CZ195" i="1" s="1"/>
  <c r="DF195" i="1" s="1"/>
  <c r="BH194" i="1"/>
  <c r="BM194" i="1"/>
  <c r="AU194" i="1"/>
  <c r="BS196" i="1"/>
  <c r="DK196" i="1"/>
  <c r="BX196" i="1"/>
  <c r="DP196" i="1"/>
  <c r="AM196" i="1"/>
  <c r="AX192" i="1"/>
  <c r="DJ192" i="1" s="1"/>
  <c r="BC195" i="1"/>
  <c r="CH195" i="1"/>
  <c r="AC195" i="1"/>
  <c r="AU195" i="1"/>
  <c r="DH192" i="1"/>
  <c r="BN194" i="1" l="1"/>
  <c r="AY192" i="1"/>
  <c r="DO192" i="1" s="1"/>
  <c r="BI194" i="1"/>
  <c r="BP194" i="1" s="1"/>
  <c r="BY192" i="1"/>
  <c r="BZ192" i="1" s="1"/>
  <c r="CB192" i="1" s="1"/>
  <c r="CD192" i="1" s="1"/>
  <c r="EA192" i="1" s="1"/>
  <c r="DL192" i="1"/>
  <c r="DM192" i="1" s="1"/>
  <c r="DQ191" i="1"/>
  <c r="DR191" i="1" s="1"/>
  <c r="DT191" i="1" s="1"/>
  <c r="DX191" i="1" s="1"/>
  <c r="EB191" i="1" s="1"/>
  <c r="EC191" i="1" s="1"/>
  <c r="EI191" i="1" s="1"/>
  <c r="CS194" i="1"/>
  <c r="DH194" i="1" s="1"/>
  <c r="AC196" i="1"/>
  <c r="BC196" i="1"/>
  <c r="CH196" i="1"/>
  <c r="BX197" i="1"/>
  <c r="DP197" i="1"/>
  <c r="BS197" i="1"/>
  <c r="DK197" i="1"/>
  <c r="AM197" i="1"/>
  <c r="BD196" i="1"/>
  <c r="AS196" i="1"/>
  <c r="CI196" i="1" s="1"/>
  <c r="AX193" i="1"/>
  <c r="DJ193" i="1" s="1"/>
  <c r="CR195" i="1"/>
  <c r="CM195" i="1"/>
  <c r="CY196" i="1"/>
  <c r="CZ196" i="1" s="1"/>
  <c r="DF196" i="1" s="1"/>
  <c r="DC196" i="1"/>
  <c r="DD196" i="1" s="1"/>
  <c r="BM195" i="1"/>
  <c r="BH195" i="1"/>
  <c r="EF195" i="1"/>
  <c r="AW195" i="1"/>
  <c r="EE195" i="1"/>
  <c r="AO195" i="1"/>
  <c r="AB197" i="1"/>
  <c r="AA197" i="1"/>
  <c r="AE197" i="1"/>
  <c r="AT197" i="1" s="1"/>
  <c r="CV197" i="1" s="1"/>
  <c r="CL195" i="1"/>
  <c r="CN195" i="1" s="1"/>
  <c r="CQ195" i="1"/>
  <c r="V198" i="1"/>
  <c r="U199" i="1"/>
  <c r="W198" i="1"/>
  <c r="BT193" i="1"/>
  <c r="BU193" i="1" s="1"/>
  <c r="EO198" i="1"/>
  <c r="EL198" i="1"/>
  <c r="BL195" i="1"/>
  <c r="BN195" i="1" s="1"/>
  <c r="BP195" i="1" s="1"/>
  <c r="BG195" i="1"/>
  <c r="BI195" i="1" s="1"/>
  <c r="AW194" i="1"/>
  <c r="EF194" i="1"/>
  <c r="EG194" i="1" s="1"/>
  <c r="AQ194" i="1"/>
  <c r="BW194" i="1" s="1"/>
  <c r="AP194" i="1"/>
  <c r="BR194" i="1" s="1"/>
  <c r="AQ193" i="1"/>
  <c r="BW193" i="1" s="1"/>
  <c r="CS195" i="1" l="1"/>
  <c r="DH195" i="1" s="1"/>
  <c r="DM193" i="1"/>
  <c r="DL193" i="1"/>
  <c r="DQ192" i="1"/>
  <c r="DR192" i="1" s="1"/>
  <c r="DT192" i="1" s="1"/>
  <c r="DX192" i="1" s="1"/>
  <c r="EB192" i="1" s="1"/>
  <c r="EC192" i="1" s="1"/>
  <c r="EI192" i="1" s="1"/>
  <c r="BT194" i="1"/>
  <c r="BU194" i="1" s="1"/>
  <c r="EO199" i="1"/>
  <c r="EL199" i="1"/>
  <c r="AY193" i="1"/>
  <c r="DO193" i="1" s="1"/>
  <c r="DC197" i="1"/>
  <c r="DD197" i="1" s="1"/>
  <c r="CY197" i="1"/>
  <c r="CZ197" i="1" s="1"/>
  <c r="DF197" i="1"/>
  <c r="CM196" i="1"/>
  <c r="CR196" i="1"/>
  <c r="BC197" i="1"/>
  <c r="CH197" i="1"/>
  <c r="AC197" i="1"/>
  <c r="BH196" i="1"/>
  <c r="BM196" i="1"/>
  <c r="CQ196" i="1"/>
  <c r="CS196" i="1" s="1"/>
  <c r="CL196" i="1"/>
  <c r="CN196" i="1" s="1"/>
  <c r="DH196" i="1" s="1"/>
  <c r="BY193" i="1"/>
  <c r="BZ193" i="1" s="1"/>
  <c r="CB193" i="1" s="1"/>
  <c r="CD193" i="1" s="1"/>
  <c r="EA193" i="1" s="1"/>
  <c r="AX194" i="1"/>
  <c r="DJ194" i="1" s="1"/>
  <c r="BD197" i="1"/>
  <c r="AS197" i="1"/>
  <c r="CI197" i="1" s="1"/>
  <c r="BG196" i="1"/>
  <c r="BI196" i="1" s="1"/>
  <c r="BL196" i="1"/>
  <c r="BN196" i="1" s="1"/>
  <c r="BP196" i="1" s="1"/>
  <c r="AX195" i="1"/>
  <c r="DJ195" i="1" s="1"/>
  <c r="AE198" i="1"/>
  <c r="AT198" i="1" s="1"/>
  <c r="CV198" i="1" s="1"/>
  <c r="AB198" i="1"/>
  <c r="AA198" i="1"/>
  <c r="U200" i="1"/>
  <c r="W199" i="1"/>
  <c r="V199" i="1"/>
  <c r="AP195" i="1"/>
  <c r="BR195" i="1" s="1"/>
  <c r="EE196" i="1"/>
  <c r="AO196" i="1"/>
  <c r="BY194" i="1"/>
  <c r="BZ194" i="1" s="1"/>
  <c r="BS198" i="1"/>
  <c r="DK198" i="1"/>
  <c r="BX198" i="1"/>
  <c r="DP198" i="1"/>
  <c r="AM198" i="1"/>
  <c r="EG195" i="1"/>
  <c r="AU196" i="1"/>
  <c r="CB194" i="1" l="1"/>
  <c r="CD194" i="1" s="1"/>
  <c r="EA194" i="1" s="1"/>
  <c r="BX199" i="1"/>
  <c r="DP199" i="1"/>
  <c r="BS199" i="1"/>
  <c r="DK199" i="1"/>
  <c r="AM199" i="1"/>
  <c r="EE197" i="1"/>
  <c r="AO197" i="1"/>
  <c r="DQ193" i="1"/>
  <c r="DR193" i="1" s="1"/>
  <c r="DT193" i="1" s="1"/>
  <c r="DX193" i="1" s="1"/>
  <c r="EB193" i="1" s="1"/>
  <c r="EC193" i="1" s="1"/>
  <c r="EI193" i="1" s="1"/>
  <c r="AB199" i="1"/>
  <c r="AA199" i="1"/>
  <c r="AE199" i="1"/>
  <c r="AT199" i="1" s="1"/>
  <c r="CV199" i="1" s="1"/>
  <c r="CL197" i="1"/>
  <c r="CQ197" i="1"/>
  <c r="V200" i="1"/>
  <c r="U201" i="1"/>
  <c r="W200" i="1"/>
  <c r="BL197" i="1"/>
  <c r="BN197" i="1" s="1"/>
  <c r="BG197" i="1"/>
  <c r="BI197" i="1" s="1"/>
  <c r="BP197" i="1" s="1"/>
  <c r="EO200" i="1"/>
  <c r="EL200" i="1"/>
  <c r="AW196" i="1"/>
  <c r="EF196" i="1"/>
  <c r="EG196" i="1" s="1"/>
  <c r="AU198" i="1"/>
  <c r="AC198" i="1"/>
  <c r="BC198" i="1"/>
  <c r="CH198" i="1"/>
  <c r="BD198" i="1"/>
  <c r="AS198" i="1"/>
  <c r="CI198" i="1" s="1"/>
  <c r="CR197" i="1"/>
  <c r="CM197" i="1"/>
  <c r="CY198" i="1"/>
  <c r="CZ198" i="1" s="1"/>
  <c r="DF198" i="1" s="1"/>
  <c r="DC198" i="1"/>
  <c r="DD198" i="1" s="1"/>
  <c r="BM197" i="1"/>
  <c r="BH197" i="1"/>
  <c r="AP196" i="1"/>
  <c r="BR196" i="1" s="1"/>
  <c r="BT195" i="1"/>
  <c r="BU195" i="1" s="1"/>
  <c r="DM195" i="1"/>
  <c r="DL195" i="1"/>
  <c r="AY194" i="1"/>
  <c r="DO194" i="1" s="1"/>
  <c r="AQ195" i="1"/>
  <c r="BW195" i="1" s="1"/>
  <c r="AY195" i="1"/>
  <c r="DO195" i="1" s="1"/>
  <c r="DL194" i="1"/>
  <c r="DM194" i="1" s="1"/>
  <c r="AU197" i="1"/>
  <c r="AW198" i="1" l="1"/>
  <c r="EF198" i="1"/>
  <c r="AE200" i="1"/>
  <c r="AT200" i="1" s="1"/>
  <c r="CV200" i="1" s="1"/>
  <c r="AB200" i="1"/>
  <c r="AA200" i="1"/>
  <c r="BC199" i="1"/>
  <c r="CH199" i="1"/>
  <c r="AC199" i="1"/>
  <c r="DQ195" i="1"/>
  <c r="DR195" i="1" s="1"/>
  <c r="DT195" i="1" s="1"/>
  <c r="DX195" i="1" s="1"/>
  <c r="EB195" i="1" s="1"/>
  <c r="BD199" i="1"/>
  <c r="AS199" i="1"/>
  <c r="CI199" i="1" s="1"/>
  <c r="BT196" i="1"/>
  <c r="BU196" i="1" s="1"/>
  <c r="AX196" i="1"/>
  <c r="DJ196" i="1" s="1"/>
  <c r="BS200" i="1"/>
  <c r="DK200" i="1"/>
  <c r="BX200" i="1"/>
  <c r="DP200" i="1"/>
  <c r="AM200" i="1"/>
  <c r="BY195" i="1"/>
  <c r="BZ195" i="1"/>
  <c r="CB195" i="1" s="1"/>
  <c r="CD195" i="1" s="1"/>
  <c r="EA195" i="1" s="1"/>
  <c r="EC195" i="1" s="1"/>
  <c r="EI195" i="1" s="1"/>
  <c r="AQ196" i="1"/>
  <c r="BW196" i="1" s="1"/>
  <c r="CM198" i="1"/>
  <c r="CR198" i="1"/>
  <c r="BH198" i="1"/>
  <c r="BM198" i="1"/>
  <c r="EO201" i="1"/>
  <c r="EL201" i="1"/>
  <c r="U202" i="1"/>
  <c r="W201" i="1"/>
  <c r="V201" i="1"/>
  <c r="DQ194" i="1"/>
  <c r="DR194" i="1" s="1"/>
  <c r="DT194" i="1" s="1"/>
  <c r="DX194" i="1" s="1"/>
  <c r="EB194" i="1" s="1"/>
  <c r="EC194" i="1" s="1"/>
  <c r="EI194" i="1" s="1"/>
  <c r="CQ198" i="1"/>
  <c r="CL198" i="1"/>
  <c r="CS197" i="1"/>
  <c r="AP197" i="1"/>
  <c r="BR197" i="1" s="1"/>
  <c r="EF197" i="1"/>
  <c r="EG197" i="1" s="1"/>
  <c r="AW197" i="1"/>
  <c r="BG198" i="1"/>
  <c r="BL198" i="1"/>
  <c r="BN198" i="1" s="1"/>
  <c r="CN197" i="1"/>
  <c r="DH197" i="1" s="1"/>
  <c r="EE198" i="1"/>
  <c r="EG198" i="1" s="1"/>
  <c r="AO198" i="1"/>
  <c r="DC199" i="1"/>
  <c r="DD199" i="1" s="1"/>
  <c r="CY199" i="1"/>
  <c r="CZ199" i="1" s="1"/>
  <c r="DF199" i="1" s="1"/>
  <c r="CR199" i="1" l="1"/>
  <c r="CM199" i="1"/>
  <c r="AC200" i="1"/>
  <c r="BC200" i="1"/>
  <c r="CH200" i="1"/>
  <c r="AQ198" i="1"/>
  <c r="BW198" i="1" s="1"/>
  <c r="AP198" i="1"/>
  <c r="BR198" i="1" s="1"/>
  <c r="BM199" i="1"/>
  <c r="BH199" i="1"/>
  <c r="BD200" i="1"/>
  <c r="AS200" i="1"/>
  <c r="CI200" i="1" s="1"/>
  <c r="BX201" i="1"/>
  <c r="DP201" i="1"/>
  <c r="BS201" i="1"/>
  <c r="DK201" i="1"/>
  <c r="AM201" i="1"/>
  <c r="CY200" i="1"/>
  <c r="CZ200" i="1" s="1"/>
  <c r="DC200" i="1"/>
  <c r="DD200" i="1" s="1"/>
  <c r="DF200" i="1"/>
  <c r="AQ197" i="1"/>
  <c r="BW197" i="1" s="1"/>
  <c r="AB201" i="1"/>
  <c r="AA201" i="1"/>
  <c r="AE201" i="1"/>
  <c r="AT201" i="1" s="1"/>
  <c r="CV201" i="1" s="1"/>
  <c r="BY196" i="1"/>
  <c r="BZ196" i="1" s="1"/>
  <c r="CB196" i="1" s="1"/>
  <c r="CD196" i="1" s="1"/>
  <c r="EA196" i="1" s="1"/>
  <c r="AY196" i="1"/>
  <c r="DO196" i="1" s="1"/>
  <c r="V202" i="1"/>
  <c r="U203" i="1"/>
  <c r="W202" i="1"/>
  <c r="DM196" i="1"/>
  <c r="DL196" i="1"/>
  <c r="AU199" i="1"/>
  <c r="AX198" i="1"/>
  <c r="DJ198" i="1" s="1"/>
  <c r="AY198" i="1"/>
  <c r="DO198" i="1" s="1"/>
  <c r="BT197" i="1"/>
  <c r="BU197" i="1" s="1"/>
  <c r="EE199" i="1"/>
  <c r="AO199" i="1"/>
  <c r="CN198" i="1"/>
  <c r="EO202" i="1"/>
  <c r="EL202" i="1"/>
  <c r="CL199" i="1"/>
  <c r="CN199" i="1" s="1"/>
  <c r="CQ199" i="1"/>
  <c r="CS199" i="1" s="1"/>
  <c r="DH199" i="1" s="1"/>
  <c r="AY197" i="1"/>
  <c r="DO197" i="1" s="1"/>
  <c r="AX197" i="1"/>
  <c r="DJ197" i="1" s="1"/>
  <c r="BI198" i="1"/>
  <c r="BP198" i="1" s="1"/>
  <c r="CS198" i="1"/>
  <c r="BL199" i="1"/>
  <c r="BN199" i="1" s="1"/>
  <c r="BP199" i="1" s="1"/>
  <c r="BG199" i="1"/>
  <c r="BI199" i="1" s="1"/>
  <c r="AE202" i="1" l="1"/>
  <c r="AT202" i="1" s="1"/>
  <c r="CV202" i="1" s="1"/>
  <c r="AB202" i="1"/>
  <c r="AA202" i="1"/>
  <c r="BC201" i="1"/>
  <c r="CH201" i="1"/>
  <c r="AC201" i="1"/>
  <c r="BY198" i="1"/>
  <c r="BZ198" i="1" s="1"/>
  <c r="BD201" i="1"/>
  <c r="AS201" i="1"/>
  <c r="CI201" i="1" s="1"/>
  <c r="CQ200" i="1"/>
  <c r="CL200" i="1"/>
  <c r="DQ197" i="1"/>
  <c r="DR197" i="1" s="1"/>
  <c r="BS202" i="1"/>
  <c r="DK202" i="1"/>
  <c r="BX202" i="1"/>
  <c r="DP202" i="1"/>
  <c r="AM202" i="1"/>
  <c r="BY197" i="1"/>
  <c r="BZ197" i="1" s="1"/>
  <c r="CB197" i="1" s="1"/>
  <c r="CD197" i="1" s="1"/>
  <c r="EA197" i="1" s="1"/>
  <c r="BG200" i="1"/>
  <c r="BI200" i="1" s="1"/>
  <c r="BL200" i="1"/>
  <c r="BN200" i="1" s="1"/>
  <c r="BP200" i="1" s="1"/>
  <c r="DR198" i="1"/>
  <c r="DQ198" i="1"/>
  <c r="CM200" i="1"/>
  <c r="CR200" i="1"/>
  <c r="EE200" i="1"/>
  <c r="AO200" i="1"/>
  <c r="AP199" i="1"/>
  <c r="BR199" i="1" s="1"/>
  <c r="DM198" i="1"/>
  <c r="DT198" i="1" s="1"/>
  <c r="DL198" i="1"/>
  <c r="DQ196" i="1"/>
  <c r="DR196" i="1" s="1"/>
  <c r="DT196" i="1" s="1"/>
  <c r="DX196" i="1" s="1"/>
  <c r="EB196" i="1" s="1"/>
  <c r="EC196" i="1" s="1"/>
  <c r="EI196" i="1" s="1"/>
  <c r="BH200" i="1"/>
  <c r="BM200" i="1"/>
  <c r="AU200" i="1"/>
  <c r="EG199" i="1"/>
  <c r="EO203" i="1"/>
  <c r="EL203" i="1"/>
  <c r="EF199" i="1"/>
  <c r="AW199" i="1"/>
  <c r="U204" i="1"/>
  <c r="W203" i="1"/>
  <c r="V203" i="1"/>
  <c r="DM197" i="1"/>
  <c r="DL197" i="1"/>
  <c r="DH198" i="1"/>
  <c r="DC201" i="1"/>
  <c r="DD201" i="1" s="1"/>
  <c r="CY201" i="1"/>
  <c r="CZ201" i="1" s="1"/>
  <c r="DF201" i="1"/>
  <c r="BT198" i="1"/>
  <c r="BU198" i="1" s="1"/>
  <c r="CB198" i="1" s="1"/>
  <c r="CD198" i="1" s="1"/>
  <c r="EA198" i="1" s="1"/>
  <c r="EO204" i="1" l="1"/>
  <c r="EL204" i="1"/>
  <c r="CS200" i="1"/>
  <c r="BL201" i="1"/>
  <c r="BN201" i="1" s="1"/>
  <c r="BG201" i="1"/>
  <c r="CR201" i="1"/>
  <c r="CM201" i="1"/>
  <c r="AC202" i="1"/>
  <c r="BC202" i="1"/>
  <c r="CH202" i="1"/>
  <c r="DT197" i="1"/>
  <c r="DX197" i="1" s="1"/>
  <c r="EB197" i="1" s="1"/>
  <c r="EC197" i="1" s="1"/>
  <c r="EI197" i="1" s="1"/>
  <c r="BT199" i="1"/>
  <c r="BU199" i="1" s="1"/>
  <c r="BM201" i="1"/>
  <c r="BH201" i="1"/>
  <c r="BD202" i="1"/>
  <c r="AS202" i="1"/>
  <c r="CI202" i="1" s="1"/>
  <c r="CY202" i="1"/>
  <c r="CZ202" i="1" s="1"/>
  <c r="DF202" i="1" s="1"/>
  <c r="DC202" i="1"/>
  <c r="DD202" i="1" s="1"/>
  <c r="AW200" i="1"/>
  <c r="EF200" i="1"/>
  <c r="AQ199" i="1"/>
  <c r="BW199" i="1" s="1"/>
  <c r="AP200" i="1"/>
  <c r="BR200" i="1" s="1"/>
  <c r="V204" i="1"/>
  <c r="U205" i="1"/>
  <c r="W204" i="1"/>
  <c r="AX199" i="1"/>
  <c r="DJ199" i="1" s="1"/>
  <c r="EG200" i="1"/>
  <c r="AU201" i="1"/>
  <c r="EE201" i="1"/>
  <c r="AO201" i="1"/>
  <c r="BX203" i="1"/>
  <c r="DP203" i="1"/>
  <c r="BS203" i="1"/>
  <c r="DK203" i="1"/>
  <c r="AM203" i="1"/>
  <c r="AB203" i="1"/>
  <c r="AA203" i="1"/>
  <c r="AE203" i="1"/>
  <c r="AT203" i="1" s="1"/>
  <c r="CV203" i="1" s="1"/>
  <c r="DX198" i="1"/>
  <c r="EB198" i="1" s="1"/>
  <c r="EC198" i="1" s="1"/>
  <c r="EI198" i="1" s="1"/>
  <c r="CN200" i="1"/>
  <c r="DH200" i="1" s="1"/>
  <c r="CL201" i="1"/>
  <c r="CN201" i="1" s="1"/>
  <c r="CQ201" i="1"/>
  <c r="CS201" i="1" s="1"/>
  <c r="DH201" i="1" s="1"/>
  <c r="U206" i="1" l="1"/>
  <c r="W205" i="1"/>
  <c r="V205" i="1"/>
  <c r="BI201" i="1"/>
  <c r="BP201" i="1" s="1"/>
  <c r="DC203" i="1"/>
  <c r="DD203" i="1" s="1"/>
  <c r="CY203" i="1"/>
  <c r="CZ203" i="1" s="1"/>
  <c r="DF203" i="1" s="1"/>
  <c r="AP201" i="1"/>
  <c r="BR201" i="1" s="1"/>
  <c r="DP204" i="1"/>
  <c r="BX204" i="1"/>
  <c r="DK204" i="1"/>
  <c r="BS204" i="1"/>
  <c r="AM204" i="1"/>
  <c r="CQ202" i="1"/>
  <c r="CL202" i="1"/>
  <c r="BT200" i="1"/>
  <c r="BU200" i="1" s="1"/>
  <c r="CM202" i="1"/>
  <c r="CR202" i="1"/>
  <c r="BG202" i="1"/>
  <c r="BL202" i="1"/>
  <c r="BD203" i="1"/>
  <c r="AS203" i="1"/>
  <c r="CI203" i="1" s="1"/>
  <c r="EF201" i="1"/>
  <c r="AW201" i="1"/>
  <c r="AQ200" i="1"/>
  <c r="BW200" i="1" s="1"/>
  <c r="BH202" i="1"/>
  <c r="BM202" i="1"/>
  <c r="EE202" i="1"/>
  <c r="AO202" i="1"/>
  <c r="BY199" i="1"/>
  <c r="BZ199" i="1"/>
  <c r="CB199" i="1" s="1"/>
  <c r="CD199" i="1" s="1"/>
  <c r="EA199" i="1" s="1"/>
  <c r="AU202" i="1"/>
  <c r="EO205" i="1"/>
  <c r="EL205" i="1"/>
  <c r="EG201" i="1"/>
  <c r="DL199" i="1"/>
  <c r="DM199" i="1" s="1"/>
  <c r="AY199" i="1"/>
  <c r="DO199" i="1" s="1"/>
  <c r="AX200" i="1"/>
  <c r="DJ200" i="1" s="1"/>
  <c r="BC203" i="1"/>
  <c r="CH203" i="1"/>
  <c r="AC203" i="1"/>
  <c r="AE204" i="1"/>
  <c r="AT204" i="1" s="1"/>
  <c r="CV204" i="1" s="1"/>
  <c r="AB204" i="1"/>
  <c r="AA204" i="1"/>
  <c r="BL203" i="1" l="1"/>
  <c r="BG203" i="1"/>
  <c r="EO206" i="1"/>
  <c r="EL206" i="1"/>
  <c r="BI202" i="1"/>
  <c r="AY200" i="1"/>
  <c r="DO200" i="1" s="1"/>
  <c r="AC204" i="1"/>
  <c r="BC204" i="1"/>
  <c r="CH204" i="1"/>
  <c r="CY204" i="1"/>
  <c r="CZ204" i="1" s="1"/>
  <c r="DC204" i="1"/>
  <c r="DD204" i="1" s="1"/>
  <c r="DF204" i="1"/>
  <c r="DR199" i="1"/>
  <c r="DT199" i="1" s="1"/>
  <c r="DX199" i="1" s="1"/>
  <c r="EB199" i="1" s="1"/>
  <c r="EC199" i="1" s="1"/>
  <c r="EI199" i="1" s="1"/>
  <c r="DQ199" i="1"/>
  <c r="BX205" i="1"/>
  <c r="DK205" i="1"/>
  <c r="DP205" i="1"/>
  <c r="BS205" i="1"/>
  <c r="AM205" i="1"/>
  <c r="AW202" i="1"/>
  <c r="EF202" i="1"/>
  <c r="CR203" i="1"/>
  <c r="CM203" i="1"/>
  <c r="AB205" i="1"/>
  <c r="AA205" i="1"/>
  <c r="AE205" i="1"/>
  <c r="AT205" i="1" s="1"/>
  <c r="CV205" i="1" s="1"/>
  <c r="DL200" i="1"/>
  <c r="DM200" i="1" s="1"/>
  <c r="BM203" i="1"/>
  <c r="BH203" i="1"/>
  <c r="BT201" i="1"/>
  <c r="BU201" i="1" s="1"/>
  <c r="W206" i="1"/>
  <c r="V206" i="1"/>
  <c r="U207" i="1"/>
  <c r="BY200" i="1"/>
  <c r="BZ200" i="1" s="1"/>
  <c r="CB200" i="1" s="1"/>
  <c r="CD200" i="1" s="1"/>
  <c r="EA200" i="1" s="1"/>
  <c r="AX201" i="1"/>
  <c r="DJ201" i="1" s="1"/>
  <c r="AU203" i="1"/>
  <c r="AP202" i="1"/>
  <c r="BR202" i="1" s="1"/>
  <c r="EE203" i="1"/>
  <c r="AO203" i="1"/>
  <c r="EG202" i="1"/>
  <c r="CN202" i="1"/>
  <c r="AQ201" i="1"/>
  <c r="BW201" i="1" s="1"/>
  <c r="BD204" i="1"/>
  <c r="AS204" i="1"/>
  <c r="CI204" i="1" s="1"/>
  <c r="CL203" i="1"/>
  <c r="CN203" i="1" s="1"/>
  <c r="DH203" i="1" s="1"/>
  <c r="CQ203" i="1"/>
  <c r="CS203" i="1" s="1"/>
  <c r="BN202" i="1"/>
  <c r="CS202" i="1"/>
  <c r="BC205" i="1" l="1"/>
  <c r="CH205" i="1"/>
  <c r="AC205" i="1"/>
  <c r="BS206" i="1"/>
  <c r="DP206" i="1"/>
  <c r="BX206" i="1"/>
  <c r="DK206" i="1"/>
  <c r="AM206" i="1"/>
  <c r="BD205" i="1"/>
  <c r="AS205" i="1"/>
  <c r="CI205" i="1" s="1"/>
  <c r="CL204" i="1"/>
  <c r="CN204" i="1" s="1"/>
  <c r="DH204" i="1" s="1"/>
  <c r="CQ204" i="1"/>
  <c r="CS204" i="1" s="1"/>
  <c r="EO207" i="1"/>
  <c r="EL207" i="1"/>
  <c r="CM204" i="1"/>
  <c r="CR204" i="1"/>
  <c r="BY201" i="1"/>
  <c r="BZ201" i="1" s="1"/>
  <c r="CB201" i="1" s="1"/>
  <c r="CD201" i="1" s="1"/>
  <c r="EA201" i="1" s="1"/>
  <c r="DL201" i="1"/>
  <c r="DM201" i="1" s="1"/>
  <c r="BL204" i="1"/>
  <c r="BG204" i="1"/>
  <c r="BI204" i="1" s="1"/>
  <c r="AE206" i="1"/>
  <c r="AT206" i="1" s="1"/>
  <c r="CV206" i="1" s="1"/>
  <c r="AB206" i="1"/>
  <c r="AA206" i="1"/>
  <c r="BH204" i="1"/>
  <c r="BM204" i="1"/>
  <c r="DH202" i="1"/>
  <c r="AY201" i="1"/>
  <c r="DO201" i="1" s="1"/>
  <c r="EE204" i="1"/>
  <c r="AO204" i="1"/>
  <c r="BI203" i="1"/>
  <c r="BP203" i="1" s="1"/>
  <c r="BT202" i="1"/>
  <c r="BU202" i="1" s="1"/>
  <c r="EF203" i="1"/>
  <c r="AW203" i="1"/>
  <c r="AU204" i="1"/>
  <c r="BN203" i="1"/>
  <c r="AQ202" i="1"/>
  <c r="BW202" i="1" s="1"/>
  <c r="AP203" i="1"/>
  <c r="BR203" i="1" s="1"/>
  <c r="AX202" i="1"/>
  <c r="DJ202" i="1" s="1"/>
  <c r="DQ200" i="1"/>
  <c r="DR200" i="1" s="1"/>
  <c r="DT200" i="1" s="1"/>
  <c r="DX200" i="1" s="1"/>
  <c r="EB200" i="1" s="1"/>
  <c r="EC200" i="1" s="1"/>
  <c r="EI200" i="1" s="1"/>
  <c r="EG203" i="1"/>
  <c r="U208" i="1"/>
  <c r="W207" i="1"/>
  <c r="V207" i="1"/>
  <c r="DC205" i="1"/>
  <c r="DD205" i="1" s="1"/>
  <c r="CY205" i="1"/>
  <c r="CZ205" i="1" s="1"/>
  <c r="DF205" i="1"/>
  <c r="BP202" i="1"/>
  <c r="BT203" i="1" l="1"/>
  <c r="BU203" i="1" s="1"/>
  <c r="CH206" i="1"/>
  <c r="AC206" i="1"/>
  <c r="BC206" i="1"/>
  <c r="EE205" i="1"/>
  <c r="AO205" i="1"/>
  <c r="CR205" i="1"/>
  <c r="CM205" i="1"/>
  <c r="AU205" i="1"/>
  <c r="AQ203" i="1"/>
  <c r="BW203" i="1" s="1"/>
  <c r="DC206" i="1"/>
  <c r="DD206" i="1" s="1"/>
  <c r="CY206" i="1"/>
  <c r="CZ206" i="1" s="1"/>
  <c r="DF206" i="1" s="1"/>
  <c r="BM205" i="1"/>
  <c r="BH205" i="1"/>
  <c r="CL205" i="1"/>
  <c r="CN205" i="1" s="1"/>
  <c r="DH205" i="1" s="1"/>
  <c r="CQ205" i="1"/>
  <c r="CS205" i="1" s="1"/>
  <c r="BX207" i="1"/>
  <c r="DP207" i="1"/>
  <c r="DK207" i="1"/>
  <c r="BS207" i="1"/>
  <c r="AM207" i="1"/>
  <c r="BY202" i="1"/>
  <c r="BZ202" i="1" s="1"/>
  <c r="CB202" i="1" s="1"/>
  <c r="CD202" i="1" s="1"/>
  <c r="EA202" i="1" s="1"/>
  <c r="AP204" i="1"/>
  <c r="BR204" i="1" s="1"/>
  <c r="BG205" i="1"/>
  <c r="BI205" i="1" s="1"/>
  <c r="BL205" i="1"/>
  <c r="BN205" i="1" s="1"/>
  <c r="BP205" i="1" s="1"/>
  <c r="BD206" i="1"/>
  <c r="AS206" i="1"/>
  <c r="CI206" i="1" s="1"/>
  <c r="EF204" i="1"/>
  <c r="EG204" i="1" s="1"/>
  <c r="AW204" i="1"/>
  <c r="DQ201" i="1"/>
  <c r="DR201" i="1" s="1"/>
  <c r="DT201" i="1" s="1"/>
  <c r="DX201" i="1" s="1"/>
  <c r="EB201" i="1" s="1"/>
  <c r="EC201" i="1" s="1"/>
  <c r="EI201" i="1" s="1"/>
  <c r="AB207" i="1"/>
  <c r="AA207" i="1"/>
  <c r="AE207" i="1"/>
  <c r="AT207" i="1" s="1"/>
  <c r="CV207" i="1" s="1"/>
  <c r="BN204" i="1"/>
  <c r="BP204" i="1" s="1"/>
  <c r="EO208" i="1"/>
  <c r="EL208" i="1"/>
  <c r="AY202" i="1"/>
  <c r="DO202" i="1" s="1"/>
  <c r="W208" i="1"/>
  <c r="V208" i="1"/>
  <c r="U209" i="1"/>
  <c r="AX203" i="1"/>
  <c r="DJ203" i="1" s="1"/>
  <c r="DL202" i="1"/>
  <c r="DM202" i="1" s="1"/>
  <c r="AC207" i="1" l="1"/>
  <c r="BC207" i="1"/>
  <c r="CH207" i="1"/>
  <c r="EF205" i="1"/>
  <c r="AW205" i="1"/>
  <c r="CQ206" i="1"/>
  <c r="CL206" i="1"/>
  <c r="BD207" i="1"/>
  <c r="AS207" i="1"/>
  <c r="CI207" i="1" s="1"/>
  <c r="DQ202" i="1"/>
  <c r="DR202" i="1" s="1"/>
  <c r="DT202" i="1" s="1"/>
  <c r="DX202" i="1" s="1"/>
  <c r="EB202" i="1" s="1"/>
  <c r="EC202" i="1" s="1"/>
  <c r="EI202" i="1" s="1"/>
  <c r="AP205" i="1"/>
  <c r="BR205" i="1" s="1"/>
  <c r="DM203" i="1"/>
  <c r="DL203" i="1"/>
  <c r="EO209" i="1"/>
  <c r="EL209" i="1"/>
  <c r="AX204" i="1"/>
  <c r="DJ204" i="1" s="1"/>
  <c r="AY204" i="1"/>
  <c r="DO204" i="1" s="1"/>
  <c r="EG205" i="1"/>
  <c r="AE208" i="1"/>
  <c r="AT208" i="1" s="1"/>
  <c r="CV208" i="1" s="1"/>
  <c r="AB208" i="1"/>
  <c r="AA208" i="1"/>
  <c r="AY203" i="1"/>
  <c r="DO203" i="1" s="1"/>
  <c r="AU206" i="1"/>
  <c r="CR206" i="1"/>
  <c r="CM206" i="1"/>
  <c r="BT204" i="1"/>
  <c r="BU204" i="1" s="1"/>
  <c r="BL206" i="1"/>
  <c r="BN206" i="1" s="1"/>
  <c r="BG206" i="1"/>
  <c r="BI206" i="1" s="1"/>
  <c r="BP206" i="1" s="1"/>
  <c r="U210" i="1"/>
  <c r="W209" i="1"/>
  <c r="V209" i="1"/>
  <c r="BS208" i="1"/>
  <c r="DK208" i="1"/>
  <c r="DP208" i="1"/>
  <c r="BX208" i="1"/>
  <c r="AM208" i="1"/>
  <c r="DC207" i="1"/>
  <c r="DD207" i="1" s="1"/>
  <c r="CY207" i="1"/>
  <c r="CZ207" i="1" s="1"/>
  <c r="DF207" i="1" s="1"/>
  <c r="BH206" i="1"/>
  <c r="BM206" i="1"/>
  <c r="AQ204" i="1"/>
  <c r="BW204" i="1" s="1"/>
  <c r="BY203" i="1"/>
  <c r="BZ203" i="1" s="1"/>
  <c r="CB203" i="1" s="1"/>
  <c r="CD203" i="1" s="1"/>
  <c r="EA203" i="1" s="1"/>
  <c r="AO206" i="1"/>
  <c r="EE206" i="1"/>
  <c r="CH208" i="1" l="1"/>
  <c r="AC208" i="1"/>
  <c r="BC208" i="1"/>
  <c r="BM207" i="1"/>
  <c r="BH207" i="1"/>
  <c r="BG207" i="1"/>
  <c r="BI207" i="1" s="1"/>
  <c r="BL207" i="1"/>
  <c r="BD208" i="1"/>
  <c r="AS208" i="1"/>
  <c r="CI208" i="1" s="1"/>
  <c r="EE207" i="1"/>
  <c r="AO207" i="1"/>
  <c r="DC208" i="1"/>
  <c r="DD208" i="1" s="1"/>
  <c r="CY208" i="1"/>
  <c r="CZ208" i="1" s="1"/>
  <c r="DF208" i="1" s="1"/>
  <c r="BT205" i="1"/>
  <c r="BU205" i="1" s="1"/>
  <c r="CN206" i="1"/>
  <c r="DH206" i="1" s="1"/>
  <c r="AQ205" i="1"/>
  <c r="BW205" i="1" s="1"/>
  <c r="CS206" i="1"/>
  <c r="BX209" i="1"/>
  <c r="DP209" i="1"/>
  <c r="DK209" i="1"/>
  <c r="BS209" i="1"/>
  <c r="AM209" i="1"/>
  <c r="DR204" i="1"/>
  <c r="DQ204" i="1"/>
  <c r="AX205" i="1"/>
  <c r="DJ205" i="1" s="1"/>
  <c r="AB209" i="1"/>
  <c r="AA209" i="1"/>
  <c r="AE209" i="1"/>
  <c r="AT209" i="1" s="1"/>
  <c r="CV209" i="1" s="1"/>
  <c r="DL204" i="1"/>
  <c r="DM204" i="1" s="1"/>
  <c r="DT204" i="1" s="1"/>
  <c r="DX204" i="1" s="1"/>
  <c r="EB204" i="1" s="1"/>
  <c r="BY204" i="1"/>
  <c r="BZ204" i="1" s="1"/>
  <c r="CB204" i="1" s="1"/>
  <c r="CD204" i="1" s="1"/>
  <c r="EA204" i="1" s="1"/>
  <c r="W210" i="1"/>
  <c r="V210" i="1"/>
  <c r="U211" i="1"/>
  <c r="AW206" i="1"/>
  <c r="EF206" i="1"/>
  <c r="EG206" i="1" s="1"/>
  <c r="AU207" i="1"/>
  <c r="AP206" i="1"/>
  <c r="BR206" i="1" s="1"/>
  <c r="AQ206" i="1"/>
  <c r="BW206" i="1" s="1"/>
  <c r="DQ203" i="1"/>
  <c r="DR203" i="1" s="1"/>
  <c r="DT203" i="1" s="1"/>
  <c r="DX203" i="1" s="1"/>
  <c r="EB203" i="1" s="1"/>
  <c r="EC203" i="1" s="1"/>
  <c r="EI203" i="1" s="1"/>
  <c r="EO210" i="1"/>
  <c r="EL210" i="1"/>
  <c r="CM207" i="1"/>
  <c r="CR207" i="1"/>
  <c r="CL207" i="1"/>
  <c r="CQ207" i="1"/>
  <c r="CS207" i="1" s="1"/>
  <c r="EC204" i="1" l="1"/>
  <c r="EI204" i="1" s="1"/>
  <c r="EF207" i="1"/>
  <c r="AW207" i="1"/>
  <c r="BY205" i="1"/>
  <c r="BZ205" i="1" s="1"/>
  <c r="CB205" i="1" s="1"/>
  <c r="CD205" i="1" s="1"/>
  <c r="EA205" i="1" s="1"/>
  <c r="EG207" i="1"/>
  <c r="BG208" i="1"/>
  <c r="BL208" i="1"/>
  <c r="DC209" i="1"/>
  <c r="DD209" i="1" s="1"/>
  <c r="CY209" i="1"/>
  <c r="CZ209" i="1" s="1"/>
  <c r="DF209" i="1" s="1"/>
  <c r="CR208" i="1"/>
  <c r="CM208" i="1"/>
  <c r="AO208" i="1"/>
  <c r="EE208" i="1"/>
  <c r="U212" i="1"/>
  <c r="W211" i="1"/>
  <c r="V211" i="1"/>
  <c r="AC209" i="1"/>
  <c r="BC209" i="1"/>
  <c r="CH209" i="1"/>
  <c r="BH208" i="1"/>
  <c r="BM208" i="1"/>
  <c r="AU208" i="1"/>
  <c r="AX206" i="1"/>
  <c r="DJ206" i="1" s="1"/>
  <c r="BD209" i="1"/>
  <c r="AS209" i="1"/>
  <c r="CI209" i="1" s="1"/>
  <c r="CQ208" i="1"/>
  <c r="CS208" i="1" s="1"/>
  <c r="CL208" i="1"/>
  <c r="CN208" i="1" s="1"/>
  <c r="DH208" i="1"/>
  <c r="EO211" i="1"/>
  <c r="EL211" i="1"/>
  <c r="AE210" i="1"/>
  <c r="AT210" i="1" s="1"/>
  <c r="CV210" i="1" s="1"/>
  <c r="AB210" i="1"/>
  <c r="AA210" i="1"/>
  <c r="BN207" i="1"/>
  <c r="BP207" i="1" s="1"/>
  <c r="BS210" i="1"/>
  <c r="DK210" i="1"/>
  <c r="DP210" i="1"/>
  <c r="BX210" i="1"/>
  <c r="AM210" i="1"/>
  <c r="CN207" i="1"/>
  <c r="DH207" i="1" s="1"/>
  <c r="DM205" i="1"/>
  <c r="DL205" i="1"/>
  <c r="BY206" i="1"/>
  <c r="BZ206" i="1" s="1"/>
  <c r="BT206" i="1"/>
  <c r="BU206" i="1" s="1"/>
  <c r="CB206" i="1" s="1"/>
  <c r="CD206" i="1" s="1"/>
  <c r="EA206" i="1" s="1"/>
  <c r="AY205" i="1"/>
  <c r="DO205" i="1" s="1"/>
  <c r="AP207" i="1"/>
  <c r="BR207" i="1" s="1"/>
  <c r="BD210" i="1" l="1"/>
  <c r="AS210" i="1"/>
  <c r="CI210" i="1" s="1"/>
  <c r="BM209" i="1"/>
  <c r="BH209" i="1"/>
  <c r="BL209" i="1"/>
  <c r="BN209" i="1" s="1"/>
  <c r="BG209" i="1"/>
  <c r="DC210" i="1"/>
  <c r="DD210" i="1" s="1"/>
  <c r="CY210" i="1"/>
  <c r="CZ210" i="1" s="1"/>
  <c r="DF210" i="1"/>
  <c r="DL206" i="1"/>
  <c r="DM206" i="1" s="1"/>
  <c r="EE209" i="1"/>
  <c r="AO209" i="1"/>
  <c r="AY206" i="1"/>
  <c r="DO206" i="1" s="1"/>
  <c r="BX211" i="1"/>
  <c r="DP211" i="1"/>
  <c r="DK211" i="1"/>
  <c r="BS211" i="1"/>
  <c r="AM211" i="1"/>
  <c r="DQ205" i="1"/>
  <c r="DR205" i="1" s="1"/>
  <c r="DT205" i="1" s="1"/>
  <c r="DX205" i="1" s="1"/>
  <c r="EB205" i="1" s="1"/>
  <c r="EC205" i="1" s="1"/>
  <c r="EI205" i="1" s="1"/>
  <c r="EO212" i="1"/>
  <c r="EL212" i="1"/>
  <c r="AW208" i="1"/>
  <c r="EF208" i="1"/>
  <c r="EG208" i="1" s="1"/>
  <c r="AB211" i="1"/>
  <c r="AA211" i="1"/>
  <c r="AE211" i="1"/>
  <c r="AT211" i="1" s="1"/>
  <c r="CV211" i="1" s="1"/>
  <c r="BT207" i="1"/>
  <c r="BU207" i="1" s="1"/>
  <c r="AQ207" i="1"/>
  <c r="BW207" i="1" s="1"/>
  <c r="W212" i="1"/>
  <c r="V212" i="1"/>
  <c r="U213" i="1"/>
  <c r="AY207" i="1"/>
  <c r="DO207" i="1" s="1"/>
  <c r="AX207" i="1"/>
  <c r="DJ207" i="1" s="1"/>
  <c r="AU209" i="1"/>
  <c r="AP208" i="1"/>
  <c r="BR208" i="1" s="1"/>
  <c r="AQ208" i="1"/>
  <c r="BW208" i="1" s="1"/>
  <c r="BN208" i="1"/>
  <c r="CH210" i="1"/>
  <c r="AU210" i="1"/>
  <c r="AC210" i="1"/>
  <c r="BC210" i="1"/>
  <c r="CM209" i="1"/>
  <c r="CR209" i="1"/>
  <c r="CL209" i="1"/>
  <c r="CN209" i="1" s="1"/>
  <c r="DH209" i="1" s="1"/>
  <c r="CQ209" i="1"/>
  <c r="CS209" i="1" s="1"/>
  <c r="BI208" i="1"/>
  <c r="AC211" i="1" l="1"/>
  <c r="BC211" i="1"/>
  <c r="CH211" i="1"/>
  <c r="BD211" i="1"/>
  <c r="AS211" i="1"/>
  <c r="CI211" i="1" s="1"/>
  <c r="BY208" i="1"/>
  <c r="BZ208" i="1" s="1"/>
  <c r="BT208" i="1"/>
  <c r="BU208" i="1" s="1"/>
  <c r="CB208" i="1" s="1"/>
  <c r="AE212" i="1"/>
  <c r="AT212" i="1" s="1"/>
  <c r="CV212" i="1" s="1"/>
  <c r="AB212" i="1"/>
  <c r="AA212" i="1"/>
  <c r="U214" i="1"/>
  <c r="W213" i="1"/>
  <c r="V213" i="1"/>
  <c r="AX208" i="1"/>
  <c r="DJ208" i="1" s="1"/>
  <c r="CR210" i="1"/>
  <c r="CM210" i="1"/>
  <c r="BY207" i="1"/>
  <c r="BZ207" i="1" s="1"/>
  <c r="CB207" i="1" s="1"/>
  <c r="CD207" i="1" s="1"/>
  <c r="EA207" i="1" s="1"/>
  <c r="BH210" i="1"/>
  <c r="BM210" i="1"/>
  <c r="EF209" i="1"/>
  <c r="EG209" i="1" s="1"/>
  <c r="AW209" i="1"/>
  <c r="AO210" i="1"/>
  <c r="EE210" i="1"/>
  <c r="AW210" i="1"/>
  <c r="EF210" i="1"/>
  <c r="EO213" i="1"/>
  <c r="EL213" i="1"/>
  <c r="DQ206" i="1"/>
  <c r="DR206" i="1" s="1"/>
  <c r="DT206" i="1" s="1"/>
  <c r="DX206" i="1" s="1"/>
  <c r="EB206" i="1" s="1"/>
  <c r="EC206" i="1" s="1"/>
  <c r="EI206" i="1" s="1"/>
  <c r="BS212" i="1"/>
  <c r="DK212" i="1"/>
  <c r="DP212" i="1"/>
  <c r="BX212" i="1"/>
  <c r="AM212" i="1"/>
  <c r="BG210" i="1"/>
  <c r="BI210" i="1" s="1"/>
  <c r="BL210" i="1"/>
  <c r="BN210" i="1" s="1"/>
  <c r="BP210" i="1"/>
  <c r="BP208" i="1"/>
  <c r="CQ210" i="1"/>
  <c r="CL210" i="1"/>
  <c r="CN210" i="1" s="1"/>
  <c r="DL207" i="1"/>
  <c r="DM207" i="1" s="1"/>
  <c r="DT207" i="1" s="1"/>
  <c r="DX207" i="1" s="1"/>
  <c r="EB207" i="1" s="1"/>
  <c r="DQ207" i="1"/>
  <c r="DR207" i="1" s="1"/>
  <c r="DC211" i="1"/>
  <c r="DD211" i="1" s="1"/>
  <c r="CY211" i="1"/>
  <c r="CZ211" i="1" s="1"/>
  <c r="DF211" i="1" s="1"/>
  <c r="AQ209" i="1"/>
  <c r="BW209" i="1" s="1"/>
  <c r="AP209" i="1"/>
  <c r="BR209" i="1" s="1"/>
  <c r="BI209" i="1"/>
  <c r="BP209" i="1" s="1"/>
  <c r="EC207" i="1" l="1"/>
  <c r="EI207" i="1" s="1"/>
  <c r="CD208" i="1"/>
  <c r="EA208" i="1" s="1"/>
  <c r="DC212" i="1"/>
  <c r="DD212" i="1" s="1"/>
  <c r="CY212" i="1"/>
  <c r="CZ212" i="1" s="1"/>
  <c r="DF212" i="1" s="1"/>
  <c r="DL208" i="1"/>
  <c r="DM208" i="1" s="1"/>
  <c r="AU211" i="1"/>
  <c r="AX209" i="1"/>
  <c r="DJ209" i="1" s="1"/>
  <c r="AY208" i="1"/>
  <c r="DO208" i="1" s="1"/>
  <c r="CL211" i="1"/>
  <c r="CQ211" i="1"/>
  <c r="BX213" i="1"/>
  <c r="DP213" i="1"/>
  <c r="DK213" i="1"/>
  <c r="BS213" i="1"/>
  <c r="AM213" i="1"/>
  <c r="BL211" i="1"/>
  <c r="BG211" i="1"/>
  <c r="BY209" i="1"/>
  <c r="BZ209" i="1" s="1"/>
  <c r="AP210" i="1"/>
  <c r="BR210" i="1" s="1"/>
  <c r="BT209" i="1"/>
  <c r="BU209" i="1" s="1"/>
  <c r="CB209" i="1" s="1"/>
  <c r="CD209" i="1" s="1"/>
  <c r="EA209" i="1" s="1"/>
  <c r="EO214" i="1"/>
  <c r="EL214" i="1"/>
  <c r="AB213" i="1"/>
  <c r="AA213" i="1"/>
  <c r="AE213" i="1"/>
  <c r="AT213" i="1" s="1"/>
  <c r="CV213" i="1" s="1"/>
  <c r="EE211" i="1"/>
  <c r="AO211" i="1"/>
  <c r="W214" i="1"/>
  <c r="V214" i="1"/>
  <c r="U215" i="1"/>
  <c r="CM211" i="1"/>
  <c r="CR211" i="1"/>
  <c r="AY210" i="1"/>
  <c r="DO210" i="1" s="1"/>
  <c r="AX210" i="1"/>
  <c r="DJ210" i="1" s="1"/>
  <c r="CH212" i="1"/>
  <c r="AC212" i="1"/>
  <c r="BC212" i="1"/>
  <c r="BM211" i="1"/>
  <c r="BH211" i="1"/>
  <c r="CS210" i="1"/>
  <c r="DH210" i="1" s="1"/>
  <c r="EG210" i="1"/>
  <c r="BD212" i="1"/>
  <c r="AS212" i="1"/>
  <c r="CI212" i="1" s="1"/>
  <c r="DQ210" i="1" l="1"/>
  <c r="DR210" i="1" s="1"/>
  <c r="AO212" i="1"/>
  <c r="EE212" i="1"/>
  <c r="BS214" i="1"/>
  <c r="DK214" i="1"/>
  <c r="DP214" i="1"/>
  <c r="BX214" i="1"/>
  <c r="AM214" i="1"/>
  <c r="EO215" i="1"/>
  <c r="EL215" i="1"/>
  <c r="EF211" i="1"/>
  <c r="AW211" i="1"/>
  <c r="AU212" i="1"/>
  <c r="BI211" i="1"/>
  <c r="AE214" i="1"/>
  <c r="AT214" i="1" s="1"/>
  <c r="CV214" i="1" s="1"/>
  <c r="AB214" i="1"/>
  <c r="AA214" i="1"/>
  <c r="BH212" i="1"/>
  <c r="BM212" i="1"/>
  <c r="CQ212" i="1"/>
  <c r="CS212" i="1" s="1"/>
  <c r="CL212" i="1"/>
  <c r="AQ211" i="1"/>
  <c r="BW211" i="1" s="1"/>
  <c r="AP211" i="1"/>
  <c r="BR211" i="1" s="1"/>
  <c r="BN211" i="1"/>
  <c r="CS211" i="1"/>
  <c r="CR212" i="1"/>
  <c r="CM212" i="1"/>
  <c r="DM210" i="1"/>
  <c r="DL210" i="1"/>
  <c r="EG211" i="1"/>
  <c r="CN211" i="1"/>
  <c r="DH211" i="1" s="1"/>
  <c r="DC213" i="1"/>
  <c r="DD213" i="1" s="1"/>
  <c r="CY213" i="1"/>
  <c r="CZ213" i="1" s="1"/>
  <c r="DF213" i="1"/>
  <c r="AQ210" i="1"/>
  <c r="BW210" i="1" s="1"/>
  <c r="DQ208" i="1"/>
  <c r="DR208" i="1" s="1"/>
  <c r="DT208" i="1" s="1"/>
  <c r="DX208" i="1" s="1"/>
  <c r="EB208" i="1" s="1"/>
  <c r="EC208" i="1" s="1"/>
  <c r="EI208" i="1" s="1"/>
  <c r="AC213" i="1"/>
  <c r="BC213" i="1"/>
  <c r="CH213" i="1"/>
  <c r="BT210" i="1"/>
  <c r="BU210" i="1" s="1"/>
  <c r="DL209" i="1"/>
  <c r="DM209" i="1" s="1"/>
  <c r="BD213" i="1"/>
  <c r="AS213" i="1"/>
  <c r="CI213" i="1" s="1"/>
  <c r="AY209" i="1"/>
  <c r="DO209" i="1" s="1"/>
  <c r="BG212" i="1"/>
  <c r="BI212" i="1" s="1"/>
  <c r="BP212" i="1" s="1"/>
  <c r="BL212" i="1"/>
  <c r="BN212" i="1" s="1"/>
  <c r="U216" i="1"/>
  <c r="W215" i="1"/>
  <c r="V215" i="1"/>
  <c r="DT210" i="1" l="1"/>
  <c r="DX210" i="1" s="1"/>
  <c r="EB210" i="1" s="1"/>
  <c r="CN212" i="1"/>
  <c r="DH212" i="1" s="1"/>
  <c r="AW212" i="1"/>
  <c r="EF212" i="1"/>
  <c r="AB215" i="1"/>
  <c r="AA215" i="1"/>
  <c r="AE215" i="1"/>
  <c r="AT215" i="1" s="1"/>
  <c r="CV215" i="1" s="1"/>
  <c r="AX211" i="1"/>
  <c r="DJ211" i="1" s="1"/>
  <c r="BZ210" i="1"/>
  <c r="CB210" i="1" s="1"/>
  <c r="CD210" i="1" s="1"/>
  <c r="EA210" i="1" s="1"/>
  <c r="EC210" i="1" s="1"/>
  <c r="EI210" i="1" s="1"/>
  <c r="BY210" i="1"/>
  <c r="AU213" i="1"/>
  <c r="EG212" i="1"/>
  <c r="BX215" i="1"/>
  <c r="DP215" i="1"/>
  <c r="DK215" i="1"/>
  <c r="BS215" i="1"/>
  <c r="AM215" i="1"/>
  <c r="DQ209" i="1"/>
  <c r="DR209" i="1" s="1"/>
  <c r="DT209" i="1" s="1"/>
  <c r="DX209" i="1" s="1"/>
  <c r="EB209" i="1" s="1"/>
  <c r="EC209" i="1" s="1"/>
  <c r="EI209" i="1" s="1"/>
  <c r="CL213" i="1"/>
  <c r="CN213" i="1" s="1"/>
  <c r="CQ213" i="1"/>
  <c r="CS213" i="1" s="1"/>
  <c r="DH213" i="1"/>
  <c r="AP212" i="1"/>
  <c r="BR212" i="1" s="1"/>
  <c r="AQ212" i="1"/>
  <c r="BW212" i="1" s="1"/>
  <c r="CM213" i="1"/>
  <c r="CR213" i="1"/>
  <c r="BL213" i="1"/>
  <c r="BG213" i="1"/>
  <c r="CH214" i="1"/>
  <c r="AC214" i="1"/>
  <c r="BC214" i="1"/>
  <c r="EO216" i="1"/>
  <c r="EL216" i="1"/>
  <c r="BM213" i="1"/>
  <c r="BH213" i="1"/>
  <c r="EE213" i="1"/>
  <c r="AO213" i="1"/>
  <c r="BU211" i="1"/>
  <c r="BT211" i="1"/>
  <c r="BD214" i="1"/>
  <c r="AS214" i="1"/>
  <c r="CI214" i="1" s="1"/>
  <c r="DC214" i="1"/>
  <c r="DD214" i="1" s="1"/>
  <c r="DF214" i="1" s="1"/>
  <c r="CY214" i="1"/>
  <c r="CZ214" i="1" s="1"/>
  <c r="W216" i="1"/>
  <c r="V216" i="1"/>
  <c r="U217" i="1"/>
  <c r="BZ211" i="1"/>
  <c r="BY211" i="1"/>
  <c r="BP211" i="1"/>
  <c r="BI213" i="1" l="1"/>
  <c r="BD215" i="1"/>
  <c r="AS215" i="1"/>
  <c r="CI215" i="1" s="1"/>
  <c r="U218" i="1"/>
  <c r="W217" i="1"/>
  <c r="V217" i="1"/>
  <c r="BN213" i="1"/>
  <c r="EF213" i="1"/>
  <c r="AW213" i="1"/>
  <c r="CR214" i="1"/>
  <c r="CM214" i="1"/>
  <c r="BH214" i="1"/>
  <c r="BM214" i="1"/>
  <c r="EO217" i="1"/>
  <c r="EL217" i="1"/>
  <c r="BS216" i="1"/>
  <c r="DK216" i="1"/>
  <c r="DP216" i="1"/>
  <c r="BX216" i="1"/>
  <c r="AM216" i="1"/>
  <c r="BG214" i="1"/>
  <c r="BL214" i="1"/>
  <c r="BN214" i="1" s="1"/>
  <c r="AY212" i="1"/>
  <c r="DO212" i="1" s="1"/>
  <c r="AX212" i="1"/>
  <c r="DJ212" i="1" s="1"/>
  <c r="AE216" i="1"/>
  <c r="AT216" i="1" s="1"/>
  <c r="CV216" i="1" s="1"/>
  <c r="AB216" i="1"/>
  <c r="AA216" i="1"/>
  <c r="CB211" i="1"/>
  <c r="AO214" i="1"/>
  <c r="EE214" i="1"/>
  <c r="CD211" i="1"/>
  <c r="EA211" i="1" s="1"/>
  <c r="AP213" i="1"/>
  <c r="BR213" i="1" s="1"/>
  <c r="AU214" i="1"/>
  <c r="BY212" i="1"/>
  <c r="BZ212" i="1" s="1"/>
  <c r="DM211" i="1"/>
  <c r="DL211" i="1"/>
  <c r="EG213" i="1"/>
  <c r="CQ214" i="1"/>
  <c r="CS214" i="1" s="1"/>
  <c r="CL214" i="1"/>
  <c r="CN214" i="1" s="1"/>
  <c r="DH214" i="1" s="1"/>
  <c r="BT212" i="1"/>
  <c r="BU212" i="1" s="1"/>
  <c r="CB212" i="1" s="1"/>
  <c r="CD212" i="1" s="1"/>
  <c r="EA212" i="1" s="1"/>
  <c r="AY211" i="1"/>
  <c r="DO211" i="1" s="1"/>
  <c r="DC215" i="1"/>
  <c r="DD215" i="1" s="1"/>
  <c r="CY215" i="1"/>
  <c r="CZ215" i="1" s="1"/>
  <c r="DF215" i="1" s="1"/>
  <c r="AC215" i="1"/>
  <c r="BC215" i="1"/>
  <c r="CH215" i="1"/>
  <c r="AU215" i="1"/>
  <c r="DQ212" i="1" l="1"/>
  <c r="DR212" i="1" s="1"/>
  <c r="EF215" i="1"/>
  <c r="AW215" i="1"/>
  <c r="DQ211" i="1"/>
  <c r="DR211" i="1" s="1"/>
  <c r="DT211" i="1" s="1"/>
  <c r="DX211" i="1" s="1"/>
  <c r="EB211" i="1" s="1"/>
  <c r="EC211" i="1" s="1"/>
  <c r="EI211" i="1" s="1"/>
  <c r="BL215" i="1"/>
  <c r="BG215" i="1"/>
  <c r="AP214" i="1"/>
  <c r="BR214" i="1" s="1"/>
  <c r="AQ214" i="1"/>
  <c r="BW214" i="1" s="1"/>
  <c r="EO218" i="1"/>
  <c r="EL218" i="1"/>
  <c r="BX217" i="1"/>
  <c r="DP217" i="1"/>
  <c r="DK217" i="1"/>
  <c r="BS217" i="1"/>
  <c r="AM217" i="1"/>
  <c r="CL215" i="1"/>
  <c r="CQ215" i="1"/>
  <c r="EE215" i="1"/>
  <c r="EG215" i="1" s="1"/>
  <c r="AO215" i="1"/>
  <c r="AW214" i="1"/>
  <c r="EF214" i="1"/>
  <c r="EG214" i="1" s="1"/>
  <c r="BI214" i="1"/>
  <c r="BP214" i="1" s="1"/>
  <c r="AB217" i="1"/>
  <c r="AA217" i="1"/>
  <c r="AE217" i="1"/>
  <c r="AT217" i="1" s="1"/>
  <c r="CV217" i="1" s="1"/>
  <c r="BT213" i="1"/>
  <c r="BU213" i="1" s="1"/>
  <c r="CH216" i="1"/>
  <c r="AC216" i="1"/>
  <c r="BC216" i="1"/>
  <c r="W218" i="1"/>
  <c r="V218" i="1"/>
  <c r="U219" i="1"/>
  <c r="AQ213" i="1"/>
  <c r="BW213" i="1" s="1"/>
  <c r="BD216" i="1"/>
  <c r="AS216" i="1"/>
  <c r="CI216" i="1" s="1"/>
  <c r="CM215" i="1"/>
  <c r="CR215" i="1"/>
  <c r="DC216" i="1"/>
  <c r="DD216" i="1" s="1"/>
  <c r="DF216" i="1" s="1"/>
  <c r="CY216" i="1"/>
  <c r="CZ216" i="1" s="1"/>
  <c r="BM215" i="1"/>
  <c r="BH215" i="1"/>
  <c r="DL212" i="1"/>
  <c r="DM212" i="1" s="1"/>
  <c r="DT212" i="1" s="1"/>
  <c r="DX212" i="1" s="1"/>
  <c r="EB212" i="1" s="1"/>
  <c r="EC212" i="1" s="1"/>
  <c r="EI212" i="1" s="1"/>
  <c r="AY213" i="1"/>
  <c r="DO213" i="1" s="1"/>
  <c r="AX213" i="1"/>
  <c r="DJ213" i="1" s="1"/>
  <c r="BP213" i="1"/>
  <c r="DQ213" i="1" l="1"/>
  <c r="DR213" i="1" s="1"/>
  <c r="AC217" i="1"/>
  <c r="BC217" i="1"/>
  <c r="CH217" i="1"/>
  <c r="CS215" i="1"/>
  <c r="EO219" i="1"/>
  <c r="EL219" i="1"/>
  <c r="BD217" i="1"/>
  <c r="AS217" i="1"/>
  <c r="CI217" i="1" s="1"/>
  <c r="CN215" i="1"/>
  <c r="BY214" i="1"/>
  <c r="BZ214" i="1" s="1"/>
  <c r="AY215" i="1"/>
  <c r="DO215" i="1" s="1"/>
  <c r="AX215" i="1"/>
  <c r="DJ215" i="1" s="1"/>
  <c r="CR216" i="1"/>
  <c r="CM216" i="1"/>
  <c r="AO216" i="1"/>
  <c r="EE216" i="1"/>
  <c r="BU214" i="1"/>
  <c r="BT214" i="1"/>
  <c r="BG216" i="1"/>
  <c r="BL216" i="1"/>
  <c r="BH216" i="1"/>
  <c r="BM216" i="1"/>
  <c r="AU216" i="1"/>
  <c r="BZ213" i="1"/>
  <c r="CB213" i="1" s="1"/>
  <c r="CD213" i="1" s="1"/>
  <c r="EA213" i="1" s="1"/>
  <c r="BY213" i="1"/>
  <c r="CQ216" i="1"/>
  <c r="CS216" i="1" s="1"/>
  <c r="CL216" i="1"/>
  <c r="CN216" i="1" s="1"/>
  <c r="DH216" i="1"/>
  <c r="AX214" i="1"/>
  <c r="DJ214" i="1" s="1"/>
  <c r="BI215" i="1"/>
  <c r="BP215" i="1" s="1"/>
  <c r="U220" i="1"/>
  <c r="W219" i="1"/>
  <c r="V219" i="1"/>
  <c r="AP215" i="1"/>
  <c r="BR215" i="1" s="1"/>
  <c r="BN215" i="1"/>
  <c r="DL213" i="1"/>
  <c r="DM213" i="1" s="1"/>
  <c r="DT213" i="1" s="1"/>
  <c r="DX213" i="1" s="1"/>
  <c r="EB213" i="1" s="1"/>
  <c r="BS218" i="1"/>
  <c r="DK218" i="1"/>
  <c r="DP218" i="1"/>
  <c r="BX218" i="1"/>
  <c r="AM218" i="1"/>
  <c r="AE218" i="1"/>
  <c r="AT218" i="1" s="1"/>
  <c r="CV218" i="1" s="1"/>
  <c r="AB218" i="1"/>
  <c r="AA218" i="1"/>
  <c r="DC217" i="1"/>
  <c r="DD217" i="1" s="1"/>
  <c r="CY217" i="1"/>
  <c r="CZ217" i="1" s="1"/>
  <c r="DF217" i="1" s="1"/>
  <c r="EC213" i="1" l="1"/>
  <c r="EI213" i="1" s="1"/>
  <c r="CH218" i="1"/>
  <c r="AC218" i="1"/>
  <c r="BC218" i="1"/>
  <c r="W220" i="1"/>
  <c r="V220" i="1"/>
  <c r="U221" i="1"/>
  <c r="CB214" i="1"/>
  <c r="CD214" i="1" s="1"/>
  <c r="EA214" i="1" s="1"/>
  <c r="DQ215" i="1"/>
  <c r="DR215" i="1" s="1"/>
  <c r="BD218" i="1"/>
  <c r="AS218" i="1"/>
  <c r="CI218" i="1" s="1"/>
  <c r="AW216" i="1"/>
  <c r="EF216" i="1"/>
  <c r="EG216" i="1" s="1"/>
  <c r="AU217" i="1"/>
  <c r="DC218" i="1"/>
  <c r="DD218" i="1" s="1"/>
  <c r="DF218" i="1" s="1"/>
  <c r="CY218" i="1"/>
  <c r="CZ218" i="1" s="1"/>
  <c r="DL214" i="1"/>
  <c r="DM214" i="1" s="1"/>
  <c r="CL217" i="1"/>
  <c r="CN217" i="1" s="1"/>
  <c r="CQ217" i="1"/>
  <c r="AY214" i="1"/>
  <c r="DO214" i="1" s="1"/>
  <c r="DH215" i="1"/>
  <c r="BL217" i="1"/>
  <c r="BN217" i="1" s="1"/>
  <c r="BG217" i="1"/>
  <c r="AP216" i="1"/>
  <c r="BR216" i="1" s="1"/>
  <c r="AQ216" i="1"/>
  <c r="BW216" i="1" s="1"/>
  <c r="CM217" i="1"/>
  <c r="CR217" i="1"/>
  <c r="EE217" i="1"/>
  <c r="AO217" i="1"/>
  <c r="BU215" i="1"/>
  <c r="BT215" i="1"/>
  <c r="AQ215" i="1"/>
  <c r="BW215" i="1" s="1"/>
  <c r="BN216" i="1"/>
  <c r="BM217" i="1"/>
  <c r="BH217" i="1"/>
  <c r="BX219" i="1"/>
  <c r="DP219" i="1"/>
  <c r="DK219" i="1"/>
  <c r="BS219" i="1"/>
  <c r="AM219" i="1"/>
  <c r="BI216" i="1"/>
  <c r="BP216" i="1" s="1"/>
  <c r="AB219" i="1"/>
  <c r="AA219" i="1"/>
  <c r="AE219" i="1"/>
  <c r="AT219" i="1" s="1"/>
  <c r="CV219" i="1" s="1"/>
  <c r="DL215" i="1"/>
  <c r="DM215" i="1" s="1"/>
  <c r="DT215" i="1" s="1"/>
  <c r="EO220" i="1"/>
  <c r="EL220" i="1"/>
  <c r="EF217" i="1" l="1"/>
  <c r="AW217" i="1"/>
  <c r="U222" i="1"/>
  <c r="W221" i="1"/>
  <c r="V221" i="1"/>
  <c r="AQ217" i="1"/>
  <c r="BW217" i="1" s="1"/>
  <c r="AP217" i="1"/>
  <c r="BR217" i="1" s="1"/>
  <c r="BI217" i="1"/>
  <c r="BP217" i="1" s="1"/>
  <c r="CS217" i="1"/>
  <c r="DH217" i="1" s="1"/>
  <c r="BS220" i="1"/>
  <c r="DK220" i="1"/>
  <c r="DP220" i="1"/>
  <c r="BX220" i="1"/>
  <c r="AM220" i="1"/>
  <c r="DC219" i="1"/>
  <c r="DD219" i="1" s="1"/>
  <c r="CY219" i="1"/>
  <c r="CZ219" i="1" s="1"/>
  <c r="DF219" i="1"/>
  <c r="EG217" i="1"/>
  <c r="AY216" i="1"/>
  <c r="DO216" i="1" s="1"/>
  <c r="AX216" i="1"/>
  <c r="DJ216" i="1" s="1"/>
  <c r="AE220" i="1"/>
  <c r="AT220" i="1" s="1"/>
  <c r="CV220" i="1" s="1"/>
  <c r="AB220" i="1"/>
  <c r="AA220" i="1"/>
  <c r="DX215" i="1"/>
  <c r="EB215" i="1" s="1"/>
  <c r="CR218" i="1"/>
  <c r="CM218" i="1"/>
  <c r="BG218" i="1"/>
  <c r="BI218" i="1" s="1"/>
  <c r="BL218" i="1"/>
  <c r="BD219" i="1"/>
  <c r="AS219" i="1"/>
  <c r="CI219" i="1" s="1"/>
  <c r="BH218" i="1"/>
  <c r="BM218" i="1"/>
  <c r="AO218" i="1"/>
  <c r="EE218" i="1"/>
  <c r="BY216" i="1"/>
  <c r="BZ216" i="1" s="1"/>
  <c r="DR214" i="1"/>
  <c r="DT214" i="1" s="1"/>
  <c r="DX214" i="1" s="1"/>
  <c r="EB214" i="1" s="1"/>
  <c r="EC214" i="1" s="1"/>
  <c r="EI214" i="1" s="1"/>
  <c r="DQ214" i="1"/>
  <c r="AU218" i="1"/>
  <c r="AC219" i="1"/>
  <c r="BC219" i="1"/>
  <c r="CH219" i="1"/>
  <c r="AU219" i="1"/>
  <c r="BZ215" i="1"/>
  <c r="CB215" i="1" s="1"/>
  <c r="CD215" i="1" s="1"/>
  <c r="EA215" i="1" s="1"/>
  <c r="EC215" i="1" s="1"/>
  <c r="EI215" i="1" s="1"/>
  <c r="BY215" i="1"/>
  <c r="BU216" i="1"/>
  <c r="BT216" i="1"/>
  <c r="CQ218" i="1"/>
  <c r="CS218" i="1" s="1"/>
  <c r="CL218" i="1"/>
  <c r="CN218" i="1" s="1"/>
  <c r="DH218" i="1"/>
  <c r="EO221" i="1"/>
  <c r="EL221" i="1"/>
  <c r="BM219" i="1" l="1"/>
  <c r="BH219" i="1"/>
  <c r="BD220" i="1"/>
  <c r="AS220" i="1"/>
  <c r="CI220" i="1" s="1"/>
  <c r="BY217" i="1"/>
  <c r="BZ217" i="1" s="1"/>
  <c r="DC220" i="1"/>
  <c r="DD220" i="1" s="1"/>
  <c r="CY220" i="1"/>
  <c r="CZ220" i="1" s="1"/>
  <c r="DF220" i="1" s="1"/>
  <c r="BX221" i="1"/>
  <c r="DP221" i="1"/>
  <c r="DK221" i="1"/>
  <c r="BS221" i="1"/>
  <c r="AM221" i="1"/>
  <c r="EO222" i="1"/>
  <c r="EL222" i="1"/>
  <c r="BN218" i="1"/>
  <c r="BP218" i="1" s="1"/>
  <c r="DL216" i="1"/>
  <c r="DM216" i="1" s="1"/>
  <c r="DT216" i="1" s="1"/>
  <c r="DX216" i="1" s="1"/>
  <c r="EB216" i="1" s="1"/>
  <c r="AB221" i="1"/>
  <c r="AA221" i="1"/>
  <c r="AE221" i="1"/>
  <c r="AT221" i="1" s="1"/>
  <c r="CV221" i="1" s="1"/>
  <c r="CL219" i="1"/>
  <c r="CQ219" i="1"/>
  <c r="DQ216" i="1"/>
  <c r="DR216" i="1" s="1"/>
  <c r="W222" i="1"/>
  <c r="V222" i="1"/>
  <c r="U223" i="1"/>
  <c r="EF219" i="1"/>
  <c r="AW219" i="1"/>
  <c r="BL219" i="1"/>
  <c r="BN219" i="1" s="1"/>
  <c r="BG219" i="1"/>
  <c r="BI219" i="1" s="1"/>
  <c r="BP219" i="1"/>
  <c r="EE219" i="1"/>
  <c r="EG219" i="1" s="1"/>
  <c r="AO219" i="1"/>
  <c r="AP218" i="1"/>
  <c r="BR218" i="1" s="1"/>
  <c r="AX217" i="1"/>
  <c r="DJ217" i="1" s="1"/>
  <c r="CB216" i="1"/>
  <c r="CD216" i="1" s="1"/>
  <c r="EA216" i="1" s="1"/>
  <c r="AW218" i="1"/>
  <c r="EF218" i="1"/>
  <c r="EG218" i="1" s="1"/>
  <c r="CM219" i="1"/>
  <c r="CR219" i="1"/>
  <c r="CH220" i="1"/>
  <c r="AU220" i="1"/>
  <c r="AC220" i="1"/>
  <c r="BC220" i="1"/>
  <c r="BT217" i="1"/>
  <c r="BU217" i="1" s="1"/>
  <c r="CB217" i="1" s="1"/>
  <c r="CD217" i="1" s="1"/>
  <c r="EA217" i="1" s="1"/>
  <c r="AP219" i="1" l="1"/>
  <c r="BR219" i="1" s="1"/>
  <c r="BS222" i="1"/>
  <c r="DK222" i="1"/>
  <c r="DP222" i="1"/>
  <c r="BX222" i="1"/>
  <c r="AM222" i="1"/>
  <c r="EO223" i="1"/>
  <c r="EL223" i="1"/>
  <c r="DC221" i="1"/>
  <c r="DD221" i="1" s="1"/>
  <c r="CY221" i="1"/>
  <c r="CZ221" i="1" s="1"/>
  <c r="DF221" i="1" s="1"/>
  <c r="AC221" i="1"/>
  <c r="BC221" i="1"/>
  <c r="CH221" i="1"/>
  <c r="BG220" i="1"/>
  <c r="BL220" i="1"/>
  <c r="AW220" i="1"/>
  <c r="EF220" i="1"/>
  <c r="BD221" i="1"/>
  <c r="AS221" i="1"/>
  <c r="CI221" i="1" s="1"/>
  <c r="AE222" i="1"/>
  <c r="AT222" i="1" s="1"/>
  <c r="CV222" i="1" s="1"/>
  <c r="AB222" i="1"/>
  <c r="AA222" i="1"/>
  <c r="DL217" i="1"/>
  <c r="DM217" i="1" s="1"/>
  <c r="CR220" i="1"/>
  <c r="CM220" i="1"/>
  <c r="EC216" i="1"/>
  <c r="EI216" i="1" s="1"/>
  <c r="AY217" i="1"/>
  <c r="DO217" i="1" s="1"/>
  <c r="AX219" i="1"/>
  <c r="DJ219" i="1" s="1"/>
  <c r="BH220" i="1"/>
  <c r="BM220" i="1"/>
  <c r="AO220" i="1"/>
  <c r="EE220" i="1"/>
  <c r="AX218" i="1"/>
  <c r="DJ218" i="1" s="1"/>
  <c r="CQ220" i="1"/>
  <c r="CS220" i="1" s="1"/>
  <c r="CL220" i="1"/>
  <c r="CN220" i="1" s="1"/>
  <c r="DH220" i="1" s="1"/>
  <c r="AQ218" i="1"/>
  <c r="BW218" i="1" s="1"/>
  <c r="CS219" i="1"/>
  <c r="BT218" i="1"/>
  <c r="BU218" i="1" s="1"/>
  <c r="U224" i="1"/>
  <c r="W223" i="1"/>
  <c r="V223" i="1"/>
  <c r="CN219" i="1"/>
  <c r="DH219" i="1" s="1"/>
  <c r="AB223" i="1" l="1"/>
  <c r="AA223" i="1"/>
  <c r="AE223" i="1"/>
  <c r="AT223" i="1" s="1"/>
  <c r="CV223" i="1" s="1"/>
  <c r="AP220" i="1"/>
  <c r="BR220" i="1" s="1"/>
  <c r="EE221" i="1"/>
  <c r="AO221" i="1"/>
  <c r="AX220" i="1"/>
  <c r="DJ220" i="1" s="1"/>
  <c r="BZ218" i="1"/>
  <c r="CB218" i="1" s="1"/>
  <c r="CD218" i="1" s="1"/>
  <c r="EA218" i="1" s="1"/>
  <c r="BY218" i="1"/>
  <c r="BX223" i="1"/>
  <c r="DP223" i="1"/>
  <c r="DK223" i="1"/>
  <c r="BS223" i="1"/>
  <c r="AM223" i="1"/>
  <c r="DM219" i="1"/>
  <c r="DL219" i="1"/>
  <c r="CH222" i="1"/>
  <c r="AC222" i="1"/>
  <c r="BC222" i="1"/>
  <c r="BN220" i="1"/>
  <c r="BD222" i="1"/>
  <c r="AS222" i="1"/>
  <c r="CI222" i="1" s="1"/>
  <c r="BI220" i="1"/>
  <c r="BP220" i="1" s="1"/>
  <c r="DC222" i="1"/>
  <c r="DD222" i="1" s="1"/>
  <c r="CY222" i="1"/>
  <c r="CZ222" i="1" s="1"/>
  <c r="DF222" i="1" s="1"/>
  <c r="AU221" i="1"/>
  <c r="BU219" i="1"/>
  <c r="BT219" i="1"/>
  <c r="DL218" i="1"/>
  <c r="DM218" i="1" s="1"/>
  <c r="CM221" i="1"/>
  <c r="CR221" i="1"/>
  <c r="CL221" i="1"/>
  <c r="CQ221" i="1"/>
  <c r="CS221" i="1" s="1"/>
  <c r="AQ219" i="1"/>
  <c r="BW219" i="1" s="1"/>
  <c r="W224" i="1"/>
  <c r="V224" i="1"/>
  <c r="U225" i="1"/>
  <c r="AY219" i="1"/>
  <c r="DO219" i="1" s="1"/>
  <c r="DQ217" i="1"/>
  <c r="DR217" i="1" s="1"/>
  <c r="DT217" i="1" s="1"/>
  <c r="DX217" i="1" s="1"/>
  <c r="EB217" i="1" s="1"/>
  <c r="EC217" i="1" s="1"/>
  <c r="EI217" i="1" s="1"/>
  <c r="AY218" i="1"/>
  <c r="DO218" i="1" s="1"/>
  <c r="EG220" i="1"/>
  <c r="BM221" i="1"/>
  <c r="BH221" i="1"/>
  <c r="BL221" i="1"/>
  <c r="BN221" i="1" s="1"/>
  <c r="BG221" i="1"/>
  <c r="EO224" i="1"/>
  <c r="EL224" i="1"/>
  <c r="U226" i="1" l="1"/>
  <c r="W225" i="1"/>
  <c r="V225" i="1"/>
  <c r="CQ222" i="1"/>
  <c r="CL222" i="1"/>
  <c r="AQ220" i="1"/>
  <c r="BW220" i="1" s="1"/>
  <c r="BS224" i="1"/>
  <c r="DK224" i="1"/>
  <c r="DP224" i="1"/>
  <c r="BX224" i="1"/>
  <c r="AM224" i="1"/>
  <c r="BU220" i="1"/>
  <c r="BT220" i="1"/>
  <c r="CR222" i="1"/>
  <c r="CM222" i="1"/>
  <c r="DL220" i="1"/>
  <c r="DM220" i="1" s="1"/>
  <c r="DC223" i="1"/>
  <c r="DD223" i="1" s="1"/>
  <c r="CY223" i="1"/>
  <c r="CZ223" i="1" s="1"/>
  <c r="DF223" i="1" s="1"/>
  <c r="BY219" i="1"/>
  <c r="BZ219" i="1" s="1"/>
  <c r="CB219" i="1" s="1"/>
  <c r="CD219" i="1" s="1"/>
  <c r="EA219" i="1" s="1"/>
  <c r="BH222" i="1"/>
  <c r="BM222" i="1"/>
  <c r="AY220" i="1"/>
  <c r="DO220" i="1" s="1"/>
  <c r="AC223" i="1"/>
  <c r="BC223" i="1"/>
  <c r="CH223" i="1"/>
  <c r="BD223" i="1"/>
  <c r="AS223" i="1"/>
  <c r="CI223" i="1" s="1"/>
  <c r="EF221" i="1"/>
  <c r="AW221" i="1"/>
  <c r="BG222" i="1"/>
  <c r="BL222" i="1"/>
  <c r="BN222" i="1" s="1"/>
  <c r="AE224" i="1"/>
  <c r="AT224" i="1" s="1"/>
  <c r="CV224" i="1" s="1"/>
  <c r="AB224" i="1"/>
  <c r="AA224" i="1"/>
  <c r="DR218" i="1"/>
  <c r="DT218" i="1" s="1"/>
  <c r="DX218" i="1" s="1"/>
  <c r="EB218" i="1" s="1"/>
  <c r="EC218" i="1" s="1"/>
  <c r="EI218" i="1" s="1"/>
  <c r="DQ218" i="1"/>
  <c r="EO225" i="1"/>
  <c r="EL225" i="1"/>
  <c r="CN221" i="1"/>
  <c r="DH221" i="1" s="1"/>
  <c r="AO222" i="1"/>
  <c r="EE222" i="1"/>
  <c r="AP221" i="1"/>
  <c r="BR221" i="1" s="1"/>
  <c r="BI221" i="1"/>
  <c r="BP221" i="1" s="1"/>
  <c r="DQ219" i="1"/>
  <c r="DR219" i="1" s="1"/>
  <c r="DT219" i="1" s="1"/>
  <c r="DX219" i="1" s="1"/>
  <c r="EB219" i="1" s="1"/>
  <c r="AU222" i="1"/>
  <c r="EG221" i="1"/>
  <c r="EC219" i="1" l="1"/>
  <c r="EI219" i="1" s="1"/>
  <c r="AX221" i="1"/>
  <c r="DJ221" i="1" s="1"/>
  <c r="EE223" i="1"/>
  <c r="AO223" i="1"/>
  <c r="BT221" i="1"/>
  <c r="BU221" i="1" s="1"/>
  <c r="DQ220" i="1"/>
  <c r="DR220" i="1" s="1"/>
  <c r="DT220" i="1" s="1"/>
  <c r="DX220" i="1" s="1"/>
  <c r="EB220" i="1" s="1"/>
  <c r="CN222" i="1"/>
  <c r="DH222" i="1" s="1"/>
  <c r="CM223" i="1"/>
  <c r="CR223" i="1"/>
  <c r="CS222" i="1"/>
  <c r="AQ221" i="1"/>
  <c r="BW221" i="1" s="1"/>
  <c r="BD224" i="1"/>
  <c r="AS224" i="1"/>
  <c r="CI224" i="1" s="1"/>
  <c r="BM223" i="1"/>
  <c r="BH223" i="1"/>
  <c r="BX225" i="1"/>
  <c r="DP225" i="1"/>
  <c r="DK225" i="1"/>
  <c r="BS225" i="1"/>
  <c r="AM225" i="1"/>
  <c r="DC224" i="1"/>
  <c r="DD224" i="1" s="1"/>
  <c r="DF224" i="1" s="1"/>
  <c r="CY224" i="1"/>
  <c r="CZ224" i="1" s="1"/>
  <c r="AB225" i="1"/>
  <c r="AA225" i="1"/>
  <c r="AE225" i="1"/>
  <c r="AT225" i="1" s="1"/>
  <c r="CV225" i="1" s="1"/>
  <c r="CH224" i="1"/>
  <c r="AC224" i="1"/>
  <c r="BC224" i="1"/>
  <c r="AP222" i="1"/>
  <c r="BR222" i="1" s="1"/>
  <c r="AQ222" i="1"/>
  <c r="BW222" i="1" s="1"/>
  <c r="W226" i="1"/>
  <c r="V226" i="1"/>
  <c r="U227" i="1"/>
  <c r="AW222" i="1"/>
  <c r="EF222" i="1"/>
  <c r="EG222" i="1" s="1"/>
  <c r="CL223" i="1"/>
  <c r="CN223" i="1" s="1"/>
  <c r="CQ223" i="1"/>
  <c r="CS223" i="1" s="1"/>
  <c r="DH223" i="1"/>
  <c r="AU223" i="1"/>
  <c r="EO226" i="1"/>
  <c r="EL226" i="1"/>
  <c r="BI222" i="1"/>
  <c r="BP222" i="1" s="1"/>
  <c r="BL223" i="1"/>
  <c r="BN223" i="1" s="1"/>
  <c r="BG223" i="1"/>
  <c r="BI223" i="1" s="1"/>
  <c r="BP223" i="1"/>
  <c r="BY220" i="1"/>
  <c r="BZ220" i="1" s="1"/>
  <c r="CB220" i="1" s="1"/>
  <c r="CD220" i="1" s="1"/>
  <c r="EA220" i="1" s="1"/>
  <c r="EC220" i="1" l="1"/>
  <c r="EI220" i="1" s="1"/>
  <c r="BY222" i="1"/>
  <c r="BZ222" i="1" s="1"/>
  <c r="BD225" i="1"/>
  <c r="AS225" i="1"/>
  <c r="CI225" i="1" s="1"/>
  <c r="BT222" i="1"/>
  <c r="BU222" i="1" s="1"/>
  <c r="CB222" i="1" s="1"/>
  <c r="CD222" i="1" s="1"/>
  <c r="EA222" i="1" s="1"/>
  <c r="AP223" i="1"/>
  <c r="BR223" i="1" s="1"/>
  <c r="BG224" i="1"/>
  <c r="BL224" i="1"/>
  <c r="CR224" i="1"/>
  <c r="CM224" i="1"/>
  <c r="DM221" i="1"/>
  <c r="DL221" i="1"/>
  <c r="AY222" i="1"/>
  <c r="DO222" i="1" s="1"/>
  <c r="AX222" i="1"/>
  <c r="DJ222" i="1" s="1"/>
  <c r="AU224" i="1"/>
  <c r="BH224" i="1"/>
  <c r="BM224" i="1"/>
  <c r="AY221" i="1"/>
  <c r="DO221" i="1" s="1"/>
  <c r="AO224" i="1"/>
  <c r="EE224" i="1"/>
  <c r="EO227" i="1"/>
  <c r="EL227" i="1"/>
  <c r="U228" i="1"/>
  <c r="W227" i="1"/>
  <c r="V227" i="1"/>
  <c r="CQ224" i="1"/>
  <c r="CS224" i="1" s="1"/>
  <c r="CL224" i="1"/>
  <c r="CN224" i="1" s="1"/>
  <c r="DH224" i="1" s="1"/>
  <c r="EF223" i="1"/>
  <c r="EG223" i="1" s="1"/>
  <c r="AW223" i="1"/>
  <c r="DC225" i="1"/>
  <c r="DD225" i="1" s="1"/>
  <c r="DF225" i="1" s="1"/>
  <c r="CY225" i="1"/>
  <c r="CZ225" i="1" s="1"/>
  <c r="BY221" i="1"/>
  <c r="BZ221" i="1" s="1"/>
  <c r="CB221" i="1" s="1"/>
  <c r="CD221" i="1" s="1"/>
  <c r="EA221" i="1" s="1"/>
  <c r="BS226" i="1"/>
  <c r="DK226" i="1"/>
  <c r="DP226" i="1"/>
  <c r="BX226" i="1"/>
  <c r="AM226" i="1"/>
  <c r="AE226" i="1"/>
  <c r="AT226" i="1" s="1"/>
  <c r="CV226" i="1" s="1"/>
  <c r="AB226" i="1"/>
  <c r="AA226" i="1"/>
  <c r="AC225" i="1"/>
  <c r="BC225" i="1"/>
  <c r="CH225" i="1"/>
  <c r="AU225" i="1"/>
  <c r="EO228" i="1" l="1"/>
  <c r="EL228" i="1"/>
  <c r="AW224" i="1"/>
  <c r="EF224" i="1"/>
  <c r="EG224" i="1" s="1"/>
  <c r="DL222" i="1"/>
  <c r="DM222" i="1" s="1"/>
  <c r="DT222" i="1" s="1"/>
  <c r="DX222" i="1" s="1"/>
  <c r="EB222" i="1" s="1"/>
  <c r="EC222" i="1" s="1"/>
  <c r="EI222" i="1" s="1"/>
  <c r="EE225" i="1"/>
  <c r="AO225" i="1"/>
  <c r="AP224" i="1"/>
  <c r="BR224" i="1" s="1"/>
  <c r="DQ222" i="1"/>
  <c r="DR222" i="1" s="1"/>
  <c r="CM225" i="1"/>
  <c r="CR225" i="1"/>
  <c r="BD226" i="1"/>
  <c r="AS226" i="1"/>
  <c r="CI226" i="1" s="1"/>
  <c r="BN224" i="1"/>
  <c r="BM225" i="1"/>
  <c r="BH225" i="1"/>
  <c r="CH226" i="1"/>
  <c r="AC226" i="1"/>
  <c r="BC226" i="1"/>
  <c r="BX227" i="1"/>
  <c r="DP227" i="1"/>
  <c r="DK227" i="1"/>
  <c r="BS227" i="1"/>
  <c r="AM227" i="1"/>
  <c r="DQ221" i="1"/>
  <c r="DR221" i="1" s="1"/>
  <c r="DT221" i="1" s="1"/>
  <c r="DX221" i="1" s="1"/>
  <c r="EB221" i="1" s="1"/>
  <c r="EC221" i="1" s="1"/>
  <c r="EI221" i="1" s="1"/>
  <c r="BI224" i="1"/>
  <c r="BP224" i="1" s="1"/>
  <c r="DC226" i="1"/>
  <c r="DD226" i="1" s="1"/>
  <c r="CY226" i="1"/>
  <c r="CZ226" i="1" s="1"/>
  <c r="DF226" i="1"/>
  <c r="AB227" i="1"/>
  <c r="AA227" i="1"/>
  <c r="AE227" i="1"/>
  <c r="AT227" i="1" s="1"/>
  <c r="CV227" i="1" s="1"/>
  <c r="BL225" i="1"/>
  <c r="BN225" i="1" s="1"/>
  <c r="BP225" i="1" s="1"/>
  <c r="BG225" i="1"/>
  <c r="BI225" i="1" s="1"/>
  <c r="W228" i="1"/>
  <c r="V228" i="1"/>
  <c r="U229" i="1"/>
  <c r="BT223" i="1"/>
  <c r="BU223" i="1" s="1"/>
  <c r="EF225" i="1"/>
  <c r="AW225" i="1"/>
  <c r="CL225" i="1"/>
  <c r="CN225" i="1" s="1"/>
  <c r="DH225" i="1" s="1"/>
  <c r="CQ225" i="1"/>
  <c r="CS225" i="1" s="1"/>
  <c r="AY223" i="1"/>
  <c r="DO223" i="1" s="1"/>
  <c r="AX223" i="1"/>
  <c r="DJ223" i="1" s="1"/>
  <c r="AQ223" i="1"/>
  <c r="BW223" i="1" s="1"/>
  <c r="BS228" i="1" l="1"/>
  <c r="DK228" i="1"/>
  <c r="DP228" i="1"/>
  <c r="BX228" i="1"/>
  <c r="AM228" i="1"/>
  <c r="CQ226" i="1"/>
  <c r="CL226" i="1"/>
  <c r="CN226" i="1" s="1"/>
  <c r="AE228" i="1"/>
  <c r="AT228" i="1" s="1"/>
  <c r="CV228" i="1" s="1"/>
  <c r="AB228" i="1"/>
  <c r="AA228" i="1"/>
  <c r="AQ224" i="1"/>
  <c r="BW224" i="1" s="1"/>
  <c r="AX224" i="1"/>
  <c r="DJ224" i="1" s="1"/>
  <c r="AX225" i="1"/>
  <c r="DJ225" i="1" s="1"/>
  <c r="BU224" i="1"/>
  <c r="BT224" i="1"/>
  <c r="CR226" i="1"/>
  <c r="CM226" i="1"/>
  <c r="AP225" i="1"/>
  <c r="BR225" i="1" s="1"/>
  <c r="EO229" i="1"/>
  <c r="EL229" i="1"/>
  <c r="DC227" i="1"/>
  <c r="DD227" i="1" s="1"/>
  <c r="CY227" i="1"/>
  <c r="CZ227" i="1" s="1"/>
  <c r="DF227" i="1" s="1"/>
  <c r="BG226" i="1"/>
  <c r="BL226" i="1"/>
  <c r="BH226" i="1"/>
  <c r="BM226" i="1"/>
  <c r="EG225" i="1"/>
  <c r="DM223" i="1"/>
  <c r="DL223" i="1"/>
  <c r="AC227" i="1"/>
  <c r="BC227" i="1"/>
  <c r="CH227" i="1"/>
  <c r="AO226" i="1"/>
  <c r="EE226" i="1"/>
  <c r="BZ223" i="1"/>
  <c r="CB223" i="1" s="1"/>
  <c r="CD223" i="1" s="1"/>
  <c r="EA223" i="1" s="1"/>
  <c r="BY223" i="1"/>
  <c r="DQ223" i="1"/>
  <c r="DR223" i="1" s="1"/>
  <c r="U230" i="1"/>
  <c r="W229" i="1"/>
  <c r="V229" i="1"/>
  <c r="BD227" i="1"/>
  <c r="AS227" i="1"/>
  <c r="CI227" i="1" s="1"/>
  <c r="AU226" i="1"/>
  <c r="AW226" i="1" l="1"/>
  <c r="EF226" i="1"/>
  <c r="BY224" i="1"/>
  <c r="BZ224" i="1" s="1"/>
  <c r="CB224" i="1" s="1"/>
  <c r="CD224" i="1" s="1"/>
  <c r="EA224" i="1" s="1"/>
  <c r="CH228" i="1"/>
  <c r="AC228" i="1"/>
  <c r="BC228" i="1"/>
  <c r="EG226" i="1"/>
  <c r="BD228" i="1"/>
  <c r="AS228" i="1"/>
  <c r="CI228" i="1" s="1"/>
  <c r="BM227" i="1"/>
  <c r="BH227" i="1"/>
  <c r="DC228" i="1"/>
  <c r="DD228" i="1" s="1"/>
  <c r="CY228" i="1"/>
  <c r="CZ228" i="1" s="1"/>
  <c r="DF228" i="1" s="1"/>
  <c r="EO230" i="1"/>
  <c r="EL230" i="1"/>
  <c r="DL225" i="1"/>
  <c r="DM225" i="1" s="1"/>
  <c r="CM227" i="1"/>
  <c r="CR227" i="1"/>
  <c r="BX229" i="1"/>
  <c r="DP229" i="1"/>
  <c r="DK229" i="1"/>
  <c r="BS229" i="1"/>
  <c r="AM229" i="1"/>
  <c r="AP226" i="1"/>
  <c r="BR226" i="1" s="1"/>
  <c r="AB229" i="1"/>
  <c r="AA229" i="1"/>
  <c r="AE229" i="1"/>
  <c r="AT229" i="1" s="1"/>
  <c r="CV229" i="1" s="1"/>
  <c r="BT225" i="1"/>
  <c r="BU225" i="1" s="1"/>
  <c r="AY225" i="1"/>
  <c r="DO225" i="1" s="1"/>
  <c r="DT223" i="1"/>
  <c r="DX223" i="1" s="1"/>
  <c r="EB223" i="1" s="1"/>
  <c r="EC223" i="1" s="1"/>
  <c r="EI223" i="1" s="1"/>
  <c r="AU227" i="1"/>
  <c r="BL227" i="1"/>
  <c r="BN227" i="1" s="1"/>
  <c r="BG227" i="1"/>
  <c r="BI227" i="1" s="1"/>
  <c r="BP227" i="1"/>
  <c r="AQ225" i="1"/>
  <c r="BW225" i="1" s="1"/>
  <c r="DM224" i="1"/>
  <c r="DL224" i="1"/>
  <c r="CS226" i="1"/>
  <c r="DH226" i="1" s="1"/>
  <c r="W230" i="1"/>
  <c r="V230" i="1"/>
  <c r="U231" i="1"/>
  <c r="CL227" i="1"/>
  <c r="CN227" i="1" s="1"/>
  <c r="DH227" i="1" s="1"/>
  <c r="CQ227" i="1"/>
  <c r="CS227" i="1" s="1"/>
  <c r="BN226" i="1"/>
  <c r="EE227" i="1"/>
  <c r="AO227" i="1"/>
  <c r="BI226" i="1"/>
  <c r="BP226" i="1" s="1"/>
  <c r="AY224" i="1"/>
  <c r="DO224" i="1" s="1"/>
  <c r="DQ224" i="1" l="1"/>
  <c r="DR224" i="1" s="1"/>
  <c r="DT224" i="1" s="1"/>
  <c r="DX224" i="1" s="1"/>
  <c r="EB224" i="1" s="1"/>
  <c r="EC224" i="1" s="1"/>
  <c r="EI224" i="1" s="1"/>
  <c r="AP227" i="1"/>
  <c r="BR227" i="1" s="1"/>
  <c r="AE230" i="1"/>
  <c r="AT230" i="1" s="1"/>
  <c r="CV230" i="1" s="1"/>
  <c r="AB230" i="1"/>
  <c r="AA230" i="1"/>
  <c r="EF227" i="1"/>
  <c r="AW227" i="1"/>
  <c r="AQ226" i="1"/>
  <c r="BW226" i="1" s="1"/>
  <c r="AU228" i="1"/>
  <c r="EG227" i="1"/>
  <c r="BU226" i="1"/>
  <c r="BT226" i="1"/>
  <c r="CQ228" i="1"/>
  <c r="CS228" i="1" s="1"/>
  <c r="CL228" i="1"/>
  <c r="DQ225" i="1"/>
  <c r="DR225" i="1" s="1"/>
  <c r="DT225" i="1" s="1"/>
  <c r="DX225" i="1" s="1"/>
  <c r="EB225" i="1" s="1"/>
  <c r="CR228" i="1"/>
  <c r="CM228" i="1"/>
  <c r="BY225" i="1"/>
  <c r="BZ225" i="1" s="1"/>
  <c r="CB225" i="1" s="1"/>
  <c r="CD225" i="1" s="1"/>
  <c r="EA225" i="1" s="1"/>
  <c r="EO231" i="1"/>
  <c r="EL231" i="1"/>
  <c r="BH228" i="1"/>
  <c r="BM228" i="1"/>
  <c r="DC229" i="1"/>
  <c r="DD229" i="1" s="1"/>
  <c r="CY229" i="1"/>
  <c r="CZ229" i="1" s="1"/>
  <c r="DF229" i="1"/>
  <c r="U232" i="1"/>
  <c r="W231" i="1"/>
  <c r="V231" i="1"/>
  <c r="AC229" i="1"/>
  <c r="BC229" i="1"/>
  <c r="CH229" i="1"/>
  <c r="BG228" i="1"/>
  <c r="BI228" i="1" s="1"/>
  <c r="BL228" i="1"/>
  <c r="BN228" i="1" s="1"/>
  <c r="BP228" i="1" s="1"/>
  <c r="AY226" i="1"/>
  <c r="DO226" i="1" s="1"/>
  <c r="AX226" i="1"/>
  <c r="DJ226" i="1" s="1"/>
  <c r="BS230" i="1"/>
  <c r="DK230" i="1"/>
  <c r="DP230" i="1"/>
  <c r="BX230" i="1"/>
  <c r="AM230" i="1"/>
  <c r="BD229" i="1"/>
  <c r="AS229" i="1"/>
  <c r="CI229" i="1" s="1"/>
  <c r="AO228" i="1"/>
  <c r="EE228" i="1"/>
  <c r="EC225" i="1" l="1"/>
  <c r="EI225" i="1" s="1"/>
  <c r="AB231" i="1"/>
  <c r="AA231" i="1"/>
  <c r="AE231" i="1"/>
  <c r="AT231" i="1" s="1"/>
  <c r="CV231" i="1" s="1"/>
  <c r="EO232" i="1"/>
  <c r="EL232" i="1"/>
  <c r="BT227" i="1"/>
  <c r="BU227" i="1" s="1"/>
  <c r="W232" i="1"/>
  <c r="V232" i="1"/>
  <c r="U233" i="1"/>
  <c r="AW228" i="1"/>
  <c r="EF228" i="1"/>
  <c r="AQ227" i="1"/>
  <c r="BW227" i="1" s="1"/>
  <c r="BM229" i="1"/>
  <c r="BH229" i="1"/>
  <c r="BY226" i="1"/>
  <c r="BZ226" i="1" s="1"/>
  <c r="CB226" i="1" s="1"/>
  <c r="CD226" i="1" s="1"/>
  <c r="EA226" i="1" s="1"/>
  <c r="AU229" i="1"/>
  <c r="AY227" i="1"/>
  <c r="DO227" i="1" s="1"/>
  <c r="AX227" i="1"/>
  <c r="DJ227" i="1" s="1"/>
  <c r="EG228" i="1"/>
  <c r="CL229" i="1"/>
  <c r="CQ229" i="1"/>
  <c r="CN228" i="1"/>
  <c r="DH228" i="1" s="1"/>
  <c r="DQ226" i="1"/>
  <c r="DR226" i="1" s="1"/>
  <c r="AP228" i="1"/>
  <c r="BR228" i="1" s="1"/>
  <c r="AQ228" i="1"/>
  <c r="BW228" i="1" s="1"/>
  <c r="BL229" i="1"/>
  <c r="BN229" i="1" s="1"/>
  <c r="BG229" i="1"/>
  <c r="BI229" i="1" s="1"/>
  <c r="BP229" i="1" s="1"/>
  <c r="CH230" i="1"/>
  <c r="AC230" i="1"/>
  <c r="BC230" i="1"/>
  <c r="CM229" i="1"/>
  <c r="CR229" i="1"/>
  <c r="DL226" i="1"/>
  <c r="DM226" i="1" s="1"/>
  <c r="EE229" i="1"/>
  <c r="AO229" i="1"/>
  <c r="BD230" i="1"/>
  <c r="AS230" i="1"/>
  <c r="CI230" i="1" s="1"/>
  <c r="BX231" i="1"/>
  <c r="DP231" i="1"/>
  <c r="BS231" i="1"/>
  <c r="DK231" i="1"/>
  <c r="AM231" i="1"/>
  <c r="DC230" i="1"/>
  <c r="DD230" i="1" s="1"/>
  <c r="CY230" i="1"/>
  <c r="CZ230" i="1" s="1"/>
  <c r="DF230" i="1" s="1"/>
  <c r="DT226" i="1" l="1"/>
  <c r="DX226" i="1" s="1"/>
  <c r="EB226" i="1" s="1"/>
  <c r="EC226" i="1" s="1"/>
  <c r="EI226" i="1" s="1"/>
  <c r="BY228" i="1"/>
  <c r="BZ228" i="1" s="1"/>
  <c r="BY227" i="1"/>
  <c r="BZ227" i="1" s="1"/>
  <c r="CB227" i="1" s="1"/>
  <c r="CD227" i="1" s="1"/>
  <c r="EA227" i="1" s="1"/>
  <c r="CR230" i="1"/>
  <c r="CM230" i="1"/>
  <c r="BG230" i="1"/>
  <c r="BL230" i="1"/>
  <c r="BT228" i="1"/>
  <c r="BU228" i="1" s="1"/>
  <c r="CB228" i="1" s="1"/>
  <c r="CD228" i="1" s="1"/>
  <c r="EA228" i="1" s="1"/>
  <c r="DM227" i="1"/>
  <c r="DL227" i="1"/>
  <c r="EO233" i="1"/>
  <c r="EL233" i="1"/>
  <c r="AO230" i="1"/>
  <c r="EE230" i="1"/>
  <c r="DQ227" i="1"/>
  <c r="DR227" i="1" s="1"/>
  <c r="AY228" i="1"/>
  <c r="DO228" i="1" s="1"/>
  <c r="AX228" i="1"/>
  <c r="DJ228" i="1" s="1"/>
  <c r="CY231" i="1"/>
  <c r="CZ231" i="1" s="1"/>
  <c r="DC231" i="1"/>
  <c r="DD231" i="1" s="1"/>
  <c r="DF231" i="1"/>
  <c r="EF229" i="1"/>
  <c r="AW229" i="1"/>
  <c r="V233" i="1"/>
  <c r="U234" i="1"/>
  <c r="W233" i="1"/>
  <c r="BC231" i="1"/>
  <c r="AC231" i="1"/>
  <c r="CH231" i="1"/>
  <c r="BS232" i="1"/>
  <c r="DP232" i="1"/>
  <c r="DK232" i="1"/>
  <c r="BX232" i="1"/>
  <c r="AM232" i="1"/>
  <c r="AS231" i="1"/>
  <c r="CI231" i="1" s="1"/>
  <c r="BD231" i="1"/>
  <c r="AU230" i="1"/>
  <c r="AB232" i="1"/>
  <c r="AE232" i="1"/>
  <c r="AT232" i="1" s="1"/>
  <c r="CV232" i="1" s="1"/>
  <c r="AA232" i="1"/>
  <c r="CS229" i="1"/>
  <c r="BH230" i="1"/>
  <c r="BM230" i="1"/>
  <c r="AP229" i="1"/>
  <c r="BR229" i="1" s="1"/>
  <c r="EG229" i="1"/>
  <c r="CQ230" i="1"/>
  <c r="CS230" i="1" s="1"/>
  <c r="DH230" i="1" s="1"/>
  <c r="CL230" i="1"/>
  <c r="CN230" i="1" s="1"/>
  <c r="CN229" i="1"/>
  <c r="DH229" i="1" s="1"/>
  <c r="W234" i="1" l="1"/>
  <c r="V234" i="1"/>
  <c r="U235" i="1"/>
  <c r="DQ228" i="1"/>
  <c r="DR228" i="1" s="1"/>
  <c r="DT227" i="1"/>
  <c r="DX227" i="1" s="1"/>
  <c r="EB227" i="1" s="1"/>
  <c r="EC227" i="1" s="1"/>
  <c r="EI227" i="1" s="1"/>
  <c r="DC232" i="1"/>
  <c r="DD232" i="1" s="1"/>
  <c r="CY232" i="1"/>
  <c r="CZ232" i="1" s="1"/>
  <c r="DF232" i="1"/>
  <c r="BX233" i="1"/>
  <c r="BS233" i="1"/>
  <c r="DP233" i="1"/>
  <c r="DK233" i="1"/>
  <c r="AM233" i="1"/>
  <c r="BT229" i="1"/>
  <c r="BU229" i="1" s="1"/>
  <c r="AW230" i="1"/>
  <c r="EF230" i="1"/>
  <c r="AX229" i="1"/>
  <c r="DJ229" i="1" s="1"/>
  <c r="BD232" i="1"/>
  <c r="AS232" i="1"/>
  <c r="CI232" i="1" s="1"/>
  <c r="AQ229" i="1"/>
  <c r="BW229" i="1" s="1"/>
  <c r="BM231" i="1"/>
  <c r="BH231" i="1"/>
  <c r="AU231" i="1"/>
  <c r="EG230" i="1"/>
  <c r="CM231" i="1"/>
  <c r="CR231" i="1"/>
  <c r="CQ231" i="1"/>
  <c r="CS231" i="1" s="1"/>
  <c r="CL231" i="1"/>
  <c r="AP230" i="1"/>
  <c r="BR230" i="1" s="1"/>
  <c r="BN230" i="1"/>
  <c r="EE231" i="1"/>
  <c r="AO231" i="1"/>
  <c r="BI230" i="1"/>
  <c r="BG231" i="1"/>
  <c r="BI231" i="1" s="1"/>
  <c r="BL231" i="1"/>
  <c r="BN231" i="1" s="1"/>
  <c r="BP231" i="1"/>
  <c r="EO234" i="1"/>
  <c r="EL234" i="1"/>
  <c r="CH232" i="1"/>
  <c r="AU232" i="1"/>
  <c r="AC232" i="1"/>
  <c r="BC232" i="1"/>
  <c r="AA233" i="1"/>
  <c r="AE233" i="1"/>
  <c r="AT233" i="1" s="1"/>
  <c r="CV233" i="1" s="1"/>
  <c r="AB233" i="1"/>
  <c r="DL228" i="1"/>
  <c r="DM228" i="1" s="1"/>
  <c r="DT228" i="1" s="1"/>
  <c r="DX228" i="1" s="1"/>
  <c r="EB228" i="1" s="1"/>
  <c r="EC228" i="1" s="1"/>
  <c r="EI228" i="1" s="1"/>
  <c r="BH232" i="1" l="1"/>
  <c r="BM232" i="1"/>
  <c r="BD233" i="1"/>
  <c r="AS233" i="1"/>
  <c r="CI233" i="1" s="1"/>
  <c r="DL229" i="1"/>
  <c r="DM229" i="1" s="1"/>
  <c r="EO235" i="1"/>
  <c r="EL235" i="1"/>
  <c r="AY229" i="1"/>
  <c r="DO229" i="1" s="1"/>
  <c r="V235" i="1"/>
  <c r="U236" i="1"/>
  <c r="W235" i="1"/>
  <c r="AQ230" i="1"/>
  <c r="BW230" i="1" s="1"/>
  <c r="EF231" i="1"/>
  <c r="EG231" i="1" s="1"/>
  <c r="AW231" i="1"/>
  <c r="BS234" i="1"/>
  <c r="DP234" i="1"/>
  <c r="DK234" i="1"/>
  <c r="BX234" i="1"/>
  <c r="AM234" i="1"/>
  <c r="DC233" i="1"/>
  <c r="DD233" i="1" s="1"/>
  <c r="CY233" i="1"/>
  <c r="CZ233" i="1" s="1"/>
  <c r="DF233" i="1" s="1"/>
  <c r="BU230" i="1"/>
  <c r="BT230" i="1"/>
  <c r="AX230" i="1"/>
  <c r="DJ230" i="1" s="1"/>
  <c r="AB234" i="1"/>
  <c r="AE234" i="1"/>
  <c r="AT234" i="1" s="1"/>
  <c r="CV234" i="1" s="1"/>
  <c r="AA234" i="1"/>
  <c r="AC233" i="1"/>
  <c r="BC233" i="1"/>
  <c r="CH233" i="1"/>
  <c r="AU233" i="1"/>
  <c r="BL232" i="1"/>
  <c r="BN232" i="1" s="1"/>
  <c r="BG232" i="1"/>
  <c r="BI232" i="1" s="1"/>
  <c r="BP232" i="1" s="1"/>
  <c r="AO232" i="1"/>
  <c r="EE232" i="1"/>
  <c r="EF232" i="1"/>
  <c r="AW232" i="1"/>
  <c r="BP230" i="1"/>
  <c r="CN231" i="1"/>
  <c r="DH231" i="1" s="1"/>
  <c r="BY229" i="1"/>
  <c r="BZ229" i="1" s="1"/>
  <c r="CB229" i="1" s="1"/>
  <c r="CD229" i="1" s="1"/>
  <c r="EA229" i="1" s="1"/>
  <c r="CL232" i="1"/>
  <c r="CQ232" i="1"/>
  <c r="AP231" i="1"/>
  <c r="BR231" i="1" s="1"/>
  <c r="CR232" i="1"/>
  <c r="CM232" i="1"/>
  <c r="DC234" i="1" l="1"/>
  <c r="DD234" i="1" s="1"/>
  <c r="CY234" i="1"/>
  <c r="CZ234" i="1" s="1"/>
  <c r="DF234" i="1" s="1"/>
  <c r="BY230" i="1"/>
  <c r="BZ230" i="1" s="1"/>
  <c r="CB230" i="1" s="1"/>
  <c r="CD230" i="1" s="1"/>
  <c r="EA230" i="1" s="1"/>
  <c r="BD234" i="1"/>
  <c r="AS234" i="1"/>
  <c r="CI234" i="1" s="1"/>
  <c r="AA235" i="1"/>
  <c r="AE235" i="1"/>
  <c r="AT235" i="1" s="1"/>
  <c r="CV235" i="1" s="1"/>
  <c r="AB235" i="1"/>
  <c r="CM233" i="1"/>
  <c r="CR233" i="1"/>
  <c r="AW233" i="1"/>
  <c r="EF233" i="1"/>
  <c r="AY230" i="1"/>
  <c r="DO230" i="1" s="1"/>
  <c r="W236" i="1"/>
  <c r="V236" i="1"/>
  <c r="U237" i="1"/>
  <c r="BM233" i="1"/>
  <c r="BH233" i="1"/>
  <c r="BT231" i="1"/>
  <c r="BU231" i="1"/>
  <c r="AQ231" i="1"/>
  <c r="BW231" i="1" s="1"/>
  <c r="AX232" i="1"/>
  <c r="DJ232" i="1" s="1"/>
  <c r="CQ233" i="1"/>
  <c r="CS233" i="1" s="1"/>
  <c r="CL233" i="1"/>
  <c r="CN233" i="1" s="1"/>
  <c r="DH233" i="1" s="1"/>
  <c r="BX235" i="1"/>
  <c r="BS235" i="1"/>
  <c r="DP235" i="1"/>
  <c r="DK235" i="1"/>
  <c r="AM235" i="1"/>
  <c r="DR229" i="1"/>
  <c r="DT229" i="1" s="1"/>
  <c r="DX229" i="1" s="1"/>
  <c r="EB229" i="1" s="1"/>
  <c r="EC229" i="1" s="1"/>
  <c r="EI229" i="1" s="1"/>
  <c r="DQ229" i="1"/>
  <c r="DM230" i="1"/>
  <c r="DL230" i="1"/>
  <c r="BG233" i="1"/>
  <c r="BI233" i="1" s="1"/>
  <c r="BL233" i="1"/>
  <c r="BN233" i="1" s="1"/>
  <c r="BP233" i="1" s="1"/>
  <c r="CS232" i="1"/>
  <c r="EG232" i="1"/>
  <c r="EE233" i="1"/>
  <c r="AO233" i="1"/>
  <c r="AX231" i="1"/>
  <c r="DJ231" i="1" s="1"/>
  <c r="AY231" i="1"/>
  <c r="DO231" i="1" s="1"/>
  <c r="CN232" i="1"/>
  <c r="DH232" i="1" s="1"/>
  <c r="AP232" i="1"/>
  <c r="BR232" i="1" s="1"/>
  <c r="CH234" i="1"/>
  <c r="AU234" i="1"/>
  <c r="BC234" i="1"/>
  <c r="AC234" i="1"/>
  <c r="EO236" i="1"/>
  <c r="EL236" i="1"/>
  <c r="EO237" i="1" l="1"/>
  <c r="EL237" i="1"/>
  <c r="BT232" i="1"/>
  <c r="BU232" i="1" s="1"/>
  <c r="AQ232" i="1"/>
  <c r="BW232" i="1" s="1"/>
  <c r="W237" i="1"/>
  <c r="V237" i="1"/>
  <c r="U238" i="1"/>
  <c r="BD235" i="1"/>
  <c r="AS235" i="1"/>
  <c r="CI235" i="1" s="1"/>
  <c r="DL232" i="1"/>
  <c r="DM232" i="1" s="1"/>
  <c r="DP236" i="1"/>
  <c r="BS236" i="1"/>
  <c r="BX236" i="1"/>
  <c r="DK236" i="1"/>
  <c r="AM236" i="1"/>
  <c r="DC235" i="1"/>
  <c r="DD235" i="1" s="1"/>
  <c r="CY235" i="1"/>
  <c r="CZ235" i="1" s="1"/>
  <c r="DF235" i="1" s="1"/>
  <c r="AY232" i="1"/>
  <c r="DO232" i="1" s="1"/>
  <c r="AB236" i="1"/>
  <c r="AE236" i="1"/>
  <c r="AT236" i="1" s="1"/>
  <c r="CV236" i="1" s="1"/>
  <c r="AA236" i="1"/>
  <c r="AC235" i="1"/>
  <c r="BC235" i="1"/>
  <c r="CH235" i="1"/>
  <c r="AO234" i="1"/>
  <c r="EE234" i="1"/>
  <c r="BL234" i="1"/>
  <c r="BG234" i="1"/>
  <c r="BI234" i="1" s="1"/>
  <c r="DM231" i="1"/>
  <c r="DL231" i="1"/>
  <c r="BY231" i="1"/>
  <c r="BZ231" i="1" s="1"/>
  <c r="CB231" i="1" s="1"/>
  <c r="CD231" i="1" s="1"/>
  <c r="EA231" i="1" s="1"/>
  <c r="DQ230" i="1"/>
  <c r="DR230" i="1" s="1"/>
  <c r="DT230" i="1" s="1"/>
  <c r="DX230" i="1" s="1"/>
  <c r="EB230" i="1" s="1"/>
  <c r="EC230" i="1" s="1"/>
  <c r="EI230" i="1" s="1"/>
  <c r="EF234" i="1"/>
  <c r="AW234" i="1"/>
  <c r="CR234" i="1"/>
  <c r="CM234" i="1"/>
  <c r="DQ231" i="1"/>
  <c r="DR231" i="1"/>
  <c r="AP233" i="1"/>
  <c r="BR233" i="1" s="1"/>
  <c r="CL234" i="1"/>
  <c r="CN234" i="1" s="1"/>
  <c r="DH234" i="1" s="1"/>
  <c r="CQ234" i="1"/>
  <c r="CS234" i="1" s="1"/>
  <c r="EG233" i="1"/>
  <c r="AX233" i="1"/>
  <c r="DJ233" i="1" s="1"/>
  <c r="BH234" i="1"/>
  <c r="BM234" i="1"/>
  <c r="AU235" i="1" l="1"/>
  <c r="CQ235" i="1"/>
  <c r="CS235" i="1" s="1"/>
  <c r="CL235" i="1"/>
  <c r="CN235" i="1" s="1"/>
  <c r="DH235" i="1" s="1"/>
  <c r="AY233" i="1"/>
  <c r="DO233" i="1" s="1"/>
  <c r="DT231" i="1"/>
  <c r="DX231" i="1" s="1"/>
  <c r="EB231" i="1" s="1"/>
  <c r="EC231" i="1" s="1"/>
  <c r="EI231" i="1" s="1"/>
  <c r="CM235" i="1"/>
  <c r="CR235" i="1"/>
  <c r="BT233" i="1"/>
  <c r="BU233" i="1"/>
  <c r="BL235" i="1"/>
  <c r="BN235" i="1" s="1"/>
  <c r="BG235" i="1"/>
  <c r="AQ233" i="1"/>
  <c r="BW233" i="1" s="1"/>
  <c r="AX234" i="1"/>
  <c r="DJ234" i="1" s="1"/>
  <c r="EE235" i="1"/>
  <c r="AO235" i="1"/>
  <c r="BM235" i="1"/>
  <c r="BH235" i="1"/>
  <c r="AC236" i="1"/>
  <c r="CH236" i="1"/>
  <c r="BC236" i="1"/>
  <c r="U239" i="1"/>
  <c r="W238" i="1"/>
  <c r="V238" i="1"/>
  <c r="EO238" i="1"/>
  <c r="EL238" i="1"/>
  <c r="DC236" i="1"/>
  <c r="DD236" i="1" s="1"/>
  <c r="CY236" i="1"/>
  <c r="CZ236" i="1" s="1"/>
  <c r="DF236" i="1"/>
  <c r="DK237" i="1"/>
  <c r="BX237" i="1"/>
  <c r="BS237" i="1"/>
  <c r="DP237" i="1"/>
  <c r="AM237" i="1"/>
  <c r="DL233" i="1"/>
  <c r="DM233" i="1" s="1"/>
  <c r="BD236" i="1"/>
  <c r="AS236" i="1"/>
  <c r="CI236" i="1" s="1"/>
  <c r="AA237" i="1"/>
  <c r="AE237" i="1"/>
  <c r="AT237" i="1" s="1"/>
  <c r="CV237" i="1" s="1"/>
  <c r="AB237" i="1"/>
  <c r="BN234" i="1"/>
  <c r="BP234" i="1" s="1"/>
  <c r="EG234" i="1"/>
  <c r="AP234" i="1"/>
  <c r="BR234" i="1" s="1"/>
  <c r="DQ232" i="1"/>
  <c r="DR232" i="1" s="1"/>
  <c r="DT232" i="1" s="1"/>
  <c r="DX232" i="1" s="1"/>
  <c r="EB232" i="1" s="1"/>
  <c r="BY232" i="1"/>
  <c r="BZ232" i="1" s="1"/>
  <c r="CB232" i="1" s="1"/>
  <c r="CD232" i="1" s="1"/>
  <c r="EA232" i="1" s="1"/>
  <c r="EC232" i="1" s="1"/>
  <c r="EI232" i="1" s="1"/>
  <c r="CH237" i="1" l="1"/>
  <c r="AC237" i="1"/>
  <c r="BC237" i="1"/>
  <c r="AB238" i="1"/>
  <c r="AA238" i="1"/>
  <c r="AE238" i="1"/>
  <c r="AT238" i="1" s="1"/>
  <c r="CV238" i="1" s="1"/>
  <c r="AP235" i="1"/>
  <c r="BR235" i="1" s="1"/>
  <c r="BT234" i="1"/>
  <c r="BU234" i="1" s="1"/>
  <c r="AU236" i="1"/>
  <c r="EF235" i="1"/>
  <c r="EG235" i="1" s="1"/>
  <c r="AW235" i="1"/>
  <c r="W239" i="1"/>
  <c r="V239" i="1"/>
  <c r="U240" i="1"/>
  <c r="AQ234" i="1"/>
  <c r="BW234" i="1" s="1"/>
  <c r="BG236" i="1"/>
  <c r="BI236" i="1" s="1"/>
  <c r="BL236" i="1"/>
  <c r="DL234" i="1"/>
  <c r="DM234" i="1"/>
  <c r="CM236" i="1"/>
  <c r="CR236" i="1"/>
  <c r="BH236" i="1"/>
  <c r="BM236" i="1"/>
  <c r="CL236" i="1"/>
  <c r="CN236" i="1" s="1"/>
  <c r="DH236" i="1" s="1"/>
  <c r="CQ236" i="1"/>
  <c r="CS236" i="1" s="1"/>
  <c r="AY234" i="1"/>
  <c r="DO234" i="1" s="1"/>
  <c r="AO236" i="1"/>
  <c r="EE236" i="1"/>
  <c r="BZ233" i="1"/>
  <c r="CB233" i="1" s="1"/>
  <c r="CD233" i="1" s="1"/>
  <c r="EA233" i="1" s="1"/>
  <c r="EC233" i="1" s="1"/>
  <c r="EI233" i="1" s="1"/>
  <c r="BY233" i="1"/>
  <c r="AS237" i="1"/>
  <c r="CI237" i="1" s="1"/>
  <c r="BD237" i="1"/>
  <c r="EO239" i="1"/>
  <c r="EL239" i="1"/>
  <c r="DQ233" i="1"/>
  <c r="DR233" i="1" s="1"/>
  <c r="DT233" i="1" s="1"/>
  <c r="DX233" i="1" s="1"/>
  <c r="EB233" i="1" s="1"/>
  <c r="DC237" i="1"/>
  <c r="DD237" i="1" s="1"/>
  <c r="CY237" i="1"/>
  <c r="CZ237" i="1" s="1"/>
  <c r="DF237" i="1"/>
  <c r="DK238" i="1"/>
  <c r="BX238" i="1"/>
  <c r="DP238" i="1"/>
  <c r="BS238" i="1"/>
  <c r="AM238" i="1"/>
  <c r="BI235" i="1"/>
  <c r="BP235" i="1" s="1"/>
  <c r="EF236" i="1" l="1"/>
  <c r="EG236" i="1" s="1"/>
  <c r="AW236" i="1"/>
  <c r="BD238" i="1"/>
  <c r="AS238" i="1"/>
  <c r="CI238" i="1" s="1"/>
  <c r="BY234" i="1"/>
  <c r="BZ234" i="1" s="1"/>
  <c r="CB234" i="1" s="1"/>
  <c r="CD234" i="1" s="1"/>
  <c r="EA234" i="1" s="1"/>
  <c r="BG237" i="1"/>
  <c r="BL237" i="1"/>
  <c r="AP236" i="1"/>
  <c r="BR236" i="1" s="1"/>
  <c r="U241" i="1"/>
  <c r="W240" i="1"/>
  <c r="V240" i="1"/>
  <c r="AO237" i="1"/>
  <c r="EE237" i="1"/>
  <c r="DP239" i="1"/>
  <c r="BS239" i="1"/>
  <c r="DK239" i="1"/>
  <c r="BX239" i="1"/>
  <c r="AM239" i="1"/>
  <c r="AU237" i="1"/>
  <c r="EO240" i="1"/>
  <c r="EL240" i="1"/>
  <c r="DQ234" i="1"/>
  <c r="DR234" i="1" s="1"/>
  <c r="DT234" i="1" s="1"/>
  <c r="DX234" i="1" s="1"/>
  <c r="EB234" i="1" s="1"/>
  <c r="AE239" i="1"/>
  <c r="AT239" i="1" s="1"/>
  <c r="CV239" i="1" s="1"/>
  <c r="AA239" i="1"/>
  <c r="AB239" i="1"/>
  <c r="BT235" i="1"/>
  <c r="BU235" i="1"/>
  <c r="CQ237" i="1"/>
  <c r="CL237" i="1"/>
  <c r="CN237" i="1" s="1"/>
  <c r="BM237" i="1"/>
  <c r="BH237" i="1"/>
  <c r="AX235" i="1"/>
  <c r="DJ235" i="1" s="1"/>
  <c r="AY235" i="1"/>
  <c r="DO235" i="1" s="1"/>
  <c r="AQ235" i="1"/>
  <c r="BW235" i="1" s="1"/>
  <c r="CY238" i="1"/>
  <c r="CZ238" i="1" s="1"/>
  <c r="DC238" i="1"/>
  <c r="DD238" i="1" s="1"/>
  <c r="DF238" i="1"/>
  <c r="CR237" i="1"/>
  <c r="CM237" i="1"/>
  <c r="BN236" i="1"/>
  <c r="BP236" i="1" s="1"/>
  <c r="AC238" i="1"/>
  <c r="BC238" i="1"/>
  <c r="CH238" i="1"/>
  <c r="AU238" i="1"/>
  <c r="EC234" i="1" l="1"/>
  <c r="EI234" i="1" s="1"/>
  <c r="AQ236" i="1"/>
  <c r="BW236" i="1" s="1"/>
  <c r="BT236" i="1"/>
  <c r="BU236" i="1" s="1"/>
  <c r="CM238" i="1"/>
  <c r="CR238" i="1"/>
  <c r="BY235" i="1"/>
  <c r="BZ235" i="1" s="1"/>
  <c r="CB235" i="1" s="1"/>
  <c r="CD235" i="1" s="1"/>
  <c r="EA235" i="1" s="1"/>
  <c r="EC235" i="1" s="1"/>
  <c r="EI235" i="1" s="1"/>
  <c r="CS237" i="1"/>
  <c r="DH237" i="1" s="1"/>
  <c r="BM238" i="1"/>
  <c r="BH238" i="1"/>
  <c r="DQ235" i="1"/>
  <c r="DR235" i="1"/>
  <c r="BN237" i="1"/>
  <c r="AX236" i="1"/>
  <c r="DJ236" i="1" s="1"/>
  <c r="EF238" i="1"/>
  <c r="AW238" i="1"/>
  <c r="CL238" i="1"/>
  <c r="CN238" i="1" s="1"/>
  <c r="DH238" i="1" s="1"/>
  <c r="CQ238" i="1"/>
  <c r="CS238" i="1" s="1"/>
  <c r="BG238" i="1"/>
  <c r="BI238" i="1" s="1"/>
  <c r="BL238" i="1"/>
  <c r="BN238" i="1" s="1"/>
  <c r="BP238" i="1"/>
  <c r="EE238" i="1"/>
  <c r="EG238" i="1" s="1"/>
  <c r="AO238" i="1"/>
  <c r="DL235" i="1"/>
  <c r="DM235" i="1" s="1"/>
  <c r="DT235" i="1" s="1"/>
  <c r="DX235" i="1" s="1"/>
  <c r="EB235" i="1" s="1"/>
  <c r="EO241" i="1"/>
  <c r="EL241" i="1"/>
  <c r="AP237" i="1"/>
  <c r="BR237" i="1" s="1"/>
  <c r="BI237" i="1"/>
  <c r="BP237" i="1" s="1"/>
  <c r="BD239" i="1"/>
  <c r="AS239" i="1"/>
  <c r="CI239" i="1" s="1"/>
  <c r="AW237" i="1"/>
  <c r="EF237" i="1"/>
  <c r="EG237" i="1" s="1"/>
  <c r="DK240" i="1"/>
  <c r="BX240" i="1"/>
  <c r="DP240" i="1"/>
  <c r="BS240" i="1"/>
  <c r="AM240" i="1"/>
  <c r="CH239" i="1"/>
  <c r="AC239" i="1"/>
  <c r="BC239" i="1"/>
  <c r="AB240" i="1"/>
  <c r="AA240" i="1"/>
  <c r="AE240" i="1"/>
  <c r="AT240" i="1" s="1"/>
  <c r="CV240" i="1" s="1"/>
  <c r="DC239" i="1"/>
  <c r="DD239" i="1" s="1"/>
  <c r="CY239" i="1"/>
  <c r="CZ239" i="1" s="1"/>
  <c r="DF239" i="1" s="1"/>
  <c r="W241" i="1"/>
  <c r="V241" i="1"/>
  <c r="U242" i="1"/>
  <c r="AU239" i="1" l="1"/>
  <c r="AX237" i="1"/>
  <c r="DJ237" i="1" s="1"/>
  <c r="CR239" i="1"/>
  <c r="CM239" i="1"/>
  <c r="CY240" i="1"/>
  <c r="CZ240" i="1" s="1"/>
  <c r="DF240" i="1" s="1"/>
  <c r="DC240" i="1"/>
  <c r="DD240" i="1" s="1"/>
  <c r="BH239" i="1"/>
  <c r="BM239" i="1"/>
  <c r="AQ238" i="1"/>
  <c r="BW238" i="1" s="1"/>
  <c r="AP238" i="1"/>
  <c r="BR238" i="1" s="1"/>
  <c r="AX238" i="1"/>
  <c r="DJ238" i="1" s="1"/>
  <c r="AC240" i="1"/>
  <c r="BC240" i="1"/>
  <c r="CH240" i="1"/>
  <c r="U243" i="1"/>
  <c r="W242" i="1"/>
  <c r="V242" i="1"/>
  <c r="BT237" i="1"/>
  <c r="BU237" i="1" s="1"/>
  <c r="DL236" i="1"/>
  <c r="DM236" i="1"/>
  <c r="BZ236" i="1"/>
  <c r="CB236" i="1" s="1"/>
  <c r="CD236" i="1" s="1"/>
  <c r="EA236" i="1" s="1"/>
  <c r="BY236" i="1"/>
  <c r="CQ239" i="1"/>
  <c r="CS239" i="1" s="1"/>
  <c r="DH239" i="1" s="1"/>
  <c r="CL239" i="1"/>
  <c r="CN239" i="1" s="1"/>
  <c r="DP241" i="1"/>
  <c r="BS241" i="1"/>
  <c r="DK241" i="1"/>
  <c r="BX241" i="1"/>
  <c r="AM241" i="1"/>
  <c r="AQ237" i="1"/>
  <c r="BW237" i="1" s="1"/>
  <c r="AY236" i="1"/>
  <c r="DO236" i="1" s="1"/>
  <c r="BD240" i="1"/>
  <c r="AS240" i="1"/>
  <c r="CI240" i="1" s="1"/>
  <c r="AE241" i="1"/>
  <c r="AT241" i="1" s="1"/>
  <c r="CV241" i="1" s="1"/>
  <c r="AA241" i="1"/>
  <c r="AB241" i="1"/>
  <c r="BL239" i="1"/>
  <c r="BN239" i="1" s="1"/>
  <c r="BG239" i="1"/>
  <c r="BI239" i="1" s="1"/>
  <c r="BP239" i="1" s="1"/>
  <c r="AO239" i="1"/>
  <c r="EE239" i="1"/>
  <c r="EO242" i="1"/>
  <c r="EL242" i="1"/>
  <c r="W243" i="1" l="1"/>
  <c r="V243" i="1"/>
  <c r="U244" i="1"/>
  <c r="BU238" i="1"/>
  <c r="BT238" i="1"/>
  <c r="BY238" i="1"/>
  <c r="BZ238" i="1" s="1"/>
  <c r="CL240" i="1"/>
  <c r="CN240" i="1" s="1"/>
  <c r="CQ240" i="1"/>
  <c r="CS240" i="1" s="1"/>
  <c r="DH240" i="1"/>
  <c r="DM237" i="1"/>
  <c r="DL237" i="1"/>
  <c r="CM240" i="1"/>
  <c r="CR240" i="1"/>
  <c r="BG240" i="1"/>
  <c r="BL240" i="1"/>
  <c r="AY237" i="1"/>
  <c r="DO237" i="1" s="1"/>
  <c r="AS241" i="1"/>
  <c r="CI241" i="1" s="1"/>
  <c r="BD241" i="1"/>
  <c r="EO243" i="1"/>
  <c r="EL243" i="1"/>
  <c r="AP239" i="1"/>
  <c r="BR239" i="1" s="1"/>
  <c r="BM240" i="1"/>
  <c r="BH240" i="1"/>
  <c r="EE240" i="1"/>
  <c r="AO240" i="1"/>
  <c r="AW239" i="1"/>
  <c r="EF239" i="1"/>
  <c r="EG239" i="1" s="1"/>
  <c r="DC241" i="1"/>
  <c r="DD241" i="1" s="1"/>
  <c r="CY241" i="1"/>
  <c r="CZ241" i="1" s="1"/>
  <c r="DF241" i="1"/>
  <c r="DR236" i="1"/>
  <c r="DT236" i="1" s="1"/>
  <c r="DX236" i="1" s="1"/>
  <c r="EB236" i="1" s="1"/>
  <c r="EC236" i="1" s="1"/>
  <c r="EI236" i="1" s="1"/>
  <c r="DQ236" i="1"/>
  <c r="AU240" i="1"/>
  <c r="BY237" i="1"/>
  <c r="BZ237" i="1" s="1"/>
  <c r="CB237" i="1" s="1"/>
  <c r="CD237" i="1" s="1"/>
  <c r="EA237" i="1" s="1"/>
  <c r="DK242" i="1"/>
  <c r="BX242" i="1"/>
  <c r="DP242" i="1"/>
  <c r="BS242" i="1"/>
  <c r="AM242" i="1"/>
  <c r="DL238" i="1"/>
  <c r="DM238" i="1" s="1"/>
  <c r="CH241" i="1"/>
  <c r="AC241" i="1"/>
  <c r="BC241" i="1"/>
  <c r="AB242" i="1"/>
  <c r="AA242" i="1"/>
  <c r="AE242" i="1"/>
  <c r="AT242" i="1" s="1"/>
  <c r="CV242" i="1" s="1"/>
  <c r="AY238" i="1"/>
  <c r="DO238" i="1" s="1"/>
  <c r="CR241" i="1" l="1"/>
  <c r="CM241" i="1"/>
  <c r="CB238" i="1"/>
  <c r="CD238" i="1" s="1"/>
  <c r="EA238" i="1" s="1"/>
  <c r="DQ237" i="1"/>
  <c r="DR237" i="1" s="1"/>
  <c r="DT237" i="1" s="1"/>
  <c r="DX237" i="1" s="1"/>
  <c r="EB237" i="1" s="1"/>
  <c r="EC237" i="1" s="1"/>
  <c r="EI237" i="1" s="1"/>
  <c r="U245" i="1"/>
  <c r="W244" i="1"/>
  <c r="V244" i="1"/>
  <c r="BL241" i="1"/>
  <c r="BG241" i="1"/>
  <c r="AO241" i="1"/>
  <c r="EE241" i="1"/>
  <c r="AQ239" i="1"/>
  <c r="BW239" i="1" s="1"/>
  <c r="DP243" i="1"/>
  <c r="BS243" i="1"/>
  <c r="DK243" i="1"/>
  <c r="BX243" i="1"/>
  <c r="AM243" i="1"/>
  <c r="BU239" i="1"/>
  <c r="BT239" i="1"/>
  <c r="BN240" i="1"/>
  <c r="AE243" i="1"/>
  <c r="AT243" i="1" s="1"/>
  <c r="CV243" i="1" s="1"/>
  <c r="AA243" i="1"/>
  <c r="AB243" i="1"/>
  <c r="AU241" i="1"/>
  <c r="DR238" i="1"/>
  <c r="DT238" i="1" s="1"/>
  <c r="DX238" i="1" s="1"/>
  <c r="EB238" i="1" s="1"/>
  <c r="DQ238" i="1"/>
  <c r="CQ241" i="1"/>
  <c r="CS241" i="1" s="1"/>
  <c r="CL241" i="1"/>
  <c r="CN241" i="1" s="1"/>
  <c r="DH241" i="1"/>
  <c r="BI240" i="1"/>
  <c r="BP240" i="1" s="1"/>
  <c r="CY242" i="1"/>
  <c r="CZ242" i="1" s="1"/>
  <c r="DC242" i="1"/>
  <c r="DD242" i="1" s="1"/>
  <c r="DF242" i="1" s="1"/>
  <c r="AY239" i="1"/>
  <c r="DO239" i="1" s="1"/>
  <c r="AX239" i="1"/>
  <c r="DJ239" i="1" s="1"/>
  <c r="AC242" i="1"/>
  <c r="BC242" i="1"/>
  <c r="CH242" i="1"/>
  <c r="EF240" i="1"/>
  <c r="AW240" i="1"/>
  <c r="AQ240" i="1"/>
  <c r="BW240" i="1" s="1"/>
  <c r="AP240" i="1"/>
  <c r="BR240" i="1" s="1"/>
  <c r="EO244" i="1"/>
  <c r="EL244" i="1"/>
  <c r="BD242" i="1"/>
  <c r="AS242" i="1"/>
  <c r="CI242" i="1" s="1"/>
  <c r="EG240" i="1"/>
  <c r="BH241" i="1"/>
  <c r="BM241" i="1"/>
  <c r="BM242" i="1" l="1"/>
  <c r="BH242" i="1"/>
  <c r="BG242" i="1"/>
  <c r="BI242" i="1" s="1"/>
  <c r="BL242" i="1"/>
  <c r="BN242" i="1" s="1"/>
  <c r="BP242" i="1" s="1"/>
  <c r="BY240" i="1"/>
  <c r="BZ240" i="1" s="1"/>
  <c r="DQ239" i="1"/>
  <c r="DR239" i="1" s="1"/>
  <c r="AP241" i="1"/>
  <c r="BR241" i="1" s="1"/>
  <c r="AW241" i="1"/>
  <c r="EF241" i="1"/>
  <c r="BI241" i="1"/>
  <c r="BP241" i="1" s="1"/>
  <c r="EC238" i="1"/>
  <c r="EI238" i="1" s="1"/>
  <c r="CM242" i="1"/>
  <c r="CR242" i="1"/>
  <c r="CL242" i="1"/>
  <c r="CN242" i="1" s="1"/>
  <c r="DH242" i="1" s="1"/>
  <c r="CQ242" i="1"/>
  <c r="CS242" i="1" s="1"/>
  <c r="AS243" i="1"/>
  <c r="CI243" i="1" s="1"/>
  <c r="BD243" i="1"/>
  <c r="BN241" i="1"/>
  <c r="AX240" i="1"/>
  <c r="DJ240" i="1" s="1"/>
  <c r="CH243" i="1"/>
  <c r="AC243" i="1"/>
  <c r="BC243" i="1"/>
  <c r="BS244" i="1"/>
  <c r="DK244" i="1"/>
  <c r="DP244" i="1"/>
  <c r="BX244" i="1"/>
  <c r="AM244" i="1"/>
  <c r="DC243" i="1"/>
  <c r="DD243" i="1" s="1"/>
  <c r="CY243" i="1"/>
  <c r="CZ243" i="1" s="1"/>
  <c r="DF243" i="1" s="1"/>
  <c r="AB244" i="1"/>
  <c r="AA244" i="1"/>
  <c r="AE244" i="1"/>
  <c r="AT244" i="1" s="1"/>
  <c r="CV244" i="1" s="1"/>
  <c r="EO245" i="1"/>
  <c r="EL245" i="1"/>
  <c r="AU242" i="1"/>
  <c r="BY239" i="1"/>
  <c r="BZ239" i="1" s="1"/>
  <c r="CB239" i="1" s="1"/>
  <c r="CD239" i="1" s="1"/>
  <c r="EA239" i="1" s="1"/>
  <c r="W245" i="1"/>
  <c r="V245" i="1"/>
  <c r="U246" i="1"/>
  <c r="EE242" i="1"/>
  <c r="AO242" i="1"/>
  <c r="BT240" i="1"/>
  <c r="BU240" i="1" s="1"/>
  <c r="CB240" i="1" s="1"/>
  <c r="CD240" i="1" s="1"/>
  <c r="EA240" i="1" s="1"/>
  <c r="DL239" i="1"/>
  <c r="DM239" i="1" s="1"/>
  <c r="EG241" i="1"/>
  <c r="DT239" i="1" l="1"/>
  <c r="DX239" i="1" s="1"/>
  <c r="EB239" i="1" s="1"/>
  <c r="EC239" i="1" s="1"/>
  <c r="EI239" i="1" s="1"/>
  <c r="BL243" i="1"/>
  <c r="BN243" i="1" s="1"/>
  <c r="BG243" i="1"/>
  <c r="BI243" i="1" s="1"/>
  <c r="BP243" i="1" s="1"/>
  <c r="BH243" i="1"/>
  <c r="BM243" i="1"/>
  <c r="CR243" i="1"/>
  <c r="CM243" i="1"/>
  <c r="AO243" i="1"/>
  <c r="EE243" i="1"/>
  <c r="AQ242" i="1"/>
  <c r="BW242" i="1" s="1"/>
  <c r="AP242" i="1"/>
  <c r="BR242" i="1" s="1"/>
  <c r="AU243" i="1"/>
  <c r="AX241" i="1"/>
  <c r="DJ241" i="1" s="1"/>
  <c r="EF242" i="1"/>
  <c r="AW242" i="1"/>
  <c r="EG242" i="1"/>
  <c r="EO246" i="1"/>
  <c r="EL246" i="1"/>
  <c r="CQ243" i="1"/>
  <c r="CS243" i="1" s="1"/>
  <c r="CL243" i="1"/>
  <c r="CN243" i="1" s="1"/>
  <c r="DH243" i="1" s="1"/>
  <c r="V246" i="1"/>
  <c r="W246" i="1"/>
  <c r="U247" i="1"/>
  <c r="AQ241" i="1"/>
  <c r="BW241" i="1" s="1"/>
  <c r="CY244" i="1"/>
  <c r="CZ244" i="1" s="1"/>
  <c r="DC244" i="1"/>
  <c r="DD244" i="1" s="1"/>
  <c r="DF244" i="1" s="1"/>
  <c r="DL240" i="1"/>
  <c r="DM240" i="1"/>
  <c r="BT241" i="1"/>
  <c r="BU241" i="1" s="1"/>
  <c r="AB245" i="1"/>
  <c r="AE245" i="1"/>
  <c r="AT245" i="1" s="1"/>
  <c r="CV245" i="1" s="1"/>
  <c r="AA245" i="1"/>
  <c r="AC244" i="1"/>
  <c r="CH244" i="1"/>
  <c r="BC244" i="1"/>
  <c r="AY240" i="1"/>
  <c r="DO240" i="1" s="1"/>
  <c r="DP245" i="1"/>
  <c r="BS245" i="1"/>
  <c r="DK245" i="1"/>
  <c r="BX245" i="1"/>
  <c r="AM245" i="1"/>
  <c r="BD244" i="1"/>
  <c r="AS244" i="1"/>
  <c r="CI244" i="1" s="1"/>
  <c r="W247" i="1" l="1"/>
  <c r="V247" i="1"/>
  <c r="U248" i="1"/>
  <c r="EO247" i="1"/>
  <c r="EL247" i="1"/>
  <c r="BY242" i="1"/>
  <c r="BZ242" i="1" s="1"/>
  <c r="AA246" i="1"/>
  <c r="AE246" i="1"/>
  <c r="AT246" i="1" s="1"/>
  <c r="CV246" i="1" s="1"/>
  <c r="AB246" i="1"/>
  <c r="CM244" i="1"/>
  <c r="CR244" i="1"/>
  <c r="CQ244" i="1"/>
  <c r="CL244" i="1"/>
  <c r="BX246" i="1"/>
  <c r="DP246" i="1"/>
  <c r="BS246" i="1"/>
  <c r="DK246" i="1"/>
  <c r="AM246" i="1"/>
  <c r="AX242" i="1"/>
  <c r="DJ242" i="1" s="1"/>
  <c r="AP243" i="1"/>
  <c r="BR243" i="1" s="1"/>
  <c r="DQ240" i="1"/>
  <c r="DR240" i="1" s="1"/>
  <c r="DT240" i="1" s="1"/>
  <c r="DX240" i="1" s="1"/>
  <c r="EB240" i="1" s="1"/>
  <c r="EC240" i="1" s="1"/>
  <c r="EI240" i="1" s="1"/>
  <c r="BG244" i="1"/>
  <c r="BL244" i="1"/>
  <c r="BM244" i="1"/>
  <c r="BH244" i="1"/>
  <c r="EE244" i="1"/>
  <c r="AO244" i="1"/>
  <c r="AU244" i="1"/>
  <c r="DL241" i="1"/>
  <c r="DM241" i="1" s="1"/>
  <c r="CH245" i="1"/>
  <c r="BC245" i="1"/>
  <c r="AC245" i="1"/>
  <c r="AY241" i="1"/>
  <c r="DO241" i="1" s="1"/>
  <c r="DC245" i="1"/>
  <c r="DD245" i="1" s="1"/>
  <c r="CY245" i="1"/>
  <c r="CZ245" i="1" s="1"/>
  <c r="DF245" i="1" s="1"/>
  <c r="AW243" i="1"/>
  <c r="EF243" i="1"/>
  <c r="EG243" i="1" s="1"/>
  <c r="BD245" i="1"/>
  <c r="AS245" i="1"/>
  <c r="CI245" i="1" s="1"/>
  <c r="BY241" i="1"/>
  <c r="BZ241" i="1" s="1"/>
  <c r="CB241" i="1" s="1"/>
  <c r="CD241" i="1" s="1"/>
  <c r="EA241" i="1" s="1"/>
  <c r="BT242" i="1"/>
  <c r="BU242" i="1" s="1"/>
  <c r="CB242" i="1" l="1"/>
  <c r="CD242" i="1" s="1"/>
  <c r="EA242" i="1" s="1"/>
  <c r="EF244" i="1"/>
  <c r="EG244" i="1" s="1"/>
  <c r="AW244" i="1"/>
  <c r="BI244" i="1"/>
  <c r="DQ241" i="1"/>
  <c r="DR241" i="1" s="1"/>
  <c r="DT241" i="1" s="1"/>
  <c r="DX241" i="1" s="1"/>
  <c r="EB241" i="1" s="1"/>
  <c r="EC241" i="1" s="1"/>
  <c r="EI241" i="1" s="1"/>
  <c r="AP244" i="1"/>
  <c r="BR244" i="1" s="1"/>
  <c r="EO248" i="1"/>
  <c r="EL248" i="1"/>
  <c r="CR245" i="1"/>
  <c r="CM245" i="1"/>
  <c r="AO245" i="1"/>
  <c r="EE245" i="1"/>
  <c r="V248" i="1"/>
  <c r="W248" i="1"/>
  <c r="U249" i="1"/>
  <c r="BH245" i="1"/>
  <c r="BM245" i="1"/>
  <c r="AU245" i="1"/>
  <c r="AQ243" i="1"/>
  <c r="BW243" i="1" s="1"/>
  <c r="AS246" i="1"/>
  <c r="CI246" i="1" s="1"/>
  <c r="BD246" i="1"/>
  <c r="BX247" i="1"/>
  <c r="DP247" i="1"/>
  <c r="BS247" i="1"/>
  <c r="DK247" i="1"/>
  <c r="AM247" i="1"/>
  <c r="DC246" i="1"/>
  <c r="DD246" i="1" s="1"/>
  <c r="CY246" i="1"/>
  <c r="CZ246" i="1" s="1"/>
  <c r="DF246" i="1" s="1"/>
  <c r="AB247" i="1"/>
  <c r="AA247" i="1"/>
  <c r="AE247" i="1"/>
  <c r="AT247" i="1" s="1"/>
  <c r="CV247" i="1" s="1"/>
  <c r="BG245" i="1"/>
  <c r="BI245" i="1" s="1"/>
  <c r="BP245" i="1" s="1"/>
  <c r="BL245" i="1"/>
  <c r="BN245" i="1" s="1"/>
  <c r="AY243" i="1"/>
  <c r="DO243" i="1" s="1"/>
  <c r="AX243" i="1"/>
  <c r="DJ243" i="1" s="1"/>
  <c r="DL242" i="1"/>
  <c r="DM242" i="1"/>
  <c r="AC246" i="1"/>
  <c r="AU246" i="1"/>
  <c r="CH246" i="1"/>
  <c r="BC246" i="1"/>
  <c r="BT243" i="1"/>
  <c r="BU243" i="1" s="1"/>
  <c r="CL245" i="1"/>
  <c r="CN245" i="1" s="1"/>
  <c r="CQ245" i="1"/>
  <c r="CS245" i="1" s="1"/>
  <c r="DH245" i="1" s="1"/>
  <c r="AY242" i="1"/>
  <c r="DO242" i="1" s="1"/>
  <c r="CN244" i="1"/>
  <c r="DH244" i="1" s="1"/>
  <c r="BN244" i="1"/>
  <c r="CS244" i="1"/>
  <c r="BG246" i="1" l="1"/>
  <c r="BL246" i="1"/>
  <c r="BY243" i="1"/>
  <c r="BZ243" i="1" s="1"/>
  <c r="CB243" i="1" s="1"/>
  <c r="CD243" i="1" s="1"/>
  <c r="EA243" i="1" s="1"/>
  <c r="EF245" i="1"/>
  <c r="EG245" i="1" s="1"/>
  <c r="AW245" i="1"/>
  <c r="AP245" i="1"/>
  <c r="BR245" i="1" s="1"/>
  <c r="DQ242" i="1"/>
  <c r="DR242" i="1" s="1"/>
  <c r="DT242" i="1" s="1"/>
  <c r="DX242" i="1" s="1"/>
  <c r="EB242" i="1" s="1"/>
  <c r="EC242" i="1" s="1"/>
  <c r="EI242" i="1" s="1"/>
  <c r="EF246" i="1"/>
  <c r="AW246" i="1"/>
  <c r="BP244" i="1"/>
  <c r="CQ246" i="1"/>
  <c r="CL246" i="1"/>
  <c r="DC247" i="1"/>
  <c r="DD247" i="1" s="1"/>
  <c r="CY247" i="1"/>
  <c r="CZ247" i="1" s="1"/>
  <c r="DF247" i="1" s="1"/>
  <c r="AX244" i="1"/>
  <c r="DJ244" i="1" s="1"/>
  <c r="CH247" i="1"/>
  <c r="AC247" i="1"/>
  <c r="BC247" i="1"/>
  <c r="W249" i="1"/>
  <c r="U250" i="1"/>
  <c r="V249" i="1"/>
  <c r="EE246" i="1"/>
  <c r="EG246" i="1" s="1"/>
  <c r="AO246" i="1"/>
  <c r="BD247" i="1"/>
  <c r="AS247" i="1"/>
  <c r="CI247" i="1" s="1"/>
  <c r="AB248" i="1"/>
  <c r="AA248" i="1"/>
  <c r="AE248" i="1"/>
  <c r="AT248" i="1" s="1"/>
  <c r="CV248" i="1" s="1"/>
  <c r="EO249" i="1"/>
  <c r="EL249" i="1"/>
  <c r="DL243" i="1"/>
  <c r="DM243" i="1" s="1"/>
  <c r="DT243" i="1" s="1"/>
  <c r="DX243" i="1" s="1"/>
  <c r="EB243" i="1" s="1"/>
  <c r="BH246" i="1"/>
  <c r="BM246" i="1"/>
  <c r="BX248" i="1"/>
  <c r="DP248" i="1"/>
  <c r="BS248" i="1"/>
  <c r="DK248" i="1"/>
  <c r="AM248" i="1"/>
  <c r="BT244" i="1"/>
  <c r="BU244" i="1" s="1"/>
  <c r="DQ243" i="1"/>
  <c r="DR243" i="1" s="1"/>
  <c r="CM246" i="1"/>
  <c r="CR246" i="1"/>
  <c r="AQ244" i="1"/>
  <c r="BW244" i="1" s="1"/>
  <c r="EC243" i="1" l="1"/>
  <c r="EI243" i="1" s="1"/>
  <c r="AS248" i="1"/>
  <c r="CI248" i="1" s="1"/>
  <c r="BD248" i="1"/>
  <c r="BL247" i="1"/>
  <c r="BG247" i="1"/>
  <c r="CR247" i="1"/>
  <c r="CM247" i="1"/>
  <c r="AU247" i="1"/>
  <c r="BH247" i="1"/>
  <c r="BM247" i="1"/>
  <c r="AO247" i="1"/>
  <c r="EE247" i="1"/>
  <c r="BU245" i="1"/>
  <c r="BT245" i="1"/>
  <c r="BY244" i="1"/>
  <c r="BZ244" i="1" s="1"/>
  <c r="CB244" i="1" s="1"/>
  <c r="CD244" i="1" s="1"/>
  <c r="EA244" i="1" s="1"/>
  <c r="AP246" i="1"/>
  <c r="BR246" i="1" s="1"/>
  <c r="CL247" i="1"/>
  <c r="CN247" i="1" s="1"/>
  <c r="DH247" i="1" s="1"/>
  <c r="CQ247" i="1"/>
  <c r="CS247" i="1" s="1"/>
  <c r="CN246" i="1"/>
  <c r="AQ245" i="1"/>
  <c r="BW245" i="1" s="1"/>
  <c r="BN246" i="1"/>
  <c r="CS246" i="1"/>
  <c r="AX245" i="1"/>
  <c r="DJ245" i="1" s="1"/>
  <c r="BI246" i="1"/>
  <c r="BP246" i="1" s="1"/>
  <c r="EO250" i="1"/>
  <c r="EL250" i="1"/>
  <c r="DK249" i="1"/>
  <c r="BX249" i="1"/>
  <c r="DP249" i="1"/>
  <c r="BS249" i="1"/>
  <c r="AM249" i="1"/>
  <c r="DM244" i="1"/>
  <c r="DL244" i="1"/>
  <c r="DC248" i="1"/>
  <c r="DD248" i="1" s="1"/>
  <c r="CY248" i="1"/>
  <c r="CZ248" i="1" s="1"/>
  <c r="DF248" i="1" s="1"/>
  <c r="V250" i="1"/>
  <c r="W250" i="1"/>
  <c r="U251" i="1"/>
  <c r="AY244" i="1"/>
  <c r="DO244" i="1" s="1"/>
  <c r="AX246" i="1"/>
  <c r="DJ246" i="1" s="1"/>
  <c r="AY246" i="1"/>
  <c r="DO246" i="1" s="1"/>
  <c r="AC248" i="1"/>
  <c r="AU248" i="1"/>
  <c r="BC248" i="1"/>
  <c r="CH248" i="1"/>
  <c r="AB249" i="1"/>
  <c r="AE249" i="1"/>
  <c r="AT249" i="1" s="1"/>
  <c r="CV249" i="1" s="1"/>
  <c r="AA249" i="1"/>
  <c r="DC249" i="1" l="1"/>
  <c r="DD249" i="1" s="1"/>
  <c r="CY249" i="1"/>
  <c r="CZ249" i="1" s="1"/>
  <c r="DF249" i="1" s="1"/>
  <c r="DQ244" i="1"/>
  <c r="DR244" i="1" s="1"/>
  <c r="DT244" i="1" s="1"/>
  <c r="DX244" i="1" s="1"/>
  <c r="EB244" i="1" s="1"/>
  <c r="EC244" i="1" s="1"/>
  <c r="EI244" i="1" s="1"/>
  <c r="EO251" i="1"/>
  <c r="EL251" i="1"/>
  <c r="BD249" i="1"/>
  <c r="AS249" i="1"/>
  <c r="CI249" i="1" s="1"/>
  <c r="AB250" i="1"/>
  <c r="AA250" i="1"/>
  <c r="AE250" i="1"/>
  <c r="AT250" i="1" s="1"/>
  <c r="CV250" i="1" s="1"/>
  <c r="DL245" i="1"/>
  <c r="DM245" i="1" s="1"/>
  <c r="BI247" i="1"/>
  <c r="U252" i="1"/>
  <c r="W251" i="1"/>
  <c r="V251" i="1"/>
  <c r="CQ248" i="1"/>
  <c r="CL248" i="1"/>
  <c r="DP250" i="1"/>
  <c r="DK250" i="1"/>
  <c r="BX250" i="1"/>
  <c r="BS250" i="1"/>
  <c r="AM250" i="1"/>
  <c r="AY245" i="1"/>
  <c r="DO245" i="1" s="1"/>
  <c r="BT246" i="1"/>
  <c r="BU246" i="1"/>
  <c r="AP247" i="1"/>
  <c r="BR247" i="1" s="1"/>
  <c r="BN247" i="1"/>
  <c r="BL248" i="1"/>
  <c r="BN248" i="1" s="1"/>
  <c r="BG248" i="1"/>
  <c r="AW248" i="1"/>
  <c r="EF248" i="1"/>
  <c r="AQ246" i="1"/>
  <c r="BW246" i="1" s="1"/>
  <c r="BM248" i="1"/>
  <c r="BH248" i="1"/>
  <c r="EE248" i="1"/>
  <c r="EG248" i="1" s="1"/>
  <c r="AO248" i="1"/>
  <c r="CM248" i="1"/>
  <c r="CR248" i="1"/>
  <c r="DQ246" i="1"/>
  <c r="DR246" i="1"/>
  <c r="BY245" i="1"/>
  <c r="BZ245" i="1" s="1"/>
  <c r="CB245" i="1" s="1"/>
  <c r="CD245" i="1" s="1"/>
  <c r="EA245" i="1" s="1"/>
  <c r="EF247" i="1"/>
  <c r="EG247" i="1" s="1"/>
  <c r="AW247" i="1"/>
  <c r="CH249" i="1"/>
  <c r="AC249" i="1"/>
  <c r="AU249" i="1"/>
  <c r="BC249" i="1"/>
  <c r="DL246" i="1"/>
  <c r="DM246" i="1" s="1"/>
  <c r="DT246" i="1" s="1"/>
  <c r="DH246" i="1"/>
  <c r="DK251" i="1" l="1"/>
  <c r="BX251" i="1"/>
  <c r="BS251" i="1"/>
  <c r="DP251" i="1"/>
  <c r="AM251" i="1"/>
  <c r="CY250" i="1"/>
  <c r="CZ250" i="1" s="1"/>
  <c r="DF250" i="1" s="1"/>
  <c r="DC250" i="1"/>
  <c r="DD250" i="1" s="1"/>
  <c r="EO252" i="1"/>
  <c r="EL252" i="1"/>
  <c r="AB251" i="1"/>
  <c r="AE251" i="1"/>
  <c r="AT251" i="1" s="1"/>
  <c r="CV251" i="1" s="1"/>
  <c r="AA251" i="1"/>
  <c r="AC250" i="1"/>
  <c r="CH250" i="1"/>
  <c r="BC250" i="1"/>
  <c r="V252" i="1"/>
  <c r="U253" i="1"/>
  <c r="W252" i="1"/>
  <c r="AS250" i="1"/>
  <c r="CI250" i="1" s="1"/>
  <c r="BD250" i="1"/>
  <c r="DX246" i="1"/>
  <c r="EB246" i="1" s="1"/>
  <c r="BY246" i="1"/>
  <c r="BZ246" i="1" s="1"/>
  <c r="CB246" i="1" s="1"/>
  <c r="CD246" i="1" s="1"/>
  <c r="EA246" i="1" s="1"/>
  <c r="EC246" i="1" s="1"/>
  <c r="EI246" i="1" s="1"/>
  <c r="BT247" i="1"/>
  <c r="BU247" i="1" s="1"/>
  <c r="BP247" i="1"/>
  <c r="BL249" i="1"/>
  <c r="BN249" i="1" s="1"/>
  <c r="BG249" i="1"/>
  <c r="AQ247" i="1"/>
  <c r="BW247" i="1" s="1"/>
  <c r="CR249" i="1"/>
  <c r="CM249" i="1"/>
  <c r="EF249" i="1"/>
  <c r="AW249" i="1"/>
  <c r="AX248" i="1"/>
  <c r="DJ248" i="1" s="1"/>
  <c r="AY248" i="1"/>
  <c r="DO248" i="1" s="1"/>
  <c r="CN248" i="1"/>
  <c r="BM249" i="1"/>
  <c r="BH249" i="1"/>
  <c r="AO249" i="1"/>
  <c r="EE249" i="1"/>
  <c r="EG249" i="1" s="1"/>
  <c r="CL249" i="1"/>
  <c r="CN249" i="1" s="1"/>
  <c r="DH249" i="1" s="1"/>
  <c r="CQ249" i="1"/>
  <c r="CS249" i="1" s="1"/>
  <c r="AX247" i="1"/>
  <c r="DJ247" i="1" s="1"/>
  <c r="AP248" i="1"/>
  <c r="BR248" i="1" s="1"/>
  <c r="BI248" i="1"/>
  <c r="BP248" i="1" s="1"/>
  <c r="DR245" i="1"/>
  <c r="DT245" i="1" s="1"/>
  <c r="DX245" i="1" s="1"/>
  <c r="EB245" i="1" s="1"/>
  <c r="EC245" i="1" s="1"/>
  <c r="EI245" i="1" s="1"/>
  <c r="DQ245" i="1"/>
  <c r="CS248" i="1"/>
  <c r="CM250" i="1" l="1"/>
  <c r="CR250" i="1"/>
  <c r="CH251" i="1"/>
  <c r="BC251" i="1"/>
  <c r="AC251" i="1"/>
  <c r="DC251" i="1"/>
  <c r="DD251" i="1" s="1"/>
  <c r="CY251" i="1"/>
  <c r="CZ251" i="1" s="1"/>
  <c r="DF251" i="1" s="1"/>
  <c r="U254" i="1"/>
  <c r="W253" i="1"/>
  <c r="V253" i="1"/>
  <c r="BD251" i="1"/>
  <c r="AS251" i="1"/>
  <c r="CI251" i="1" s="1"/>
  <c r="AX249" i="1"/>
  <c r="DJ249" i="1" s="1"/>
  <c r="BT248" i="1"/>
  <c r="BU248" i="1"/>
  <c r="AQ248" i="1"/>
  <c r="BW248" i="1" s="1"/>
  <c r="BS252" i="1"/>
  <c r="DK252" i="1"/>
  <c r="DP252" i="1"/>
  <c r="BX252" i="1"/>
  <c r="AM252" i="1"/>
  <c r="DM247" i="1"/>
  <c r="DL247" i="1"/>
  <c r="BL250" i="1"/>
  <c r="BG250" i="1"/>
  <c r="EO253" i="1"/>
  <c r="EL253" i="1"/>
  <c r="AP249" i="1"/>
  <c r="BR249" i="1" s="1"/>
  <c r="AY247" i="1"/>
  <c r="DO247" i="1" s="1"/>
  <c r="DH248" i="1"/>
  <c r="BY247" i="1"/>
  <c r="BZ247" i="1" s="1"/>
  <c r="CB247" i="1" s="1"/>
  <c r="CD247" i="1" s="1"/>
  <c r="EA247" i="1" s="1"/>
  <c r="AU250" i="1"/>
  <c r="DQ248" i="1"/>
  <c r="DR248" i="1" s="1"/>
  <c r="CQ250" i="1"/>
  <c r="CS250" i="1" s="1"/>
  <c r="CL250" i="1"/>
  <c r="CN250" i="1" s="1"/>
  <c r="DH250" i="1"/>
  <c r="AE252" i="1"/>
  <c r="AT252" i="1" s="1"/>
  <c r="CV252" i="1" s="1"/>
  <c r="AB252" i="1"/>
  <c r="AA252" i="1"/>
  <c r="DL248" i="1"/>
  <c r="DM248" i="1" s="1"/>
  <c r="DT248" i="1" s="1"/>
  <c r="BI249" i="1"/>
  <c r="BP249" i="1" s="1"/>
  <c r="BM250" i="1"/>
  <c r="BH250" i="1"/>
  <c r="EE250" i="1"/>
  <c r="AO250" i="1"/>
  <c r="DX248" i="1" l="1"/>
  <c r="EB248" i="1" s="1"/>
  <c r="BI250" i="1"/>
  <c r="BP250" i="1" s="1"/>
  <c r="BH251" i="1"/>
  <c r="BM251" i="1"/>
  <c r="EE251" i="1"/>
  <c r="AO251" i="1"/>
  <c r="BN250" i="1"/>
  <c r="BX253" i="1"/>
  <c r="DP253" i="1"/>
  <c r="DK253" i="1"/>
  <c r="BS253" i="1"/>
  <c r="AM253" i="1"/>
  <c r="BG251" i="1"/>
  <c r="BI251" i="1" s="1"/>
  <c r="BP251" i="1" s="1"/>
  <c r="BL251" i="1"/>
  <c r="BN251" i="1" s="1"/>
  <c r="BT249" i="1"/>
  <c r="BU249" i="1" s="1"/>
  <c r="BZ248" i="1"/>
  <c r="CB248" i="1" s="1"/>
  <c r="CD248" i="1" s="1"/>
  <c r="EA248" i="1" s="1"/>
  <c r="EC248" i="1" s="1"/>
  <c r="EI248" i="1" s="1"/>
  <c r="BY248" i="1"/>
  <c r="AA253" i="1"/>
  <c r="AB253" i="1"/>
  <c r="AE253" i="1"/>
  <c r="AT253" i="1" s="1"/>
  <c r="CV253" i="1" s="1"/>
  <c r="AU251" i="1"/>
  <c r="DQ247" i="1"/>
  <c r="DR247" i="1" s="1"/>
  <c r="DT247" i="1" s="1"/>
  <c r="DX247" i="1" s="1"/>
  <c r="EB247" i="1" s="1"/>
  <c r="EC247" i="1" s="1"/>
  <c r="EI247" i="1" s="1"/>
  <c r="AQ249" i="1"/>
  <c r="BW249" i="1" s="1"/>
  <c r="U255" i="1"/>
  <c r="V254" i="1"/>
  <c r="W254" i="1"/>
  <c r="CQ251" i="1"/>
  <c r="CL251" i="1"/>
  <c r="AC252" i="1"/>
  <c r="CH252" i="1"/>
  <c r="BC252" i="1"/>
  <c r="AW250" i="1"/>
  <c r="EF250" i="1"/>
  <c r="EG250" i="1" s="1"/>
  <c r="DL249" i="1"/>
  <c r="DM249" i="1" s="1"/>
  <c r="AP250" i="1"/>
  <c r="BR250" i="1" s="1"/>
  <c r="BD252" i="1"/>
  <c r="AS252" i="1"/>
  <c r="CI252" i="1" s="1"/>
  <c r="EO254" i="1"/>
  <c r="EL254" i="1"/>
  <c r="AY249" i="1"/>
  <c r="DO249" i="1" s="1"/>
  <c r="CY252" i="1"/>
  <c r="CZ252" i="1" s="1"/>
  <c r="DF252" i="1" s="1"/>
  <c r="DC252" i="1"/>
  <c r="DD252" i="1" s="1"/>
  <c r="CR251" i="1"/>
  <c r="CM251" i="1"/>
  <c r="BT250" i="1" l="1"/>
  <c r="BU250" i="1" s="1"/>
  <c r="DC253" i="1"/>
  <c r="DD253" i="1" s="1"/>
  <c r="CY253" i="1"/>
  <c r="CZ253" i="1" s="1"/>
  <c r="DF253" i="1" s="1"/>
  <c r="AP251" i="1"/>
  <c r="BR251" i="1" s="1"/>
  <c r="AQ251" i="1"/>
  <c r="BW251" i="1" s="1"/>
  <c r="CL252" i="1"/>
  <c r="CQ252" i="1"/>
  <c r="BD253" i="1"/>
  <c r="AS253" i="1"/>
  <c r="CI253" i="1" s="1"/>
  <c r="U256" i="1"/>
  <c r="W255" i="1"/>
  <c r="V255" i="1"/>
  <c r="BC253" i="1"/>
  <c r="CH253" i="1"/>
  <c r="AC253" i="1"/>
  <c r="BS254" i="1"/>
  <c r="DK254" i="1"/>
  <c r="BX254" i="1"/>
  <c r="DP254" i="1"/>
  <c r="AM254" i="1"/>
  <c r="BY249" i="1"/>
  <c r="BZ249" i="1"/>
  <c r="CB249" i="1" s="1"/>
  <c r="CD249" i="1" s="1"/>
  <c r="EA249" i="1" s="1"/>
  <c r="AE254" i="1"/>
  <c r="AT254" i="1" s="1"/>
  <c r="CV254" i="1" s="1"/>
  <c r="AB254" i="1"/>
  <c r="AA254" i="1"/>
  <c r="AU252" i="1"/>
  <c r="EE252" i="1"/>
  <c r="AO252" i="1"/>
  <c r="CM252" i="1"/>
  <c r="CR252" i="1"/>
  <c r="BH252" i="1"/>
  <c r="BM252" i="1"/>
  <c r="AX250" i="1"/>
  <c r="DJ250" i="1" s="1"/>
  <c r="CN251" i="1"/>
  <c r="DQ249" i="1"/>
  <c r="DR249" i="1" s="1"/>
  <c r="DT249" i="1" s="1"/>
  <c r="DX249" i="1" s="1"/>
  <c r="EB249" i="1" s="1"/>
  <c r="EO255" i="1"/>
  <c r="EL255" i="1"/>
  <c r="AQ250" i="1"/>
  <c r="BW250" i="1" s="1"/>
  <c r="BG252" i="1"/>
  <c r="BI252" i="1" s="1"/>
  <c r="BL252" i="1"/>
  <c r="CS251" i="1"/>
  <c r="EF251" i="1"/>
  <c r="EG251" i="1" s="1"/>
  <c r="AW251" i="1"/>
  <c r="EC249" i="1" l="1"/>
  <c r="EI249" i="1" s="1"/>
  <c r="AA255" i="1"/>
  <c r="AE255" i="1"/>
  <c r="AT255" i="1" s="1"/>
  <c r="CV255" i="1" s="1"/>
  <c r="AB255" i="1"/>
  <c r="AX251" i="1"/>
  <c r="DJ251" i="1" s="1"/>
  <c r="EO256" i="1"/>
  <c r="EL256" i="1"/>
  <c r="BY250" i="1"/>
  <c r="BZ250" i="1" s="1"/>
  <c r="CB250" i="1" s="1"/>
  <c r="CD250" i="1" s="1"/>
  <c r="EA250" i="1" s="1"/>
  <c r="EE253" i="1"/>
  <c r="AO253" i="1"/>
  <c r="CR253" i="1"/>
  <c r="CM253" i="1"/>
  <c r="AU253" i="1"/>
  <c r="BM253" i="1"/>
  <c r="BH253" i="1"/>
  <c r="BD254" i="1"/>
  <c r="AS254" i="1"/>
  <c r="CI254" i="1" s="1"/>
  <c r="AP252" i="1"/>
  <c r="BR252" i="1" s="1"/>
  <c r="DH251" i="1"/>
  <c r="CQ253" i="1"/>
  <c r="CL253" i="1"/>
  <c r="CN253" i="1" s="1"/>
  <c r="BN252" i="1"/>
  <c r="BP252" i="1" s="1"/>
  <c r="AY250" i="1"/>
  <c r="DO250" i="1" s="1"/>
  <c r="AW252" i="1"/>
  <c r="EF252" i="1"/>
  <c r="EG252" i="1" s="1"/>
  <c r="BL253" i="1"/>
  <c r="BN253" i="1" s="1"/>
  <c r="BG253" i="1"/>
  <c r="BI253" i="1" s="1"/>
  <c r="BP253" i="1"/>
  <c r="CS252" i="1"/>
  <c r="DL250" i="1"/>
  <c r="DM250" i="1" s="1"/>
  <c r="AU254" i="1"/>
  <c r="AC254" i="1"/>
  <c r="BC254" i="1"/>
  <c r="CH254" i="1"/>
  <c r="BX255" i="1"/>
  <c r="DP255" i="1"/>
  <c r="BS255" i="1"/>
  <c r="DK255" i="1"/>
  <c r="AM255" i="1"/>
  <c r="CN252" i="1"/>
  <c r="BY251" i="1"/>
  <c r="BZ251" i="1" s="1"/>
  <c r="CY254" i="1"/>
  <c r="CZ254" i="1" s="1"/>
  <c r="DC254" i="1"/>
  <c r="DD254" i="1" s="1"/>
  <c r="DF254" i="1" s="1"/>
  <c r="U257" i="1"/>
  <c r="V256" i="1"/>
  <c r="W256" i="1"/>
  <c r="BT251" i="1"/>
  <c r="BU251" i="1" s="1"/>
  <c r="CB251" i="1" s="1"/>
  <c r="CD251" i="1" s="1"/>
  <c r="EA251" i="1" s="1"/>
  <c r="AW254" i="1" l="1"/>
  <c r="EF254" i="1"/>
  <c r="AX252" i="1"/>
  <c r="DJ252" i="1" s="1"/>
  <c r="DL251" i="1"/>
  <c r="DM251" i="1" s="1"/>
  <c r="DQ250" i="1"/>
  <c r="DR250" i="1" s="1"/>
  <c r="DT250" i="1" s="1"/>
  <c r="DX250" i="1" s="1"/>
  <c r="EB250" i="1" s="1"/>
  <c r="EC250" i="1" s="1"/>
  <c r="EI250" i="1" s="1"/>
  <c r="AQ252" i="1"/>
  <c r="BW252" i="1" s="1"/>
  <c r="AY251" i="1"/>
  <c r="DO251" i="1" s="1"/>
  <c r="BT252" i="1"/>
  <c r="BU252" i="1"/>
  <c r="AP253" i="1"/>
  <c r="BR253" i="1" s="1"/>
  <c r="BD255" i="1"/>
  <c r="AS255" i="1"/>
  <c r="CI255" i="1" s="1"/>
  <c r="CM254" i="1"/>
  <c r="CR254" i="1"/>
  <c r="DC255" i="1"/>
  <c r="DD255" i="1" s="1"/>
  <c r="CY255" i="1"/>
  <c r="CZ255" i="1" s="1"/>
  <c r="DF255" i="1"/>
  <c r="BH254" i="1"/>
  <c r="BM254" i="1"/>
  <c r="BC255" i="1"/>
  <c r="CH255" i="1"/>
  <c r="AC255" i="1"/>
  <c r="BS256" i="1"/>
  <c r="DK256" i="1"/>
  <c r="BX256" i="1"/>
  <c r="DP256" i="1"/>
  <c r="AM256" i="1"/>
  <c r="CL254" i="1"/>
  <c r="CQ254" i="1"/>
  <c r="CS254" i="1" s="1"/>
  <c r="CS253" i="1"/>
  <c r="DH253" i="1" s="1"/>
  <c r="U258" i="1"/>
  <c r="W257" i="1"/>
  <c r="V257" i="1"/>
  <c r="BG254" i="1"/>
  <c r="BI254" i="1" s="1"/>
  <c r="BL254" i="1"/>
  <c r="AE256" i="1"/>
  <c r="AT256" i="1" s="1"/>
  <c r="CV256" i="1" s="1"/>
  <c r="AB256" i="1"/>
  <c r="AA256" i="1"/>
  <c r="DH252" i="1"/>
  <c r="EE254" i="1"/>
  <c r="EG254" i="1" s="1"/>
  <c r="AO254" i="1"/>
  <c r="EF253" i="1"/>
  <c r="EG253" i="1" s="1"/>
  <c r="AW253" i="1"/>
  <c r="EO257" i="1"/>
  <c r="EL257" i="1"/>
  <c r="AP254" i="1" l="1"/>
  <c r="BR254" i="1" s="1"/>
  <c r="BL255" i="1"/>
  <c r="BG255" i="1"/>
  <c r="DQ251" i="1"/>
  <c r="DR251" i="1" s="1"/>
  <c r="DT251" i="1" s="1"/>
  <c r="DX251" i="1" s="1"/>
  <c r="EB251" i="1" s="1"/>
  <c r="EC251" i="1" s="1"/>
  <c r="EI251" i="1" s="1"/>
  <c r="DL252" i="1"/>
  <c r="DM252" i="1"/>
  <c r="BX257" i="1"/>
  <c r="DP257" i="1"/>
  <c r="BS257" i="1"/>
  <c r="DK257" i="1"/>
  <c r="AM257" i="1"/>
  <c r="BY252" i="1"/>
  <c r="BZ252" i="1" s="1"/>
  <c r="CB252" i="1" s="1"/>
  <c r="CD252" i="1" s="1"/>
  <c r="EA252" i="1" s="1"/>
  <c r="AA257" i="1"/>
  <c r="AE257" i="1"/>
  <c r="AT257" i="1" s="1"/>
  <c r="CV257" i="1" s="1"/>
  <c r="AB257" i="1"/>
  <c r="CR255" i="1"/>
  <c r="CM255" i="1"/>
  <c r="AX254" i="1"/>
  <c r="DJ254" i="1" s="1"/>
  <c r="AC256" i="1"/>
  <c r="BC256" i="1"/>
  <c r="CH256" i="1"/>
  <c r="U259" i="1"/>
  <c r="V258" i="1"/>
  <c r="W258" i="1"/>
  <c r="BM255" i="1"/>
  <c r="BH255" i="1"/>
  <c r="BT253" i="1"/>
  <c r="BU253" i="1" s="1"/>
  <c r="CY256" i="1"/>
  <c r="CZ256" i="1" s="1"/>
  <c r="DF256" i="1" s="1"/>
  <c r="DC256" i="1"/>
  <c r="DD256" i="1" s="1"/>
  <c r="EE255" i="1"/>
  <c r="AO255" i="1"/>
  <c r="AQ253" i="1"/>
  <c r="BW253" i="1" s="1"/>
  <c r="BD256" i="1"/>
  <c r="AS256" i="1"/>
  <c r="CI256" i="1" s="1"/>
  <c r="EO258" i="1"/>
  <c r="EL258" i="1"/>
  <c r="AU255" i="1"/>
  <c r="AX253" i="1"/>
  <c r="DJ253" i="1" s="1"/>
  <c r="BN254" i="1"/>
  <c r="BP254" i="1" s="1"/>
  <c r="CN254" i="1"/>
  <c r="DH254" i="1" s="1"/>
  <c r="CQ255" i="1"/>
  <c r="CS255" i="1" s="1"/>
  <c r="CL255" i="1"/>
  <c r="CN255" i="1" s="1"/>
  <c r="DH255" i="1" s="1"/>
  <c r="AY252" i="1"/>
  <c r="DO252" i="1" s="1"/>
  <c r="BS258" i="1" l="1"/>
  <c r="DK258" i="1"/>
  <c r="BX258" i="1"/>
  <c r="DP258" i="1"/>
  <c r="AM258" i="1"/>
  <c r="U260" i="1"/>
  <c r="W259" i="1"/>
  <c r="V259" i="1"/>
  <c r="BI255" i="1"/>
  <c r="EO259" i="1"/>
  <c r="EL259" i="1"/>
  <c r="CL256" i="1"/>
  <c r="CQ256" i="1"/>
  <c r="BD257" i="1"/>
  <c r="AS257" i="1"/>
  <c r="CI257" i="1" s="1"/>
  <c r="BN255" i="1"/>
  <c r="DC257" i="1"/>
  <c r="DD257" i="1" s="1"/>
  <c r="CY257" i="1"/>
  <c r="CZ257" i="1" s="1"/>
  <c r="DF257" i="1"/>
  <c r="DL253" i="1"/>
  <c r="DM253" i="1" s="1"/>
  <c r="BC257" i="1"/>
  <c r="CH257" i="1"/>
  <c r="AC257" i="1"/>
  <c r="BT254" i="1"/>
  <c r="BU254" i="1" s="1"/>
  <c r="CM256" i="1"/>
  <c r="CR256" i="1"/>
  <c r="AY253" i="1"/>
  <c r="DO253" i="1" s="1"/>
  <c r="EE256" i="1"/>
  <c r="AO256" i="1"/>
  <c r="AP255" i="1"/>
  <c r="BR255" i="1" s="1"/>
  <c r="AU256" i="1"/>
  <c r="AQ254" i="1"/>
  <c r="BW254" i="1" s="1"/>
  <c r="BH256" i="1"/>
  <c r="BM256" i="1"/>
  <c r="BG256" i="1"/>
  <c r="BL256" i="1"/>
  <c r="BN256" i="1" s="1"/>
  <c r="BY253" i="1"/>
  <c r="BZ253" i="1" s="1"/>
  <c r="CB253" i="1" s="1"/>
  <c r="CD253" i="1" s="1"/>
  <c r="EA253" i="1" s="1"/>
  <c r="DQ252" i="1"/>
  <c r="DR252" i="1" s="1"/>
  <c r="DT252" i="1" s="1"/>
  <c r="DX252" i="1" s="1"/>
  <c r="EB252" i="1" s="1"/>
  <c r="EC252" i="1" s="1"/>
  <c r="EI252" i="1" s="1"/>
  <c r="AY254" i="1"/>
  <c r="DO254" i="1" s="1"/>
  <c r="AW255" i="1"/>
  <c r="EF255" i="1"/>
  <c r="EG255" i="1" s="1"/>
  <c r="AE258" i="1"/>
  <c r="AT258" i="1" s="1"/>
  <c r="CV258" i="1" s="1"/>
  <c r="AB258" i="1"/>
  <c r="AA258" i="1"/>
  <c r="DL254" i="1"/>
  <c r="DM254" i="1" s="1"/>
  <c r="BT255" i="1" l="1"/>
  <c r="BU255" i="1" s="1"/>
  <c r="CN256" i="1"/>
  <c r="AQ255" i="1"/>
  <c r="BW255" i="1" s="1"/>
  <c r="DQ254" i="1"/>
  <c r="DR254" i="1" s="1"/>
  <c r="DT254" i="1" s="1"/>
  <c r="DX254" i="1" s="1"/>
  <c r="EB254" i="1" s="1"/>
  <c r="BI256" i="1"/>
  <c r="BP256" i="1" s="1"/>
  <c r="AP256" i="1"/>
  <c r="BR256" i="1" s="1"/>
  <c r="EE257" i="1"/>
  <c r="AO257" i="1"/>
  <c r="EO260" i="1"/>
  <c r="EL260" i="1"/>
  <c r="AX255" i="1"/>
  <c r="DJ255" i="1" s="1"/>
  <c r="AU257" i="1"/>
  <c r="BP255" i="1"/>
  <c r="DQ253" i="1"/>
  <c r="DR253" i="1" s="1"/>
  <c r="DT253" i="1" s="1"/>
  <c r="DX253" i="1" s="1"/>
  <c r="EB253" i="1" s="1"/>
  <c r="EC253" i="1" s="1"/>
  <c r="EI253" i="1" s="1"/>
  <c r="CQ257" i="1"/>
  <c r="CL257" i="1"/>
  <c r="CR257" i="1"/>
  <c r="CM257" i="1"/>
  <c r="BX259" i="1"/>
  <c r="DP259" i="1"/>
  <c r="BS259" i="1"/>
  <c r="DK259" i="1"/>
  <c r="AM259" i="1"/>
  <c r="AC258" i="1"/>
  <c r="BC258" i="1"/>
  <c r="CH258" i="1"/>
  <c r="BL257" i="1"/>
  <c r="BN257" i="1" s="1"/>
  <c r="BG257" i="1"/>
  <c r="BM257" i="1"/>
  <c r="BH257" i="1"/>
  <c r="AA259" i="1"/>
  <c r="AE259" i="1"/>
  <c r="AT259" i="1" s="1"/>
  <c r="CV259" i="1" s="1"/>
  <c r="AB259" i="1"/>
  <c r="BD258" i="1"/>
  <c r="AS258" i="1"/>
  <c r="CI258" i="1" s="1"/>
  <c r="BZ254" i="1"/>
  <c r="CB254" i="1" s="1"/>
  <c r="CD254" i="1" s="1"/>
  <c r="EA254" i="1" s="1"/>
  <c r="EC254" i="1" s="1"/>
  <c r="EI254" i="1" s="1"/>
  <c r="BY254" i="1"/>
  <c r="U261" i="1"/>
  <c r="V260" i="1"/>
  <c r="W260" i="1"/>
  <c r="CY258" i="1"/>
  <c r="CZ258" i="1" s="1"/>
  <c r="DF258" i="1" s="1"/>
  <c r="DC258" i="1"/>
  <c r="DD258" i="1" s="1"/>
  <c r="AW256" i="1"/>
  <c r="EF256" i="1"/>
  <c r="EG256" i="1" s="1"/>
  <c r="CS256" i="1"/>
  <c r="CM258" i="1" l="1"/>
  <c r="CR258" i="1"/>
  <c r="BI257" i="1"/>
  <c r="BP257" i="1" s="1"/>
  <c r="EO261" i="1"/>
  <c r="EL261" i="1"/>
  <c r="BY255" i="1"/>
  <c r="BZ255" i="1" s="1"/>
  <c r="CB255" i="1" s="1"/>
  <c r="CD255" i="1" s="1"/>
  <c r="EA255" i="1" s="1"/>
  <c r="AP257" i="1"/>
  <c r="BR257" i="1" s="1"/>
  <c r="DH256" i="1"/>
  <c r="BD259" i="1"/>
  <c r="AS259" i="1"/>
  <c r="CI259" i="1" s="1"/>
  <c r="CL258" i="1"/>
  <c r="CN258" i="1" s="1"/>
  <c r="CQ258" i="1"/>
  <c r="CS258" i="1" s="1"/>
  <c r="DH258" i="1" s="1"/>
  <c r="DC259" i="1"/>
  <c r="DD259" i="1" s="1"/>
  <c r="CY259" i="1"/>
  <c r="CZ259" i="1" s="1"/>
  <c r="DF259" i="1"/>
  <c r="BG258" i="1"/>
  <c r="BL258" i="1"/>
  <c r="AW257" i="1"/>
  <c r="EF257" i="1"/>
  <c r="EG257" i="1" s="1"/>
  <c r="BT256" i="1"/>
  <c r="BU256" i="1" s="1"/>
  <c r="AE260" i="1"/>
  <c r="AT260" i="1" s="1"/>
  <c r="CV260" i="1" s="1"/>
  <c r="AB260" i="1"/>
  <c r="AA260" i="1"/>
  <c r="BS260" i="1"/>
  <c r="DK260" i="1"/>
  <c r="BX260" i="1"/>
  <c r="DP260" i="1"/>
  <c r="AM260" i="1"/>
  <c r="BC259" i="1"/>
  <c r="CH259" i="1"/>
  <c r="AU259" i="1"/>
  <c r="AC259" i="1"/>
  <c r="EE258" i="1"/>
  <c r="AO258" i="1"/>
  <c r="AQ256" i="1"/>
  <c r="BW256" i="1" s="1"/>
  <c r="BH258" i="1"/>
  <c r="BM258" i="1"/>
  <c r="AU258" i="1"/>
  <c r="DL255" i="1"/>
  <c r="DM255" i="1" s="1"/>
  <c r="U262" i="1"/>
  <c r="W261" i="1"/>
  <c r="V261" i="1"/>
  <c r="CN257" i="1"/>
  <c r="DH257" i="1" s="1"/>
  <c r="AY255" i="1"/>
  <c r="DO255" i="1" s="1"/>
  <c r="AX256" i="1"/>
  <c r="DJ256" i="1" s="1"/>
  <c r="CS257" i="1"/>
  <c r="DL256" i="1" l="1"/>
  <c r="DM256" i="1" s="1"/>
  <c r="EE259" i="1"/>
  <c r="AO259" i="1"/>
  <c r="AC260" i="1"/>
  <c r="BC260" i="1"/>
  <c r="CH260" i="1"/>
  <c r="BN258" i="1"/>
  <c r="CQ259" i="1"/>
  <c r="CL259" i="1"/>
  <c r="CN259" i="1" s="1"/>
  <c r="BD260" i="1"/>
  <c r="AS260" i="1"/>
  <c r="CI260" i="1" s="1"/>
  <c r="BI258" i="1"/>
  <c r="BP258" i="1" s="1"/>
  <c r="CY260" i="1"/>
  <c r="CZ260" i="1" s="1"/>
  <c r="DC260" i="1"/>
  <c r="DD260" i="1" s="1"/>
  <c r="DF260" i="1"/>
  <c r="CR259" i="1"/>
  <c r="CM259" i="1"/>
  <c r="EO262" i="1"/>
  <c r="EL262" i="1"/>
  <c r="AW258" i="1"/>
  <c r="EF258" i="1"/>
  <c r="BL259" i="1"/>
  <c r="BN259" i="1" s="1"/>
  <c r="BG259" i="1"/>
  <c r="BI259" i="1" s="1"/>
  <c r="BP259" i="1"/>
  <c r="BM259" i="1"/>
  <c r="BH259" i="1"/>
  <c r="AA261" i="1"/>
  <c r="AE261" i="1"/>
  <c r="AT261" i="1" s="1"/>
  <c r="CV261" i="1" s="1"/>
  <c r="AB261" i="1"/>
  <c r="AW259" i="1"/>
  <c r="EF259" i="1"/>
  <c r="BX261" i="1"/>
  <c r="DP261" i="1"/>
  <c r="BS261" i="1"/>
  <c r="DK261" i="1"/>
  <c r="AM261" i="1"/>
  <c r="U263" i="1"/>
  <c r="V262" i="1"/>
  <c r="W262" i="1"/>
  <c r="AP258" i="1"/>
  <c r="BR258" i="1" s="1"/>
  <c r="BT257" i="1"/>
  <c r="BU257" i="1" s="1"/>
  <c r="DQ255" i="1"/>
  <c r="DR255" i="1" s="1"/>
  <c r="DT255" i="1" s="1"/>
  <c r="DX255" i="1" s="1"/>
  <c r="EB255" i="1" s="1"/>
  <c r="EC255" i="1" s="1"/>
  <c r="EI255" i="1" s="1"/>
  <c r="BY256" i="1"/>
  <c r="BZ256" i="1" s="1"/>
  <c r="CB256" i="1" s="1"/>
  <c r="CD256" i="1" s="1"/>
  <c r="EA256" i="1" s="1"/>
  <c r="AY256" i="1"/>
  <c r="DO256" i="1" s="1"/>
  <c r="EG258" i="1"/>
  <c r="AX257" i="1"/>
  <c r="DJ257" i="1" s="1"/>
  <c r="AQ257" i="1"/>
  <c r="BW257" i="1" s="1"/>
  <c r="W263" i="1" l="1"/>
  <c r="V263" i="1"/>
  <c r="U264" i="1"/>
  <c r="AQ259" i="1"/>
  <c r="BW259" i="1" s="1"/>
  <c r="AP259" i="1"/>
  <c r="BR259" i="1" s="1"/>
  <c r="EG259" i="1"/>
  <c r="DC261" i="1"/>
  <c r="DD261" i="1" s="1"/>
  <c r="CY261" i="1"/>
  <c r="CZ261" i="1" s="1"/>
  <c r="DF261" i="1"/>
  <c r="CS259" i="1"/>
  <c r="DH259" i="1" s="1"/>
  <c r="BY257" i="1"/>
  <c r="BZ257" i="1" s="1"/>
  <c r="CB257" i="1" s="1"/>
  <c r="CD257" i="1" s="1"/>
  <c r="EA257" i="1" s="1"/>
  <c r="BC261" i="1"/>
  <c r="CH261" i="1"/>
  <c r="AC261" i="1"/>
  <c r="BT258" i="1"/>
  <c r="BU258" i="1" s="1"/>
  <c r="CL260" i="1"/>
  <c r="CQ260" i="1"/>
  <c r="BD261" i="1"/>
  <c r="AS261" i="1"/>
  <c r="CI261" i="1" s="1"/>
  <c r="AY257" i="1"/>
  <c r="DO257" i="1" s="1"/>
  <c r="AQ258" i="1"/>
  <c r="BW258" i="1" s="1"/>
  <c r="AX258" i="1"/>
  <c r="DJ258" i="1" s="1"/>
  <c r="BG260" i="1"/>
  <c r="BL260" i="1"/>
  <c r="DL257" i="1"/>
  <c r="DM257" i="1" s="1"/>
  <c r="DR256" i="1"/>
  <c r="DT256" i="1" s="1"/>
  <c r="DX256" i="1" s="1"/>
  <c r="EB256" i="1" s="1"/>
  <c r="EC256" i="1" s="1"/>
  <c r="EI256" i="1" s="1"/>
  <c r="DQ256" i="1"/>
  <c r="AE262" i="1"/>
  <c r="AT262" i="1" s="1"/>
  <c r="CV262" i="1" s="1"/>
  <c r="AB262" i="1"/>
  <c r="AA262" i="1"/>
  <c r="CM260" i="1"/>
  <c r="CR260" i="1"/>
  <c r="EE260" i="1"/>
  <c r="AO260" i="1"/>
  <c r="DP262" i="1"/>
  <c r="BS262" i="1"/>
  <c r="DK262" i="1"/>
  <c r="BX262" i="1"/>
  <c r="AM262" i="1"/>
  <c r="AX259" i="1"/>
  <c r="DJ259" i="1" s="1"/>
  <c r="EO263" i="1"/>
  <c r="EL263" i="1"/>
  <c r="BH260" i="1"/>
  <c r="BM260" i="1"/>
  <c r="AU260" i="1"/>
  <c r="EO264" i="1" l="1"/>
  <c r="EL264" i="1"/>
  <c r="AP260" i="1"/>
  <c r="BR260" i="1" s="1"/>
  <c r="DL258" i="1"/>
  <c r="DM258" i="1" s="1"/>
  <c r="BY259" i="1"/>
  <c r="BZ259" i="1" s="1"/>
  <c r="W264" i="1"/>
  <c r="V264" i="1"/>
  <c r="U265" i="1"/>
  <c r="DL259" i="1"/>
  <c r="DM259" i="1" s="1"/>
  <c r="BY258" i="1"/>
  <c r="BZ258" i="1" s="1"/>
  <c r="CB258" i="1" s="1"/>
  <c r="CD258" i="1" s="1"/>
  <c r="EA258" i="1" s="1"/>
  <c r="AY259" i="1"/>
  <c r="DO259" i="1" s="1"/>
  <c r="DQ257" i="1"/>
  <c r="DR257" i="1"/>
  <c r="DT257" i="1" s="1"/>
  <c r="DX257" i="1" s="1"/>
  <c r="EB257" i="1" s="1"/>
  <c r="EC257" i="1" s="1"/>
  <c r="EI257" i="1" s="1"/>
  <c r="EE261" i="1"/>
  <c r="AO261" i="1"/>
  <c r="DK263" i="1"/>
  <c r="DP263" i="1"/>
  <c r="BS263" i="1"/>
  <c r="BX263" i="1"/>
  <c r="AM263" i="1"/>
  <c r="CR261" i="1"/>
  <c r="CM261" i="1"/>
  <c r="AU261" i="1"/>
  <c r="AE263" i="1"/>
  <c r="AT263" i="1" s="1"/>
  <c r="CV263" i="1" s="1"/>
  <c r="AA263" i="1"/>
  <c r="AB263" i="1"/>
  <c r="CH262" i="1"/>
  <c r="AU262" i="1"/>
  <c r="AC262" i="1"/>
  <c r="BC262" i="1"/>
  <c r="BN260" i="1"/>
  <c r="BM261" i="1"/>
  <c r="BH261" i="1"/>
  <c r="CQ261" i="1"/>
  <c r="CL261" i="1"/>
  <c r="CN261" i="1" s="1"/>
  <c r="BD262" i="1"/>
  <c r="AS262" i="1"/>
  <c r="CI262" i="1" s="1"/>
  <c r="BI260" i="1"/>
  <c r="BP260" i="1" s="1"/>
  <c r="BL261" i="1"/>
  <c r="BN261" i="1" s="1"/>
  <c r="BG261" i="1"/>
  <c r="BI261" i="1" s="1"/>
  <c r="BP261" i="1" s="1"/>
  <c r="AW260" i="1"/>
  <c r="EF260" i="1"/>
  <c r="EG260" i="1" s="1"/>
  <c r="CY262" i="1"/>
  <c r="CZ262" i="1" s="1"/>
  <c r="DF262" i="1" s="1"/>
  <c r="DC262" i="1"/>
  <c r="DD262" i="1" s="1"/>
  <c r="CS260" i="1"/>
  <c r="AY258" i="1"/>
  <c r="DO258" i="1" s="1"/>
  <c r="CN260" i="1"/>
  <c r="DH260" i="1" s="1"/>
  <c r="BT259" i="1"/>
  <c r="BU259" i="1" s="1"/>
  <c r="CB259" i="1" s="1"/>
  <c r="CD259" i="1" s="1"/>
  <c r="EA259" i="1" s="1"/>
  <c r="BH262" i="1" l="1"/>
  <c r="BM262" i="1"/>
  <c r="EE262" i="1"/>
  <c r="EG262" i="1" s="1"/>
  <c r="AO262" i="1"/>
  <c r="W265" i="1"/>
  <c r="V265" i="1"/>
  <c r="U266" i="1"/>
  <c r="BT260" i="1"/>
  <c r="BU260" i="1"/>
  <c r="AW262" i="1"/>
  <c r="EF262" i="1"/>
  <c r="DP264" i="1"/>
  <c r="BS264" i="1"/>
  <c r="DK264" i="1"/>
  <c r="BX264" i="1"/>
  <c r="AM264" i="1"/>
  <c r="AQ260" i="1"/>
  <c r="BW260" i="1" s="1"/>
  <c r="AX260" i="1"/>
  <c r="DJ260" i="1" s="1"/>
  <c r="CQ262" i="1"/>
  <c r="CL262" i="1"/>
  <c r="AE264" i="1"/>
  <c r="AT264" i="1" s="1"/>
  <c r="CV264" i="1" s="1"/>
  <c r="AA264" i="1"/>
  <c r="AB264" i="1"/>
  <c r="CS261" i="1"/>
  <c r="DH261" i="1" s="1"/>
  <c r="AS263" i="1"/>
  <c r="CI263" i="1" s="1"/>
  <c r="BD263" i="1"/>
  <c r="DQ259" i="1"/>
  <c r="DR259" i="1"/>
  <c r="DT259" i="1" s="1"/>
  <c r="DX259" i="1" s="1"/>
  <c r="EB259" i="1" s="1"/>
  <c r="EC259" i="1" s="1"/>
  <c r="EI259" i="1" s="1"/>
  <c r="EO265" i="1"/>
  <c r="EL265" i="1"/>
  <c r="CH263" i="1"/>
  <c r="BC263" i="1"/>
  <c r="AC263" i="1"/>
  <c r="CY263" i="1"/>
  <c r="CZ263" i="1" s="1"/>
  <c r="DC263" i="1"/>
  <c r="DD263" i="1" s="1"/>
  <c r="DF263" i="1"/>
  <c r="DR258" i="1"/>
  <c r="DT258" i="1" s="1"/>
  <c r="DX258" i="1" s="1"/>
  <c r="EB258" i="1" s="1"/>
  <c r="EC258" i="1" s="1"/>
  <c r="EI258" i="1" s="1"/>
  <c r="DQ258" i="1"/>
  <c r="AW261" i="1"/>
  <c r="EF261" i="1"/>
  <c r="EG261" i="1" s="1"/>
  <c r="CM262" i="1"/>
  <c r="CR262" i="1"/>
  <c r="BG262" i="1"/>
  <c r="BI262" i="1" s="1"/>
  <c r="BP262" i="1" s="1"/>
  <c r="BL262" i="1"/>
  <c r="BN262" i="1" s="1"/>
  <c r="AP261" i="1"/>
  <c r="BR261" i="1" s="1"/>
  <c r="AS264" i="1" l="1"/>
  <c r="CI264" i="1" s="1"/>
  <c r="BD264" i="1"/>
  <c r="DL260" i="1"/>
  <c r="DM260" i="1" s="1"/>
  <c r="AX262" i="1"/>
  <c r="DJ262" i="1" s="1"/>
  <c r="AY262" i="1"/>
  <c r="DO262" i="1" s="1"/>
  <c r="EO266" i="1"/>
  <c r="EL266" i="1"/>
  <c r="AC264" i="1"/>
  <c r="CH264" i="1"/>
  <c r="BC264" i="1"/>
  <c r="BY260" i="1"/>
  <c r="BZ260" i="1" s="1"/>
  <c r="CB260" i="1" s="1"/>
  <c r="CD260" i="1" s="1"/>
  <c r="EA260" i="1" s="1"/>
  <c r="CY264" i="1"/>
  <c r="CZ264" i="1" s="1"/>
  <c r="DF264" i="1" s="1"/>
  <c r="DC264" i="1"/>
  <c r="DD264" i="1" s="1"/>
  <c r="W266" i="1"/>
  <c r="V266" i="1"/>
  <c r="U267" i="1"/>
  <c r="BH263" i="1"/>
  <c r="BM263" i="1"/>
  <c r="DK265" i="1"/>
  <c r="BX265" i="1"/>
  <c r="DP265" i="1"/>
  <c r="BS265" i="1"/>
  <c r="AM265" i="1"/>
  <c r="CR263" i="1"/>
  <c r="CM263" i="1"/>
  <c r="CN262" i="1"/>
  <c r="AA265" i="1"/>
  <c r="AE265" i="1"/>
  <c r="AT265" i="1" s="1"/>
  <c r="CV265" i="1" s="1"/>
  <c r="AB265" i="1"/>
  <c r="AO263" i="1"/>
  <c r="EE263" i="1"/>
  <c r="AY261" i="1"/>
  <c r="DO261" i="1" s="1"/>
  <c r="AX261" i="1"/>
  <c r="DJ261" i="1" s="1"/>
  <c r="CS262" i="1"/>
  <c r="BU261" i="1"/>
  <c r="BT261" i="1"/>
  <c r="BG263" i="1"/>
  <c r="BI263" i="1" s="1"/>
  <c r="BL263" i="1"/>
  <c r="BN263" i="1" s="1"/>
  <c r="BP263" i="1"/>
  <c r="AQ261" i="1"/>
  <c r="BW261" i="1" s="1"/>
  <c r="CL263" i="1"/>
  <c r="CN263" i="1" s="1"/>
  <c r="CQ263" i="1"/>
  <c r="AU263" i="1"/>
  <c r="AY260" i="1"/>
  <c r="DO260" i="1" s="1"/>
  <c r="AP262" i="1"/>
  <c r="BR262" i="1" s="1"/>
  <c r="BY261" i="1" l="1"/>
  <c r="BZ261" i="1"/>
  <c r="DL261" i="1"/>
  <c r="DM261" i="1" s="1"/>
  <c r="EO267" i="1"/>
  <c r="EL267" i="1"/>
  <c r="DQ261" i="1"/>
  <c r="DR261" i="1" s="1"/>
  <c r="U268" i="1"/>
  <c r="W267" i="1"/>
  <c r="V267" i="1"/>
  <c r="DQ262" i="1"/>
  <c r="DR262" i="1" s="1"/>
  <c r="BT262" i="1"/>
  <c r="BU262" i="1" s="1"/>
  <c r="AQ262" i="1"/>
  <c r="BW262" i="1" s="1"/>
  <c r="DP266" i="1"/>
  <c r="BS266" i="1"/>
  <c r="DK266" i="1"/>
  <c r="BX266" i="1"/>
  <c r="AM266" i="1"/>
  <c r="DL262" i="1"/>
  <c r="DM262" i="1" s="1"/>
  <c r="DT262" i="1" s="1"/>
  <c r="DQ260" i="1"/>
  <c r="DR260" i="1" s="1"/>
  <c r="DT260" i="1" s="1"/>
  <c r="DX260" i="1" s="1"/>
  <c r="EB260" i="1" s="1"/>
  <c r="EC260" i="1" s="1"/>
  <c r="EI260" i="1" s="1"/>
  <c r="AQ263" i="1"/>
  <c r="BW263" i="1" s="1"/>
  <c r="AP263" i="1"/>
  <c r="BR263" i="1" s="1"/>
  <c r="AA266" i="1"/>
  <c r="AE266" i="1"/>
  <c r="AT266" i="1" s="1"/>
  <c r="CV266" i="1" s="1"/>
  <c r="AB266" i="1"/>
  <c r="AU264" i="1"/>
  <c r="EF263" i="1"/>
  <c r="EG263" i="1" s="1"/>
  <c r="AW263" i="1"/>
  <c r="AS265" i="1"/>
  <c r="CI265" i="1" s="1"/>
  <c r="BD265" i="1"/>
  <c r="BL264" i="1"/>
  <c r="BG264" i="1"/>
  <c r="CY265" i="1"/>
  <c r="CZ265" i="1" s="1"/>
  <c r="DC265" i="1"/>
  <c r="DD265" i="1" s="1"/>
  <c r="DF265" i="1"/>
  <c r="CL264" i="1"/>
  <c r="CN264" i="1" s="1"/>
  <c r="CQ264" i="1"/>
  <c r="BH264" i="1"/>
  <c r="BM264" i="1"/>
  <c r="CH265" i="1"/>
  <c r="BC265" i="1"/>
  <c r="AC265" i="1"/>
  <c r="EE264" i="1"/>
  <c r="AO264" i="1"/>
  <c r="CM264" i="1"/>
  <c r="CR264" i="1"/>
  <c r="CB261" i="1"/>
  <c r="CD261" i="1" s="1"/>
  <c r="EA261" i="1" s="1"/>
  <c r="CS263" i="1"/>
  <c r="DH263" i="1" s="1"/>
  <c r="DH262" i="1"/>
  <c r="DT261" i="1" l="1"/>
  <c r="DX261" i="1" s="1"/>
  <c r="EB261" i="1" s="1"/>
  <c r="CS264" i="1"/>
  <c r="DH264" i="1" s="1"/>
  <c r="BH265" i="1"/>
  <c r="BM265" i="1"/>
  <c r="BU263" i="1"/>
  <c r="BT263" i="1"/>
  <c r="CR265" i="1"/>
  <c r="CM265" i="1"/>
  <c r="BY263" i="1"/>
  <c r="BZ263" i="1" s="1"/>
  <c r="EO268" i="1"/>
  <c r="EL268" i="1"/>
  <c r="DX262" i="1"/>
  <c r="EB262" i="1" s="1"/>
  <c r="BG265" i="1"/>
  <c r="BL265" i="1"/>
  <c r="AX263" i="1"/>
  <c r="DJ263" i="1" s="1"/>
  <c r="CL265" i="1"/>
  <c r="CN265" i="1" s="1"/>
  <c r="DH265" i="1" s="1"/>
  <c r="CQ265" i="1"/>
  <c r="CS265" i="1" s="1"/>
  <c r="DK267" i="1"/>
  <c r="BX267" i="1"/>
  <c r="DP267" i="1"/>
  <c r="BS267" i="1"/>
  <c r="AM267" i="1"/>
  <c r="EC261" i="1"/>
  <c r="EI261" i="1" s="1"/>
  <c r="AU265" i="1"/>
  <c r="EF264" i="1"/>
  <c r="EG264" i="1" s="1"/>
  <c r="AW264" i="1"/>
  <c r="AA267" i="1"/>
  <c r="AB267" i="1"/>
  <c r="AE267" i="1"/>
  <c r="AT267" i="1" s="1"/>
  <c r="CV267" i="1" s="1"/>
  <c r="AO265" i="1"/>
  <c r="EE265" i="1"/>
  <c r="AS266" i="1"/>
  <c r="CI266" i="1" s="1"/>
  <c r="BD266" i="1"/>
  <c r="U269" i="1"/>
  <c r="W268" i="1"/>
  <c r="V268" i="1"/>
  <c r="BI264" i="1"/>
  <c r="BP264" i="1" s="1"/>
  <c r="DC266" i="1"/>
  <c r="DD266" i="1" s="1"/>
  <c r="CY266" i="1"/>
  <c r="CZ266" i="1" s="1"/>
  <c r="DF266" i="1"/>
  <c r="BY262" i="1"/>
  <c r="BZ262" i="1" s="1"/>
  <c r="CB262" i="1" s="1"/>
  <c r="CD262" i="1" s="1"/>
  <c r="EA262" i="1" s="1"/>
  <c r="EC262" i="1" s="1"/>
  <c r="EI262" i="1" s="1"/>
  <c r="AP264" i="1"/>
  <c r="BR264" i="1" s="1"/>
  <c r="BN264" i="1"/>
  <c r="AC266" i="1"/>
  <c r="BC266" i="1"/>
  <c r="CH266" i="1"/>
  <c r="CM266" i="1" l="1"/>
  <c r="CR266" i="1"/>
  <c r="EF265" i="1"/>
  <c r="EG265" i="1" s="1"/>
  <c r="AW265" i="1"/>
  <c r="CB263" i="1"/>
  <c r="CD263" i="1" s="1"/>
  <c r="EA263" i="1" s="1"/>
  <c r="BL266" i="1"/>
  <c r="BG266" i="1"/>
  <c r="EE266" i="1"/>
  <c r="AO266" i="1"/>
  <c r="AP265" i="1"/>
  <c r="BR265" i="1" s="1"/>
  <c r="EO269" i="1"/>
  <c r="EL269" i="1"/>
  <c r="CY267" i="1"/>
  <c r="CZ267" i="1" s="1"/>
  <c r="DF267" i="1" s="1"/>
  <c r="DC267" i="1"/>
  <c r="DD267" i="1" s="1"/>
  <c r="DL263" i="1"/>
  <c r="DM263" i="1" s="1"/>
  <c r="AQ264" i="1"/>
  <c r="BW264" i="1" s="1"/>
  <c r="BX268" i="1"/>
  <c r="DP268" i="1"/>
  <c r="BS268" i="1"/>
  <c r="DK268" i="1"/>
  <c r="AM268" i="1"/>
  <c r="BD267" i="1"/>
  <c r="AS267" i="1"/>
  <c r="CI267" i="1" s="1"/>
  <c r="AY263" i="1"/>
  <c r="DO263" i="1" s="1"/>
  <c r="BT264" i="1"/>
  <c r="BU264" i="1" s="1"/>
  <c r="BC267" i="1"/>
  <c r="CH267" i="1"/>
  <c r="AC267" i="1"/>
  <c r="V269" i="1"/>
  <c r="U270" i="1"/>
  <c r="W269" i="1"/>
  <c r="BN265" i="1"/>
  <c r="AU266" i="1"/>
  <c r="AB268" i="1"/>
  <c r="AA268" i="1"/>
  <c r="AE268" i="1"/>
  <c r="AT268" i="1" s="1"/>
  <c r="CV268" i="1" s="1"/>
  <c r="AY264" i="1"/>
  <c r="DO264" i="1" s="1"/>
  <c r="AX264" i="1"/>
  <c r="DJ264" i="1" s="1"/>
  <c r="CQ266" i="1"/>
  <c r="CS266" i="1" s="1"/>
  <c r="CL266" i="1"/>
  <c r="CN266" i="1" s="1"/>
  <c r="DH266" i="1"/>
  <c r="BH266" i="1"/>
  <c r="BM266" i="1"/>
  <c r="BI265" i="1"/>
  <c r="BP265" i="1" s="1"/>
  <c r="DQ264" i="1" l="1"/>
  <c r="DR264" i="1"/>
  <c r="CR267" i="1"/>
  <c r="CM267" i="1"/>
  <c r="BN266" i="1"/>
  <c r="BM267" i="1"/>
  <c r="BH267" i="1"/>
  <c r="BU265" i="1"/>
  <c r="BT265" i="1"/>
  <c r="BS269" i="1"/>
  <c r="DK269" i="1"/>
  <c r="BX269" i="1"/>
  <c r="DP269" i="1"/>
  <c r="AM269" i="1"/>
  <c r="BC268" i="1"/>
  <c r="CH268" i="1"/>
  <c r="AC268" i="1"/>
  <c r="CQ267" i="1"/>
  <c r="CS267" i="1" s="1"/>
  <c r="CL267" i="1"/>
  <c r="CN267" i="1" s="1"/>
  <c r="DH267" i="1" s="1"/>
  <c r="AQ265" i="1"/>
  <c r="BW265" i="1" s="1"/>
  <c r="AX265" i="1"/>
  <c r="DJ265" i="1" s="1"/>
  <c r="DC268" i="1"/>
  <c r="DD268" i="1" s="1"/>
  <c r="CY268" i="1"/>
  <c r="CZ268" i="1" s="1"/>
  <c r="DF268" i="1"/>
  <c r="BD268" i="1"/>
  <c r="AS268" i="1"/>
  <c r="CI268" i="1" s="1"/>
  <c r="BG267" i="1"/>
  <c r="BI267" i="1" s="1"/>
  <c r="BL267" i="1"/>
  <c r="BN267" i="1" s="1"/>
  <c r="BP267" i="1"/>
  <c r="AP266" i="1"/>
  <c r="BR266" i="1" s="1"/>
  <c r="AU267" i="1"/>
  <c r="EG266" i="1"/>
  <c r="EF266" i="1"/>
  <c r="AW266" i="1"/>
  <c r="AE269" i="1"/>
  <c r="AT269" i="1" s="1"/>
  <c r="CV269" i="1" s="1"/>
  <c r="AB269" i="1"/>
  <c r="AA269" i="1"/>
  <c r="EE267" i="1"/>
  <c r="AO267" i="1"/>
  <c r="DL264" i="1"/>
  <c r="DM264" i="1" s="1"/>
  <c r="DT264" i="1" s="1"/>
  <c r="DX264" i="1" s="1"/>
  <c r="EB264" i="1" s="1"/>
  <c r="U271" i="1"/>
  <c r="W270" i="1"/>
  <c r="V270" i="1"/>
  <c r="DQ263" i="1"/>
  <c r="DR263" i="1" s="1"/>
  <c r="DT263" i="1" s="1"/>
  <c r="DX263" i="1" s="1"/>
  <c r="EB263" i="1" s="1"/>
  <c r="EC263" i="1" s="1"/>
  <c r="EI263" i="1" s="1"/>
  <c r="BZ264" i="1"/>
  <c r="CB264" i="1" s="1"/>
  <c r="CD264" i="1" s="1"/>
  <c r="EA264" i="1" s="1"/>
  <c r="BY264" i="1"/>
  <c r="EO270" i="1"/>
  <c r="EL270" i="1"/>
  <c r="BI266" i="1"/>
  <c r="BP266" i="1" s="1"/>
  <c r="EC264" i="1" l="1"/>
  <c r="EI264" i="1" s="1"/>
  <c r="AC269" i="1"/>
  <c r="BC269" i="1"/>
  <c r="CH269" i="1"/>
  <c r="EG267" i="1"/>
  <c r="BM268" i="1"/>
  <c r="BH268" i="1"/>
  <c r="EF267" i="1"/>
  <c r="AW267" i="1"/>
  <c r="BD269" i="1"/>
  <c r="AS269" i="1"/>
  <c r="CI269" i="1" s="1"/>
  <c r="AQ266" i="1"/>
  <c r="BW266" i="1" s="1"/>
  <c r="BU266" i="1"/>
  <c r="BT266" i="1"/>
  <c r="AU268" i="1"/>
  <c r="BX270" i="1"/>
  <c r="DP270" i="1"/>
  <c r="BS270" i="1"/>
  <c r="DK270" i="1"/>
  <c r="AM270" i="1"/>
  <c r="DL265" i="1"/>
  <c r="DM265" i="1" s="1"/>
  <c r="EE268" i="1"/>
  <c r="AO268" i="1"/>
  <c r="V271" i="1"/>
  <c r="U272" i="1"/>
  <c r="W271" i="1"/>
  <c r="EO271" i="1"/>
  <c r="EL271" i="1"/>
  <c r="AX266" i="1"/>
  <c r="DJ266" i="1" s="1"/>
  <c r="AY265" i="1"/>
  <c r="DO265" i="1" s="1"/>
  <c r="CL268" i="1"/>
  <c r="CQ268" i="1"/>
  <c r="CY269" i="1"/>
  <c r="CZ269" i="1" s="1"/>
  <c r="DF269" i="1" s="1"/>
  <c r="DC269" i="1"/>
  <c r="DD269" i="1" s="1"/>
  <c r="BY265" i="1"/>
  <c r="BZ265" i="1" s="1"/>
  <c r="CB265" i="1" s="1"/>
  <c r="CD265" i="1" s="1"/>
  <c r="EA265" i="1" s="1"/>
  <c r="BL268" i="1"/>
  <c r="BN268" i="1" s="1"/>
  <c r="BG268" i="1"/>
  <c r="BI268" i="1" s="1"/>
  <c r="BP268" i="1" s="1"/>
  <c r="AB270" i="1"/>
  <c r="AA270" i="1"/>
  <c r="AE270" i="1"/>
  <c r="AT270" i="1" s="1"/>
  <c r="CV270" i="1" s="1"/>
  <c r="AP267" i="1"/>
  <c r="BR267" i="1" s="1"/>
  <c r="CR268" i="1"/>
  <c r="CM268" i="1"/>
  <c r="EO272" i="1" l="1"/>
  <c r="EL272" i="1"/>
  <c r="AE271" i="1"/>
  <c r="AT271" i="1" s="1"/>
  <c r="CV271" i="1" s="1"/>
  <c r="AB271" i="1"/>
  <c r="AA271" i="1"/>
  <c r="U273" i="1"/>
  <c r="W272" i="1"/>
  <c r="V272" i="1"/>
  <c r="BY266" i="1"/>
  <c r="BZ266" i="1" s="1"/>
  <c r="CB266" i="1" s="1"/>
  <c r="CD266" i="1" s="1"/>
  <c r="EA266" i="1" s="1"/>
  <c r="CQ269" i="1"/>
  <c r="CS269" i="1" s="1"/>
  <c r="CL269" i="1"/>
  <c r="BS271" i="1"/>
  <c r="DK271" i="1"/>
  <c r="BX271" i="1"/>
  <c r="DP271" i="1"/>
  <c r="AM271" i="1"/>
  <c r="CM269" i="1"/>
  <c r="CR269" i="1"/>
  <c r="BG269" i="1"/>
  <c r="BL269" i="1"/>
  <c r="BN269" i="1" s="1"/>
  <c r="BT267" i="1"/>
  <c r="BU267" i="1" s="1"/>
  <c r="CN268" i="1"/>
  <c r="DH268" i="1" s="1"/>
  <c r="AQ267" i="1"/>
  <c r="BW267" i="1" s="1"/>
  <c r="DQ265" i="1"/>
  <c r="DR265" i="1" s="1"/>
  <c r="DT265" i="1" s="1"/>
  <c r="DX265" i="1" s="1"/>
  <c r="EB265" i="1" s="1"/>
  <c r="EC265" i="1" s="1"/>
  <c r="EI265" i="1" s="1"/>
  <c r="AP268" i="1"/>
  <c r="BR268" i="1" s="1"/>
  <c r="BH269" i="1"/>
  <c r="BM269" i="1"/>
  <c r="EE269" i="1"/>
  <c r="AO269" i="1"/>
  <c r="DC270" i="1"/>
  <c r="DD270" i="1" s="1"/>
  <c r="DF270" i="1" s="1"/>
  <c r="CY270" i="1"/>
  <c r="CZ270" i="1" s="1"/>
  <c r="DL266" i="1"/>
  <c r="DM266" i="1" s="1"/>
  <c r="AX267" i="1"/>
  <c r="DJ267" i="1" s="1"/>
  <c r="AU269" i="1"/>
  <c r="BC270" i="1"/>
  <c r="CH270" i="1"/>
  <c r="AC270" i="1"/>
  <c r="AY266" i="1"/>
  <c r="DO266" i="1" s="1"/>
  <c r="EF268" i="1"/>
  <c r="EG268" i="1" s="1"/>
  <c r="AW268" i="1"/>
  <c r="CS268" i="1"/>
  <c r="BD270" i="1"/>
  <c r="AS270" i="1"/>
  <c r="CI270" i="1" s="1"/>
  <c r="AX268" i="1" l="1"/>
  <c r="DJ268" i="1" s="1"/>
  <c r="AY267" i="1"/>
  <c r="DO267" i="1" s="1"/>
  <c r="AP269" i="1"/>
  <c r="BR269" i="1" s="1"/>
  <c r="BY267" i="1"/>
  <c r="BZ267" i="1" s="1"/>
  <c r="CB267" i="1" s="1"/>
  <c r="CD267" i="1" s="1"/>
  <c r="EA267" i="1" s="1"/>
  <c r="BD271" i="1"/>
  <c r="AS271" i="1"/>
  <c r="CI271" i="1" s="1"/>
  <c r="CY271" i="1"/>
  <c r="CZ271" i="1" s="1"/>
  <c r="DF271" i="1" s="1"/>
  <c r="DC271" i="1"/>
  <c r="DD271" i="1" s="1"/>
  <c r="DQ266" i="1"/>
  <c r="DR266" i="1" s="1"/>
  <c r="DT266" i="1" s="1"/>
  <c r="DX266" i="1" s="1"/>
  <c r="EB266" i="1" s="1"/>
  <c r="EC266" i="1" s="1"/>
  <c r="EI266" i="1" s="1"/>
  <c r="AU270" i="1"/>
  <c r="BX272" i="1"/>
  <c r="DP272" i="1"/>
  <c r="BS272" i="1"/>
  <c r="DK272" i="1"/>
  <c r="AM272" i="1"/>
  <c r="DL267" i="1"/>
  <c r="DM267" i="1" s="1"/>
  <c r="EE270" i="1"/>
  <c r="AO270" i="1"/>
  <c r="BT268" i="1"/>
  <c r="BU268" i="1" s="1"/>
  <c r="AB272" i="1"/>
  <c r="AA272" i="1"/>
  <c r="AE272" i="1"/>
  <c r="AT272" i="1" s="1"/>
  <c r="CV272" i="1" s="1"/>
  <c r="EO273" i="1"/>
  <c r="EL273" i="1"/>
  <c r="CL270" i="1"/>
  <c r="CQ270" i="1"/>
  <c r="V273" i="1"/>
  <c r="U274" i="1"/>
  <c r="W273" i="1"/>
  <c r="CR270" i="1"/>
  <c r="CM270" i="1"/>
  <c r="AQ268" i="1"/>
  <c r="BW268" i="1" s="1"/>
  <c r="BM270" i="1"/>
  <c r="BH270" i="1"/>
  <c r="BL270" i="1"/>
  <c r="BN270" i="1" s="1"/>
  <c r="BG270" i="1"/>
  <c r="BI270" i="1" s="1"/>
  <c r="BP270" i="1" s="1"/>
  <c r="BI269" i="1"/>
  <c r="BP269" i="1" s="1"/>
  <c r="AW269" i="1"/>
  <c r="EF269" i="1"/>
  <c r="EG269" i="1" s="1"/>
  <c r="CN269" i="1"/>
  <c r="DH269" i="1" s="1"/>
  <c r="AU271" i="1"/>
  <c r="AC271" i="1"/>
  <c r="BC271" i="1"/>
  <c r="CH271" i="1"/>
  <c r="AW271" i="1" l="1"/>
  <c r="EF271" i="1"/>
  <c r="BD272" i="1"/>
  <c r="AS272" i="1"/>
  <c r="CI272" i="1" s="1"/>
  <c r="BT269" i="1"/>
  <c r="BU269" i="1" s="1"/>
  <c r="CS270" i="1"/>
  <c r="AQ269" i="1"/>
  <c r="BW269" i="1" s="1"/>
  <c r="BY268" i="1"/>
  <c r="BZ268" i="1"/>
  <c r="CB268" i="1" s="1"/>
  <c r="CD268" i="1" s="1"/>
  <c r="EA268" i="1" s="1"/>
  <c r="CN270" i="1"/>
  <c r="DH270" i="1" s="1"/>
  <c r="DQ267" i="1"/>
  <c r="DR267" i="1" s="1"/>
  <c r="DT267" i="1" s="1"/>
  <c r="DX267" i="1" s="1"/>
  <c r="EB267" i="1" s="1"/>
  <c r="EC267" i="1" s="1"/>
  <c r="EI267" i="1" s="1"/>
  <c r="AX269" i="1"/>
  <c r="DJ269" i="1" s="1"/>
  <c r="AP270" i="1"/>
  <c r="BR270" i="1" s="1"/>
  <c r="DL268" i="1"/>
  <c r="DM268" i="1" s="1"/>
  <c r="BG271" i="1"/>
  <c r="BL271" i="1"/>
  <c r="EG270" i="1"/>
  <c r="EF270" i="1"/>
  <c r="AW270" i="1"/>
  <c r="CM271" i="1"/>
  <c r="CR271" i="1"/>
  <c r="AY268" i="1"/>
  <c r="DO268" i="1" s="1"/>
  <c r="CQ271" i="1"/>
  <c r="CL271" i="1"/>
  <c r="AE273" i="1"/>
  <c r="AT273" i="1" s="1"/>
  <c r="CV273" i="1" s="1"/>
  <c r="AB273" i="1"/>
  <c r="AA273" i="1"/>
  <c r="EO274" i="1"/>
  <c r="EL274" i="1"/>
  <c r="BH271" i="1"/>
  <c r="BM271" i="1"/>
  <c r="U275" i="1"/>
  <c r="W274" i="1"/>
  <c r="V274" i="1"/>
  <c r="DC272" i="1"/>
  <c r="DD272" i="1" s="1"/>
  <c r="DF272" i="1" s="1"/>
  <c r="CY272" i="1"/>
  <c r="CZ272" i="1" s="1"/>
  <c r="EE271" i="1"/>
  <c r="EG271" i="1" s="1"/>
  <c r="AO271" i="1"/>
  <c r="BS273" i="1"/>
  <c r="DK273" i="1"/>
  <c r="BX273" i="1"/>
  <c r="DP273" i="1"/>
  <c r="AM273" i="1"/>
  <c r="BC272" i="1"/>
  <c r="CH272" i="1"/>
  <c r="AC272" i="1"/>
  <c r="AU272" i="1"/>
  <c r="CR272" i="1" l="1"/>
  <c r="CM272" i="1"/>
  <c r="AC273" i="1"/>
  <c r="BC273" i="1"/>
  <c r="CH273" i="1"/>
  <c r="BD273" i="1"/>
  <c r="AS273" i="1"/>
  <c r="CI273" i="1" s="1"/>
  <c r="BM272" i="1"/>
  <c r="BH272" i="1"/>
  <c r="CY273" i="1"/>
  <c r="CZ273" i="1" s="1"/>
  <c r="DF273" i="1" s="1"/>
  <c r="DC273" i="1"/>
  <c r="DD273" i="1" s="1"/>
  <c r="AX270" i="1"/>
  <c r="DJ270" i="1" s="1"/>
  <c r="BU270" i="1"/>
  <c r="BT270" i="1"/>
  <c r="EF272" i="1"/>
  <c r="AW272" i="1"/>
  <c r="V275" i="1"/>
  <c r="U276" i="1"/>
  <c r="W275" i="1"/>
  <c r="AQ270" i="1"/>
  <c r="BW270" i="1" s="1"/>
  <c r="BZ269" i="1"/>
  <c r="CB269" i="1" s="1"/>
  <c r="CD269" i="1" s="1"/>
  <c r="EA269" i="1" s="1"/>
  <c r="BY269" i="1"/>
  <c r="AX271" i="1"/>
  <c r="DJ271" i="1" s="1"/>
  <c r="AY271" i="1"/>
  <c r="DO271" i="1" s="1"/>
  <c r="EE272" i="1"/>
  <c r="EG272" i="1" s="1"/>
  <c r="AO272" i="1"/>
  <c r="AP271" i="1"/>
  <c r="BR271" i="1" s="1"/>
  <c r="CN271" i="1"/>
  <c r="DH271" i="1" s="1"/>
  <c r="AY269" i="1"/>
  <c r="DO269" i="1" s="1"/>
  <c r="BX274" i="1"/>
  <c r="DP274" i="1"/>
  <c r="BS274" i="1"/>
  <c r="DK274" i="1"/>
  <c r="AM274" i="1"/>
  <c r="CS271" i="1"/>
  <c r="DM269" i="1"/>
  <c r="DL269" i="1"/>
  <c r="BL272" i="1"/>
  <c r="BN272" i="1" s="1"/>
  <c r="BG272" i="1"/>
  <c r="BI272" i="1" s="1"/>
  <c r="BP272" i="1" s="1"/>
  <c r="BN271" i="1"/>
  <c r="AB274" i="1"/>
  <c r="AA274" i="1"/>
  <c r="AE274" i="1"/>
  <c r="AT274" i="1" s="1"/>
  <c r="CV274" i="1" s="1"/>
  <c r="CL272" i="1"/>
  <c r="CN272" i="1" s="1"/>
  <c r="CQ272" i="1"/>
  <c r="CS272" i="1" s="1"/>
  <c r="DH272" i="1"/>
  <c r="EO275" i="1"/>
  <c r="EL275" i="1"/>
  <c r="DQ268" i="1"/>
  <c r="DR268" i="1" s="1"/>
  <c r="DT268" i="1" s="1"/>
  <c r="DX268" i="1" s="1"/>
  <c r="EB268" i="1" s="1"/>
  <c r="EC268" i="1" s="1"/>
  <c r="EI268" i="1" s="1"/>
  <c r="BI271" i="1"/>
  <c r="BP271" i="1" s="1"/>
  <c r="BS275" i="1" l="1"/>
  <c r="DK275" i="1"/>
  <c r="BX275" i="1"/>
  <c r="DP275" i="1"/>
  <c r="AM275" i="1"/>
  <c r="EE273" i="1"/>
  <c r="AO273" i="1"/>
  <c r="DQ271" i="1"/>
  <c r="DR271" i="1" s="1"/>
  <c r="AY272" i="1"/>
  <c r="DO272" i="1" s="1"/>
  <c r="AX272" i="1"/>
  <c r="DJ272" i="1" s="1"/>
  <c r="AU273" i="1"/>
  <c r="DM271" i="1"/>
  <c r="DL271" i="1"/>
  <c r="DQ269" i="1"/>
  <c r="DR269" i="1" s="1"/>
  <c r="DT269" i="1" s="1"/>
  <c r="DX269" i="1" s="1"/>
  <c r="EB269" i="1" s="1"/>
  <c r="EC269" i="1" s="1"/>
  <c r="EI269" i="1" s="1"/>
  <c r="CM273" i="1"/>
  <c r="CR273" i="1"/>
  <c r="DC274" i="1"/>
  <c r="DD274" i="1" s="1"/>
  <c r="CY274" i="1"/>
  <c r="CZ274" i="1" s="1"/>
  <c r="DF274" i="1"/>
  <c r="BC274" i="1"/>
  <c r="CH274" i="1"/>
  <c r="AC274" i="1"/>
  <c r="AU274" i="1"/>
  <c r="BT271" i="1"/>
  <c r="BU271" i="1" s="1"/>
  <c r="BY270" i="1"/>
  <c r="BZ270" i="1"/>
  <c r="CB270" i="1" s="1"/>
  <c r="CD270" i="1" s="1"/>
  <c r="EA270" i="1" s="1"/>
  <c r="DM270" i="1"/>
  <c r="DL270" i="1"/>
  <c r="BH273" i="1"/>
  <c r="BM273" i="1"/>
  <c r="BD274" i="1"/>
  <c r="AS274" i="1"/>
  <c r="CI274" i="1" s="1"/>
  <c r="AQ271" i="1"/>
  <c r="BW271" i="1" s="1"/>
  <c r="AE275" i="1"/>
  <c r="AT275" i="1" s="1"/>
  <c r="CV275" i="1" s="1"/>
  <c r="AB275" i="1"/>
  <c r="AA275" i="1"/>
  <c r="AY270" i="1"/>
  <c r="DO270" i="1" s="1"/>
  <c r="CQ273" i="1"/>
  <c r="CL273" i="1"/>
  <c r="CN273" i="1" s="1"/>
  <c r="EO276" i="1"/>
  <c r="EL276" i="1"/>
  <c r="AP272" i="1"/>
  <c r="BR272" i="1" s="1"/>
  <c r="W276" i="1"/>
  <c r="V276" i="1"/>
  <c r="U277" i="1"/>
  <c r="BG273" i="1"/>
  <c r="BI273" i="1" s="1"/>
  <c r="BL273" i="1"/>
  <c r="BN273" i="1" s="1"/>
  <c r="BP273" i="1"/>
  <c r="AQ272" i="1" l="1"/>
  <c r="BW272" i="1" s="1"/>
  <c r="AB276" i="1"/>
  <c r="AE276" i="1"/>
  <c r="AT276" i="1" s="1"/>
  <c r="CV276" i="1" s="1"/>
  <c r="AA276" i="1"/>
  <c r="DR270" i="1"/>
  <c r="DQ270" i="1"/>
  <c r="AC275" i="1"/>
  <c r="BC275" i="1"/>
  <c r="CH275" i="1"/>
  <c r="EF274" i="1"/>
  <c r="AW274" i="1"/>
  <c r="DT271" i="1"/>
  <c r="DX271" i="1" s="1"/>
  <c r="EB271" i="1" s="1"/>
  <c r="BD275" i="1"/>
  <c r="AS275" i="1"/>
  <c r="CI275" i="1" s="1"/>
  <c r="EE274" i="1"/>
  <c r="AO274" i="1"/>
  <c r="AW273" i="1"/>
  <c r="EF273" i="1"/>
  <c r="EG273" i="1" s="1"/>
  <c r="CY275" i="1"/>
  <c r="CZ275" i="1" s="1"/>
  <c r="DF275" i="1" s="1"/>
  <c r="DC275" i="1"/>
  <c r="DD275" i="1" s="1"/>
  <c r="CL274" i="1"/>
  <c r="CN274" i="1" s="1"/>
  <c r="CQ274" i="1"/>
  <c r="DM272" i="1"/>
  <c r="DT272" i="1" s="1"/>
  <c r="DX272" i="1" s="1"/>
  <c r="EB272" i="1" s="1"/>
  <c r="DL272" i="1"/>
  <c r="EO277" i="1"/>
  <c r="EL277" i="1"/>
  <c r="BY271" i="1"/>
  <c r="BZ271" i="1" s="1"/>
  <c r="CB271" i="1" s="1"/>
  <c r="CD271" i="1" s="1"/>
  <c r="EA271" i="1" s="1"/>
  <c r="EC271" i="1" s="1"/>
  <c r="EI271" i="1" s="1"/>
  <c r="DT270" i="1"/>
  <c r="DX270" i="1" s="1"/>
  <c r="EB270" i="1" s="1"/>
  <c r="EC270" i="1" s="1"/>
  <c r="EI270" i="1" s="1"/>
  <c r="BL274" i="1"/>
  <c r="BN274" i="1" s="1"/>
  <c r="BG274" i="1"/>
  <c r="BI274" i="1" s="1"/>
  <c r="BP274" i="1" s="1"/>
  <c r="DR272" i="1"/>
  <c r="DQ272" i="1"/>
  <c r="BT272" i="1"/>
  <c r="BU272" i="1" s="1"/>
  <c r="V277" i="1"/>
  <c r="W277" i="1"/>
  <c r="U278" i="1"/>
  <c r="CR274" i="1"/>
  <c r="CM274" i="1"/>
  <c r="DP276" i="1"/>
  <c r="BS276" i="1"/>
  <c r="DK276" i="1"/>
  <c r="BX276" i="1"/>
  <c r="AM276" i="1"/>
  <c r="CS273" i="1"/>
  <c r="DH273" i="1" s="1"/>
  <c r="BM274" i="1"/>
  <c r="BH274" i="1"/>
  <c r="AP273" i="1"/>
  <c r="BR273" i="1" s="1"/>
  <c r="AX274" i="1" l="1"/>
  <c r="DJ274" i="1" s="1"/>
  <c r="AX273" i="1"/>
  <c r="DJ273" i="1" s="1"/>
  <c r="AY273" i="1"/>
  <c r="DO273" i="1" s="1"/>
  <c r="CH276" i="1"/>
  <c r="BC276" i="1"/>
  <c r="AC276" i="1"/>
  <c r="AP274" i="1"/>
  <c r="BR274" i="1" s="1"/>
  <c r="CQ275" i="1"/>
  <c r="CL275" i="1"/>
  <c r="DC276" i="1"/>
  <c r="DD276" i="1" s="1"/>
  <c r="CY276" i="1"/>
  <c r="CZ276" i="1" s="1"/>
  <c r="DF276" i="1" s="1"/>
  <c r="AA277" i="1"/>
  <c r="AE277" i="1"/>
  <c r="AT277" i="1" s="1"/>
  <c r="CV277" i="1" s="1"/>
  <c r="AB277" i="1"/>
  <c r="CS274" i="1"/>
  <c r="DH274" i="1" s="1"/>
  <c r="EG274" i="1"/>
  <c r="BG275" i="1"/>
  <c r="BL275" i="1"/>
  <c r="BD276" i="1"/>
  <c r="AS276" i="1"/>
  <c r="CI276" i="1" s="1"/>
  <c r="BX277" i="1"/>
  <c r="DP277" i="1"/>
  <c r="BS277" i="1"/>
  <c r="DK277" i="1"/>
  <c r="AM277" i="1"/>
  <c r="CM275" i="1"/>
  <c r="CR275" i="1"/>
  <c r="EE275" i="1"/>
  <c r="AO275" i="1"/>
  <c r="BY272" i="1"/>
  <c r="BZ272" i="1" s="1"/>
  <c r="CB272" i="1" s="1"/>
  <c r="CD272" i="1" s="1"/>
  <c r="EA272" i="1" s="1"/>
  <c r="EC272" i="1" s="1"/>
  <c r="EI272" i="1" s="1"/>
  <c r="BT273" i="1"/>
  <c r="BU273" i="1" s="1"/>
  <c r="AQ273" i="1"/>
  <c r="BW273" i="1" s="1"/>
  <c r="BH275" i="1"/>
  <c r="BM275" i="1"/>
  <c r="AU275" i="1"/>
  <c r="W278" i="1"/>
  <c r="V278" i="1"/>
  <c r="U279" i="1"/>
  <c r="EO278" i="1"/>
  <c r="EL278" i="1"/>
  <c r="CN275" i="1" l="1"/>
  <c r="CL276" i="1"/>
  <c r="CQ276" i="1"/>
  <c r="AS277" i="1"/>
  <c r="CI277" i="1" s="1"/>
  <c r="BD277" i="1"/>
  <c r="CS275" i="1"/>
  <c r="DQ273" i="1"/>
  <c r="DR273" i="1" s="1"/>
  <c r="DC277" i="1"/>
  <c r="DD277" i="1" s="1"/>
  <c r="CY277" i="1"/>
  <c r="CZ277" i="1" s="1"/>
  <c r="DF277" i="1" s="1"/>
  <c r="BU274" i="1"/>
  <c r="BT274" i="1"/>
  <c r="DL273" i="1"/>
  <c r="DM273" i="1" s="1"/>
  <c r="DT273" i="1" s="1"/>
  <c r="DX273" i="1" s="1"/>
  <c r="EB273" i="1" s="1"/>
  <c r="CR276" i="1"/>
  <c r="CM276" i="1"/>
  <c r="BH276" i="1"/>
  <c r="BM276" i="1"/>
  <c r="AC277" i="1"/>
  <c r="CH277" i="1"/>
  <c r="BC277" i="1"/>
  <c r="AQ274" i="1"/>
  <c r="BW274" i="1" s="1"/>
  <c r="DM274" i="1"/>
  <c r="DL274" i="1"/>
  <c r="AB278" i="1"/>
  <c r="AA278" i="1"/>
  <c r="AE278" i="1"/>
  <c r="AT278" i="1" s="1"/>
  <c r="CV278" i="1" s="1"/>
  <c r="AP275" i="1"/>
  <c r="BR275" i="1" s="1"/>
  <c r="BZ273" i="1"/>
  <c r="CB273" i="1" s="1"/>
  <c r="CD273" i="1" s="1"/>
  <c r="EA273" i="1" s="1"/>
  <c r="BY273" i="1"/>
  <c r="AY274" i="1"/>
  <c r="DO274" i="1" s="1"/>
  <c r="EO279" i="1"/>
  <c r="EL279" i="1"/>
  <c r="BN275" i="1"/>
  <c r="AO276" i="1"/>
  <c r="EE276" i="1"/>
  <c r="AW275" i="1"/>
  <c r="EF275" i="1"/>
  <c r="EG275" i="1" s="1"/>
  <c r="BI275" i="1"/>
  <c r="BP275" i="1" s="1"/>
  <c r="AU276" i="1"/>
  <c r="V279" i="1"/>
  <c r="W279" i="1"/>
  <c r="U280" i="1"/>
  <c r="BX278" i="1"/>
  <c r="DP278" i="1"/>
  <c r="BS278" i="1"/>
  <c r="DK278" i="1"/>
  <c r="AM278" i="1"/>
  <c r="BG276" i="1"/>
  <c r="BI276" i="1" s="1"/>
  <c r="BL276" i="1"/>
  <c r="BN276" i="1" s="1"/>
  <c r="BP276" i="1"/>
  <c r="EC273" i="1" l="1"/>
  <c r="EI273" i="1" s="1"/>
  <c r="DC278" i="1"/>
  <c r="DD278" i="1" s="1"/>
  <c r="DF278" i="1" s="1"/>
  <c r="CY278" i="1"/>
  <c r="CZ278" i="1" s="1"/>
  <c r="AU277" i="1"/>
  <c r="BH277" i="1"/>
  <c r="BM277" i="1"/>
  <c r="CM277" i="1"/>
  <c r="CR277" i="1"/>
  <c r="CH278" i="1"/>
  <c r="AC278" i="1"/>
  <c r="BC278" i="1"/>
  <c r="BD278" i="1"/>
  <c r="AS278" i="1"/>
  <c r="CI278" i="1" s="1"/>
  <c r="EE277" i="1"/>
  <c r="AO277" i="1"/>
  <c r="AX275" i="1"/>
  <c r="DJ275" i="1" s="1"/>
  <c r="CS276" i="1"/>
  <c r="EF276" i="1"/>
  <c r="AW276" i="1"/>
  <c r="CN276" i="1"/>
  <c r="W280" i="1"/>
  <c r="V280" i="1"/>
  <c r="U281" i="1"/>
  <c r="AP276" i="1"/>
  <c r="BR276" i="1" s="1"/>
  <c r="BY274" i="1"/>
  <c r="BZ274" i="1" s="1"/>
  <c r="CB274" i="1" s="1"/>
  <c r="CD274" i="1" s="1"/>
  <c r="EA274" i="1" s="1"/>
  <c r="DH275" i="1"/>
  <c r="AB279" i="1"/>
  <c r="AA279" i="1"/>
  <c r="AE279" i="1"/>
  <c r="AT279" i="1" s="1"/>
  <c r="CV279" i="1" s="1"/>
  <c r="BT275" i="1"/>
  <c r="BU275" i="1"/>
  <c r="BG277" i="1"/>
  <c r="BI277" i="1" s="1"/>
  <c r="BL277" i="1"/>
  <c r="BN277" i="1" s="1"/>
  <c r="BP277" i="1" s="1"/>
  <c r="EO280" i="1"/>
  <c r="EL280" i="1"/>
  <c r="DR274" i="1"/>
  <c r="DT274" i="1" s="1"/>
  <c r="DX274" i="1" s="1"/>
  <c r="EB274" i="1" s="1"/>
  <c r="DQ274" i="1"/>
  <c r="EG276" i="1"/>
  <c r="BX279" i="1"/>
  <c r="DP279" i="1"/>
  <c r="BS279" i="1"/>
  <c r="DK279" i="1"/>
  <c r="AM279" i="1"/>
  <c r="AQ275" i="1"/>
  <c r="BW275" i="1" s="1"/>
  <c r="CQ277" i="1"/>
  <c r="CS277" i="1" s="1"/>
  <c r="CL277" i="1"/>
  <c r="CN277" i="1" s="1"/>
  <c r="DH277" i="1" s="1"/>
  <c r="EC274" i="1" l="1"/>
  <c r="EI274" i="1" s="1"/>
  <c r="BT276" i="1"/>
  <c r="BU276" i="1" s="1"/>
  <c r="AX276" i="1"/>
  <c r="DJ276" i="1" s="1"/>
  <c r="BH278" i="1"/>
  <c r="BM278" i="1"/>
  <c r="DC279" i="1"/>
  <c r="DD279" i="1" s="1"/>
  <c r="CY279" i="1"/>
  <c r="CZ279" i="1" s="1"/>
  <c r="DF279" i="1" s="1"/>
  <c r="AQ276" i="1"/>
  <c r="BW276" i="1" s="1"/>
  <c r="BL278" i="1"/>
  <c r="BN278" i="1" s="1"/>
  <c r="BG278" i="1"/>
  <c r="BI278" i="1" s="1"/>
  <c r="BP278" i="1" s="1"/>
  <c r="BY275" i="1"/>
  <c r="BZ275" i="1" s="1"/>
  <c r="CB275" i="1" s="1"/>
  <c r="CD275" i="1" s="1"/>
  <c r="EA275" i="1" s="1"/>
  <c r="AC279" i="1"/>
  <c r="BC279" i="1"/>
  <c r="CH279" i="1"/>
  <c r="V281" i="1"/>
  <c r="U282" i="1"/>
  <c r="W281" i="1"/>
  <c r="AU278" i="1"/>
  <c r="EO281" i="1"/>
  <c r="EL281" i="1"/>
  <c r="AS279" i="1"/>
  <c r="CI279" i="1" s="1"/>
  <c r="BD279" i="1"/>
  <c r="BX280" i="1"/>
  <c r="DP280" i="1"/>
  <c r="DK280" i="1"/>
  <c r="BS280" i="1"/>
  <c r="AM280" i="1"/>
  <c r="AY275" i="1"/>
  <c r="DO275" i="1" s="1"/>
  <c r="AO278" i="1"/>
  <c r="EE278" i="1"/>
  <c r="EF277" i="1"/>
  <c r="EG277" i="1" s="1"/>
  <c r="AW277" i="1"/>
  <c r="AB280" i="1"/>
  <c r="AE280" i="1"/>
  <c r="AT280" i="1" s="1"/>
  <c r="CV280" i="1" s="1"/>
  <c r="AA280" i="1"/>
  <c r="DL275" i="1"/>
  <c r="DM275" i="1" s="1"/>
  <c r="CL278" i="1"/>
  <c r="CQ278" i="1"/>
  <c r="AP277" i="1"/>
  <c r="BR277" i="1" s="1"/>
  <c r="DH276" i="1"/>
  <c r="CR278" i="1"/>
  <c r="CM278" i="1"/>
  <c r="W282" i="1" l="1"/>
  <c r="U283" i="1"/>
  <c r="V282" i="1"/>
  <c r="DP281" i="1"/>
  <c r="DK281" i="1"/>
  <c r="BX281" i="1"/>
  <c r="BS281" i="1"/>
  <c r="AM281" i="1"/>
  <c r="DL276" i="1"/>
  <c r="DM276" i="1" s="1"/>
  <c r="CN278" i="1"/>
  <c r="BM279" i="1"/>
  <c r="BH279" i="1"/>
  <c r="CQ279" i="1"/>
  <c r="CL279" i="1"/>
  <c r="CN279" i="1" s="1"/>
  <c r="AY276" i="1"/>
  <c r="DO276" i="1" s="1"/>
  <c r="CS278" i="1"/>
  <c r="AQ278" i="1"/>
  <c r="BW278" i="1" s="1"/>
  <c r="AP278" i="1"/>
  <c r="BR278" i="1" s="1"/>
  <c r="CM279" i="1"/>
  <c r="CR279" i="1"/>
  <c r="BL279" i="1"/>
  <c r="BN279" i="1" s="1"/>
  <c r="BG279" i="1"/>
  <c r="BI279" i="1" s="1"/>
  <c r="BP279" i="1"/>
  <c r="BY276" i="1"/>
  <c r="BZ276" i="1" s="1"/>
  <c r="CB276" i="1" s="1"/>
  <c r="CD276" i="1" s="1"/>
  <c r="EA276" i="1" s="1"/>
  <c r="AX277" i="1"/>
  <c r="DJ277" i="1" s="1"/>
  <c r="DQ275" i="1"/>
  <c r="DR275" i="1" s="1"/>
  <c r="DT275" i="1" s="1"/>
  <c r="DX275" i="1" s="1"/>
  <c r="EB275" i="1" s="1"/>
  <c r="EC275" i="1" s="1"/>
  <c r="EI275" i="1" s="1"/>
  <c r="AU279" i="1"/>
  <c r="CH280" i="1"/>
  <c r="AC280" i="1"/>
  <c r="BC280" i="1"/>
  <c r="EO282" i="1"/>
  <c r="EL282" i="1"/>
  <c r="EE279" i="1"/>
  <c r="AO279" i="1"/>
  <c r="DC280" i="1"/>
  <c r="DD280" i="1" s="1"/>
  <c r="CY280" i="1"/>
  <c r="CZ280" i="1" s="1"/>
  <c r="DF280" i="1" s="1"/>
  <c r="EF278" i="1"/>
  <c r="EG278" i="1" s="1"/>
  <c r="AW278" i="1"/>
  <c r="BT277" i="1"/>
  <c r="BU277" i="1"/>
  <c r="AQ277" i="1"/>
  <c r="BW277" i="1" s="1"/>
  <c r="BD280" i="1"/>
  <c r="AS280" i="1"/>
  <c r="CI280" i="1" s="1"/>
  <c r="AE281" i="1"/>
  <c r="AT281" i="1" s="1"/>
  <c r="CV281" i="1" s="1"/>
  <c r="AB281" i="1"/>
  <c r="AA281" i="1"/>
  <c r="BM280" i="1" l="1"/>
  <c r="BH280" i="1"/>
  <c r="AO280" i="1"/>
  <c r="EE280" i="1"/>
  <c r="BY278" i="1"/>
  <c r="BZ278" i="1"/>
  <c r="BY277" i="1"/>
  <c r="BZ277" i="1" s="1"/>
  <c r="CB277" i="1" s="1"/>
  <c r="CD277" i="1" s="1"/>
  <c r="EA277" i="1" s="1"/>
  <c r="CL280" i="1"/>
  <c r="CQ280" i="1"/>
  <c r="DH278" i="1"/>
  <c r="DK282" i="1"/>
  <c r="BS282" i="1"/>
  <c r="DP282" i="1"/>
  <c r="BX282" i="1"/>
  <c r="AM282" i="1"/>
  <c r="AP279" i="1"/>
  <c r="BR279" i="1" s="1"/>
  <c r="AW279" i="1"/>
  <c r="EF279" i="1"/>
  <c r="DQ276" i="1"/>
  <c r="DR276" i="1" s="1"/>
  <c r="DT276" i="1" s="1"/>
  <c r="DX276" i="1" s="1"/>
  <c r="EB276" i="1" s="1"/>
  <c r="EC276" i="1" s="1"/>
  <c r="EI276" i="1" s="1"/>
  <c r="U284" i="1"/>
  <c r="V283" i="1"/>
  <c r="W283" i="1"/>
  <c r="EG279" i="1"/>
  <c r="AB282" i="1"/>
  <c r="AA282" i="1"/>
  <c r="AE282" i="1"/>
  <c r="AT282" i="1" s="1"/>
  <c r="CV282" i="1" s="1"/>
  <c r="AC281" i="1"/>
  <c r="CH281" i="1"/>
  <c r="BC281" i="1"/>
  <c r="AX278" i="1"/>
  <c r="DJ278" i="1" s="1"/>
  <c r="EO283" i="1"/>
  <c r="EL283" i="1"/>
  <c r="AS281" i="1"/>
  <c r="CI281" i="1" s="1"/>
  <c r="BD281" i="1"/>
  <c r="CS279" i="1"/>
  <c r="DH279" i="1" s="1"/>
  <c r="DC281" i="1"/>
  <c r="DD281" i="1" s="1"/>
  <c r="CY281" i="1"/>
  <c r="CZ281" i="1" s="1"/>
  <c r="DF281" i="1" s="1"/>
  <c r="BL280" i="1"/>
  <c r="BN280" i="1" s="1"/>
  <c r="BP280" i="1" s="1"/>
  <c r="BG280" i="1"/>
  <c r="BI280" i="1" s="1"/>
  <c r="AY277" i="1"/>
  <c r="DO277" i="1" s="1"/>
  <c r="CR280" i="1"/>
  <c r="CM280" i="1"/>
  <c r="AU280" i="1"/>
  <c r="DL277" i="1"/>
  <c r="DM277" i="1" s="1"/>
  <c r="BT278" i="1"/>
  <c r="BU278" i="1" s="1"/>
  <c r="CB278" i="1" s="1"/>
  <c r="CD278" i="1" s="1"/>
  <c r="EA278" i="1" s="1"/>
  <c r="AY278" i="1" l="1"/>
  <c r="DO278" i="1" s="1"/>
  <c r="AX279" i="1"/>
  <c r="DJ279" i="1" s="1"/>
  <c r="AB283" i="1"/>
  <c r="AE283" i="1"/>
  <c r="AT283" i="1" s="1"/>
  <c r="CV283" i="1" s="1"/>
  <c r="AA283" i="1"/>
  <c r="BT279" i="1"/>
  <c r="BU279" i="1"/>
  <c r="AQ280" i="1"/>
  <c r="BW280" i="1" s="1"/>
  <c r="AP280" i="1"/>
  <c r="BR280" i="1" s="1"/>
  <c r="AU281" i="1"/>
  <c r="DQ277" i="1"/>
  <c r="DR277" i="1"/>
  <c r="DT277" i="1" s="1"/>
  <c r="DX277" i="1" s="1"/>
  <c r="EB277" i="1" s="1"/>
  <c r="EC277" i="1" s="1"/>
  <c r="EI277" i="1" s="1"/>
  <c r="BM281" i="1"/>
  <c r="BH281" i="1"/>
  <c r="BL281" i="1"/>
  <c r="BN281" i="1" s="1"/>
  <c r="BG281" i="1"/>
  <c r="BI281" i="1" s="1"/>
  <c r="BP281" i="1" s="1"/>
  <c r="DK283" i="1"/>
  <c r="DP283" i="1"/>
  <c r="BX283" i="1"/>
  <c r="BS283" i="1"/>
  <c r="AM283" i="1"/>
  <c r="AQ279" i="1"/>
  <c r="BW279" i="1" s="1"/>
  <c r="CS280" i="1"/>
  <c r="CM281" i="1"/>
  <c r="CR281" i="1"/>
  <c r="CQ281" i="1"/>
  <c r="CS281" i="1" s="1"/>
  <c r="CL281" i="1"/>
  <c r="CN281" i="1" s="1"/>
  <c r="DH281" i="1" s="1"/>
  <c r="U285" i="1"/>
  <c r="W284" i="1"/>
  <c r="V284" i="1"/>
  <c r="CN280" i="1"/>
  <c r="AO281" i="1"/>
  <c r="EE281" i="1"/>
  <c r="DC282" i="1"/>
  <c r="DD282" i="1" s="1"/>
  <c r="CY282" i="1"/>
  <c r="CZ282" i="1" s="1"/>
  <c r="DF282" i="1"/>
  <c r="EO284" i="1"/>
  <c r="EL284" i="1"/>
  <c r="CH282" i="1"/>
  <c r="AC282" i="1"/>
  <c r="BC282" i="1"/>
  <c r="EF280" i="1"/>
  <c r="EG280" i="1" s="1"/>
  <c r="AW280" i="1"/>
  <c r="DM278" i="1"/>
  <c r="DL278" i="1"/>
  <c r="BD282" i="1"/>
  <c r="AS282" i="1"/>
  <c r="CI282" i="1" s="1"/>
  <c r="AX280" i="1" l="1"/>
  <c r="DJ280" i="1" s="1"/>
  <c r="EO285" i="1"/>
  <c r="EL285" i="1"/>
  <c r="BX284" i="1"/>
  <c r="DP284" i="1"/>
  <c r="BS284" i="1"/>
  <c r="DK284" i="1"/>
  <c r="AM284" i="1"/>
  <c r="BY280" i="1"/>
  <c r="BZ280" i="1" s="1"/>
  <c r="AY279" i="1"/>
  <c r="DO279" i="1" s="1"/>
  <c r="AA284" i="1"/>
  <c r="AE284" i="1"/>
  <c r="AT284" i="1" s="1"/>
  <c r="CV284" i="1" s="1"/>
  <c r="AB284" i="1"/>
  <c r="BY279" i="1"/>
  <c r="BZ279" i="1" s="1"/>
  <c r="CB279" i="1" s="1"/>
  <c r="CD279" i="1" s="1"/>
  <c r="EA279" i="1" s="1"/>
  <c r="DL279" i="1"/>
  <c r="DM279" i="1" s="1"/>
  <c r="U286" i="1"/>
  <c r="V285" i="1"/>
  <c r="W285" i="1"/>
  <c r="DR278" i="1"/>
  <c r="DT278" i="1" s="1"/>
  <c r="DX278" i="1" s="1"/>
  <c r="EB278" i="1" s="1"/>
  <c r="EC278" i="1" s="1"/>
  <c r="EI278" i="1" s="1"/>
  <c r="DQ278" i="1"/>
  <c r="BG282" i="1"/>
  <c r="BL282" i="1"/>
  <c r="AC283" i="1"/>
  <c r="CH283" i="1"/>
  <c r="BC283" i="1"/>
  <c r="CY283" i="1"/>
  <c r="CZ283" i="1" s="1"/>
  <c r="DC283" i="1"/>
  <c r="DD283" i="1" s="1"/>
  <c r="DF283" i="1"/>
  <c r="AO282" i="1"/>
  <c r="EE282" i="1"/>
  <c r="BD283" i="1"/>
  <c r="AS283" i="1"/>
  <c r="CI283" i="1" s="1"/>
  <c r="AU282" i="1"/>
  <c r="CL282" i="1"/>
  <c r="CQ282" i="1"/>
  <c r="CS282" i="1" s="1"/>
  <c r="DH280" i="1"/>
  <c r="EF281" i="1"/>
  <c r="EG281" i="1" s="1"/>
  <c r="AW281" i="1"/>
  <c r="CR282" i="1"/>
  <c r="CM282" i="1"/>
  <c r="AP281" i="1"/>
  <c r="BR281" i="1" s="1"/>
  <c r="BM282" i="1"/>
  <c r="BH282" i="1"/>
  <c r="BU280" i="1"/>
  <c r="BT280" i="1"/>
  <c r="U287" i="1" l="1"/>
  <c r="W286" i="1"/>
  <c r="V286" i="1"/>
  <c r="BC284" i="1"/>
  <c r="CH284" i="1"/>
  <c r="AC284" i="1"/>
  <c r="BN282" i="1"/>
  <c r="DQ279" i="1"/>
  <c r="DR279" i="1" s="1"/>
  <c r="DT279" i="1" s="1"/>
  <c r="DX279" i="1" s="1"/>
  <c r="EB279" i="1" s="1"/>
  <c r="EC279" i="1" s="1"/>
  <c r="EI279" i="1" s="1"/>
  <c r="BT281" i="1"/>
  <c r="BU281" i="1" s="1"/>
  <c r="CN282" i="1"/>
  <c r="DH282" i="1" s="1"/>
  <c r="BI282" i="1"/>
  <c r="BP282" i="1" s="1"/>
  <c r="EO286" i="1"/>
  <c r="EL286" i="1"/>
  <c r="AQ281" i="1"/>
  <c r="BW281" i="1" s="1"/>
  <c r="EF282" i="1"/>
  <c r="AW282" i="1"/>
  <c r="CM283" i="1"/>
  <c r="CR283" i="1"/>
  <c r="BL283" i="1"/>
  <c r="BG283" i="1"/>
  <c r="DM280" i="1"/>
  <c r="DL280" i="1"/>
  <c r="AX281" i="1"/>
  <c r="DJ281" i="1" s="1"/>
  <c r="AY281" i="1"/>
  <c r="DO281" i="1" s="1"/>
  <c r="BM283" i="1"/>
  <c r="BH283" i="1"/>
  <c r="CL283" i="1"/>
  <c r="CN283" i="1" s="1"/>
  <c r="CQ283" i="1"/>
  <c r="AY280" i="1"/>
  <c r="DO280" i="1" s="1"/>
  <c r="CB280" i="1"/>
  <c r="CD280" i="1" s="1"/>
  <c r="EA280" i="1" s="1"/>
  <c r="EG282" i="1"/>
  <c r="AU283" i="1"/>
  <c r="AE285" i="1"/>
  <c r="AT285" i="1" s="1"/>
  <c r="CV285" i="1" s="1"/>
  <c r="AB285" i="1"/>
  <c r="AA285" i="1"/>
  <c r="BD284" i="1"/>
  <c r="AS284" i="1"/>
  <c r="CI284" i="1" s="1"/>
  <c r="AP282" i="1"/>
  <c r="BR282" i="1" s="1"/>
  <c r="EE283" i="1"/>
  <c r="AO283" i="1"/>
  <c r="BS285" i="1"/>
  <c r="DK285" i="1"/>
  <c r="BX285" i="1"/>
  <c r="DP285" i="1"/>
  <c r="AM285" i="1"/>
  <c r="DC284" i="1"/>
  <c r="DD284" i="1" s="1"/>
  <c r="CY284" i="1"/>
  <c r="CZ284" i="1" s="1"/>
  <c r="DF284" i="1" s="1"/>
  <c r="BT282" i="1" l="1"/>
  <c r="BU282" i="1" s="1"/>
  <c r="EF283" i="1"/>
  <c r="AW283" i="1"/>
  <c r="BN283" i="1"/>
  <c r="AU284" i="1"/>
  <c r="AQ282" i="1"/>
  <c r="BW282" i="1" s="1"/>
  <c r="DQ281" i="1"/>
  <c r="DR281" i="1" s="1"/>
  <c r="CQ284" i="1"/>
  <c r="CL284" i="1"/>
  <c r="DM281" i="1"/>
  <c r="DL281" i="1"/>
  <c r="BL284" i="1"/>
  <c r="BG284" i="1"/>
  <c r="CR284" i="1"/>
  <c r="CM284" i="1"/>
  <c r="DR280" i="1"/>
  <c r="DQ280" i="1"/>
  <c r="AX282" i="1"/>
  <c r="DJ282" i="1" s="1"/>
  <c r="BX286" i="1"/>
  <c r="DP286" i="1"/>
  <c r="BS286" i="1"/>
  <c r="DK286" i="1"/>
  <c r="AM286" i="1"/>
  <c r="BM284" i="1"/>
  <c r="BH284" i="1"/>
  <c r="DT280" i="1"/>
  <c r="DX280" i="1" s="1"/>
  <c r="EB280" i="1" s="1"/>
  <c r="EC280" i="1" s="1"/>
  <c r="EI280" i="1" s="1"/>
  <c r="AA286" i="1"/>
  <c r="AE286" i="1"/>
  <c r="AT286" i="1" s="1"/>
  <c r="CV286" i="1" s="1"/>
  <c r="AB286" i="1"/>
  <c r="AC285" i="1"/>
  <c r="BC285" i="1"/>
  <c r="CH285" i="1"/>
  <c r="CS283" i="1"/>
  <c r="DH283" i="1" s="1"/>
  <c r="BY281" i="1"/>
  <c r="BZ281" i="1" s="1"/>
  <c r="CB281" i="1" s="1"/>
  <c r="CD281" i="1" s="1"/>
  <c r="EA281" i="1" s="1"/>
  <c r="U288" i="1"/>
  <c r="V287" i="1"/>
  <c r="W287" i="1"/>
  <c r="AP283" i="1"/>
  <c r="BR283" i="1" s="1"/>
  <c r="AQ283" i="1"/>
  <c r="BW283" i="1" s="1"/>
  <c r="BD285" i="1"/>
  <c r="AS285" i="1"/>
  <c r="CI285" i="1" s="1"/>
  <c r="EG283" i="1"/>
  <c r="CY285" i="1"/>
  <c r="CZ285" i="1" s="1"/>
  <c r="DF285" i="1" s="1"/>
  <c r="DC285" i="1"/>
  <c r="DD285" i="1" s="1"/>
  <c r="BI283" i="1"/>
  <c r="BP283" i="1" s="1"/>
  <c r="EO287" i="1"/>
  <c r="EL287" i="1"/>
  <c r="EE284" i="1"/>
  <c r="AO284" i="1"/>
  <c r="BS287" i="1" l="1"/>
  <c r="DK287" i="1"/>
  <c r="BX287" i="1"/>
  <c r="DP287" i="1"/>
  <c r="AM287" i="1"/>
  <c r="AU285" i="1"/>
  <c r="AW284" i="1"/>
  <c r="EF284" i="1"/>
  <c r="BD286" i="1"/>
  <c r="AS286" i="1"/>
  <c r="CI286" i="1" s="1"/>
  <c r="DC286" i="1"/>
  <c r="DD286" i="1" s="1"/>
  <c r="CY286" i="1"/>
  <c r="CZ286" i="1" s="1"/>
  <c r="DF286" i="1"/>
  <c r="CN284" i="1"/>
  <c r="DH284" i="1" s="1"/>
  <c r="BC286" i="1"/>
  <c r="CH286" i="1"/>
  <c r="AC286" i="1"/>
  <c r="CS284" i="1"/>
  <c r="AX283" i="1"/>
  <c r="DJ283" i="1" s="1"/>
  <c r="AY283" i="1"/>
  <c r="DO283" i="1" s="1"/>
  <c r="AQ284" i="1"/>
  <c r="BW284" i="1" s="1"/>
  <c r="AP284" i="1"/>
  <c r="BR284" i="1" s="1"/>
  <c r="EG284" i="1"/>
  <c r="BH285" i="1"/>
  <c r="BM285" i="1"/>
  <c r="DL282" i="1"/>
  <c r="DM282" i="1" s="1"/>
  <c r="BI284" i="1"/>
  <c r="BP284" i="1" s="1"/>
  <c r="EO288" i="1"/>
  <c r="EL288" i="1"/>
  <c r="BY283" i="1"/>
  <c r="BZ283" i="1" s="1"/>
  <c r="CL285" i="1"/>
  <c r="CN285" i="1" s="1"/>
  <c r="CQ285" i="1"/>
  <c r="CS285" i="1" s="1"/>
  <c r="DH285" i="1"/>
  <c r="AY282" i="1"/>
  <c r="DO282" i="1" s="1"/>
  <c r="BN284" i="1"/>
  <c r="CM285" i="1"/>
  <c r="CR285" i="1"/>
  <c r="BT283" i="1"/>
  <c r="BU283" i="1"/>
  <c r="BG285" i="1"/>
  <c r="BI285" i="1" s="1"/>
  <c r="BP285" i="1" s="1"/>
  <c r="BL285" i="1"/>
  <c r="BN285" i="1" s="1"/>
  <c r="U289" i="1"/>
  <c r="W288" i="1"/>
  <c r="V288" i="1"/>
  <c r="AE287" i="1"/>
  <c r="AT287" i="1" s="1"/>
  <c r="CV287" i="1" s="1"/>
  <c r="AB287" i="1"/>
  <c r="AA287" i="1"/>
  <c r="EE285" i="1"/>
  <c r="AO285" i="1"/>
  <c r="DT281" i="1"/>
  <c r="DX281" i="1" s="1"/>
  <c r="EB281" i="1" s="1"/>
  <c r="EC281" i="1" s="1"/>
  <c r="EI281" i="1" s="1"/>
  <c r="BY282" i="1"/>
  <c r="BZ282" i="1" s="1"/>
  <c r="CB282" i="1" s="1"/>
  <c r="CD282" i="1" s="1"/>
  <c r="EA282" i="1" s="1"/>
  <c r="DQ282" i="1" l="1"/>
  <c r="DR282" i="1" s="1"/>
  <c r="DT282" i="1" s="1"/>
  <c r="DX282" i="1" s="1"/>
  <c r="EB282" i="1" s="1"/>
  <c r="EC282" i="1" s="1"/>
  <c r="EI282" i="1" s="1"/>
  <c r="BY284" i="1"/>
  <c r="BZ284" i="1"/>
  <c r="AW285" i="1"/>
  <c r="EF285" i="1"/>
  <c r="DQ283" i="1"/>
  <c r="DR283" i="1" s="1"/>
  <c r="EG285" i="1"/>
  <c r="CB283" i="1"/>
  <c r="CD283" i="1" s="1"/>
  <c r="EA283" i="1" s="1"/>
  <c r="DL283" i="1"/>
  <c r="DM283" i="1" s="1"/>
  <c r="DT283" i="1" s="1"/>
  <c r="DX283" i="1" s="1"/>
  <c r="EB283" i="1" s="1"/>
  <c r="CY287" i="1"/>
  <c r="CZ287" i="1" s="1"/>
  <c r="DF287" i="1" s="1"/>
  <c r="DC287" i="1"/>
  <c r="DD287" i="1" s="1"/>
  <c r="BX288" i="1"/>
  <c r="DP288" i="1"/>
  <c r="BS288" i="1"/>
  <c r="DK288" i="1"/>
  <c r="AM288" i="1"/>
  <c r="EE286" i="1"/>
  <c r="AO286" i="1"/>
  <c r="CR286" i="1"/>
  <c r="CM286" i="1"/>
  <c r="AA288" i="1"/>
  <c r="AE288" i="1"/>
  <c r="AT288" i="1" s="1"/>
  <c r="CV288" i="1" s="1"/>
  <c r="AB288" i="1"/>
  <c r="AU286" i="1"/>
  <c r="BM286" i="1"/>
  <c r="BH286" i="1"/>
  <c r="AC287" i="1"/>
  <c r="BC287" i="1"/>
  <c r="CH287" i="1"/>
  <c r="U290" i="1"/>
  <c r="V289" i="1"/>
  <c r="W289" i="1"/>
  <c r="CQ286" i="1"/>
  <c r="CS286" i="1" s="1"/>
  <c r="CL286" i="1"/>
  <c r="CN286" i="1" s="1"/>
  <c r="DH286" i="1"/>
  <c r="BD287" i="1"/>
  <c r="AS287" i="1"/>
  <c r="CI287" i="1" s="1"/>
  <c r="AQ285" i="1"/>
  <c r="BW285" i="1" s="1"/>
  <c r="AP285" i="1"/>
  <c r="BR285" i="1" s="1"/>
  <c r="EO289" i="1"/>
  <c r="EL289" i="1"/>
  <c r="BT284" i="1"/>
  <c r="BU284" i="1" s="1"/>
  <c r="CB284" i="1" s="1"/>
  <c r="CD284" i="1" s="1"/>
  <c r="EA284" i="1" s="1"/>
  <c r="BL286" i="1"/>
  <c r="BN286" i="1" s="1"/>
  <c r="BG286" i="1"/>
  <c r="BI286" i="1" s="1"/>
  <c r="BP286" i="1"/>
  <c r="AY284" i="1"/>
  <c r="DO284" i="1" s="1"/>
  <c r="AX284" i="1"/>
  <c r="DJ284" i="1" s="1"/>
  <c r="BC288" i="1" l="1"/>
  <c r="CH288" i="1"/>
  <c r="AC288" i="1"/>
  <c r="EC283" i="1"/>
  <c r="EI283" i="1" s="1"/>
  <c r="EE287" i="1"/>
  <c r="AO287" i="1"/>
  <c r="BG287" i="1"/>
  <c r="BL287" i="1"/>
  <c r="AU287" i="1"/>
  <c r="BH287" i="1"/>
  <c r="BM287" i="1"/>
  <c r="DL284" i="1"/>
  <c r="DM284" i="1" s="1"/>
  <c r="DT284" i="1" s="1"/>
  <c r="DX284" i="1" s="1"/>
  <c r="EB284" i="1" s="1"/>
  <c r="EC284" i="1" s="1"/>
  <c r="EI284" i="1" s="1"/>
  <c r="EO290" i="1"/>
  <c r="EL290" i="1"/>
  <c r="AE289" i="1"/>
  <c r="AT289" i="1" s="1"/>
  <c r="CV289" i="1" s="1"/>
  <c r="AB289" i="1"/>
  <c r="AA289" i="1"/>
  <c r="AQ286" i="1"/>
  <c r="BW286" i="1" s="1"/>
  <c r="AP286" i="1"/>
  <c r="BR286" i="1" s="1"/>
  <c r="DQ284" i="1"/>
  <c r="DR284" i="1" s="1"/>
  <c r="BT285" i="1"/>
  <c r="BU285" i="1"/>
  <c r="BS289" i="1"/>
  <c r="DK289" i="1"/>
  <c r="BX289" i="1"/>
  <c r="DP289" i="1"/>
  <c r="AM289" i="1"/>
  <c r="AW286" i="1"/>
  <c r="EF286" i="1"/>
  <c r="EG286" i="1"/>
  <c r="BY285" i="1"/>
  <c r="BZ285" i="1" s="1"/>
  <c r="U291" i="1"/>
  <c r="W290" i="1"/>
  <c r="V290" i="1"/>
  <c r="BD288" i="1"/>
  <c r="AS288" i="1"/>
  <c r="CI288" i="1" s="1"/>
  <c r="CM287" i="1"/>
  <c r="CR287" i="1"/>
  <c r="CL287" i="1"/>
  <c r="CN287" i="1" s="1"/>
  <c r="CQ287" i="1"/>
  <c r="DC288" i="1"/>
  <c r="DD288" i="1" s="1"/>
  <c r="CY288" i="1"/>
  <c r="CZ288" i="1" s="1"/>
  <c r="DF288" i="1"/>
  <c r="AX285" i="1"/>
  <c r="DJ285" i="1" s="1"/>
  <c r="U292" i="1" l="1"/>
  <c r="V291" i="1"/>
  <c r="W291" i="1"/>
  <c r="BY286" i="1"/>
  <c r="BZ286" i="1" s="1"/>
  <c r="AC289" i="1"/>
  <c r="BC289" i="1"/>
  <c r="CH289" i="1"/>
  <c r="DL285" i="1"/>
  <c r="DM285" i="1" s="1"/>
  <c r="BD289" i="1"/>
  <c r="AS289" i="1"/>
  <c r="CI289" i="1" s="1"/>
  <c r="CY289" i="1"/>
  <c r="CZ289" i="1" s="1"/>
  <c r="DF289" i="1" s="1"/>
  <c r="DC289" i="1"/>
  <c r="DD289" i="1" s="1"/>
  <c r="AW287" i="1"/>
  <c r="EF287" i="1"/>
  <c r="EG287" i="1" s="1"/>
  <c r="EE288" i="1"/>
  <c r="AO288" i="1"/>
  <c r="CR288" i="1"/>
  <c r="CM288" i="1"/>
  <c r="AU288" i="1"/>
  <c r="BM288" i="1"/>
  <c r="BH288" i="1"/>
  <c r="AX286" i="1"/>
  <c r="DJ286" i="1" s="1"/>
  <c r="EO291" i="1"/>
  <c r="EL291" i="1"/>
  <c r="BN287" i="1"/>
  <c r="CQ288" i="1"/>
  <c r="CL288" i="1"/>
  <c r="CN288" i="1" s="1"/>
  <c r="BX290" i="1"/>
  <c r="DP290" i="1"/>
  <c r="BS290" i="1"/>
  <c r="DK290" i="1"/>
  <c r="AM290" i="1"/>
  <c r="BI287" i="1"/>
  <c r="BP287" i="1" s="1"/>
  <c r="BL288" i="1"/>
  <c r="BN288" i="1" s="1"/>
  <c r="BG288" i="1"/>
  <c r="BI288" i="1" s="1"/>
  <c r="BP288" i="1"/>
  <c r="AY285" i="1"/>
  <c r="DO285" i="1" s="1"/>
  <c r="CB285" i="1"/>
  <c r="CD285" i="1" s="1"/>
  <c r="EA285" i="1" s="1"/>
  <c r="CS287" i="1"/>
  <c r="DH287" i="1" s="1"/>
  <c r="AA290" i="1"/>
  <c r="AE290" i="1"/>
  <c r="AT290" i="1" s="1"/>
  <c r="CV290" i="1" s="1"/>
  <c r="AB290" i="1"/>
  <c r="BT286" i="1"/>
  <c r="BU286" i="1" s="1"/>
  <c r="AP287" i="1"/>
  <c r="BR287" i="1" s="1"/>
  <c r="CB286" i="1" l="1"/>
  <c r="CD286" i="1" s="1"/>
  <c r="EA286" i="1" s="1"/>
  <c r="AU289" i="1"/>
  <c r="CM289" i="1"/>
  <c r="CR289" i="1"/>
  <c r="AQ287" i="1"/>
  <c r="BW287" i="1" s="1"/>
  <c r="DQ285" i="1"/>
  <c r="DR285" i="1" s="1"/>
  <c r="DT285" i="1" s="1"/>
  <c r="DX285" i="1" s="1"/>
  <c r="EB285" i="1" s="1"/>
  <c r="EC285" i="1" s="1"/>
  <c r="EI285" i="1" s="1"/>
  <c r="EO292" i="1"/>
  <c r="EL292" i="1"/>
  <c r="AQ288" i="1"/>
  <c r="BW288" i="1" s="1"/>
  <c r="AP288" i="1"/>
  <c r="BR288" i="1" s="1"/>
  <c r="BH289" i="1"/>
  <c r="BM289" i="1"/>
  <c r="DM286" i="1"/>
  <c r="DL286" i="1"/>
  <c r="BT287" i="1"/>
  <c r="BU287" i="1" s="1"/>
  <c r="AY286" i="1"/>
  <c r="DO286" i="1" s="1"/>
  <c r="AE291" i="1"/>
  <c r="AT291" i="1" s="1"/>
  <c r="CV291" i="1" s="1"/>
  <c r="AB291" i="1"/>
  <c r="AA291" i="1"/>
  <c r="BD290" i="1"/>
  <c r="AS290" i="1"/>
  <c r="CI290" i="1" s="1"/>
  <c r="AX287" i="1"/>
  <c r="DJ287" i="1" s="1"/>
  <c r="CL289" i="1"/>
  <c r="CN289" i="1" s="1"/>
  <c r="CQ289" i="1"/>
  <c r="CS289" i="1" s="1"/>
  <c r="DH289" i="1" s="1"/>
  <c r="BS291" i="1"/>
  <c r="DK291" i="1"/>
  <c r="BX291" i="1"/>
  <c r="DP291" i="1"/>
  <c r="AM291" i="1"/>
  <c r="DC290" i="1"/>
  <c r="DD290" i="1" s="1"/>
  <c r="CY290" i="1"/>
  <c r="CZ290" i="1" s="1"/>
  <c r="DF290" i="1" s="1"/>
  <c r="BG289" i="1"/>
  <c r="BI289" i="1" s="1"/>
  <c r="BL289" i="1"/>
  <c r="BN289" i="1" s="1"/>
  <c r="BP289" i="1"/>
  <c r="U293" i="1"/>
  <c r="W292" i="1"/>
  <c r="V292" i="1"/>
  <c r="BC290" i="1"/>
  <c r="CH290" i="1"/>
  <c r="AU290" i="1"/>
  <c r="AC290" i="1"/>
  <c r="CS288" i="1"/>
  <c r="DH288" i="1" s="1"/>
  <c r="AW288" i="1"/>
  <c r="EF288" i="1"/>
  <c r="EG288" i="1" s="1"/>
  <c r="EE289" i="1"/>
  <c r="AO289" i="1"/>
  <c r="U294" i="1" l="1"/>
  <c r="V293" i="1"/>
  <c r="W293" i="1"/>
  <c r="AY287" i="1"/>
  <c r="DO287" i="1" s="1"/>
  <c r="BT288" i="1"/>
  <c r="BU288" i="1" s="1"/>
  <c r="DL287" i="1"/>
  <c r="DM287" i="1"/>
  <c r="BY288" i="1"/>
  <c r="BZ288" i="1" s="1"/>
  <c r="AW289" i="1"/>
  <c r="EF289" i="1"/>
  <c r="CR290" i="1"/>
  <c r="CM290" i="1"/>
  <c r="EE290" i="1"/>
  <c r="EG290" i="1" s="1"/>
  <c r="AO290" i="1"/>
  <c r="AW290" i="1"/>
  <c r="EF290" i="1"/>
  <c r="BM290" i="1"/>
  <c r="BH290" i="1"/>
  <c r="EO293" i="1"/>
  <c r="EL293" i="1"/>
  <c r="CQ290" i="1"/>
  <c r="CS290" i="1" s="1"/>
  <c r="CL290" i="1"/>
  <c r="CN290" i="1" s="1"/>
  <c r="DH290" i="1" s="1"/>
  <c r="AC291" i="1"/>
  <c r="BC291" i="1"/>
  <c r="CH291" i="1"/>
  <c r="AY288" i="1"/>
  <c r="DO288" i="1" s="1"/>
  <c r="AX288" i="1"/>
  <c r="DJ288" i="1" s="1"/>
  <c r="AP289" i="1"/>
  <c r="BR289" i="1" s="1"/>
  <c r="BL290" i="1"/>
  <c r="BN290" i="1" s="1"/>
  <c r="BP290" i="1" s="1"/>
  <c r="BG290" i="1"/>
  <c r="BI290" i="1" s="1"/>
  <c r="BD291" i="1"/>
  <c r="AS291" i="1"/>
  <c r="CI291" i="1" s="1"/>
  <c r="BX292" i="1"/>
  <c r="DP292" i="1"/>
  <c r="BS292" i="1"/>
  <c r="DK292" i="1"/>
  <c r="AM292" i="1"/>
  <c r="CY291" i="1"/>
  <c r="CZ291" i="1" s="1"/>
  <c r="DC291" i="1"/>
  <c r="DD291" i="1" s="1"/>
  <c r="DF291" i="1"/>
  <c r="BY287" i="1"/>
  <c r="BZ287" i="1" s="1"/>
  <c r="CB287" i="1" s="1"/>
  <c r="CD287" i="1" s="1"/>
  <c r="EA287" i="1" s="1"/>
  <c r="EG289" i="1"/>
  <c r="AA292" i="1"/>
  <c r="AE292" i="1"/>
  <c r="AT292" i="1" s="1"/>
  <c r="CV292" i="1" s="1"/>
  <c r="AB292" i="1"/>
  <c r="DQ286" i="1"/>
  <c r="DR286" i="1" s="1"/>
  <c r="DT286" i="1" s="1"/>
  <c r="DX286" i="1" s="1"/>
  <c r="EB286" i="1" s="1"/>
  <c r="EC286" i="1" s="1"/>
  <c r="EI286" i="1" s="1"/>
  <c r="CB288" i="1" l="1"/>
  <c r="CD288" i="1" s="1"/>
  <c r="EA288" i="1" s="1"/>
  <c r="EE291" i="1"/>
  <c r="AO291" i="1"/>
  <c r="DQ287" i="1"/>
  <c r="DR287" i="1" s="1"/>
  <c r="DT287" i="1" s="1"/>
  <c r="DX287" i="1" s="1"/>
  <c r="EB287" i="1" s="1"/>
  <c r="EC287" i="1" s="1"/>
  <c r="EI287" i="1" s="1"/>
  <c r="BT289" i="1"/>
  <c r="BU289" i="1" s="1"/>
  <c r="AU291" i="1"/>
  <c r="AX289" i="1"/>
  <c r="DJ289" i="1" s="1"/>
  <c r="AQ289" i="1"/>
  <c r="BW289" i="1" s="1"/>
  <c r="AX290" i="1"/>
  <c r="DJ290" i="1" s="1"/>
  <c r="AE293" i="1"/>
  <c r="AT293" i="1" s="1"/>
  <c r="CV293" i="1" s="1"/>
  <c r="AB293" i="1"/>
  <c r="AA293" i="1"/>
  <c r="DL288" i="1"/>
  <c r="DM288" i="1" s="1"/>
  <c r="DT288" i="1" s="1"/>
  <c r="DX288" i="1" s="1"/>
  <c r="EB288" i="1" s="1"/>
  <c r="AP290" i="1"/>
  <c r="BR290" i="1" s="1"/>
  <c r="BS293" i="1"/>
  <c r="DK293" i="1"/>
  <c r="BX293" i="1"/>
  <c r="DP293" i="1"/>
  <c r="AM293" i="1"/>
  <c r="CM291" i="1"/>
  <c r="CR291" i="1"/>
  <c r="DQ288" i="1"/>
  <c r="DR288" i="1" s="1"/>
  <c r="U295" i="1"/>
  <c r="W294" i="1"/>
  <c r="V294" i="1"/>
  <c r="BD292" i="1"/>
  <c r="AS292" i="1"/>
  <c r="CI292" i="1" s="1"/>
  <c r="BH291" i="1"/>
  <c r="BM291" i="1"/>
  <c r="DC292" i="1"/>
  <c r="DD292" i="1" s="1"/>
  <c r="CY292" i="1"/>
  <c r="CZ292" i="1" s="1"/>
  <c r="DF292" i="1"/>
  <c r="CL291" i="1"/>
  <c r="CN291" i="1" s="1"/>
  <c r="DH291" i="1" s="1"/>
  <c r="CQ291" i="1"/>
  <c r="CS291" i="1" s="1"/>
  <c r="EO294" i="1"/>
  <c r="EL294" i="1"/>
  <c r="BC292" i="1"/>
  <c r="CH292" i="1"/>
  <c r="AU292" i="1"/>
  <c r="AC292" i="1"/>
  <c r="BG291" i="1"/>
  <c r="BL291" i="1"/>
  <c r="BN291" i="1" s="1"/>
  <c r="DL290" i="1" l="1"/>
  <c r="DM290" i="1" s="1"/>
  <c r="CQ292" i="1"/>
  <c r="CL292" i="1"/>
  <c r="CN292" i="1" s="1"/>
  <c r="EO295" i="1"/>
  <c r="EL295" i="1"/>
  <c r="BU290" i="1"/>
  <c r="BT290" i="1"/>
  <c r="AY290" i="1"/>
  <c r="DO290" i="1" s="1"/>
  <c r="BL292" i="1"/>
  <c r="BG292" i="1"/>
  <c r="BI292" i="1" s="1"/>
  <c r="CR292" i="1"/>
  <c r="CM292" i="1"/>
  <c r="AQ290" i="1"/>
  <c r="BW290" i="1" s="1"/>
  <c r="BY289" i="1"/>
  <c r="BZ289" i="1" s="1"/>
  <c r="CB289" i="1" s="1"/>
  <c r="CD289" i="1" s="1"/>
  <c r="EA289" i="1" s="1"/>
  <c r="AP291" i="1"/>
  <c r="BR291" i="1" s="1"/>
  <c r="AW292" i="1"/>
  <c r="EF292" i="1"/>
  <c r="BI291" i="1"/>
  <c r="BP291" i="1" s="1"/>
  <c r="BM292" i="1"/>
  <c r="BH292" i="1"/>
  <c r="AY289" i="1"/>
  <c r="DO289" i="1" s="1"/>
  <c r="EE292" i="1"/>
  <c r="EG292" i="1" s="1"/>
  <c r="AO292" i="1"/>
  <c r="BX294" i="1"/>
  <c r="DP294" i="1"/>
  <c r="BS294" i="1"/>
  <c r="DK294" i="1"/>
  <c r="AM294" i="1"/>
  <c r="DL289" i="1"/>
  <c r="DM289" i="1"/>
  <c r="AA294" i="1"/>
  <c r="AE294" i="1"/>
  <c r="AT294" i="1" s="1"/>
  <c r="CV294" i="1" s="1"/>
  <c r="AB294" i="1"/>
  <c r="AC293" i="1"/>
  <c r="BC293" i="1"/>
  <c r="CH293" i="1"/>
  <c r="AW291" i="1"/>
  <c r="EF291" i="1"/>
  <c r="EG291" i="1" s="1"/>
  <c r="EC288" i="1"/>
  <c r="EI288" i="1" s="1"/>
  <c r="U296" i="1"/>
  <c r="V295" i="1"/>
  <c r="W295" i="1"/>
  <c r="BD293" i="1"/>
  <c r="AS293" i="1"/>
  <c r="CI293" i="1" s="1"/>
  <c r="CY293" i="1"/>
  <c r="CZ293" i="1" s="1"/>
  <c r="DC293" i="1"/>
  <c r="DD293" i="1" s="1"/>
  <c r="DF293" i="1" s="1"/>
  <c r="BC294" i="1" l="1"/>
  <c r="CH294" i="1"/>
  <c r="AC294" i="1"/>
  <c r="EO296" i="1"/>
  <c r="EL296" i="1"/>
  <c r="W296" i="1"/>
  <c r="V296" i="1"/>
  <c r="U297" i="1"/>
  <c r="AX291" i="1"/>
  <c r="DJ291" i="1" s="1"/>
  <c r="AQ292" i="1"/>
  <c r="BW292" i="1" s="1"/>
  <c r="AP292" i="1"/>
  <c r="BR292" i="1" s="1"/>
  <c r="AX292" i="1"/>
  <c r="DJ292" i="1" s="1"/>
  <c r="CM293" i="1"/>
  <c r="CR293" i="1"/>
  <c r="CL293" i="1"/>
  <c r="CQ293" i="1"/>
  <c r="CS293" i="1" s="1"/>
  <c r="BT291" i="1"/>
  <c r="BU291" i="1" s="1"/>
  <c r="AQ291" i="1"/>
  <c r="BW291" i="1" s="1"/>
  <c r="BN292" i="1"/>
  <c r="BP292" i="1" s="1"/>
  <c r="CS292" i="1"/>
  <c r="DH292" i="1" s="1"/>
  <c r="BG293" i="1"/>
  <c r="BL293" i="1"/>
  <c r="AE295" i="1"/>
  <c r="AT295" i="1" s="1"/>
  <c r="CV295" i="1" s="1"/>
  <c r="AB295" i="1"/>
  <c r="AA295" i="1"/>
  <c r="EE293" i="1"/>
  <c r="AO293" i="1"/>
  <c r="DQ289" i="1"/>
  <c r="DR289" i="1" s="1"/>
  <c r="DT289" i="1" s="1"/>
  <c r="DX289" i="1" s="1"/>
  <c r="EB289" i="1" s="1"/>
  <c r="EC289" i="1" s="1"/>
  <c r="EI289" i="1" s="1"/>
  <c r="DQ290" i="1"/>
  <c r="DR290" i="1" s="1"/>
  <c r="DT290" i="1" s="1"/>
  <c r="DX290" i="1" s="1"/>
  <c r="EB290" i="1" s="1"/>
  <c r="BH293" i="1"/>
  <c r="BM293" i="1"/>
  <c r="BX295" i="1"/>
  <c r="DK295" i="1"/>
  <c r="DP295" i="1"/>
  <c r="BS295" i="1"/>
  <c r="AM295" i="1"/>
  <c r="AU293" i="1"/>
  <c r="BD294" i="1"/>
  <c r="AS294" i="1"/>
  <c r="CI294" i="1" s="1"/>
  <c r="BY290" i="1"/>
  <c r="BZ290" i="1" s="1"/>
  <c r="CB290" i="1" s="1"/>
  <c r="CD290" i="1" s="1"/>
  <c r="EA290" i="1" s="1"/>
  <c r="EC290" i="1" s="1"/>
  <c r="EI290" i="1" s="1"/>
  <c r="DC294" i="1"/>
  <c r="DD294" i="1" s="1"/>
  <c r="CY294" i="1"/>
  <c r="CZ294" i="1" s="1"/>
  <c r="DF294" i="1" s="1"/>
  <c r="CY295" i="1" l="1"/>
  <c r="CZ295" i="1" s="1"/>
  <c r="DF295" i="1" s="1"/>
  <c r="DC295" i="1"/>
  <c r="DD295" i="1" s="1"/>
  <c r="BT292" i="1"/>
  <c r="BU292" i="1" s="1"/>
  <c r="BY292" i="1"/>
  <c r="BZ292" i="1" s="1"/>
  <c r="EO297" i="1"/>
  <c r="EL297" i="1"/>
  <c r="BN293" i="1"/>
  <c r="EE294" i="1"/>
  <c r="AO294" i="1"/>
  <c r="BI293" i="1"/>
  <c r="BP293" i="1" s="1"/>
  <c r="CN293" i="1"/>
  <c r="DH293" i="1" s="1"/>
  <c r="AY291" i="1"/>
  <c r="DO291" i="1" s="1"/>
  <c r="AU294" i="1"/>
  <c r="AP293" i="1"/>
  <c r="BR293" i="1" s="1"/>
  <c r="DL291" i="1"/>
  <c r="DM291" i="1"/>
  <c r="CQ294" i="1"/>
  <c r="CS294" i="1" s="1"/>
  <c r="CL294" i="1"/>
  <c r="CR294" i="1"/>
  <c r="CM294" i="1"/>
  <c r="U298" i="1"/>
  <c r="V297" i="1"/>
  <c r="W297" i="1"/>
  <c r="BL294" i="1"/>
  <c r="BG294" i="1"/>
  <c r="AC295" i="1"/>
  <c r="CH295" i="1"/>
  <c r="BC295" i="1"/>
  <c r="BY291" i="1"/>
  <c r="BZ291" i="1" s="1"/>
  <c r="CB291" i="1" s="1"/>
  <c r="CD291" i="1" s="1"/>
  <c r="EA291" i="1" s="1"/>
  <c r="DL292" i="1"/>
  <c r="DM292" i="1" s="1"/>
  <c r="BS296" i="1"/>
  <c r="DP296" i="1"/>
  <c r="DK296" i="1"/>
  <c r="BX296" i="1"/>
  <c r="AM296" i="1"/>
  <c r="BM294" i="1"/>
  <c r="BH294" i="1"/>
  <c r="AW293" i="1"/>
  <c r="EF293" i="1"/>
  <c r="EG293" i="1" s="1"/>
  <c r="BD295" i="1"/>
  <c r="AS295" i="1"/>
  <c r="CI295" i="1" s="1"/>
  <c r="AY292" i="1"/>
  <c r="DO292" i="1" s="1"/>
  <c r="AE296" i="1"/>
  <c r="AT296" i="1" s="1"/>
  <c r="CV296" i="1" s="1"/>
  <c r="AA296" i="1"/>
  <c r="AB296" i="1"/>
  <c r="CB292" i="1" l="1"/>
  <c r="CD292" i="1" s="1"/>
  <c r="EA292" i="1" s="1"/>
  <c r="DQ292" i="1"/>
  <c r="DR292" i="1" s="1"/>
  <c r="DT292" i="1" s="1"/>
  <c r="DX292" i="1" s="1"/>
  <c r="EB292" i="1" s="1"/>
  <c r="BG295" i="1"/>
  <c r="BL295" i="1"/>
  <c r="BX297" i="1"/>
  <c r="DK297" i="1"/>
  <c r="BS297" i="1"/>
  <c r="DP297" i="1"/>
  <c r="AM297" i="1"/>
  <c r="CM295" i="1"/>
  <c r="CR295" i="1"/>
  <c r="CL295" i="1"/>
  <c r="CQ295" i="1"/>
  <c r="CS295" i="1" s="1"/>
  <c r="V298" i="1"/>
  <c r="U299" i="1"/>
  <c r="W298" i="1"/>
  <c r="EE295" i="1"/>
  <c r="AO295" i="1"/>
  <c r="AP294" i="1"/>
  <c r="BR294" i="1" s="1"/>
  <c r="BM295" i="1"/>
  <c r="BH295" i="1"/>
  <c r="AU295" i="1"/>
  <c r="AX293" i="1"/>
  <c r="DJ293" i="1" s="1"/>
  <c r="AY293" i="1"/>
  <c r="DO293" i="1" s="1"/>
  <c r="BT293" i="1"/>
  <c r="BU293" i="1" s="1"/>
  <c r="BD296" i="1"/>
  <c r="AS296" i="1"/>
  <c r="CI296" i="1" s="1"/>
  <c r="BI294" i="1"/>
  <c r="BP294" i="1" s="1"/>
  <c r="AQ293" i="1"/>
  <c r="BW293" i="1" s="1"/>
  <c r="BC296" i="1"/>
  <c r="CH296" i="1"/>
  <c r="AC296" i="1"/>
  <c r="BN294" i="1"/>
  <c r="AW294" i="1"/>
  <c r="EF294" i="1"/>
  <c r="EG294" i="1" s="1"/>
  <c r="DC296" i="1"/>
  <c r="DD296" i="1" s="1"/>
  <c r="CY296" i="1"/>
  <c r="CZ296" i="1" s="1"/>
  <c r="DF296" i="1"/>
  <c r="AA297" i="1"/>
  <c r="AE297" i="1"/>
  <c r="AT297" i="1" s="1"/>
  <c r="CV297" i="1" s="1"/>
  <c r="AB297" i="1"/>
  <c r="CN294" i="1"/>
  <c r="DH294" i="1" s="1"/>
  <c r="DR291" i="1"/>
  <c r="DT291" i="1" s="1"/>
  <c r="DX291" i="1" s="1"/>
  <c r="EB291" i="1" s="1"/>
  <c r="EC291" i="1" s="1"/>
  <c r="EI291" i="1" s="1"/>
  <c r="DQ291" i="1"/>
  <c r="EO298" i="1"/>
  <c r="EL298" i="1"/>
  <c r="AX294" i="1" l="1"/>
  <c r="DJ294" i="1" s="1"/>
  <c r="BY293" i="1"/>
  <c r="BZ293" i="1" s="1"/>
  <c r="CB293" i="1" s="1"/>
  <c r="CD293" i="1" s="1"/>
  <c r="EA293" i="1" s="1"/>
  <c r="AE298" i="1"/>
  <c r="AT298" i="1" s="1"/>
  <c r="CV298" i="1" s="1"/>
  <c r="AB298" i="1"/>
  <c r="AA298" i="1"/>
  <c r="BN295" i="1"/>
  <c r="CR296" i="1"/>
  <c r="CM296" i="1"/>
  <c r="AW295" i="1"/>
  <c r="EF295" i="1"/>
  <c r="EG295" i="1" s="1"/>
  <c r="U300" i="1"/>
  <c r="W299" i="1"/>
  <c r="V299" i="1"/>
  <c r="BI295" i="1"/>
  <c r="BP295" i="1" s="1"/>
  <c r="CY297" i="1"/>
  <c r="CZ297" i="1" s="1"/>
  <c r="DC297" i="1"/>
  <c r="DD297" i="1" s="1"/>
  <c r="DF297" i="1"/>
  <c r="BH296" i="1"/>
  <c r="BM296" i="1"/>
  <c r="BS298" i="1"/>
  <c r="DP298" i="1"/>
  <c r="BX298" i="1"/>
  <c r="DK298" i="1"/>
  <c r="AM298" i="1"/>
  <c r="BC297" i="1"/>
  <c r="AC297" i="1"/>
  <c r="CH297" i="1"/>
  <c r="EE296" i="1"/>
  <c r="AO296" i="1"/>
  <c r="CL296" i="1"/>
  <c r="CN296" i="1" s="1"/>
  <c r="DH296" i="1" s="1"/>
  <c r="CQ296" i="1"/>
  <c r="CS296" i="1" s="1"/>
  <c r="BU294" i="1"/>
  <c r="BT294" i="1"/>
  <c r="BD297" i="1"/>
  <c r="AS297" i="1"/>
  <c r="CI297" i="1" s="1"/>
  <c r="DQ293" i="1"/>
  <c r="DR293" i="1" s="1"/>
  <c r="AQ294" i="1"/>
  <c r="BW294" i="1" s="1"/>
  <c r="EC292" i="1"/>
  <c r="EI292" i="1" s="1"/>
  <c r="EO299" i="1"/>
  <c r="EL299" i="1"/>
  <c r="BL296" i="1"/>
  <c r="BG296" i="1"/>
  <c r="BI296" i="1" s="1"/>
  <c r="AU296" i="1"/>
  <c r="DL293" i="1"/>
  <c r="DM293" i="1" s="1"/>
  <c r="DT293" i="1" s="1"/>
  <c r="DX293" i="1" s="1"/>
  <c r="EB293" i="1" s="1"/>
  <c r="AQ295" i="1"/>
  <c r="BW295" i="1" s="1"/>
  <c r="AP295" i="1"/>
  <c r="BR295" i="1" s="1"/>
  <c r="CN295" i="1"/>
  <c r="DH295" i="1" s="1"/>
  <c r="EC293" i="1" l="1"/>
  <c r="EI293" i="1" s="1"/>
  <c r="AU297" i="1"/>
  <c r="BG297" i="1"/>
  <c r="BL297" i="1"/>
  <c r="BY295" i="1"/>
  <c r="BZ295" i="1" s="1"/>
  <c r="BY294" i="1"/>
  <c r="BZ294" i="1" s="1"/>
  <c r="CB294" i="1" s="1"/>
  <c r="CD294" i="1" s="1"/>
  <c r="EA294" i="1" s="1"/>
  <c r="AX295" i="1"/>
  <c r="DJ295" i="1" s="1"/>
  <c r="AW296" i="1"/>
  <c r="EF296" i="1"/>
  <c r="AP296" i="1"/>
  <c r="BR296" i="1" s="1"/>
  <c r="CM297" i="1"/>
  <c r="CR297" i="1"/>
  <c r="EG296" i="1"/>
  <c r="DM294" i="1"/>
  <c r="DL294" i="1"/>
  <c r="BN296" i="1"/>
  <c r="BP296" i="1" s="1"/>
  <c r="BM297" i="1"/>
  <c r="BH297" i="1"/>
  <c r="CQ297" i="1"/>
  <c r="CS297" i="1" s="1"/>
  <c r="DH297" i="1" s="1"/>
  <c r="CL297" i="1"/>
  <c r="CN297" i="1" s="1"/>
  <c r="BX299" i="1"/>
  <c r="DK299" i="1"/>
  <c r="DP299" i="1"/>
  <c r="BS299" i="1"/>
  <c r="AM299" i="1"/>
  <c r="CH298" i="1"/>
  <c r="AC298" i="1"/>
  <c r="BC298" i="1"/>
  <c r="AY294" i="1"/>
  <c r="DO294" i="1" s="1"/>
  <c r="BT295" i="1"/>
  <c r="BU295" i="1" s="1"/>
  <c r="CB295" i="1" s="1"/>
  <c r="CD295" i="1" s="1"/>
  <c r="EA295" i="1" s="1"/>
  <c r="EE297" i="1"/>
  <c r="AO297" i="1"/>
  <c r="AB299" i="1"/>
  <c r="AA299" i="1"/>
  <c r="AE299" i="1"/>
  <c r="AT299" i="1" s="1"/>
  <c r="CV299" i="1" s="1"/>
  <c r="BD298" i="1"/>
  <c r="AS298" i="1"/>
  <c r="CI298" i="1" s="1"/>
  <c r="EO300" i="1"/>
  <c r="EL300" i="1"/>
  <c r="W300" i="1"/>
  <c r="V300" i="1"/>
  <c r="U301" i="1"/>
  <c r="DC298" i="1"/>
  <c r="DD298" i="1" s="1"/>
  <c r="CY298" i="1"/>
  <c r="CZ298" i="1" s="1"/>
  <c r="DF298" i="1" s="1"/>
  <c r="AC299" i="1" l="1"/>
  <c r="BC299" i="1"/>
  <c r="CH299" i="1"/>
  <c r="BL298" i="1"/>
  <c r="BG298" i="1"/>
  <c r="AX296" i="1"/>
  <c r="DJ296" i="1" s="1"/>
  <c r="BD299" i="1"/>
  <c r="AS299" i="1"/>
  <c r="CI299" i="1" s="1"/>
  <c r="AO298" i="1"/>
  <c r="EE298" i="1"/>
  <c r="U302" i="1"/>
  <c r="W301" i="1"/>
  <c r="V301" i="1"/>
  <c r="AE300" i="1"/>
  <c r="AT300" i="1" s="1"/>
  <c r="CV300" i="1" s="1"/>
  <c r="AB300" i="1"/>
  <c r="AA300" i="1"/>
  <c r="AP297" i="1"/>
  <c r="BR297" i="1" s="1"/>
  <c r="CL298" i="1"/>
  <c r="CQ298" i="1"/>
  <c r="BN297" i="1"/>
  <c r="BH298" i="1"/>
  <c r="BM298" i="1"/>
  <c r="BS300" i="1"/>
  <c r="DK300" i="1"/>
  <c r="DP300" i="1"/>
  <c r="BX300" i="1"/>
  <c r="AM300" i="1"/>
  <c r="AY295" i="1"/>
  <c r="DO295" i="1" s="1"/>
  <c r="BI297" i="1"/>
  <c r="EO301" i="1"/>
  <c r="EL301" i="1"/>
  <c r="DL295" i="1"/>
  <c r="DM295" i="1" s="1"/>
  <c r="AW297" i="1"/>
  <c r="EF297" i="1"/>
  <c r="EG297" i="1" s="1"/>
  <c r="CR298" i="1"/>
  <c r="CM298" i="1"/>
  <c r="AQ296" i="1"/>
  <c r="BW296" i="1" s="1"/>
  <c r="DQ294" i="1"/>
  <c r="DR294" i="1" s="1"/>
  <c r="DT294" i="1" s="1"/>
  <c r="DX294" i="1" s="1"/>
  <c r="EB294" i="1" s="1"/>
  <c r="EC294" i="1" s="1"/>
  <c r="EI294" i="1" s="1"/>
  <c r="BT296" i="1"/>
  <c r="BU296" i="1" s="1"/>
  <c r="DC299" i="1"/>
  <c r="DD299" i="1" s="1"/>
  <c r="CY299" i="1"/>
  <c r="CZ299" i="1" s="1"/>
  <c r="DF299" i="1" s="1"/>
  <c r="AU298" i="1"/>
  <c r="CH300" i="1" l="1"/>
  <c r="AC300" i="1"/>
  <c r="BC300" i="1"/>
  <c r="CM299" i="1"/>
  <c r="CR299" i="1"/>
  <c r="AU299" i="1"/>
  <c r="BD300" i="1"/>
  <c r="AS300" i="1"/>
  <c r="CI300" i="1" s="1"/>
  <c r="BM299" i="1"/>
  <c r="BH299" i="1"/>
  <c r="CL299" i="1"/>
  <c r="CQ299" i="1"/>
  <c r="CS299" i="1" s="1"/>
  <c r="DC300" i="1"/>
  <c r="DD300" i="1" s="1"/>
  <c r="CY300" i="1"/>
  <c r="CZ300" i="1" s="1"/>
  <c r="DF300" i="1"/>
  <c r="AY296" i="1"/>
  <c r="DO296" i="1" s="1"/>
  <c r="BG299" i="1"/>
  <c r="BI299" i="1" s="1"/>
  <c r="BL299" i="1"/>
  <c r="BN299" i="1" s="1"/>
  <c r="BP299" i="1"/>
  <c r="BX301" i="1"/>
  <c r="DP301" i="1"/>
  <c r="DK301" i="1"/>
  <c r="BS301" i="1"/>
  <c r="AM301" i="1"/>
  <c r="DL296" i="1"/>
  <c r="DM296" i="1"/>
  <c r="EE299" i="1"/>
  <c r="AO299" i="1"/>
  <c r="DQ295" i="1"/>
  <c r="DR295" i="1"/>
  <c r="DT295" i="1" s="1"/>
  <c r="DX295" i="1" s="1"/>
  <c r="EB295" i="1" s="1"/>
  <c r="EC295" i="1" s="1"/>
  <c r="EI295" i="1" s="1"/>
  <c r="AX297" i="1"/>
  <c r="DJ297" i="1" s="1"/>
  <c r="CS298" i="1"/>
  <c r="AB301" i="1"/>
  <c r="AA301" i="1"/>
  <c r="AE301" i="1"/>
  <c r="AT301" i="1" s="1"/>
  <c r="CV301" i="1" s="1"/>
  <c r="CN298" i="1"/>
  <c r="DH298" i="1" s="1"/>
  <c r="W302" i="1"/>
  <c r="V302" i="1"/>
  <c r="U303" i="1"/>
  <c r="BY296" i="1"/>
  <c r="BZ296" i="1"/>
  <c r="CB296" i="1" s="1"/>
  <c r="CD296" i="1" s="1"/>
  <c r="EA296" i="1" s="1"/>
  <c r="EO302" i="1"/>
  <c r="EL302" i="1"/>
  <c r="BT297" i="1"/>
  <c r="BU297" i="1"/>
  <c r="BI298" i="1"/>
  <c r="AW298" i="1"/>
  <c r="EF298" i="1"/>
  <c r="EG298" i="1" s="1"/>
  <c r="BP297" i="1"/>
  <c r="AQ297" i="1"/>
  <c r="BW297" i="1" s="1"/>
  <c r="AP298" i="1"/>
  <c r="BR298" i="1" s="1"/>
  <c r="AQ298" i="1"/>
  <c r="BW298" i="1" s="1"/>
  <c r="BN298" i="1"/>
  <c r="EO303" i="1" l="1"/>
  <c r="EL303" i="1"/>
  <c r="AC301" i="1"/>
  <c r="BC301" i="1"/>
  <c r="CH301" i="1"/>
  <c r="BD301" i="1"/>
  <c r="AS301" i="1"/>
  <c r="CI301" i="1" s="1"/>
  <c r="AX298" i="1"/>
  <c r="DJ298" i="1" s="1"/>
  <c r="CN299" i="1"/>
  <c r="DH299" i="1" s="1"/>
  <c r="BG300" i="1"/>
  <c r="BL300" i="1"/>
  <c r="BY297" i="1"/>
  <c r="BZ297" i="1" s="1"/>
  <c r="CB297" i="1" s="1"/>
  <c r="CD297" i="1" s="1"/>
  <c r="EA297" i="1" s="1"/>
  <c r="BP298" i="1"/>
  <c r="U304" i="1"/>
  <c r="W303" i="1"/>
  <c r="V303" i="1"/>
  <c r="AY297" i="1"/>
  <c r="DO297" i="1" s="1"/>
  <c r="AO300" i="1"/>
  <c r="EE300" i="1"/>
  <c r="BS302" i="1"/>
  <c r="DK302" i="1"/>
  <c r="DP302" i="1"/>
  <c r="BX302" i="1"/>
  <c r="AM302" i="1"/>
  <c r="DM297" i="1"/>
  <c r="DL297" i="1"/>
  <c r="DQ296" i="1"/>
  <c r="DR296" i="1" s="1"/>
  <c r="DT296" i="1" s="1"/>
  <c r="DX296" i="1" s="1"/>
  <c r="EB296" i="1" s="1"/>
  <c r="EC296" i="1" s="1"/>
  <c r="EI296" i="1" s="1"/>
  <c r="AU300" i="1"/>
  <c r="AE302" i="1"/>
  <c r="AT302" i="1" s="1"/>
  <c r="CV302" i="1" s="1"/>
  <c r="AB302" i="1"/>
  <c r="AA302" i="1"/>
  <c r="CR300" i="1"/>
  <c r="CM300" i="1"/>
  <c r="CQ300" i="1"/>
  <c r="CS300" i="1" s="1"/>
  <c r="CL300" i="1"/>
  <c r="CN300" i="1" s="1"/>
  <c r="DH300" i="1" s="1"/>
  <c r="BY298" i="1"/>
  <c r="BZ298" i="1" s="1"/>
  <c r="BU298" i="1"/>
  <c r="BT298" i="1"/>
  <c r="BH300" i="1"/>
  <c r="BM300" i="1"/>
  <c r="DC301" i="1"/>
  <c r="DD301" i="1" s="1"/>
  <c r="CY301" i="1"/>
  <c r="CZ301" i="1" s="1"/>
  <c r="DF301" i="1" s="1"/>
  <c r="AQ299" i="1"/>
  <c r="BW299" i="1" s="1"/>
  <c r="AP299" i="1"/>
  <c r="BR299" i="1" s="1"/>
  <c r="EF299" i="1"/>
  <c r="EG299" i="1" s="1"/>
  <c r="AW299" i="1"/>
  <c r="AB303" i="1" l="1"/>
  <c r="AA303" i="1"/>
  <c r="AE303" i="1"/>
  <c r="AT303" i="1" s="1"/>
  <c r="CV303" i="1" s="1"/>
  <c r="AU301" i="1"/>
  <c r="W304" i="1"/>
  <c r="V304" i="1"/>
  <c r="U305" i="1"/>
  <c r="DL298" i="1"/>
  <c r="DM298" i="1" s="1"/>
  <c r="CL301" i="1"/>
  <c r="CQ301" i="1"/>
  <c r="AY299" i="1"/>
  <c r="DO299" i="1" s="1"/>
  <c r="AX299" i="1"/>
  <c r="DJ299" i="1" s="1"/>
  <c r="AY298" i="1"/>
  <c r="DO298" i="1" s="1"/>
  <c r="BL301" i="1"/>
  <c r="BG301" i="1"/>
  <c r="EE301" i="1"/>
  <c r="AO301" i="1"/>
  <c r="BY299" i="1"/>
  <c r="BZ299" i="1" s="1"/>
  <c r="AW300" i="1"/>
  <c r="EF300" i="1"/>
  <c r="EG300" i="1" s="1"/>
  <c r="BT299" i="1"/>
  <c r="BU299" i="1" s="1"/>
  <c r="CB299" i="1" s="1"/>
  <c r="CD299" i="1" s="1"/>
  <c r="EA299" i="1" s="1"/>
  <c r="AP300" i="1"/>
  <c r="BR300" i="1" s="1"/>
  <c r="CH302" i="1"/>
  <c r="AC302" i="1"/>
  <c r="BC302" i="1"/>
  <c r="CM301" i="1"/>
  <c r="CR301" i="1"/>
  <c r="EO304" i="1"/>
  <c r="EL304" i="1"/>
  <c r="CB298" i="1"/>
  <c r="CD298" i="1" s="1"/>
  <c r="EA298" i="1" s="1"/>
  <c r="BD302" i="1"/>
  <c r="AS302" i="1"/>
  <c r="CI302" i="1" s="1"/>
  <c r="DQ297" i="1"/>
  <c r="DR297" i="1" s="1"/>
  <c r="DT297" i="1" s="1"/>
  <c r="DX297" i="1" s="1"/>
  <c r="EB297" i="1" s="1"/>
  <c r="EC297" i="1" s="1"/>
  <c r="EI297" i="1" s="1"/>
  <c r="BN300" i="1"/>
  <c r="BM301" i="1"/>
  <c r="BH301" i="1"/>
  <c r="DC302" i="1"/>
  <c r="DD302" i="1" s="1"/>
  <c r="CY302" i="1"/>
  <c r="CZ302" i="1" s="1"/>
  <c r="DF302" i="1" s="1"/>
  <c r="BX303" i="1"/>
  <c r="DP303" i="1"/>
  <c r="DK303" i="1"/>
  <c r="BS303" i="1"/>
  <c r="AM303" i="1"/>
  <c r="BI300" i="1"/>
  <c r="BP300" i="1" s="1"/>
  <c r="BT300" i="1" l="1"/>
  <c r="BU300" i="1" s="1"/>
  <c r="DQ299" i="1"/>
  <c r="DR299" i="1" s="1"/>
  <c r="AE304" i="1"/>
  <c r="AT304" i="1" s="1"/>
  <c r="CV304" i="1" s="1"/>
  <c r="AB304" i="1"/>
  <c r="AA304" i="1"/>
  <c r="EF301" i="1"/>
  <c r="EG301" i="1" s="1"/>
  <c r="AW301" i="1"/>
  <c r="CS301" i="1"/>
  <c r="CR302" i="1"/>
  <c r="CM302" i="1"/>
  <c r="BI301" i="1"/>
  <c r="CN301" i="1"/>
  <c r="DH301" i="1" s="1"/>
  <c r="DC303" i="1"/>
  <c r="DD303" i="1" s="1"/>
  <c r="CY303" i="1"/>
  <c r="CZ303" i="1" s="1"/>
  <c r="DF303" i="1" s="1"/>
  <c r="BG302" i="1"/>
  <c r="BL302" i="1"/>
  <c r="BH302" i="1"/>
  <c r="BM302" i="1"/>
  <c r="AO302" i="1"/>
  <c r="EE302" i="1"/>
  <c r="AX300" i="1"/>
  <c r="DJ300" i="1" s="1"/>
  <c r="BN301" i="1"/>
  <c r="AC303" i="1"/>
  <c r="BC303" i="1"/>
  <c r="CH303" i="1"/>
  <c r="AU302" i="1"/>
  <c r="DQ298" i="1"/>
  <c r="DR298" i="1" s="1"/>
  <c r="DT298" i="1" s="1"/>
  <c r="DX298" i="1" s="1"/>
  <c r="EB298" i="1" s="1"/>
  <c r="EC298" i="1" s="1"/>
  <c r="EI298" i="1" s="1"/>
  <c r="BD303" i="1"/>
  <c r="AS303" i="1"/>
  <c r="CI303" i="1" s="1"/>
  <c r="CQ302" i="1"/>
  <c r="CS302" i="1" s="1"/>
  <c r="CL302" i="1"/>
  <c r="CN302" i="1" s="1"/>
  <c r="DH302" i="1" s="1"/>
  <c r="U306" i="1"/>
  <c r="W305" i="1"/>
  <c r="V305" i="1"/>
  <c r="EO305" i="1"/>
  <c r="EL305" i="1"/>
  <c r="AQ300" i="1"/>
  <c r="BW300" i="1" s="1"/>
  <c r="AP301" i="1"/>
  <c r="BR301" i="1" s="1"/>
  <c r="DL299" i="1"/>
  <c r="DM299" i="1" s="1"/>
  <c r="DT299" i="1" s="1"/>
  <c r="DX299" i="1" s="1"/>
  <c r="EB299" i="1" s="1"/>
  <c r="EC299" i="1" s="1"/>
  <c r="EI299" i="1" s="1"/>
  <c r="BS304" i="1"/>
  <c r="DK304" i="1"/>
  <c r="DP304" i="1"/>
  <c r="BX304" i="1"/>
  <c r="AM304" i="1"/>
  <c r="BM303" i="1" l="1"/>
  <c r="BH303" i="1"/>
  <c r="EE303" i="1"/>
  <c r="AO303" i="1"/>
  <c r="BX305" i="1"/>
  <c r="DP305" i="1"/>
  <c r="DK305" i="1"/>
  <c r="BS305" i="1"/>
  <c r="AM305" i="1"/>
  <c r="BN302" i="1"/>
  <c r="AB305" i="1"/>
  <c r="AA305" i="1"/>
  <c r="AE305" i="1"/>
  <c r="AT305" i="1" s="1"/>
  <c r="CV305" i="1" s="1"/>
  <c r="DM300" i="1"/>
  <c r="DL300" i="1"/>
  <c r="BI302" i="1"/>
  <c r="BP302" i="1" s="1"/>
  <c r="BU301" i="1"/>
  <c r="BT301" i="1"/>
  <c r="W306" i="1"/>
  <c r="V306" i="1"/>
  <c r="U307" i="1"/>
  <c r="AW302" i="1"/>
  <c r="EF302" i="1"/>
  <c r="AY300" i="1"/>
  <c r="DO300" i="1" s="1"/>
  <c r="AY301" i="1"/>
  <c r="DO301" i="1" s="1"/>
  <c r="AX301" i="1"/>
  <c r="DJ301" i="1" s="1"/>
  <c r="EO306" i="1"/>
  <c r="EL306" i="1"/>
  <c r="AQ301" i="1"/>
  <c r="BW301" i="1" s="1"/>
  <c r="EG302" i="1"/>
  <c r="BY300" i="1"/>
  <c r="BZ300" i="1" s="1"/>
  <c r="CB300" i="1" s="1"/>
  <c r="CD300" i="1" s="1"/>
  <c r="EA300" i="1" s="1"/>
  <c r="AU303" i="1"/>
  <c r="AP302" i="1"/>
  <c r="BR302" i="1" s="1"/>
  <c r="CH304" i="1"/>
  <c r="AC304" i="1"/>
  <c r="BC304" i="1"/>
  <c r="CL303" i="1"/>
  <c r="CN303" i="1" s="1"/>
  <c r="CQ303" i="1"/>
  <c r="BD304" i="1"/>
  <c r="AS304" i="1"/>
  <c r="CI304" i="1" s="1"/>
  <c r="CM303" i="1"/>
  <c r="CR303" i="1"/>
  <c r="BL303" i="1"/>
  <c r="BN303" i="1" s="1"/>
  <c r="BG303" i="1"/>
  <c r="BI303" i="1" s="1"/>
  <c r="BP303" i="1" s="1"/>
  <c r="BP301" i="1"/>
  <c r="DC304" i="1"/>
  <c r="DD304" i="1" s="1"/>
  <c r="CY304" i="1"/>
  <c r="CZ304" i="1" s="1"/>
  <c r="DF304" i="1" s="1"/>
  <c r="CR304" i="1" l="1"/>
  <c r="CM304" i="1"/>
  <c r="AU304" i="1"/>
  <c r="BY301" i="1"/>
  <c r="BZ301" i="1" s="1"/>
  <c r="CB301" i="1" s="1"/>
  <c r="CD301" i="1" s="1"/>
  <c r="EA301" i="1" s="1"/>
  <c r="AY302" i="1"/>
  <c r="DO302" i="1" s="1"/>
  <c r="AX302" i="1"/>
  <c r="DJ302" i="1" s="1"/>
  <c r="DC305" i="1"/>
  <c r="DD305" i="1" s="1"/>
  <c r="CY305" i="1"/>
  <c r="CZ305" i="1" s="1"/>
  <c r="DF305" i="1" s="1"/>
  <c r="W307" i="1"/>
  <c r="U308" i="1"/>
  <c r="V307" i="1"/>
  <c r="AQ302" i="1"/>
  <c r="BW302" i="1" s="1"/>
  <c r="BS306" i="1"/>
  <c r="DK306" i="1"/>
  <c r="DP306" i="1"/>
  <c r="BX306" i="1"/>
  <c r="AM306" i="1"/>
  <c r="AC305" i="1"/>
  <c r="BC305" i="1"/>
  <c r="CH305" i="1"/>
  <c r="AQ303" i="1"/>
  <c r="BW303" i="1" s="1"/>
  <c r="AP303" i="1"/>
  <c r="BR303" i="1" s="1"/>
  <c r="BH304" i="1"/>
  <c r="BM304" i="1"/>
  <c r="BU302" i="1"/>
  <c r="BT302" i="1"/>
  <c r="EO307" i="1"/>
  <c r="EL307" i="1"/>
  <c r="AE306" i="1"/>
  <c r="AT306" i="1" s="1"/>
  <c r="CV306" i="1" s="1"/>
  <c r="AB306" i="1"/>
  <c r="AA306" i="1"/>
  <c r="BD305" i="1"/>
  <c r="AS305" i="1"/>
  <c r="CI305" i="1" s="1"/>
  <c r="CQ304" i="1"/>
  <c r="CS304" i="1" s="1"/>
  <c r="CL304" i="1"/>
  <c r="CN304" i="1" s="1"/>
  <c r="DH304" i="1"/>
  <c r="CS303" i="1"/>
  <c r="DH303" i="1" s="1"/>
  <c r="EF303" i="1"/>
  <c r="EG303" i="1" s="1"/>
  <c r="AW303" i="1"/>
  <c r="DM301" i="1"/>
  <c r="DL301" i="1"/>
  <c r="DQ301" i="1"/>
  <c r="DR301" i="1" s="1"/>
  <c r="BG304" i="1"/>
  <c r="BI304" i="1" s="1"/>
  <c r="BL304" i="1"/>
  <c r="BN304" i="1" s="1"/>
  <c r="BP304" i="1" s="1"/>
  <c r="DQ300" i="1"/>
  <c r="DR300" i="1" s="1"/>
  <c r="DT300" i="1" s="1"/>
  <c r="DX300" i="1" s="1"/>
  <c r="EB300" i="1" s="1"/>
  <c r="EC300" i="1" s="1"/>
  <c r="EI300" i="1" s="1"/>
  <c r="AO304" i="1"/>
  <c r="EE304" i="1"/>
  <c r="BL305" i="1" l="1"/>
  <c r="BG305" i="1"/>
  <c r="DK307" i="1"/>
  <c r="BX307" i="1"/>
  <c r="DP307" i="1"/>
  <c r="BS307" i="1"/>
  <c r="AM307" i="1"/>
  <c r="DQ302" i="1"/>
  <c r="DR302" i="1" s="1"/>
  <c r="CM305" i="1"/>
  <c r="CR305" i="1"/>
  <c r="EE305" i="1"/>
  <c r="AO305" i="1"/>
  <c r="V308" i="1"/>
  <c r="U309" i="1"/>
  <c r="W308" i="1"/>
  <c r="DT301" i="1"/>
  <c r="DX301" i="1" s="1"/>
  <c r="EB301" i="1" s="1"/>
  <c r="EC301" i="1" s="1"/>
  <c r="EI301" i="1" s="1"/>
  <c r="AX303" i="1"/>
  <c r="DJ303" i="1" s="1"/>
  <c r="BM305" i="1"/>
  <c r="BH305" i="1"/>
  <c r="AB307" i="1"/>
  <c r="AE307" i="1"/>
  <c r="AT307" i="1" s="1"/>
  <c r="CV307" i="1" s="1"/>
  <c r="AA307" i="1"/>
  <c r="CH306" i="1"/>
  <c r="AC306" i="1"/>
  <c r="BC306" i="1"/>
  <c r="AW304" i="1"/>
  <c r="EF304" i="1"/>
  <c r="EG304" i="1" s="1"/>
  <c r="AP304" i="1"/>
  <c r="BR304" i="1" s="1"/>
  <c r="BD306" i="1"/>
  <c r="AS306" i="1"/>
  <c r="CI306" i="1" s="1"/>
  <c r="BU303" i="1"/>
  <c r="BT303" i="1"/>
  <c r="DC306" i="1"/>
  <c r="DD306" i="1" s="1"/>
  <c r="CY306" i="1"/>
  <c r="CZ306" i="1" s="1"/>
  <c r="DF306" i="1"/>
  <c r="BY303" i="1"/>
  <c r="BZ303" i="1" s="1"/>
  <c r="AU305" i="1"/>
  <c r="EO308" i="1"/>
  <c r="EL308" i="1"/>
  <c r="CL305" i="1"/>
  <c r="CN305" i="1" s="1"/>
  <c r="CQ305" i="1"/>
  <c r="CS305" i="1" s="1"/>
  <c r="DH305" i="1"/>
  <c r="BZ302" i="1"/>
  <c r="CB302" i="1" s="1"/>
  <c r="CD302" i="1" s="1"/>
  <c r="EA302" i="1" s="1"/>
  <c r="BY302" i="1"/>
  <c r="DL302" i="1"/>
  <c r="DM302" i="1" s="1"/>
  <c r="DT302" i="1" s="1"/>
  <c r="DX302" i="1" s="1"/>
  <c r="EB302" i="1" s="1"/>
  <c r="EC302" i="1" l="1"/>
  <c r="EI302" i="1" s="1"/>
  <c r="CB303" i="1"/>
  <c r="CD303" i="1" s="1"/>
  <c r="EA303" i="1" s="1"/>
  <c r="AO306" i="1"/>
  <c r="EE306" i="1"/>
  <c r="AP305" i="1"/>
  <c r="BR305" i="1" s="1"/>
  <c r="AU306" i="1"/>
  <c r="DM303" i="1"/>
  <c r="DL303" i="1"/>
  <c r="BH306" i="1"/>
  <c r="BM306" i="1"/>
  <c r="CQ306" i="1"/>
  <c r="CS306" i="1" s="1"/>
  <c r="CL306" i="1"/>
  <c r="CN306" i="1" s="1"/>
  <c r="DH306" i="1" s="1"/>
  <c r="AY303" i="1"/>
  <c r="DO303" i="1" s="1"/>
  <c r="CR306" i="1"/>
  <c r="CM306" i="1"/>
  <c r="AQ304" i="1"/>
  <c r="BW304" i="1" s="1"/>
  <c r="CH307" i="1"/>
  <c r="BC307" i="1"/>
  <c r="AC307" i="1"/>
  <c r="DC307" i="1"/>
  <c r="DD307" i="1" s="1"/>
  <c r="CY307" i="1"/>
  <c r="CZ307" i="1" s="1"/>
  <c r="DF307" i="1" s="1"/>
  <c r="BI305" i="1"/>
  <c r="BP305" i="1" s="1"/>
  <c r="BD307" i="1"/>
  <c r="AS307" i="1"/>
  <c r="CI307" i="1" s="1"/>
  <c r="AE308" i="1"/>
  <c r="AT308" i="1" s="1"/>
  <c r="CV308" i="1" s="1"/>
  <c r="AB308" i="1"/>
  <c r="AA308" i="1"/>
  <c r="BN305" i="1"/>
  <c r="BT304" i="1"/>
  <c r="BU304" i="1" s="1"/>
  <c r="EO309" i="1"/>
  <c r="EL309" i="1"/>
  <c r="AX304" i="1"/>
  <c r="DJ304" i="1" s="1"/>
  <c r="W309" i="1"/>
  <c r="V309" i="1"/>
  <c r="U310" i="1"/>
  <c r="EF305" i="1"/>
  <c r="EG305" i="1" s="1"/>
  <c r="AW305" i="1"/>
  <c r="BG306" i="1"/>
  <c r="BI306" i="1" s="1"/>
  <c r="BP306" i="1" s="1"/>
  <c r="BL306" i="1"/>
  <c r="BN306" i="1" s="1"/>
  <c r="BS308" i="1"/>
  <c r="DK308" i="1"/>
  <c r="BX308" i="1"/>
  <c r="DP308" i="1"/>
  <c r="AM308" i="1"/>
  <c r="DL304" i="1" l="1"/>
  <c r="DM304" i="1" s="1"/>
  <c r="BD308" i="1"/>
  <c r="AS308" i="1"/>
  <c r="CI308" i="1" s="1"/>
  <c r="AU307" i="1"/>
  <c r="DC308" i="1"/>
  <c r="DD308" i="1" s="1"/>
  <c r="CY308" i="1"/>
  <c r="CZ308" i="1" s="1"/>
  <c r="DF308" i="1" s="1"/>
  <c r="AO307" i="1"/>
  <c r="EE307" i="1"/>
  <c r="AW306" i="1"/>
  <c r="EF306" i="1"/>
  <c r="EG306" i="1" s="1"/>
  <c r="CR307" i="1"/>
  <c r="CM307" i="1"/>
  <c r="BL307" i="1"/>
  <c r="BG307" i="1"/>
  <c r="BI307" i="1" s="1"/>
  <c r="BT305" i="1"/>
  <c r="BU305" i="1" s="1"/>
  <c r="AX305" i="1"/>
  <c r="DJ305" i="1" s="1"/>
  <c r="EO310" i="1"/>
  <c r="EL310" i="1"/>
  <c r="BM307" i="1"/>
  <c r="BH307" i="1"/>
  <c r="CL307" i="1"/>
  <c r="CN307" i="1" s="1"/>
  <c r="DH307" i="1" s="1"/>
  <c r="CQ307" i="1"/>
  <c r="CS307" i="1" s="1"/>
  <c r="AQ305" i="1"/>
  <c r="BW305" i="1" s="1"/>
  <c r="BY304" i="1"/>
  <c r="BZ304" i="1" s="1"/>
  <c r="CB304" i="1" s="1"/>
  <c r="CD304" i="1" s="1"/>
  <c r="EA304" i="1" s="1"/>
  <c r="V310" i="1"/>
  <c r="W310" i="1"/>
  <c r="U311" i="1"/>
  <c r="AP306" i="1"/>
  <c r="BR306" i="1" s="1"/>
  <c r="AY304" i="1"/>
  <c r="DO304" i="1" s="1"/>
  <c r="BS309" i="1"/>
  <c r="DK309" i="1"/>
  <c r="DP309" i="1"/>
  <c r="BX309" i="1"/>
  <c r="AM309" i="1"/>
  <c r="AB309" i="1"/>
  <c r="AE309" i="1"/>
  <c r="AT309" i="1" s="1"/>
  <c r="CV309" i="1" s="1"/>
  <c r="AA309" i="1"/>
  <c r="AC308" i="1"/>
  <c r="CH308" i="1"/>
  <c r="BC308" i="1"/>
  <c r="DR303" i="1"/>
  <c r="DT303" i="1" s="1"/>
  <c r="DX303" i="1" s="1"/>
  <c r="EB303" i="1" s="1"/>
  <c r="EC303" i="1" s="1"/>
  <c r="EI303" i="1" s="1"/>
  <c r="DQ303" i="1"/>
  <c r="BL308" i="1" l="1"/>
  <c r="BN308" i="1" s="1"/>
  <c r="BG308" i="1"/>
  <c r="DP310" i="1"/>
  <c r="BS310" i="1"/>
  <c r="DK310" i="1"/>
  <c r="BX310" i="1"/>
  <c r="AM310" i="1"/>
  <c r="AY306" i="1"/>
  <c r="DO306" i="1" s="1"/>
  <c r="AX306" i="1"/>
  <c r="DJ306" i="1" s="1"/>
  <c r="CM308" i="1"/>
  <c r="CR308" i="1"/>
  <c r="AO308" i="1"/>
  <c r="EE308" i="1"/>
  <c r="BM308" i="1"/>
  <c r="BH308" i="1"/>
  <c r="DC309" i="1"/>
  <c r="DD309" i="1" s="1"/>
  <c r="CY309" i="1"/>
  <c r="CZ309" i="1" s="1"/>
  <c r="DF309" i="1"/>
  <c r="DQ304" i="1"/>
  <c r="DR304" i="1" s="1"/>
  <c r="DT304" i="1" s="1"/>
  <c r="DX304" i="1" s="1"/>
  <c r="EB304" i="1" s="1"/>
  <c r="EC304" i="1" s="1"/>
  <c r="EI304" i="1" s="1"/>
  <c r="AE310" i="1"/>
  <c r="AT310" i="1" s="1"/>
  <c r="CV310" i="1" s="1"/>
  <c r="AA310" i="1"/>
  <c r="AB310" i="1"/>
  <c r="EF307" i="1"/>
  <c r="EG307" i="1" s="1"/>
  <c r="AW307" i="1"/>
  <c r="CQ308" i="1"/>
  <c r="CS308" i="1" s="1"/>
  <c r="DH308" i="1" s="1"/>
  <c r="CL308" i="1"/>
  <c r="CN308" i="1" s="1"/>
  <c r="AP307" i="1"/>
  <c r="BR307" i="1" s="1"/>
  <c r="BD309" i="1"/>
  <c r="AS309" i="1"/>
  <c r="CI309" i="1" s="1"/>
  <c r="AQ306" i="1"/>
  <c r="BW306" i="1" s="1"/>
  <c r="EO311" i="1"/>
  <c r="EL311" i="1"/>
  <c r="BN307" i="1"/>
  <c r="BP307" i="1" s="1"/>
  <c r="BU306" i="1"/>
  <c r="BT306" i="1"/>
  <c r="BY305" i="1"/>
  <c r="BZ305" i="1" s="1"/>
  <c r="CB305" i="1" s="1"/>
  <c r="CD305" i="1" s="1"/>
  <c r="EA305" i="1" s="1"/>
  <c r="CH309" i="1"/>
  <c r="BC309" i="1"/>
  <c r="AC309" i="1"/>
  <c r="DM305" i="1"/>
  <c r="DL305" i="1"/>
  <c r="AU308" i="1"/>
  <c r="W311" i="1"/>
  <c r="V311" i="1"/>
  <c r="U312" i="1"/>
  <c r="AY305" i="1"/>
  <c r="DO305" i="1" s="1"/>
  <c r="EO312" i="1" l="1"/>
  <c r="EL312" i="1"/>
  <c r="AB311" i="1"/>
  <c r="AA311" i="1"/>
  <c r="AE311" i="1"/>
  <c r="AT311" i="1" s="1"/>
  <c r="CV311" i="1" s="1"/>
  <c r="CL309" i="1"/>
  <c r="CN309" i="1" s="1"/>
  <c r="CQ309" i="1"/>
  <c r="BY306" i="1"/>
  <c r="BZ306" i="1" s="1"/>
  <c r="CB306" i="1" s="1"/>
  <c r="CD306" i="1" s="1"/>
  <c r="EA306" i="1" s="1"/>
  <c r="AX307" i="1"/>
  <c r="DJ307" i="1" s="1"/>
  <c r="CR309" i="1"/>
  <c r="CM309" i="1"/>
  <c r="DL306" i="1"/>
  <c r="DM306" i="1" s="1"/>
  <c r="BI308" i="1"/>
  <c r="BP308" i="1" s="1"/>
  <c r="DK311" i="1"/>
  <c r="DP311" i="1"/>
  <c r="BX311" i="1"/>
  <c r="BS311" i="1"/>
  <c r="AM311" i="1"/>
  <c r="AS310" i="1"/>
  <c r="CI310" i="1" s="1"/>
  <c r="BD310" i="1"/>
  <c r="DQ306" i="1"/>
  <c r="DR306" i="1" s="1"/>
  <c r="AQ307" i="1"/>
  <c r="BW307" i="1" s="1"/>
  <c r="AC310" i="1"/>
  <c r="CH310" i="1"/>
  <c r="BC310" i="1"/>
  <c r="AU310" i="1"/>
  <c r="AW308" i="1"/>
  <c r="EF308" i="1"/>
  <c r="BT307" i="1"/>
  <c r="BU307" i="1" s="1"/>
  <c r="CY310" i="1"/>
  <c r="CZ310" i="1" s="1"/>
  <c r="DF310" i="1" s="1"/>
  <c r="DC310" i="1"/>
  <c r="DD310" i="1" s="1"/>
  <c r="DQ305" i="1"/>
  <c r="DR305" i="1" s="1"/>
  <c r="DT305" i="1" s="1"/>
  <c r="DX305" i="1" s="1"/>
  <c r="EB305" i="1" s="1"/>
  <c r="EC305" i="1" s="1"/>
  <c r="EI305" i="1" s="1"/>
  <c r="AU309" i="1"/>
  <c r="EG308" i="1"/>
  <c r="BG309" i="1"/>
  <c r="BL309" i="1"/>
  <c r="BM309" i="1"/>
  <c r="BH309" i="1"/>
  <c r="V312" i="1"/>
  <c r="W312" i="1"/>
  <c r="U313" i="1"/>
  <c r="AO309" i="1"/>
  <c r="EE309" i="1"/>
  <c r="AP308" i="1"/>
  <c r="BR308" i="1" s="1"/>
  <c r="AQ308" i="1"/>
  <c r="BW308" i="1" s="1"/>
  <c r="DT306" i="1" l="1"/>
  <c r="DX306" i="1" s="1"/>
  <c r="EB306" i="1" s="1"/>
  <c r="EC306" i="1" s="1"/>
  <c r="EI306" i="1" s="1"/>
  <c r="AB312" i="1"/>
  <c r="AA312" i="1"/>
  <c r="AE312" i="1"/>
  <c r="AT312" i="1" s="1"/>
  <c r="CV312" i="1" s="1"/>
  <c r="DC311" i="1"/>
  <c r="DD311" i="1" s="1"/>
  <c r="CY311" i="1"/>
  <c r="CZ311" i="1" s="1"/>
  <c r="DF311" i="1" s="1"/>
  <c r="EE310" i="1"/>
  <c r="AO310" i="1"/>
  <c r="DL307" i="1"/>
  <c r="DM307" i="1"/>
  <c r="CH311" i="1"/>
  <c r="BC311" i="1"/>
  <c r="AC311" i="1"/>
  <c r="BY307" i="1"/>
  <c r="BZ307" i="1" s="1"/>
  <c r="CB307" i="1" s="1"/>
  <c r="CD307" i="1" s="1"/>
  <c r="EA307" i="1" s="1"/>
  <c r="AY307" i="1"/>
  <c r="DO307" i="1" s="1"/>
  <c r="BD311" i="1"/>
  <c r="AS311" i="1"/>
  <c r="CI311" i="1" s="1"/>
  <c r="CQ310" i="1"/>
  <c r="CS310" i="1" s="1"/>
  <c r="CL310" i="1"/>
  <c r="BG310" i="1"/>
  <c r="BL310" i="1"/>
  <c r="EF309" i="1"/>
  <c r="EG309" i="1" s="1"/>
  <c r="AW309" i="1"/>
  <c r="BT308" i="1"/>
  <c r="BU308" i="1" s="1"/>
  <c r="CB308" i="1" s="1"/>
  <c r="CD308" i="1" s="1"/>
  <c r="EA308" i="1" s="1"/>
  <c r="AX308" i="1"/>
  <c r="DJ308" i="1" s="1"/>
  <c r="AY308" i="1"/>
  <c r="DO308" i="1" s="1"/>
  <c r="EO313" i="1"/>
  <c r="EL313" i="1"/>
  <c r="BZ308" i="1"/>
  <c r="BY308" i="1"/>
  <c r="BN309" i="1"/>
  <c r="BH310" i="1"/>
  <c r="BM310" i="1"/>
  <c r="U314" i="1"/>
  <c r="W313" i="1"/>
  <c r="V313" i="1"/>
  <c r="DP312" i="1"/>
  <c r="DK312" i="1"/>
  <c r="BS312" i="1"/>
  <c r="BX312" i="1"/>
  <c r="AM312" i="1"/>
  <c r="AP309" i="1"/>
  <c r="BR309" i="1" s="1"/>
  <c r="BI309" i="1"/>
  <c r="BP309" i="1" s="1"/>
  <c r="EF310" i="1"/>
  <c r="AW310" i="1"/>
  <c r="CM310" i="1"/>
  <c r="CR310" i="1"/>
  <c r="CS309" i="1"/>
  <c r="DH309" i="1" s="1"/>
  <c r="CR311" i="1" l="1"/>
  <c r="CM311" i="1"/>
  <c r="CL311" i="1"/>
  <c r="CN311" i="1" s="1"/>
  <c r="CQ311" i="1"/>
  <c r="CS311" i="1" s="1"/>
  <c r="DH311" i="1"/>
  <c r="DC312" i="1"/>
  <c r="DD312" i="1" s="1"/>
  <c r="CY312" i="1"/>
  <c r="CZ312" i="1" s="1"/>
  <c r="DF312" i="1" s="1"/>
  <c r="AQ309" i="1"/>
  <c r="BW309" i="1" s="1"/>
  <c r="BM311" i="1"/>
  <c r="BH311" i="1"/>
  <c r="AC312" i="1"/>
  <c r="BC312" i="1"/>
  <c r="CH312" i="1"/>
  <c r="BX313" i="1"/>
  <c r="DP313" i="1"/>
  <c r="BS313" i="1"/>
  <c r="DK313" i="1"/>
  <c r="AM313" i="1"/>
  <c r="BT309" i="1"/>
  <c r="BU309" i="1" s="1"/>
  <c r="EO314" i="1"/>
  <c r="EL314" i="1"/>
  <c r="DQ307" i="1"/>
  <c r="DR307" i="1" s="1"/>
  <c r="DT307" i="1" s="1"/>
  <c r="DX307" i="1" s="1"/>
  <c r="EB307" i="1" s="1"/>
  <c r="EC307" i="1" s="1"/>
  <c r="EI307" i="1" s="1"/>
  <c r="AS312" i="1"/>
  <c r="CI312" i="1" s="1"/>
  <c r="BD312" i="1"/>
  <c r="AU311" i="1"/>
  <c r="BN310" i="1"/>
  <c r="AP310" i="1"/>
  <c r="BR310" i="1" s="1"/>
  <c r="AA313" i="1"/>
  <c r="AB313" i="1"/>
  <c r="AE313" i="1"/>
  <c r="AT313" i="1" s="1"/>
  <c r="CV313" i="1" s="1"/>
  <c r="AX309" i="1"/>
  <c r="DJ309" i="1" s="1"/>
  <c r="DQ308" i="1"/>
  <c r="DR308" i="1" s="1"/>
  <c r="BI310" i="1"/>
  <c r="BP310" i="1" s="1"/>
  <c r="EG310" i="1"/>
  <c r="U315" i="1"/>
  <c r="V314" i="1"/>
  <c r="W314" i="1"/>
  <c r="DL308" i="1"/>
  <c r="DM308" i="1" s="1"/>
  <c r="AO311" i="1"/>
  <c r="EE311" i="1"/>
  <c r="AX310" i="1"/>
  <c r="DJ310" i="1" s="1"/>
  <c r="AY310" i="1"/>
  <c r="DO310" i="1" s="1"/>
  <c r="CN310" i="1"/>
  <c r="DH310" i="1" s="1"/>
  <c r="BG311" i="1"/>
  <c r="BI311" i="1" s="1"/>
  <c r="BP311" i="1" s="1"/>
  <c r="BL311" i="1"/>
  <c r="BN311" i="1" s="1"/>
  <c r="DT308" i="1" l="1"/>
  <c r="DX308" i="1" s="1"/>
  <c r="EB308" i="1" s="1"/>
  <c r="EC308" i="1" s="1"/>
  <c r="EI308" i="1" s="1"/>
  <c r="DQ310" i="1"/>
  <c r="DR310" i="1"/>
  <c r="BD313" i="1"/>
  <c r="AS313" i="1"/>
  <c r="CI313" i="1" s="1"/>
  <c r="EG311" i="1"/>
  <c r="BT310" i="1"/>
  <c r="BU310" i="1"/>
  <c r="CM312" i="1"/>
  <c r="CR312" i="1"/>
  <c r="EE312" i="1"/>
  <c r="AO312" i="1"/>
  <c r="AP311" i="1"/>
  <c r="BR311" i="1" s="1"/>
  <c r="AQ310" i="1"/>
  <c r="BW310" i="1" s="1"/>
  <c r="EO315" i="1"/>
  <c r="EL315" i="1"/>
  <c r="BY309" i="1"/>
  <c r="BZ309" i="1"/>
  <c r="CB309" i="1" s="1"/>
  <c r="CD309" i="1" s="1"/>
  <c r="EA309" i="1" s="1"/>
  <c r="U316" i="1"/>
  <c r="W315" i="1"/>
  <c r="V315" i="1"/>
  <c r="DL310" i="1"/>
  <c r="DM310" i="1" s="1"/>
  <c r="DT310" i="1" s="1"/>
  <c r="DX310" i="1" s="1"/>
  <c r="EB310" i="1" s="1"/>
  <c r="DL309" i="1"/>
  <c r="DM309" i="1" s="1"/>
  <c r="AU312" i="1"/>
  <c r="BC313" i="1"/>
  <c r="CH313" i="1"/>
  <c r="AC313" i="1"/>
  <c r="AE314" i="1"/>
  <c r="AT314" i="1" s="1"/>
  <c r="CV314" i="1" s="1"/>
  <c r="AB314" i="1"/>
  <c r="AA314" i="1"/>
  <c r="AY309" i="1"/>
  <c r="DO309" i="1" s="1"/>
  <c r="EF311" i="1"/>
  <c r="AW311" i="1"/>
  <c r="CL312" i="1"/>
  <c r="CQ312" i="1"/>
  <c r="BS314" i="1"/>
  <c r="DK314" i="1"/>
  <c r="BX314" i="1"/>
  <c r="DP314" i="1"/>
  <c r="AM314" i="1"/>
  <c r="DC313" i="1"/>
  <c r="DD313" i="1" s="1"/>
  <c r="CY313" i="1"/>
  <c r="CZ313" i="1" s="1"/>
  <c r="DF313" i="1"/>
  <c r="BM312" i="1"/>
  <c r="BH312" i="1"/>
  <c r="BL312" i="1"/>
  <c r="BG312" i="1"/>
  <c r="CR313" i="1" l="1"/>
  <c r="CM313" i="1"/>
  <c r="DQ309" i="1"/>
  <c r="DR309" i="1" s="1"/>
  <c r="DT309" i="1" s="1"/>
  <c r="DX309" i="1" s="1"/>
  <c r="EB309" i="1" s="1"/>
  <c r="EC309" i="1" s="1"/>
  <c r="EI309" i="1" s="1"/>
  <c r="BM313" i="1"/>
  <c r="BH313" i="1"/>
  <c r="BD314" i="1"/>
  <c r="AS314" i="1"/>
  <c r="CI314" i="1" s="1"/>
  <c r="EF312" i="1"/>
  <c r="AW312" i="1"/>
  <c r="EG312" i="1"/>
  <c r="AU314" i="1"/>
  <c r="AC314" i="1"/>
  <c r="BC314" i="1"/>
  <c r="CH314" i="1"/>
  <c r="CY314" i="1"/>
  <c r="CZ314" i="1" s="1"/>
  <c r="DC314" i="1"/>
  <c r="DD314" i="1" s="1"/>
  <c r="DF314" i="1"/>
  <c r="BY310" i="1"/>
  <c r="BZ310" i="1" s="1"/>
  <c r="CB310" i="1" s="1"/>
  <c r="CD310" i="1" s="1"/>
  <c r="EA310" i="1" s="1"/>
  <c r="EC310" i="1" s="1"/>
  <c r="EI310" i="1" s="1"/>
  <c r="BX315" i="1"/>
  <c r="DP315" i="1"/>
  <c r="BS315" i="1"/>
  <c r="DK315" i="1"/>
  <c r="AM315" i="1"/>
  <c r="EE313" i="1"/>
  <c r="AO313" i="1"/>
  <c r="AU313" i="1"/>
  <c r="BI312" i="1"/>
  <c r="AA315" i="1"/>
  <c r="AE315" i="1"/>
  <c r="AT315" i="1" s="1"/>
  <c r="CV315" i="1" s="1"/>
  <c r="AB315" i="1"/>
  <c r="AQ311" i="1"/>
  <c r="BW311" i="1" s="1"/>
  <c r="EO316" i="1"/>
  <c r="EL316" i="1"/>
  <c r="CS312" i="1"/>
  <c r="CN312" i="1"/>
  <c r="BT311" i="1"/>
  <c r="BU311" i="1" s="1"/>
  <c r="AX311" i="1"/>
  <c r="DJ311" i="1" s="1"/>
  <c r="CQ313" i="1"/>
  <c r="CS313" i="1" s="1"/>
  <c r="CL313" i="1"/>
  <c r="CN313" i="1" s="1"/>
  <c r="DH313" i="1"/>
  <c r="BN312" i="1"/>
  <c r="BL313" i="1"/>
  <c r="BG313" i="1"/>
  <c r="U317" i="1"/>
  <c r="V316" i="1"/>
  <c r="W316" i="1"/>
  <c r="AP312" i="1"/>
  <c r="BR312" i="1" s="1"/>
  <c r="AE316" i="1" l="1"/>
  <c r="AT316" i="1" s="1"/>
  <c r="CV316" i="1" s="1"/>
  <c r="AB316" i="1"/>
  <c r="AA316" i="1"/>
  <c r="AP313" i="1"/>
  <c r="BR313" i="1" s="1"/>
  <c r="BS316" i="1"/>
  <c r="DK316" i="1"/>
  <c r="BX316" i="1"/>
  <c r="DP316" i="1"/>
  <c r="AM316" i="1"/>
  <c r="EG313" i="1"/>
  <c r="U318" i="1"/>
  <c r="W317" i="1"/>
  <c r="V317" i="1"/>
  <c r="BY311" i="1"/>
  <c r="BZ311" i="1"/>
  <c r="CB311" i="1" s="1"/>
  <c r="CD311" i="1" s="1"/>
  <c r="EA311" i="1" s="1"/>
  <c r="DC315" i="1"/>
  <c r="DD315" i="1" s="1"/>
  <c r="CY315" i="1"/>
  <c r="CZ315" i="1" s="1"/>
  <c r="DF315" i="1" s="1"/>
  <c r="BT312" i="1"/>
  <c r="BU312" i="1"/>
  <c r="AW313" i="1"/>
  <c r="EF313" i="1"/>
  <c r="BG314" i="1"/>
  <c r="BL314" i="1"/>
  <c r="BN314" i="1" s="1"/>
  <c r="EE314" i="1"/>
  <c r="EG314" i="1" s="1"/>
  <c r="AO314" i="1"/>
  <c r="EO317" i="1"/>
  <c r="EL317" i="1"/>
  <c r="AW314" i="1"/>
  <c r="EF314" i="1"/>
  <c r="DL311" i="1"/>
  <c r="DM311" i="1" s="1"/>
  <c r="AY311" i="1"/>
  <c r="DO311" i="1" s="1"/>
  <c r="BI313" i="1"/>
  <c r="BP313" i="1" s="1"/>
  <c r="CM314" i="1"/>
  <c r="CR314" i="1"/>
  <c r="BD315" i="1"/>
  <c r="AS315" i="1"/>
  <c r="CI315" i="1" s="1"/>
  <c r="AX312" i="1"/>
  <c r="DJ312" i="1" s="1"/>
  <c r="AY312" i="1"/>
  <c r="DO312" i="1" s="1"/>
  <c r="BN313" i="1"/>
  <c r="BC315" i="1"/>
  <c r="CH315" i="1"/>
  <c r="AC315" i="1"/>
  <c r="AQ312" i="1"/>
  <c r="BW312" i="1" s="1"/>
  <c r="DH312" i="1"/>
  <c r="BP312" i="1"/>
  <c r="CL314" i="1"/>
  <c r="CQ314" i="1"/>
  <c r="CS314" i="1" s="1"/>
  <c r="BH314" i="1"/>
  <c r="BM314" i="1"/>
  <c r="AA317" i="1" l="1"/>
  <c r="AE317" i="1"/>
  <c r="AT317" i="1" s="1"/>
  <c r="CV317" i="1" s="1"/>
  <c r="AB317" i="1"/>
  <c r="BL315" i="1"/>
  <c r="BN315" i="1" s="1"/>
  <c r="BG315" i="1"/>
  <c r="BI315" i="1" s="1"/>
  <c r="BP315" i="1" s="1"/>
  <c r="U319" i="1"/>
  <c r="V318" i="1"/>
  <c r="W318" i="1"/>
  <c r="AQ313" i="1"/>
  <c r="BW313" i="1" s="1"/>
  <c r="CN314" i="1"/>
  <c r="DH314" i="1" s="1"/>
  <c r="DQ311" i="1"/>
  <c r="DR311" i="1" s="1"/>
  <c r="DT311" i="1" s="1"/>
  <c r="DX311" i="1" s="1"/>
  <c r="EB311" i="1" s="1"/>
  <c r="EC311" i="1" s="1"/>
  <c r="EI311" i="1" s="1"/>
  <c r="AC316" i="1"/>
  <c r="BC316" i="1"/>
  <c r="CH316" i="1"/>
  <c r="BU313" i="1"/>
  <c r="BT313" i="1"/>
  <c r="DQ312" i="1"/>
  <c r="DR312" i="1" s="1"/>
  <c r="CY316" i="1"/>
  <c r="CZ316" i="1" s="1"/>
  <c r="DC316" i="1"/>
  <c r="DD316" i="1" s="1"/>
  <c r="DF316" i="1" s="1"/>
  <c r="CQ315" i="1"/>
  <c r="CS315" i="1" s="1"/>
  <c r="CL315" i="1"/>
  <c r="AQ314" i="1"/>
  <c r="BW314" i="1" s="1"/>
  <c r="AP314" i="1"/>
  <c r="BR314" i="1" s="1"/>
  <c r="BD316" i="1"/>
  <c r="AS316" i="1"/>
  <c r="CI316" i="1" s="1"/>
  <c r="CR315" i="1"/>
  <c r="CM315" i="1"/>
  <c r="BI314" i="1"/>
  <c r="BP314" i="1" s="1"/>
  <c r="DM312" i="1"/>
  <c r="DL312" i="1"/>
  <c r="BY312" i="1"/>
  <c r="BZ312" i="1" s="1"/>
  <c r="CB312" i="1" s="1"/>
  <c r="CD312" i="1" s="1"/>
  <c r="EA312" i="1" s="1"/>
  <c r="EE315" i="1"/>
  <c r="AO315" i="1"/>
  <c r="BM315" i="1"/>
  <c r="BH315" i="1"/>
  <c r="AX314" i="1"/>
  <c r="DJ314" i="1" s="1"/>
  <c r="EO318" i="1"/>
  <c r="EL318" i="1"/>
  <c r="AU315" i="1"/>
  <c r="AX313" i="1"/>
  <c r="DJ313" i="1" s="1"/>
  <c r="BX317" i="1"/>
  <c r="DP317" i="1"/>
  <c r="BS317" i="1"/>
  <c r="DK317" i="1"/>
  <c r="AM317" i="1"/>
  <c r="DT312" i="1" l="1"/>
  <c r="DX312" i="1" s="1"/>
  <c r="EB312" i="1" s="1"/>
  <c r="EC312" i="1" s="1"/>
  <c r="EI312" i="1" s="1"/>
  <c r="AW315" i="1"/>
  <c r="EF315" i="1"/>
  <c r="EG315" i="1" s="1"/>
  <c r="CN315" i="1"/>
  <c r="DH315" i="1" s="1"/>
  <c r="BD317" i="1"/>
  <c r="AS317" i="1"/>
  <c r="CI317" i="1" s="1"/>
  <c r="DL313" i="1"/>
  <c r="DM313" i="1" s="1"/>
  <c r="AY313" i="1"/>
  <c r="DO313" i="1" s="1"/>
  <c r="BY313" i="1"/>
  <c r="BZ313" i="1" s="1"/>
  <c r="CB313" i="1" s="1"/>
  <c r="CD313" i="1" s="1"/>
  <c r="EA313" i="1" s="1"/>
  <c r="CL316" i="1"/>
  <c r="CQ316" i="1"/>
  <c r="CS316" i="1" s="1"/>
  <c r="AE318" i="1"/>
  <c r="AT318" i="1" s="1"/>
  <c r="CV318" i="1" s="1"/>
  <c r="AB318" i="1"/>
  <c r="AA318" i="1"/>
  <c r="BC317" i="1"/>
  <c r="CH317" i="1"/>
  <c r="AC317" i="1"/>
  <c r="BY314" i="1"/>
  <c r="BZ314" i="1" s="1"/>
  <c r="DC317" i="1"/>
  <c r="DD317" i="1" s="1"/>
  <c r="CY317" i="1"/>
  <c r="CZ317" i="1" s="1"/>
  <c r="DF317" i="1" s="1"/>
  <c r="CM316" i="1"/>
  <c r="CR316" i="1"/>
  <c r="BS318" i="1"/>
  <c r="DK318" i="1"/>
  <c r="BX318" i="1"/>
  <c r="DP318" i="1"/>
  <c r="AM318" i="1"/>
  <c r="EO319" i="1"/>
  <c r="EL319" i="1"/>
  <c r="BH316" i="1"/>
  <c r="BM316" i="1"/>
  <c r="EE316" i="1"/>
  <c r="AO316" i="1"/>
  <c r="U320" i="1"/>
  <c r="V319" i="1"/>
  <c r="W319" i="1"/>
  <c r="DL314" i="1"/>
  <c r="DM314" i="1" s="1"/>
  <c r="AP315" i="1"/>
  <c r="BR315" i="1" s="1"/>
  <c r="BG316" i="1"/>
  <c r="BI316" i="1" s="1"/>
  <c r="BP316" i="1" s="1"/>
  <c r="BL316" i="1"/>
  <c r="BN316" i="1" s="1"/>
  <c r="AY314" i="1"/>
  <c r="DO314" i="1" s="1"/>
  <c r="BT314" i="1"/>
  <c r="BU314" i="1" s="1"/>
  <c r="CB314" i="1" s="1"/>
  <c r="CD314" i="1" s="1"/>
  <c r="EA314" i="1" s="1"/>
  <c r="AU316" i="1"/>
  <c r="BS319" i="1" l="1"/>
  <c r="BX319" i="1"/>
  <c r="DP319" i="1"/>
  <c r="DK319" i="1"/>
  <c r="AM319" i="1"/>
  <c r="CQ317" i="1"/>
  <c r="CL317" i="1"/>
  <c r="AE319" i="1"/>
  <c r="AT319" i="1" s="1"/>
  <c r="CV319" i="1" s="1"/>
  <c r="AB319" i="1"/>
  <c r="AA319" i="1"/>
  <c r="EO320" i="1"/>
  <c r="EL320" i="1"/>
  <c r="BL317" i="1"/>
  <c r="BG317" i="1"/>
  <c r="AC318" i="1"/>
  <c r="BC318" i="1"/>
  <c r="CH318" i="1"/>
  <c r="AW316" i="1"/>
  <c r="EF316" i="1"/>
  <c r="DQ313" i="1"/>
  <c r="DR313" i="1"/>
  <c r="DT313" i="1" s="1"/>
  <c r="DX313" i="1" s="1"/>
  <c r="EB313" i="1" s="1"/>
  <c r="EC313" i="1" s="1"/>
  <c r="EI313" i="1" s="1"/>
  <c r="BU315" i="1"/>
  <c r="BT315" i="1"/>
  <c r="AP316" i="1"/>
  <c r="BR316" i="1" s="1"/>
  <c r="AQ315" i="1"/>
  <c r="BW315" i="1" s="1"/>
  <c r="EG316" i="1"/>
  <c r="BD318" i="1"/>
  <c r="AS318" i="1"/>
  <c r="CI318" i="1" s="1"/>
  <c r="CR317" i="1"/>
  <c r="CM317" i="1"/>
  <c r="U321" i="1"/>
  <c r="V320" i="1"/>
  <c r="W320" i="1"/>
  <c r="CY318" i="1"/>
  <c r="CZ318" i="1" s="1"/>
  <c r="DC318" i="1"/>
  <c r="DD318" i="1" s="1"/>
  <c r="DF318" i="1"/>
  <c r="AY315" i="1"/>
  <c r="DO315" i="1" s="1"/>
  <c r="AX315" i="1"/>
  <c r="DJ315" i="1" s="1"/>
  <c r="EE317" i="1"/>
  <c r="AO317" i="1"/>
  <c r="DQ314" i="1"/>
  <c r="DR314" i="1" s="1"/>
  <c r="DT314" i="1" s="1"/>
  <c r="DX314" i="1" s="1"/>
  <c r="EB314" i="1" s="1"/>
  <c r="EC314" i="1" s="1"/>
  <c r="EI314" i="1" s="1"/>
  <c r="AU317" i="1"/>
  <c r="CN316" i="1"/>
  <c r="DH316" i="1" s="1"/>
  <c r="BM317" i="1"/>
  <c r="BH317" i="1"/>
  <c r="EE318" i="1" l="1"/>
  <c r="AO318" i="1"/>
  <c r="AU318" i="1"/>
  <c r="DC319" i="1"/>
  <c r="DD319" i="1" s="1"/>
  <c r="CY319" i="1"/>
  <c r="CZ319" i="1" s="1"/>
  <c r="DF319" i="1"/>
  <c r="CM318" i="1"/>
  <c r="CR318" i="1"/>
  <c r="DQ315" i="1"/>
  <c r="DR315" i="1" s="1"/>
  <c r="AW317" i="1"/>
  <c r="EF317" i="1"/>
  <c r="EG317" i="1" s="1"/>
  <c r="AA320" i="1"/>
  <c r="AE320" i="1"/>
  <c r="AT320" i="1" s="1"/>
  <c r="CV320" i="1" s="1"/>
  <c r="AB320" i="1"/>
  <c r="BY315" i="1"/>
  <c r="BZ315" i="1" s="1"/>
  <c r="CB315" i="1" s="1"/>
  <c r="CD315" i="1" s="1"/>
  <c r="EA315" i="1" s="1"/>
  <c r="EC315" i="1" s="1"/>
  <c r="EI315" i="1" s="1"/>
  <c r="BI317" i="1"/>
  <c r="BP317" i="1" s="1"/>
  <c r="CN317" i="1"/>
  <c r="BD319" i="1"/>
  <c r="AS319" i="1"/>
  <c r="CI319" i="1" s="1"/>
  <c r="AQ317" i="1"/>
  <c r="BW317" i="1" s="1"/>
  <c r="AP317" i="1"/>
  <c r="BR317" i="1" s="1"/>
  <c r="BX320" i="1"/>
  <c r="DP320" i="1"/>
  <c r="DK320" i="1"/>
  <c r="BS320" i="1"/>
  <c r="AM320" i="1"/>
  <c r="BT316" i="1"/>
  <c r="BU316" i="1" s="1"/>
  <c r="AX316" i="1"/>
  <c r="DJ316" i="1" s="1"/>
  <c r="BN317" i="1"/>
  <c r="CS317" i="1"/>
  <c r="CH319" i="1"/>
  <c r="BC319" i="1"/>
  <c r="AC319" i="1"/>
  <c r="W321" i="1"/>
  <c r="U322" i="1"/>
  <c r="V321" i="1"/>
  <c r="AQ316" i="1"/>
  <c r="BW316" i="1" s="1"/>
  <c r="CL318" i="1"/>
  <c r="CN318" i="1" s="1"/>
  <c r="CQ318" i="1"/>
  <c r="CS318" i="1" s="1"/>
  <c r="DH318" i="1"/>
  <c r="BH318" i="1"/>
  <c r="BM318" i="1"/>
  <c r="DL315" i="1"/>
  <c r="DM315" i="1" s="1"/>
  <c r="DT315" i="1" s="1"/>
  <c r="DX315" i="1" s="1"/>
  <c r="EB315" i="1" s="1"/>
  <c r="BG318" i="1"/>
  <c r="BI318" i="1" s="1"/>
  <c r="BL318" i="1"/>
  <c r="BN318" i="1" s="1"/>
  <c r="BP318" i="1" s="1"/>
  <c r="EO321" i="1"/>
  <c r="EL321" i="1"/>
  <c r="AU319" i="1" l="1"/>
  <c r="BY317" i="1"/>
  <c r="BZ317" i="1" s="1"/>
  <c r="CY320" i="1"/>
  <c r="CZ320" i="1" s="1"/>
  <c r="DC320" i="1"/>
  <c r="DD320" i="1" s="1"/>
  <c r="DF320" i="1"/>
  <c r="CR319" i="1"/>
  <c r="CM319" i="1"/>
  <c r="BH319" i="1"/>
  <c r="BM319" i="1"/>
  <c r="CL319" i="1"/>
  <c r="CN319" i="1" s="1"/>
  <c r="CQ319" i="1"/>
  <c r="CS319" i="1" s="1"/>
  <c r="DH319" i="1"/>
  <c r="DH317" i="1"/>
  <c r="AX317" i="1"/>
  <c r="DJ317" i="1" s="1"/>
  <c r="AW318" i="1"/>
  <c r="EF318" i="1"/>
  <c r="AO319" i="1"/>
  <c r="EE319" i="1"/>
  <c r="BY316" i="1"/>
  <c r="BZ316" i="1" s="1"/>
  <c r="CB316" i="1" s="1"/>
  <c r="CD316" i="1" s="1"/>
  <c r="EA316" i="1" s="1"/>
  <c r="BS321" i="1"/>
  <c r="DP321" i="1"/>
  <c r="BX321" i="1"/>
  <c r="DK321" i="1"/>
  <c r="AM321" i="1"/>
  <c r="AP318" i="1"/>
  <c r="BR318" i="1" s="1"/>
  <c r="AC320" i="1"/>
  <c r="BC320" i="1"/>
  <c r="CH320" i="1"/>
  <c r="U323" i="1"/>
  <c r="V322" i="1"/>
  <c r="W322" i="1"/>
  <c r="AY316" i="1"/>
  <c r="DO316" i="1" s="1"/>
  <c r="EG318" i="1"/>
  <c r="BG319" i="1"/>
  <c r="BI319" i="1" s="1"/>
  <c r="BP319" i="1" s="1"/>
  <c r="BL319" i="1"/>
  <c r="BN319" i="1" s="1"/>
  <c r="EO322" i="1"/>
  <c r="EL322" i="1"/>
  <c r="AE321" i="1"/>
  <c r="AT321" i="1" s="1"/>
  <c r="CV321" i="1" s="1"/>
  <c r="AB321" i="1"/>
  <c r="AA321" i="1"/>
  <c r="DL316" i="1"/>
  <c r="DM316" i="1" s="1"/>
  <c r="BT317" i="1"/>
  <c r="BU317" i="1" s="1"/>
  <c r="CB317" i="1" s="1"/>
  <c r="CD317" i="1" s="1"/>
  <c r="EA317" i="1" s="1"/>
  <c r="AS320" i="1"/>
  <c r="CI320" i="1" s="1"/>
  <c r="BD320" i="1"/>
  <c r="EO323" i="1" l="1"/>
  <c r="EL323" i="1"/>
  <c r="AP319" i="1"/>
  <c r="BR319" i="1" s="1"/>
  <c r="AU320" i="1"/>
  <c r="CM320" i="1"/>
  <c r="CR320" i="1"/>
  <c r="U324" i="1"/>
  <c r="W323" i="1"/>
  <c r="V323" i="1"/>
  <c r="CQ320" i="1"/>
  <c r="CS320" i="1" s="1"/>
  <c r="CL320" i="1"/>
  <c r="AX318" i="1"/>
  <c r="DJ318" i="1" s="1"/>
  <c r="EG319" i="1"/>
  <c r="BL320" i="1"/>
  <c r="BG320" i="1"/>
  <c r="BI320" i="1" s="1"/>
  <c r="CH321" i="1"/>
  <c r="BC321" i="1"/>
  <c r="AC321" i="1"/>
  <c r="EE320" i="1"/>
  <c r="AO320" i="1"/>
  <c r="AW319" i="1"/>
  <c r="EF319" i="1"/>
  <c r="DR316" i="1"/>
  <c r="DT316" i="1" s="1"/>
  <c r="DX316" i="1" s="1"/>
  <c r="EB316" i="1" s="1"/>
  <c r="EC316" i="1" s="1"/>
  <c r="EI316" i="1" s="1"/>
  <c r="DQ316" i="1"/>
  <c r="BT318" i="1"/>
  <c r="BU318" i="1" s="1"/>
  <c r="DL317" i="1"/>
  <c r="DM317" i="1" s="1"/>
  <c r="BX322" i="1"/>
  <c r="DK322" i="1"/>
  <c r="DP322" i="1"/>
  <c r="BS322" i="1"/>
  <c r="AM322" i="1"/>
  <c r="BD321" i="1"/>
  <c r="AS321" i="1"/>
  <c r="CI321" i="1" s="1"/>
  <c r="BM320" i="1"/>
  <c r="BH320" i="1"/>
  <c r="DC321" i="1"/>
  <c r="DD321" i="1" s="1"/>
  <c r="CY321" i="1"/>
  <c r="CZ321" i="1" s="1"/>
  <c r="DF321" i="1" s="1"/>
  <c r="AA322" i="1"/>
  <c r="AE322" i="1"/>
  <c r="AT322" i="1" s="1"/>
  <c r="CV322" i="1" s="1"/>
  <c r="AB322" i="1"/>
  <c r="AQ318" i="1"/>
  <c r="BW318" i="1" s="1"/>
  <c r="AY317" i="1"/>
  <c r="DO317" i="1" s="1"/>
  <c r="DC322" i="1" l="1"/>
  <c r="DD322" i="1" s="1"/>
  <c r="CY322" i="1"/>
  <c r="CZ322" i="1" s="1"/>
  <c r="DF322" i="1"/>
  <c r="BH321" i="1"/>
  <c r="BM321" i="1"/>
  <c r="AU321" i="1"/>
  <c r="AE323" i="1"/>
  <c r="AT323" i="1" s="1"/>
  <c r="CV323" i="1" s="1"/>
  <c r="AB323" i="1"/>
  <c r="AA323" i="1"/>
  <c r="EO324" i="1"/>
  <c r="EL324" i="1"/>
  <c r="CR321" i="1"/>
  <c r="CM321" i="1"/>
  <c r="BX323" i="1"/>
  <c r="BS323" i="1"/>
  <c r="DK323" i="1"/>
  <c r="DP323" i="1"/>
  <c r="AM323" i="1"/>
  <c r="AO321" i="1"/>
  <c r="EE321" i="1"/>
  <c r="U325" i="1"/>
  <c r="V324" i="1"/>
  <c r="W324" i="1"/>
  <c r="BD322" i="1"/>
  <c r="AS322" i="1"/>
  <c r="CI322" i="1" s="1"/>
  <c r="BL321" i="1"/>
  <c r="BN321" i="1" s="1"/>
  <c r="BG321" i="1"/>
  <c r="AY318" i="1"/>
  <c r="DO318" i="1" s="1"/>
  <c r="BN320" i="1"/>
  <c r="BP320" i="1" s="1"/>
  <c r="CL321" i="1"/>
  <c r="CN321" i="1" s="1"/>
  <c r="CQ321" i="1"/>
  <c r="DL318" i="1"/>
  <c r="DM318" i="1" s="1"/>
  <c r="BY318" i="1"/>
  <c r="BZ318" i="1" s="1"/>
  <c r="CB318" i="1" s="1"/>
  <c r="CD318" i="1" s="1"/>
  <c r="EA318" i="1" s="1"/>
  <c r="AP320" i="1"/>
  <c r="BR320" i="1" s="1"/>
  <c r="BT319" i="1"/>
  <c r="BU319" i="1" s="1"/>
  <c r="AW320" i="1"/>
  <c r="EF320" i="1"/>
  <c r="EG320" i="1" s="1"/>
  <c r="AC322" i="1"/>
  <c r="BC322" i="1"/>
  <c r="CH322" i="1"/>
  <c r="DQ317" i="1"/>
  <c r="DR317" i="1"/>
  <c r="DT317" i="1" s="1"/>
  <c r="DX317" i="1" s="1"/>
  <c r="EB317" i="1" s="1"/>
  <c r="EC317" i="1" s="1"/>
  <c r="EI317" i="1" s="1"/>
  <c r="AY319" i="1"/>
  <c r="DO319" i="1" s="1"/>
  <c r="AX319" i="1"/>
  <c r="DJ319" i="1" s="1"/>
  <c r="CN320" i="1"/>
  <c r="DH320" i="1" s="1"/>
  <c r="AQ319" i="1"/>
  <c r="BW319" i="1" s="1"/>
  <c r="AX320" i="1" l="1"/>
  <c r="DJ320" i="1" s="1"/>
  <c r="DL319" i="1"/>
  <c r="DM319" i="1" s="1"/>
  <c r="BI321" i="1"/>
  <c r="BP321" i="1" s="1"/>
  <c r="U326" i="1"/>
  <c r="W325" i="1"/>
  <c r="V325" i="1"/>
  <c r="AP321" i="1"/>
  <c r="BR321" i="1" s="1"/>
  <c r="AQ321" i="1"/>
  <c r="BW321" i="1" s="1"/>
  <c r="CS321" i="1"/>
  <c r="DH321" i="1" s="1"/>
  <c r="EO325" i="1"/>
  <c r="EL325" i="1"/>
  <c r="CL322" i="1"/>
  <c r="CQ322" i="1"/>
  <c r="BC323" i="1"/>
  <c r="CH323" i="1"/>
  <c r="AC323" i="1"/>
  <c r="BT320" i="1"/>
  <c r="BU320" i="1" s="1"/>
  <c r="AQ320" i="1"/>
  <c r="BW320" i="1" s="1"/>
  <c r="BM322" i="1"/>
  <c r="BH322" i="1"/>
  <c r="BD323" i="1"/>
  <c r="AS323" i="1"/>
  <c r="CI323" i="1" s="1"/>
  <c r="DQ319" i="1"/>
  <c r="DR319" i="1" s="1"/>
  <c r="CM322" i="1"/>
  <c r="CR322" i="1"/>
  <c r="BY319" i="1"/>
  <c r="BZ319" i="1"/>
  <c r="CB319" i="1" s="1"/>
  <c r="CD319" i="1" s="1"/>
  <c r="EA319" i="1" s="1"/>
  <c r="BL322" i="1"/>
  <c r="BN322" i="1" s="1"/>
  <c r="BG322" i="1"/>
  <c r="DR318" i="1"/>
  <c r="DT318" i="1" s="1"/>
  <c r="DX318" i="1" s="1"/>
  <c r="EB318" i="1" s="1"/>
  <c r="EC318" i="1" s="1"/>
  <c r="EI318" i="1" s="1"/>
  <c r="DQ318" i="1"/>
  <c r="DC323" i="1"/>
  <c r="DD323" i="1" s="1"/>
  <c r="CY323" i="1"/>
  <c r="CZ323" i="1" s="1"/>
  <c r="DF323" i="1"/>
  <c r="AU322" i="1"/>
  <c r="AE324" i="1"/>
  <c r="AT324" i="1" s="1"/>
  <c r="CV324" i="1" s="1"/>
  <c r="AB324" i="1"/>
  <c r="AA324" i="1"/>
  <c r="EE322" i="1"/>
  <c r="AO322" i="1"/>
  <c r="BS324" i="1"/>
  <c r="DK324" i="1"/>
  <c r="BX324" i="1"/>
  <c r="DP324" i="1"/>
  <c r="AM324" i="1"/>
  <c r="AW321" i="1"/>
  <c r="EF321" i="1"/>
  <c r="EG321" i="1" s="1"/>
  <c r="DT319" i="1" l="1"/>
  <c r="DX319" i="1" s="1"/>
  <c r="EB319" i="1" s="1"/>
  <c r="EC319" i="1" s="1"/>
  <c r="EI319" i="1" s="1"/>
  <c r="BM323" i="1"/>
  <c r="BH323" i="1"/>
  <c r="BY321" i="1"/>
  <c r="BZ321" i="1"/>
  <c r="AQ322" i="1"/>
  <c r="BW322" i="1" s="1"/>
  <c r="AP322" i="1"/>
  <c r="BR322" i="1" s="1"/>
  <c r="BT321" i="1"/>
  <c r="BU321" i="1" s="1"/>
  <c r="CB321" i="1" s="1"/>
  <c r="CD321" i="1" s="1"/>
  <c r="EA321" i="1" s="1"/>
  <c r="AY320" i="1"/>
  <c r="DO320" i="1" s="1"/>
  <c r="CS322" i="1"/>
  <c r="BX325" i="1"/>
  <c r="DP325" i="1"/>
  <c r="BS325" i="1"/>
  <c r="DK325" i="1"/>
  <c r="AM325" i="1"/>
  <c r="DL320" i="1"/>
  <c r="DM320" i="1" s="1"/>
  <c r="BG323" i="1"/>
  <c r="BI323" i="1" s="1"/>
  <c r="BP323" i="1" s="1"/>
  <c r="BL323" i="1"/>
  <c r="BN323" i="1" s="1"/>
  <c r="BY320" i="1"/>
  <c r="BZ320" i="1" s="1"/>
  <c r="CB320" i="1" s="1"/>
  <c r="CD320" i="1" s="1"/>
  <c r="EA320" i="1" s="1"/>
  <c r="AX321" i="1"/>
  <c r="DJ321" i="1" s="1"/>
  <c r="CN322" i="1"/>
  <c r="DH322" i="1" s="1"/>
  <c r="AA325" i="1"/>
  <c r="AE325" i="1"/>
  <c r="AT325" i="1" s="1"/>
  <c r="CV325" i="1" s="1"/>
  <c r="AB325" i="1"/>
  <c r="AC324" i="1"/>
  <c r="BC324" i="1"/>
  <c r="CH324" i="1"/>
  <c r="U327" i="1"/>
  <c r="V326" i="1"/>
  <c r="W326" i="1"/>
  <c r="EF322" i="1"/>
  <c r="EG322" i="1" s="1"/>
  <c r="AW322" i="1"/>
  <c r="CQ323" i="1"/>
  <c r="CL323" i="1"/>
  <c r="BD324" i="1"/>
  <c r="AS324" i="1"/>
  <c r="CI324" i="1" s="1"/>
  <c r="AU323" i="1"/>
  <c r="EO326" i="1"/>
  <c r="EL326" i="1"/>
  <c r="CY324" i="1"/>
  <c r="CZ324" i="1" s="1"/>
  <c r="DC324" i="1"/>
  <c r="DD324" i="1" s="1"/>
  <c r="DF324" i="1"/>
  <c r="BI322" i="1"/>
  <c r="BP322" i="1" s="1"/>
  <c r="CR323" i="1"/>
  <c r="CM323" i="1"/>
  <c r="EE323" i="1"/>
  <c r="AO323" i="1"/>
  <c r="BH324" i="1" l="1"/>
  <c r="BM324" i="1"/>
  <c r="U328" i="1"/>
  <c r="W327" i="1"/>
  <c r="V327" i="1"/>
  <c r="BC325" i="1"/>
  <c r="CH325" i="1"/>
  <c r="AC325" i="1"/>
  <c r="CL324" i="1"/>
  <c r="CN324" i="1" s="1"/>
  <c r="DH324" i="1" s="1"/>
  <c r="CQ324" i="1"/>
  <c r="CS324" i="1" s="1"/>
  <c r="DC325" i="1"/>
  <c r="DD325" i="1" s="1"/>
  <c r="CY325" i="1"/>
  <c r="CZ325" i="1" s="1"/>
  <c r="DF325" i="1" s="1"/>
  <c r="BS326" i="1"/>
  <c r="DK326" i="1"/>
  <c r="BX326" i="1"/>
  <c r="DP326" i="1"/>
  <c r="AM326" i="1"/>
  <c r="DL321" i="1"/>
  <c r="DM321" i="1" s="1"/>
  <c r="AP323" i="1"/>
  <c r="BR323" i="1" s="1"/>
  <c r="AQ323" i="1"/>
  <c r="BW323" i="1" s="1"/>
  <c r="CN323" i="1"/>
  <c r="BG324" i="1"/>
  <c r="BI324" i="1" s="1"/>
  <c r="BP324" i="1" s="1"/>
  <c r="BL324" i="1"/>
  <c r="BN324" i="1" s="1"/>
  <c r="AY321" i="1"/>
  <c r="DO321" i="1" s="1"/>
  <c r="DQ320" i="1"/>
  <c r="DR320" i="1"/>
  <c r="DT320" i="1" s="1"/>
  <c r="DX320" i="1" s="1"/>
  <c r="EB320" i="1" s="1"/>
  <c r="EC320" i="1" s="1"/>
  <c r="EI320" i="1" s="1"/>
  <c r="CM324" i="1"/>
  <c r="CR324" i="1"/>
  <c r="CS323" i="1"/>
  <c r="EE324" i="1"/>
  <c r="AO324" i="1"/>
  <c r="AE326" i="1"/>
  <c r="AT326" i="1" s="1"/>
  <c r="CV326" i="1" s="1"/>
  <c r="AB326" i="1"/>
  <c r="AA326" i="1"/>
  <c r="BY322" i="1"/>
  <c r="BZ322" i="1" s="1"/>
  <c r="EO327" i="1"/>
  <c r="EL327" i="1"/>
  <c r="AX322" i="1"/>
  <c r="DJ322" i="1" s="1"/>
  <c r="AY322" i="1"/>
  <c r="DO322" i="1" s="1"/>
  <c r="AU324" i="1"/>
  <c r="AW323" i="1"/>
  <c r="EF323" i="1"/>
  <c r="EG323" i="1" s="1"/>
  <c r="BD325" i="1"/>
  <c r="AS325" i="1"/>
  <c r="CI325" i="1" s="1"/>
  <c r="BT322" i="1"/>
  <c r="BU322" i="1"/>
  <c r="AC326" i="1" l="1"/>
  <c r="BC326" i="1"/>
  <c r="CH326" i="1"/>
  <c r="DH323" i="1"/>
  <c r="EE325" i="1"/>
  <c r="AO325" i="1"/>
  <c r="AW324" i="1"/>
  <c r="EF324" i="1"/>
  <c r="BY323" i="1"/>
  <c r="BZ323" i="1"/>
  <c r="AU325" i="1"/>
  <c r="AA327" i="1"/>
  <c r="AE327" i="1"/>
  <c r="AT327" i="1" s="1"/>
  <c r="CV327" i="1" s="1"/>
  <c r="AB327" i="1"/>
  <c r="CY326" i="1"/>
  <c r="CZ326" i="1" s="1"/>
  <c r="DC326" i="1"/>
  <c r="DD326" i="1" s="1"/>
  <c r="DF326" i="1" s="1"/>
  <c r="BT323" i="1"/>
  <c r="BU323" i="1" s="1"/>
  <c r="CB323" i="1" s="1"/>
  <c r="CD323" i="1" s="1"/>
  <c r="EA323" i="1" s="1"/>
  <c r="CQ325" i="1"/>
  <c r="CL325" i="1"/>
  <c r="CB322" i="1"/>
  <c r="CD322" i="1" s="1"/>
  <c r="EA322" i="1" s="1"/>
  <c r="DL322" i="1"/>
  <c r="DM322" i="1" s="1"/>
  <c r="DT322" i="1" s="1"/>
  <c r="DX322" i="1" s="1"/>
  <c r="EB322" i="1" s="1"/>
  <c r="BL325" i="1"/>
  <c r="BN325" i="1" s="1"/>
  <c r="BG325" i="1"/>
  <c r="BI325" i="1" s="1"/>
  <c r="BP325" i="1" s="1"/>
  <c r="U329" i="1"/>
  <c r="V328" i="1"/>
  <c r="W328" i="1"/>
  <c r="CR325" i="1"/>
  <c r="CM325" i="1"/>
  <c r="AP324" i="1"/>
  <c r="BR324" i="1" s="1"/>
  <c r="DQ321" i="1"/>
  <c r="DR321" i="1" s="1"/>
  <c r="DT321" i="1" s="1"/>
  <c r="DX321" i="1" s="1"/>
  <c r="EB321" i="1" s="1"/>
  <c r="EC321" i="1" s="1"/>
  <c r="EI321" i="1" s="1"/>
  <c r="AX323" i="1"/>
  <c r="DJ323" i="1" s="1"/>
  <c r="BD326" i="1"/>
  <c r="AS326" i="1"/>
  <c r="CI326" i="1" s="1"/>
  <c r="DQ322" i="1"/>
  <c r="DR322" i="1" s="1"/>
  <c r="BM325" i="1"/>
  <c r="BH325" i="1"/>
  <c r="EO328" i="1"/>
  <c r="EL328" i="1"/>
  <c r="EG324" i="1"/>
  <c r="BX327" i="1"/>
  <c r="DP327" i="1"/>
  <c r="BS327" i="1"/>
  <c r="DK327" i="1"/>
  <c r="AM327" i="1"/>
  <c r="CS325" i="1" l="1"/>
  <c r="BC327" i="1"/>
  <c r="CH327" i="1"/>
  <c r="AU327" i="1"/>
  <c r="AC327" i="1"/>
  <c r="AW325" i="1"/>
  <c r="EF325" i="1"/>
  <c r="CM326" i="1"/>
  <c r="CR326" i="1"/>
  <c r="EE326" i="1"/>
  <c r="AO326" i="1"/>
  <c r="BG326" i="1"/>
  <c r="BI326" i="1" s="1"/>
  <c r="BP326" i="1" s="1"/>
  <c r="BL326" i="1"/>
  <c r="BN326" i="1" s="1"/>
  <c r="BH326" i="1"/>
  <c r="BM326" i="1"/>
  <c r="AU326" i="1"/>
  <c r="BT324" i="1"/>
  <c r="BU324" i="1"/>
  <c r="DL323" i="1"/>
  <c r="DM323" i="1" s="1"/>
  <c r="AE328" i="1"/>
  <c r="AT328" i="1" s="1"/>
  <c r="CV328" i="1" s="1"/>
  <c r="AB328" i="1"/>
  <c r="AA328" i="1"/>
  <c r="EC322" i="1"/>
  <c r="EI322" i="1" s="1"/>
  <c r="AX324" i="1"/>
  <c r="DJ324" i="1" s="1"/>
  <c r="AY324" i="1"/>
  <c r="DO324" i="1" s="1"/>
  <c r="CL326" i="1"/>
  <c r="CN326" i="1" s="1"/>
  <c r="DH326" i="1" s="1"/>
  <c r="CQ326" i="1"/>
  <c r="CS326" i="1" s="1"/>
  <c r="AQ324" i="1"/>
  <c r="BW324" i="1" s="1"/>
  <c r="EO329" i="1"/>
  <c r="EL329" i="1"/>
  <c r="AY323" i="1"/>
  <c r="DO323" i="1" s="1"/>
  <c r="BS328" i="1"/>
  <c r="DK328" i="1"/>
  <c r="BX328" i="1"/>
  <c r="DP328" i="1"/>
  <c r="AM328" i="1"/>
  <c r="BD327" i="1"/>
  <c r="AS327" i="1"/>
  <c r="CI327" i="1" s="1"/>
  <c r="AP325" i="1"/>
  <c r="BR325" i="1" s="1"/>
  <c r="U330" i="1"/>
  <c r="W329" i="1"/>
  <c r="V329" i="1"/>
  <c r="CN325" i="1"/>
  <c r="DH325" i="1" s="1"/>
  <c r="DC327" i="1"/>
  <c r="DD327" i="1" s="1"/>
  <c r="CY327" i="1"/>
  <c r="CZ327" i="1" s="1"/>
  <c r="DF327" i="1"/>
  <c r="EG325" i="1"/>
  <c r="AQ325" i="1" l="1"/>
  <c r="BW325" i="1" s="1"/>
  <c r="AP326" i="1"/>
  <c r="BR326" i="1" s="1"/>
  <c r="EE327" i="1"/>
  <c r="EG327" i="1" s="1"/>
  <c r="AO327" i="1"/>
  <c r="DQ323" i="1"/>
  <c r="DR323" i="1" s="1"/>
  <c r="DT323" i="1" s="1"/>
  <c r="DX323" i="1" s="1"/>
  <c r="EB323" i="1" s="1"/>
  <c r="EC323" i="1" s="1"/>
  <c r="EI323" i="1" s="1"/>
  <c r="AW327" i="1"/>
  <c r="EF327" i="1"/>
  <c r="DL324" i="1"/>
  <c r="DM324" i="1"/>
  <c r="EG326" i="1"/>
  <c r="CQ327" i="1"/>
  <c r="CS327" i="1" s="1"/>
  <c r="CL327" i="1"/>
  <c r="CN327" i="1" s="1"/>
  <c r="DH327" i="1" s="1"/>
  <c r="U331" i="1"/>
  <c r="V330" i="1"/>
  <c r="W330" i="1"/>
  <c r="BT325" i="1"/>
  <c r="BU325" i="1" s="1"/>
  <c r="DQ324" i="1"/>
  <c r="DR324" i="1" s="1"/>
  <c r="CR327" i="1"/>
  <c r="CM327" i="1"/>
  <c r="BM327" i="1"/>
  <c r="BH327" i="1"/>
  <c r="EO330" i="1"/>
  <c r="EL330" i="1"/>
  <c r="AW326" i="1"/>
  <c r="EF326" i="1"/>
  <c r="BL327" i="1"/>
  <c r="BG327" i="1"/>
  <c r="AU328" i="1"/>
  <c r="AC328" i="1"/>
  <c r="BC328" i="1"/>
  <c r="CH328" i="1"/>
  <c r="BX329" i="1"/>
  <c r="DP329" i="1"/>
  <c r="BS329" i="1"/>
  <c r="DK329" i="1"/>
  <c r="AM329" i="1"/>
  <c r="BZ324" i="1"/>
  <c r="CB324" i="1" s="1"/>
  <c r="CD324" i="1" s="1"/>
  <c r="EA324" i="1" s="1"/>
  <c r="BY324" i="1"/>
  <c r="BD328" i="1"/>
  <c r="AS328" i="1"/>
  <c r="CI328" i="1" s="1"/>
  <c r="AA329" i="1"/>
  <c r="AE329" i="1"/>
  <c r="AT329" i="1" s="1"/>
  <c r="CV329" i="1" s="1"/>
  <c r="AB329" i="1"/>
  <c r="CY328" i="1"/>
  <c r="CZ328" i="1" s="1"/>
  <c r="DF328" i="1" s="1"/>
  <c r="DC328" i="1"/>
  <c r="DD328" i="1" s="1"/>
  <c r="AX325" i="1"/>
  <c r="DJ325" i="1" s="1"/>
  <c r="DC329" i="1" l="1"/>
  <c r="DD329" i="1" s="1"/>
  <c r="CY329" i="1"/>
  <c r="CZ329" i="1" s="1"/>
  <c r="DF329" i="1"/>
  <c r="BG328" i="1"/>
  <c r="BI328" i="1" s="1"/>
  <c r="BL328" i="1"/>
  <c r="EE328" i="1"/>
  <c r="EG328" i="1" s="1"/>
  <c r="AO328" i="1"/>
  <c r="AX326" i="1"/>
  <c r="DJ326" i="1" s="1"/>
  <c r="AY326" i="1"/>
  <c r="DO326" i="1" s="1"/>
  <c r="AQ327" i="1"/>
  <c r="BW327" i="1" s="1"/>
  <c r="AP327" i="1"/>
  <c r="BR327" i="1" s="1"/>
  <c r="AW328" i="1"/>
  <c r="EF328" i="1"/>
  <c r="BT326" i="1"/>
  <c r="BU326" i="1" s="1"/>
  <c r="AE330" i="1"/>
  <c r="AT330" i="1" s="1"/>
  <c r="CV330" i="1" s="1"/>
  <c r="AB330" i="1"/>
  <c r="AA330" i="1"/>
  <c r="AQ326" i="1"/>
  <c r="BW326" i="1" s="1"/>
  <c r="CM328" i="1"/>
  <c r="CR328" i="1"/>
  <c r="DK330" i="1"/>
  <c r="BS330" i="1"/>
  <c r="BX330" i="1"/>
  <c r="DP330" i="1"/>
  <c r="AM330" i="1"/>
  <c r="BY325" i="1"/>
  <c r="BZ325" i="1"/>
  <c r="CB325" i="1" s="1"/>
  <c r="CD325" i="1" s="1"/>
  <c r="EA325" i="1" s="1"/>
  <c r="EO331" i="1"/>
  <c r="EL331" i="1"/>
  <c r="DT324" i="1"/>
  <c r="DX324" i="1" s="1"/>
  <c r="EB324" i="1" s="1"/>
  <c r="EC324" i="1" s="1"/>
  <c r="EI324" i="1" s="1"/>
  <c r="BH328" i="1"/>
  <c r="BM328" i="1"/>
  <c r="BI327" i="1"/>
  <c r="W331" i="1"/>
  <c r="U332" i="1"/>
  <c r="V331" i="1"/>
  <c r="AX327" i="1"/>
  <c r="DJ327" i="1" s="1"/>
  <c r="BD329" i="1"/>
  <c r="AS329" i="1"/>
  <c r="CI329" i="1" s="1"/>
  <c r="BC329" i="1"/>
  <c r="CH329" i="1"/>
  <c r="AU329" i="1"/>
  <c r="AC329" i="1"/>
  <c r="DL325" i="1"/>
  <c r="DM325" i="1" s="1"/>
  <c r="AY325" i="1"/>
  <c r="DO325" i="1" s="1"/>
  <c r="CL328" i="1"/>
  <c r="CQ328" i="1"/>
  <c r="CS328" i="1" s="1"/>
  <c r="BN327" i="1"/>
  <c r="W332" i="1" l="1"/>
  <c r="V332" i="1"/>
  <c r="U333" i="1"/>
  <c r="AX328" i="1"/>
  <c r="DJ328" i="1" s="1"/>
  <c r="CQ329" i="1"/>
  <c r="CL329" i="1"/>
  <c r="AE331" i="1"/>
  <c r="AT331" i="1" s="1"/>
  <c r="CV331" i="1" s="1"/>
  <c r="AB331" i="1"/>
  <c r="AA331" i="1"/>
  <c r="BZ326" i="1"/>
  <c r="CB326" i="1" s="1"/>
  <c r="CD326" i="1" s="1"/>
  <c r="EA326" i="1" s="1"/>
  <c r="BY326" i="1"/>
  <c r="BT327" i="1"/>
  <c r="BU327" i="1" s="1"/>
  <c r="BN328" i="1"/>
  <c r="BP328" i="1" s="1"/>
  <c r="CR329" i="1"/>
  <c r="CM329" i="1"/>
  <c r="BD330" i="1"/>
  <c r="AS330" i="1"/>
  <c r="CI330" i="1" s="1"/>
  <c r="DQ326" i="1"/>
  <c r="DR326" i="1" s="1"/>
  <c r="BL329" i="1"/>
  <c r="BG329" i="1"/>
  <c r="DC330" i="1"/>
  <c r="DD330" i="1" s="1"/>
  <c r="CY330" i="1"/>
  <c r="CZ330" i="1" s="1"/>
  <c r="DF330" i="1" s="1"/>
  <c r="DL326" i="1"/>
  <c r="DM326" i="1"/>
  <c r="CH330" i="1"/>
  <c r="AC330" i="1"/>
  <c r="BC330" i="1"/>
  <c r="CN328" i="1"/>
  <c r="DH328" i="1" s="1"/>
  <c r="DQ325" i="1"/>
  <c r="DR325" i="1" s="1"/>
  <c r="DT325" i="1" s="1"/>
  <c r="DX325" i="1" s="1"/>
  <c r="EB325" i="1" s="1"/>
  <c r="EC325" i="1" s="1"/>
  <c r="EI325" i="1" s="1"/>
  <c r="AP328" i="1"/>
  <c r="BR328" i="1" s="1"/>
  <c r="BP327" i="1"/>
  <c r="BY327" i="1"/>
  <c r="BZ327" i="1" s="1"/>
  <c r="BM329" i="1"/>
  <c r="BH329" i="1"/>
  <c r="DL327" i="1"/>
  <c r="DM327" i="1" s="1"/>
  <c r="AW329" i="1"/>
  <c r="EF329" i="1"/>
  <c r="AY327" i="1"/>
  <c r="DO327" i="1" s="1"/>
  <c r="EE329" i="1"/>
  <c r="EG329" i="1" s="1"/>
  <c r="AO329" i="1"/>
  <c r="BS331" i="1"/>
  <c r="DK331" i="1"/>
  <c r="BX331" i="1"/>
  <c r="DP331" i="1"/>
  <c r="AM331" i="1"/>
  <c r="EO332" i="1"/>
  <c r="EL332" i="1"/>
  <c r="CB327" i="1" l="1"/>
  <c r="AP329" i="1"/>
  <c r="BR329" i="1" s="1"/>
  <c r="CR330" i="1"/>
  <c r="CM330" i="1"/>
  <c r="DL328" i="1"/>
  <c r="DM328" i="1" s="1"/>
  <c r="EO333" i="1"/>
  <c r="EL333" i="1"/>
  <c r="BG330" i="1"/>
  <c r="BL330" i="1"/>
  <c r="BD331" i="1"/>
  <c r="AS331" i="1"/>
  <c r="CI331" i="1" s="1"/>
  <c r="DP332" i="1"/>
  <c r="BX332" i="1"/>
  <c r="BS332" i="1"/>
  <c r="DK332" i="1"/>
  <c r="AM332" i="1"/>
  <c r="W333" i="1"/>
  <c r="V333" i="1"/>
  <c r="U334" i="1"/>
  <c r="AO330" i="1"/>
  <c r="EE330" i="1"/>
  <c r="DC331" i="1"/>
  <c r="DD331" i="1" s="1"/>
  <c r="CY331" i="1"/>
  <c r="CZ331" i="1" s="1"/>
  <c r="DF331" i="1"/>
  <c r="AE332" i="1"/>
  <c r="AT332" i="1" s="1"/>
  <c r="CV332" i="1" s="1"/>
  <c r="AB332" i="1"/>
  <c r="AA332" i="1"/>
  <c r="BH330" i="1"/>
  <c r="BM330" i="1"/>
  <c r="CD327" i="1"/>
  <c r="EA327" i="1" s="1"/>
  <c r="AU330" i="1"/>
  <c r="BI329" i="1"/>
  <c r="BP329" i="1" s="1"/>
  <c r="AC331" i="1"/>
  <c r="CH331" i="1"/>
  <c r="BC331" i="1"/>
  <c r="AU331" i="1"/>
  <c r="AX329" i="1"/>
  <c r="DJ329" i="1" s="1"/>
  <c r="BT328" i="1"/>
  <c r="BU328" i="1"/>
  <c r="CQ330" i="1"/>
  <c r="CS330" i="1" s="1"/>
  <c r="DH330" i="1" s="1"/>
  <c r="CL330" i="1"/>
  <c r="CN330" i="1" s="1"/>
  <c r="BN329" i="1"/>
  <c r="CN329" i="1"/>
  <c r="DQ327" i="1"/>
  <c r="DR327" i="1" s="1"/>
  <c r="DT327" i="1" s="1"/>
  <c r="DX327" i="1" s="1"/>
  <c r="EB327" i="1" s="1"/>
  <c r="AQ328" i="1"/>
  <c r="BW328" i="1" s="1"/>
  <c r="DT326" i="1"/>
  <c r="DX326" i="1" s="1"/>
  <c r="EB326" i="1" s="1"/>
  <c r="EC326" i="1" s="1"/>
  <c r="EI326" i="1" s="1"/>
  <c r="CS329" i="1"/>
  <c r="AY328" i="1"/>
  <c r="DO328" i="1" s="1"/>
  <c r="CQ331" i="1" l="1"/>
  <c r="CL331" i="1"/>
  <c r="BD332" i="1"/>
  <c r="AS332" i="1"/>
  <c r="CI332" i="1" s="1"/>
  <c r="DK333" i="1"/>
  <c r="DP333" i="1"/>
  <c r="BX333" i="1"/>
  <c r="BS333" i="1"/>
  <c r="AM333" i="1"/>
  <c r="BM331" i="1"/>
  <c r="BH331" i="1"/>
  <c r="AE333" i="1"/>
  <c r="AT333" i="1" s="1"/>
  <c r="CV333" i="1" s="1"/>
  <c r="AA333" i="1"/>
  <c r="AB333" i="1"/>
  <c r="AO331" i="1"/>
  <c r="EE331" i="1"/>
  <c r="BN330" i="1"/>
  <c r="BT329" i="1"/>
  <c r="BU329" i="1" s="1"/>
  <c r="BZ328" i="1"/>
  <c r="BY328" i="1"/>
  <c r="AW330" i="1"/>
  <c r="EF330" i="1"/>
  <c r="EG330" i="1" s="1"/>
  <c r="BI330" i="1"/>
  <c r="BP330" i="1" s="1"/>
  <c r="AQ329" i="1"/>
  <c r="BW329" i="1" s="1"/>
  <c r="EC327" i="1"/>
  <c r="EI327" i="1" s="1"/>
  <c r="DH329" i="1"/>
  <c r="AY329" i="1"/>
  <c r="DO329" i="1" s="1"/>
  <c r="EO334" i="1"/>
  <c r="EL334" i="1"/>
  <c r="DC332" i="1"/>
  <c r="DD332" i="1" s="1"/>
  <c r="CY332" i="1"/>
  <c r="CZ332" i="1" s="1"/>
  <c r="DF332" i="1"/>
  <c r="CB328" i="1"/>
  <c r="CD328" i="1" s="1"/>
  <c r="EA328" i="1" s="1"/>
  <c r="DM329" i="1"/>
  <c r="DL329" i="1"/>
  <c r="DQ328" i="1"/>
  <c r="DR328" i="1" s="1"/>
  <c r="DT328" i="1" s="1"/>
  <c r="DX328" i="1" s="1"/>
  <c r="EB328" i="1" s="1"/>
  <c r="AW331" i="1"/>
  <c r="EF331" i="1"/>
  <c r="AP330" i="1"/>
  <c r="BR330" i="1" s="1"/>
  <c r="BL331" i="1"/>
  <c r="BN331" i="1" s="1"/>
  <c r="BP331" i="1" s="1"/>
  <c r="BG331" i="1"/>
  <c r="BI331" i="1" s="1"/>
  <c r="CH332" i="1"/>
  <c r="AC332" i="1"/>
  <c r="BC332" i="1"/>
  <c r="AU332" i="1"/>
  <c r="W334" i="1"/>
  <c r="U335" i="1"/>
  <c r="V334" i="1"/>
  <c r="CM331" i="1"/>
  <c r="CR331" i="1"/>
  <c r="AC333" i="1" l="1"/>
  <c r="CH333" i="1"/>
  <c r="BC333" i="1"/>
  <c r="CY333" i="1"/>
  <c r="CZ333" i="1" s="1"/>
  <c r="DF333" i="1" s="1"/>
  <c r="DC333" i="1"/>
  <c r="DD333" i="1" s="1"/>
  <c r="CR332" i="1"/>
  <c r="CM332" i="1"/>
  <c r="EC328" i="1"/>
  <c r="EI328" i="1" s="1"/>
  <c r="BM332" i="1"/>
  <c r="BH332" i="1"/>
  <c r="AW332" i="1"/>
  <c r="EF332" i="1"/>
  <c r="AQ330" i="1"/>
  <c r="BW330" i="1" s="1"/>
  <c r="BL332" i="1"/>
  <c r="BN332" i="1" s="1"/>
  <c r="BG332" i="1"/>
  <c r="AO332" i="1"/>
  <c r="EE332" i="1"/>
  <c r="EG332" i="1" s="1"/>
  <c r="AY331" i="1"/>
  <c r="DO331" i="1" s="1"/>
  <c r="AX331" i="1"/>
  <c r="DJ331" i="1" s="1"/>
  <c r="BY329" i="1"/>
  <c r="BZ329" i="1"/>
  <c r="CB329" i="1" s="1"/>
  <c r="CD329" i="1" s="1"/>
  <c r="EA329" i="1" s="1"/>
  <c r="EC329" i="1" s="1"/>
  <c r="EI329" i="1" s="1"/>
  <c r="BT330" i="1"/>
  <c r="BU330" i="1" s="1"/>
  <c r="CL332" i="1"/>
  <c r="CN332" i="1" s="1"/>
  <c r="CQ332" i="1"/>
  <c r="CS332" i="1" s="1"/>
  <c r="DH332" i="1" s="1"/>
  <c r="CN331" i="1"/>
  <c r="EO335" i="1"/>
  <c r="EL335" i="1"/>
  <c r="EG331" i="1"/>
  <c r="CS331" i="1"/>
  <c r="AB334" i="1"/>
  <c r="AA334" i="1"/>
  <c r="AE334" i="1"/>
  <c r="AT334" i="1" s="1"/>
  <c r="CV334" i="1" s="1"/>
  <c r="DP334" i="1"/>
  <c r="BS334" i="1"/>
  <c r="DK334" i="1"/>
  <c r="BX334" i="1"/>
  <c r="AM334" i="1"/>
  <c r="AX330" i="1"/>
  <c r="DJ330" i="1" s="1"/>
  <c r="AP331" i="1"/>
  <c r="BR331" i="1" s="1"/>
  <c r="U336" i="1"/>
  <c r="W335" i="1"/>
  <c r="V335" i="1"/>
  <c r="DQ329" i="1"/>
  <c r="DR329" i="1" s="1"/>
  <c r="DT329" i="1" s="1"/>
  <c r="DX329" i="1" s="1"/>
  <c r="EB329" i="1" s="1"/>
  <c r="AS333" i="1"/>
  <c r="CI333" i="1" s="1"/>
  <c r="BD333" i="1"/>
  <c r="AS334" i="1" l="1"/>
  <c r="CI334" i="1" s="1"/>
  <c r="BD334" i="1"/>
  <c r="DQ331" i="1"/>
  <c r="DR331" i="1" s="1"/>
  <c r="AX332" i="1"/>
  <c r="DJ332" i="1" s="1"/>
  <c r="BG333" i="1"/>
  <c r="BL333" i="1"/>
  <c r="DK335" i="1"/>
  <c r="BX335" i="1"/>
  <c r="DP335" i="1"/>
  <c r="BS335" i="1"/>
  <c r="AM335" i="1"/>
  <c r="AP332" i="1"/>
  <c r="BR332" i="1" s="1"/>
  <c r="CQ333" i="1"/>
  <c r="CL333" i="1"/>
  <c r="DL330" i="1"/>
  <c r="DM330" i="1" s="1"/>
  <c r="AE335" i="1"/>
  <c r="AT335" i="1" s="1"/>
  <c r="CV335" i="1" s="1"/>
  <c r="AB335" i="1"/>
  <c r="AA335" i="1"/>
  <c r="AO333" i="1"/>
  <c r="EE333" i="1"/>
  <c r="U337" i="1"/>
  <c r="W336" i="1"/>
  <c r="V336" i="1"/>
  <c r="EO336" i="1"/>
  <c r="EL336" i="1"/>
  <c r="BI332" i="1"/>
  <c r="BP332" i="1" s="1"/>
  <c r="AU333" i="1"/>
  <c r="CM333" i="1"/>
  <c r="CR333" i="1"/>
  <c r="BM333" i="1"/>
  <c r="BH333" i="1"/>
  <c r="AQ331" i="1"/>
  <c r="BW331" i="1" s="1"/>
  <c r="DH331" i="1"/>
  <c r="DC334" i="1"/>
  <c r="DD334" i="1" s="1"/>
  <c r="DF334" i="1" s="1"/>
  <c r="CY334" i="1"/>
  <c r="CZ334" i="1" s="1"/>
  <c r="BY330" i="1"/>
  <c r="BZ330" i="1" s="1"/>
  <c r="CB330" i="1" s="1"/>
  <c r="CD330" i="1" s="1"/>
  <c r="EA330" i="1" s="1"/>
  <c r="BT331" i="1"/>
  <c r="BU331" i="1" s="1"/>
  <c r="AY330" i="1"/>
  <c r="DO330" i="1" s="1"/>
  <c r="CH334" i="1"/>
  <c r="AC334" i="1"/>
  <c r="BC334" i="1"/>
  <c r="AU334" i="1"/>
  <c r="DL331" i="1"/>
  <c r="DM331" i="1"/>
  <c r="BX336" i="1" l="1"/>
  <c r="DP336" i="1"/>
  <c r="BS336" i="1"/>
  <c r="DK336" i="1"/>
  <c r="AM336" i="1"/>
  <c r="DL332" i="1"/>
  <c r="DM332" i="1" s="1"/>
  <c r="DT331" i="1"/>
  <c r="AB336" i="1"/>
  <c r="AA336" i="1"/>
  <c r="AE336" i="1"/>
  <c r="AT336" i="1" s="1"/>
  <c r="CV336" i="1" s="1"/>
  <c r="AY332" i="1"/>
  <c r="DO332" i="1" s="1"/>
  <c r="AW334" i="1"/>
  <c r="EF334" i="1"/>
  <c r="V337" i="1"/>
  <c r="U338" i="1"/>
  <c r="W337" i="1"/>
  <c r="CN333" i="1"/>
  <c r="DH333" i="1" s="1"/>
  <c r="BL334" i="1"/>
  <c r="BN334" i="1" s="1"/>
  <c r="BG334" i="1"/>
  <c r="AO334" i="1"/>
  <c r="EE334" i="1"/>
  <c r="EG334" i="1" s="1"/>
  <c r="AW333" i="1"/>
  <c r="EF333" i="1"/>
  <c r="EG333" i="1" s="1"/>
  <c r="AP333" i="1"/>
  <c r="BR333" i="1" s="1"/>
  <c r="CS333" i="1"/>
  <c r="BM334" i="1"/>
  <c r="BH334" i="1"/>
  <c r="AU335" i="1"/>
  <c r="AC335" i="1"/>
  <c r="CH335" i="1"/>
  <c r="BC335" i="1"/>
  <c r="BU332" i="1"/>
  <c r="BT332" i="1"/>
  <c r="BN333" i="1"/>
  <c r="CR334" i="1"/>
  <c r="CM334" i="1"/>
  <c r="DQ330" i="1"/>
  <c r="DR330" i="1" s="1"/>
  <c r="DT330" i="1" s="1"/>
  <c r="DX330" i="1" s="1"/>
  <c r="EB330" i="1" s="1"/>
  <c r="EC330" i="1" s="1"/>
  <c r="EI330" i="1" s="1"/>
  <c r="DX331" i="1"/>
  <c r="EB331" i="1" s="1"/>
  <c r="BD335" i="1"/>
  <c r="AS335" i="1"/>
  <c r="CI335" i="1" s="1"/>
  <c r="AQ332" i="1"/>
  <c r="BW332" i="1" s="1"/>
  <c r="BI333" i="1"/>
  <c r="BP333" i="1" s="1"/>
  <c r="CL334" i="1"/>
  <c r="CN334" i="1" s="1"/>
  <c r="CQ334" i="1"/>
  <c r="CS334" i="1" s="1"/>
  <c r="DH334" i="1"/>
  <c r="BY331" i="1"/>
  <c r="BZ331" i="1" s="1"/>
  <c r="CB331" i="1" s="1"/>
  <c r="CD331" i="1" s="1"/>
  <c r="EA331" i="1" s="1"/>
  <c r="EC331" i="1" s="1"/>
  <c r="EI331" i="1" s="1"/>
  <c r="EO337" i="1"/>
  <c r="EL337" i="1"/>
  <c r="CY335" i="1"/>
  <c r="CZ335" i="1" s="1"/>
  <c r="DC335" i="1"/>
  <c r="DD335" i="1" s="1"/>
  <c r="DF335" i="1" s="1"/>
  <c r="BM335" i="1" l="1"/>
  <c r="BH335" i="1"/>
  <c r="BT333" i="1"/>
  <c r="BU333" i="1" s="1"/>
  <c r="AX334" i="1"/>
  <c r="DJ334" i="1" s="1"/>
  <c r="BG335" i="1"/>
  <c r="BI335" i="1" s="1"/>
  <c r="BL335" i="1"/>
  <c r="BN335" i="1" s="1"/>
  <c r="BP335" i="1"/>
  <c r="AQ333" i="1"/>
  <c r="BW333" i="1" s="1"/>
  <c r="DQ332" i="1"/>
  <c r="DR332" i="1" s="1"/>
  <c r="DT332" i="1" s="1"/>
  <c r="DX332" i="1" s="1"/>
  <c r="EB332" i="1" s="1"/>
  <c r="DC336" i="1"/>
  <c r="DD336" i="1" s="1"/>
  <c r="CY336" i="1"/>
  <c r="CZ336" i="1" s="1"/>
  <c r="DF336" i="1" s="1"/>
  <c r="AO335" i="1"/>
  <c r="EE335" i="1"/>
  <c r="AX333" i="1"/>
  <c r="DJ333" i="1" s="1"/>
  <c r="BC336" i="1"/>
  <c r="CH336" i="1"/>
  <c r="AC336" i="1"/>
  <c r="EF335" i="1"/>
  <c r="AW335" i="1"/>
  <c r="AE337" i="1"/>
  <c r="AT337" i="1" s="1"/>
  <c r="CV337" i="1" s="1"/>
  <c r="AB337" i="1"/>
  <c r="AA337" i="1"/>
  <c r="BD336" i="1"/>
  <c r="AS336" i="1"/>
  <c r="CI336" i="1" s="1"/>
  <c r="CQ335" i="1"/>
  <c r="CL335" i="1"/>
  <c r="AP334" i="1"/>
  <c r="BR334" i="1" s="1"/>
  <c r="U339" i="1"/>
  <c r="W338" i="1"/>
  <c r="V338" i="1"/>
  <c r="BY332" i="1"/>
  <c r="BZ332" i="1" s="1"/>
  <c r="CB332" i="1" s="1"/>
  <c r="CD332" i="1" s="1"/>
  <c r="EA332" i="1" s="1"/>
  <c r="EC332" i="1" s="1"/>
  <c r="EI332" i="1" s="1"/>
  <c r="BS337" i="1"/>
  <c r="DK337" i="1"/>
  <c r="BX337" i="1"/>
  <c r="DP337" i="1"/>
  <c r="AM337" i="1"/>
  <c r="EO338" i="1"/>
  <c r="EL338" i="1"/>
  <c r="CM335" i="1"/>
  <c r="CR335" i="1"/>
  <c r="BI334" i="1"/>
  <c r="BP334" i="1" s="1"/>
  <c r="BD337" i="1" l="1"/>
  <c r="AS337" i="1"/>
  <c r="CI337" i="1" s="1"/>
  <c r="BL336" i="1"/>
  <c r="BG336" i="1"/>
  <c r="DM334" i="1"/>
  <c r="DL334" i="1"/>
  <c r="DM333" i="1"/>
  <c r="DL333" i="1"/>
  <c r="AY334" i="1"/>
  <c r="DO334" i="1" s="1"/>
  <c r="CY337" i="1"/>
  <c r="CZ337" i="1" s="1"/>
  <c r="DC337" i="1"/>
  <c r="DD337" i="1" s="1"/>
  <c r="DF337" i="1"/>
  <c r="AX335" i="1"/>
  <c r="DJ335" i="1" s="1"/>
  <c r="AY333" i="1"/>
  <c r="DO333" i="1" s="1"/>
  <c r="CN335" i="1"/>
  <c r="EG335" i="1"/>
  <c r="BY333" i="1"/>
  <c r="BZ333" i="1" s="1"/>
  <c r="CB333" i="1" s="1"/>
  <c r="CD333" i="1" s="1"/>
  <c r="EA333" i="1" s="1"/>
  <c r="BT334" i="1"/>
  <c r="BU334" i="1" s="1"/>
  <c r="EO339" i="1"/>
  <c r="EL339" i="1"/>
  <c r="BX338" i="1"/>
  <c r="DP338" i="1"/>
  <c r="BS338" i="1"/>
  <c r="DK338" i="1"/>
  <c r="AM338" i="1"/>
  <c r="CS335" i="1"/>
  <c r="AP335" i="1"/>
  <c r="BR335" i="1" s="1"/>
  <c r="AB338" i="1"/>
  <c r="AA338" i="1"/>
  <c r="AE338" i="1"/>
  <c r="AT338" i="1" s="1"/>
  <c r="CV338" i="1" s="1"/>
  <c r="CR336" i="1"/>
  <c r="CM336" i="1"/>
  <c r="AU336" i="1"/>
  <c r="V339" i="1"/>
  <c r="U340" i="1"/>
  <c r="W339" i="1"/>
  <c r="BM336" i="1"/>
  <c r="BH336" i="1"/>
  <c r="EE336" i="1"/>
  <c r="AO336" i="1"/>
  <c r="AQ334" i="1"/>
  <c r="BW334" i="1" s="1"/>
  <c r="AU337" i="1"/>
  <c r="AC337" i="1"/>
  <c r="BC337" i="1"/>
  <c r="CH337" i="1"/>
  <c r="CL336" i="1"/>
  <c r="CN336" i="1" s="1"/>
  <c r="DH336" i="1" s="1"/>
  <c r="CQ336" i="1"/>
  <c r="CS336" i="1" s="1"/>
  <c r="AP336" i="1" l="1"/>
  <c r="BR336" i="1" s="1"/>
  <c r="DL335" i="1"/>
  <c r="DM335" i="1" s="1"/>
  <c r="DC338" i="1"/>
  <c r="DD338" i="1" s="1"/>
  <c r="CY338" i="1"/>
  <c r="CZ338" i="1" s="1"/>
  <c r="DF338" i="1" s="1"/>
  <c r="BI336" i="1"/>
  <c r="BP336" i="1" s="1"/>
  <c r="BC338" i="1"/>
  <c r="CH338" i="1"/>
  <c r="AC338" i="1"/>
  <c r="BN336" i="1"/>
  <c r="BD338" i="1"/>
  <c r="AS338" i="1"/>
  <c r="CI338" i="1" s="1"/>
  <c r="DQ334" i="1"/>
  <c r="DR334" i="1" s="1"/>
  <c r="DT334" i="1" s="1"/>
  <c r="DX334" i="1" s="1"/>
  <c r="EB334" i="1" s="1"/>
  <c r="CM337" i="1"/>
  <c r="CR337" i="1"/>
  <c r="CQ337" i="1"/>
  <c r="CS337" i="1" s="1"/>
  <c r="CL337" i="1"/>
  <c r="U341" i="1"/>
  <c r="W340" i="1"/>
  <c r="V340" i="1"/>
  <c r="DH335" i="1"/>
  <c r="BH337" i="1"/>
  <c r="BM337" i="1"/>
  <c r="EE337" i="1"/>
  <c r="AO337" i="1"/>
  <c r="AE339" i="1"/>
  <c r="AT339" i="1" s="1"/>
  <c r="CV339" i="1" s="1"/>
  <c r="AB339" i="1"/>
  <c r="AA339" i="1"/>
  <c r="BS339" i="1"/>
  <c r="DK339" i="1"/>
  <c r="BX339" i="1"/>
  <c r="DP339" i="1"/>
  <c r="AM339" i="1"/>
  <c r="BT335" i="1"/>
  <c r="BU335" i="1"/>
  <c r="DQ333" i="1"/>
  <c r="DR333" i="1" s="1"/>
  <c r="DT333" i="1" s="1"/>
  <c r="DX333" i="1" s="1"/>
  <c r="EB333" i="1" s="1"/>
  <c r="EC333" i="1" s="1"/>
  <c r="EI333" i="1" s="1"/>
  <c r="BG337" i="1"/>
  <c r="BI337" i="1" s="1"/>
  <c r="BL337" i="1"/>
  <c r="BN337" i="1" s="1"/>
  <c r="BP337" i="1" s="1"/>
  <c r="AW337" i="1"/>
  <c r="EF337" i="1"/>
  <c r="BY334" i="1"/>
  <c r="BZ334" i="1" s="1"/>
  <c r="CB334" i="1" s="1"/>
  <c r="CD334" i="1" s="1"/>
  <c r="EA334" i="1" s="1"/>
  <c r="EC334" i="1" s="1"/>
  <c r="EI334" i="1" s="1"/>
  <c r="EF336" i="1"/>
  <c r="EG336" i="1" s="1"/>
  <c r="AW336" i="1"/>
  <c r="AQ335" i="1"/>
  <c r="BW335" i="1" s="1"/>
  <c r="EO340" i="1"/>
  <c r="EL340" i="1"/>
  <c r="AY335" i="1"/>
  <c r="DO335" i="1" s="1"/>
  <c r="CL338" i="1" l="1"/>
  <c r="CQ338" i="1"/>
  <c r="AC339" i="1"/>
  <c r="BC339" i="1"/>
  <c r="CH339" i="1"/>
  <c r="BX340" i="1"/>
  <c r="DP340" i="1"/>
  <c r="BS340" i="1"/>
  <c r="DK340" i="1"/>
  <c r="AM340" i="1"/>
  <c r="BL338" i="1"/>
  <c r="BG338" i="1"/>
  <c r="BD339" i="1"/>
  <c r="AS339" i="1"/>
  <c r="CI339" i="1" s="1"/>
  <c r="AB340" i="1"/>
  <c r="AA340" i="1"/>
  <c r="AE340" i="1"/>
  <c r="AT340" i="1" s="1"/>
  <c r="CV340" i="1" s="1"/>
  <c r="U342" i="1"/>
  <c r="W341" i="1"/>
  <c r="V341" i="1"/>
  <c r="CR338" i="1"/>
  <c r="CM338" i="1"/>
  <c r="BT336" i="1"/>
  <c r="BU336" i="1" s="1"/>
  <c r="DR335" i="1"/>
  <c r="DT335" i="1" s="1"/>
  <c r="DX335" i="1" s="1"/>
  <c r="EB335" i="1" s="1"/>
  <c r="DQ335" i="1"/>
  <c r="AP337" i="1"/>
  <c r="BR337" i="1" s="1"/>
  <c r="BM338" i="1"/>
  <c r="BH338" i="1"/>
  <c r="AQ336" i="1"/>
  <c r="BW336" i="1" s="1"/>
  <c r="AX337" i="1"/>
  <c r="DJ337" i="1" s="1"/>
  <c r="BY335" i="1"/>
  <c r="BZ335" i="1" s="1"/>
  <c r="CB335" i="1" s="1"/>
  <c r="CD335" i="1" s="1"/>
  <c r="EA335" i="1" s="1"/>
  <c r="EC335" i="1" s="1"/>
  <c r="EI335" i="1" s="1"/>
  <c r="EG337" i="1"/>
  <c r="CN337" i="1"/>
  <c r="DH337" i="1" s="1"/>
  <c r="CY339" i="1"/>
  <c r="CZ339" i="1" s="1"/>
  <c r="DF339" i="1" s="1"/>
  <c r="DC339" i="1"/>
  <c r="DD339" i="1" s="1"/>
  <c r="EO341" i="1"/>
  <c r="EL341" i="1"/>
  <c r="AX336" i="1"/>
  <c r="DJ336" i="1" s="1"/>
  <c r="AU338" i="1"/>
  <c r="EE338" i="1"/>
  <c r="AO338" i="1"/>
  <c r="AP338" i="1" l="1"/>
  <c r="BR338" i="1" s="1"/>
  <c r="BN338" i="1"/>
  <c r="EE339" i="1"/>
  <c r="AO339" i="1"/>
  <c r="DC340" i="1"/>
  <c r="DD340" i="1" s="1"/>
  <c r="CY340" i="1"/>
  <c r="CZ340" i="1" s="1"/>
  <c r="DF340" i="1" s="1"/>
  <c r="AU339" i="1"/>
  <c r="BY336" i="1"/>
  <c r="BZ336" i="1"/>
  <c r="CB336" i="1" s="1"/>
  <c r="CD336" i="1" s="1"/>
  <c r="EA336" i="1" s="1"/>
  <c r="BC340" i="1"/>
  <c r="CH340" i="1"/>
  <c r="AC340" i="1"/>
  <c r="DL336" i="1"/>
  <c r="DM336" i="1" s="1"/>
  <c r="BD340" i="1"/>
  <c r="AS340" i="1"/>
  <c r="CI340" i="1" s="1"/>
  <c r="CS338" i="1"/>
  <c r="AY336" i="1"/>
  <c r="DO336" i="1" s="1"/>
  <c r="CM339" i="1"/>
  <c r="CR339" i="1"/>
  <c r="CN338" i="1"/>
  <c r="AQ337" i="1"/>
  <c r="BW337" i="1" s="1"/>
  <c r="DK341" i="1"/>
  <c r="DP341" i="1"/>
  <c r="BS341" i="1"/>
  <c r="BX341" i="1"/>
  <c r="AM341" i="1"/>
  <c r="BH339" i="1"/>
  <c r="BM339" i="1"/>
  <c r="BT337" i="1"/>
  <c r="BU337" i="1"/>
  <c r="EO342" i="1"/>
  <c r="EL342" i="1"/>
  <c r="AY337" i="1"/>
  <c r="DO337" i="1" s="1"/>
  <c r="AE341" i="1"/>
  <c r="AT341" i="1" s="1"/>
  <c r="CV341" i="1" s="1"/>
  <c r="AA341" i="1"/>
  <c r="AB341" i="1"/>
  <c r="CQ339" i="1"/>
  <c r="CS339" i="1" s="1"/>
  <c r="CL339" i="1"/>
  <c r="CN339" i="1" s="1"/>
  <c r="DH339" i="1" s="1"/>
  <c r="EF338" i="1"/>
  <c r="EG338" i="1" s="1"/>
  <c r="AW338" i="1"/>
  <c r="DL337" i="1"/>
  <c r="DM337" i="1" s="1"/>
  <c r="W342" i="1"/>
  <c r="V342" i="1"/>
  <c r="U343" i="1"/>
  <c r="BI338" i="1"/>
  <c r="BP338" i="1" s="1"/>
  <c r="BG339" i="1"/>
  <c r="BI339" i="1" s="1"/>
  <c r="BP339" i="1" s="1"/>
  <c r="BL339" i="1"/>
  <c r="BN339" i="1" s="1"/>
  <c r="DQ336" i="1" l="1"/>
  <c r="DR336" i="1" s="1"/>
  <c r="DT336" i="1" s="1"/>
  <c r="DX336" i="1" s="1"/>
  <c r="EB336" i="1" s="1"/>
  <c r="EC336" i="1" s="1"/>
  <c r="EI336" i="1" s="1"/>
  <c r="CL340" i="1"/>
  <c r="CN340" i="1" s="1"/>
  <c r="CQ340" i="1"/>
  <c r="EO343" i="1"/>
  <c r="EL343" i="1"/>
  <c r="BL340" i="1"/>
  <c r="BG340" i="1"/>
  <c r="AP339" i="1"/>
  <c r="BR339" i="1" s="1"/>
  <c r="CR340" i="1"/>
  <c r="CM340" i="1"/>
  <c r="BS342" i="1"/>
  <c r="DP342" i="1"/>
  <c r="DK342" i="1"/>
  <c r="BX342" i="1"/>
  <c r="AM342" i="1"/>
  <c r="BZ337" i="1"/>
  <c r="CB337" i="1" s="1"/>
  <c r="CD337" i="1" s="1"/>
  <c r="EA337" i="1" s="1"/>
  <c r="BY337" i="1"/>
  <c r="BM340" i="1"/>
  <c r="BH340" i="1"/>
  <c r="AS341" i="1"/>
  <c r="CI341" i="1" s="1"/>
  <c r="BD341" i="1"/>
  <c r="AW339" i="1"/>
  <c r="EF339" i="1"/>
  <c r="EG339" i="1" s="1"/>
  <c r="BU338" i="1"/>
  <c r="BT338" i="1"/>
  <c r="U344" i="1"/>
  <c r="W343" i="1"/>
  <c r="V343" i="1"/>
  <c r="CH341" i="1"/>
  <c r="BC341" i="1"/>
  <c r="AC341" i="1"/>
  <c r="DH338" i="1"/>
  <c r="AQ338" i="1"/>
  <c r="BW338" i="1" s="1"/>
  <c r="DC341" i="1"/>
  <c r="DD341" i="1" s="1"/>
  <c r="CY341" i="1"/>
  <c r="CZ341" i="1" s="1"/>
  <c r="DF341" i="1" s="1"/>
  <c r="AU340" i="1"/>
  <c r="AE342" i="1"/>
  <c r="AT342" i="1" s="1"/>
  <c r="CV342" i="1" s="1"/>
  <c r="AB342" i="1"/>
  <c r="AA342" i="1"/>
  <c r="AX338" i="1"/>
  <c r="DJ338" i="1" s="1"/>
  <c r="DQ337" i="1"/>
  <c r="DR337" i="1" s="1"/>
  <c r="DT337" i="1" s="1"/>
  <c r="DX337" i="1" s="1"/>
  <c r="EB337" i="1" s="1"/>
  <c r="EE340" i="1"/>
  <c r="AO340" i="1"/>
  <c r="EC337" i="1" l="1"/>
  <c r="EI337" i="1" s="1"/>
  <c r="CR341" i="1"/>
  <c r="CM341" i="1"/>
  <c r="BI340" i="1"/>
  <c r="BX343" i="1"/>
  <c r="DK343" i="1"/>
  <c r="DP343" i="1"/>
  <c r="BS343" i="1"/>
  <c r="AM343" i="1"/>
  <c r="AA343" i="1"/>
  <c r="AE343" i="1"/>
  <c r="AT343" i="1" s="1"/>
  <c r="CV343" i="1" s="1"/>
  <c r="AB343" i="1"/>
  <c r="W344" i="1"/>
  <c r="V344" i="1"/>
  <c r="U345" i="1"/>
  <c r="BN340" i="1"/>
  <c r="DL338" i="1"/>
  <c r="DM338" i="1" s="1"/>
  <c r="AS342" i="1"/>
  <c r="CI342" i="1" s="1"/>
  <c r="BD342" i="1"/>
  <c r="CY342" i="1"/>
  <c r="CZ342" i="1" s="1"/>
  <c r="DF342" i="1" s="1"/>
  <c r="DC342" i="1"/>
  <c r="DD342" i="1" s="1"/>
  <c r="EE341" i="1"/>
  <c r="AO341" i="1"/>
  <c r="EO344" i="1"/>
  <c r="EL344" i="1"/>
  <c r="AC342" i="1"/>
  <c r="CH342" i="1"/>
  <c r="BC342" i="1"/>
  <c r="EF340" i="1"/>
  <c r="EG340" i="1" s="1"/>
  <c r="AW340" i="1"/>
  <c r="BG341" i="1"/>
  <c r="BL341" i="1"/>
  <c r="AU341" i="1"/>
  <c r="AX339" i="1"/>
  <c r="DJ339" i="1" s="1"/>
  <c r="AY339" i="1"/>
  <c r="DO339" i="1" s="1"/>
  <c r="BT339" i="1"/>
  <c r="BU339" i="1"/>
  <c r="AY338" i="1"/>
  <c r="DO338" i="1" s="1"/>
  <c r="BY338" i="1"/>
  <c r="BZ338" i="1" s="1"/>
  <c r="CB338" i="1" s="1"/>
  <c r="CD338" i="1" s="1"/>
  <c r="EA338" i="1" s="1"/>
  <c r="AP340" i="1"/>
  <c r="BR340" i="1" s="1"/>
  <c r="CL341" i="1"/>
  <c r="CN341" i="1" s="1"/>
  <c r="DH341" i="1" s="1"/>
  <c r="CQ341" i="1"/>
  <c r="CS341" i="1" s="1"/>
  <c r="BH341" i="1"/>
  <c r="BM341" i="1"/>
  <c r="AQ339" i="1"/>
  <c r="BW339" i="1" s="1"/>
  <c r="CS340" i="1"/>
  <c r="DH340" i="1" s="1"/>
  <c r="CQ342" i="1" l="1"/>
  <c r="CL342" i="1"/>
  <c r="U346" i="1"/>
  <c r="W345" i="1"/>
  <c r="V345" i="1"/>
  <c r="BN341" i="1"/>
  <c r="EE342" i="1"/>
  <c r="AO342" i="1"/>
  <c r="BS344" i="1"/>
  <c r="DP344" i="1"/>
  <c r="DK344" i="1"/>
  <c r="BX344" i="1"/>
  <c r="AM344" i="1"/>
  <c r="BI341" i="1"/>
  <c r="BP341" i="1" s="1"/>
  <c r="AE344" i="1"/>
  <c r="AT344" i="1" s="1"/>
  <c r="CV344" i="1" s="1"/>
  <c r="AB344" i="1"/>
  <c r="AA344" i="1"/>
  <c r="AY340" i="1"/>
  <c r="DO340" i="1" s="1"/>
  <c r="AX340" i="1"/>
  <c r="DJ340" i="1" s="1"/>
  <c r="EO345" i="1"/>
  <c r="EL345" i="1"/>
  <c r="BH342" i="1"/>
  <c r="BM342" i="1"/>
  <c r="BD343" i="1"/>
  <c r="AS343" i="1"/>
  <c r="CI343" i="1" s="1"/>
  <c r="BP340" i="1"/>
  <c r="DC343" i="1"/>
  <c r="DD343" i="1" s="1"/>
  <c r="CY343" i="1"/>
  <c r="CZ343" i="1" s="1"/>
  <c r="DF343" i="1" s="1"/>
  <c r="DL339" i="1"/>
  <c r="DM339" i="1" s="1"/>
  <c r="DT339" i="1" s="1"/>
  <c r="DX339" i="1" s="1"/>
  <c r="EB339" i="1" s="1"/>
  <c r="AP341" i="1"/>
  <c r="BR341" i="1" s="1"/>
  <c r="BC343" i="1"/>
  <c r="CH343" i="1"/>
  <c r="AC343" i="1"/>
  <c r="CM342" i="1"/>
  <c r="CR342" i="1"/>
  <c r="AQ340" i="1"/>
  <c r="BW340" i="1" s="1"/>
  <c r="EF341" i="1"/>
  <c r="EG341" i="1" s="1"/>
  <c r="AW341" i="1"/>
  <c r="BL342" i="1"/>
  <c r="BG342" i="1"/>
  <c r="BI342" i="1" s="1"/>
  <c r="DQ338" i="1"/>
  <c r="DR338" i="1" s="1"/>
  <c r="DT338" i="1" s="1"/>
  <c r="DX338" i="1" s="1"/>
  <c r="EB338" i="1" s="1"/>
  <c r="EC338" i="1" s="1"/>
  <c r="EI338" i="1" s="1"/>
  <c r="DR339" i="1"/>
  <c r="DQ339" i="1"/>
  <c r="BU340" i="1"/>
  <c r="BT340" i="1"/>
  <c r="BY339" i="1"/>
  <c r="BZ339" i="1" s="1"/>
  <c r="CB339" i="1" s="1"/>
  <c r="CD339" i="1" s="1"/>
  <c r="EA339" i="1" s="1"/>
  <c r="AU342" i="1"/>
  <c r="EC339" i="1" l="1"/>
  <c r="EI339" i="1" s="1"/>
  <c r="BG343" i="1"/>
  <c r="BL343" i="1"/>
  <c r="DQ340" i="1"/>
  <c r="DR340" i="1" s="1"/>
  <c r="W346" i="1"/>
  <c r="V346" i="1"/>
  <c r="U347" i="1"/>
  <c r="CR343" i="1"/>
  <c r="CM343" i="1"/>
  <c r="CH344" i="1"/>
  <c r="AC344" i="1"/>
  <c r="BC344" i="1"/>
  <c r="AX341" i="1"/>
  <c r="DJ341" i="1" s="1"/>
  <c r="BY340" i="1"/>
  <c r="BZ340" i="1" s="1"/>
  <c r="CB340" i="1" s="1"/>
  <c r="CD340" i="1" s="1"/>
  <c r="EA340" i="1" s="1"/>
  <c r="AQ341" i="1"/>
  <c r="BW341" i="1" s="1"/>
  <c r="BM343" i="1"/>
  <c r="BH343" i="1"/>
  <c r="BD344" i="1"/>
  <c r="AS344" i="1"/>
  <c r="CI344" i="1" s="1"/>
  <c r="CN342" i="1"/>
  <c r="DH342" i="1" s="1"/>
  <c r="DC344" i="1"/>
  <c r="DD344" i="1" s="1"/>
  <c r="DF344" i="1" s="1"/>
  <c r="CY344" i="1"/>
  <c r="CZ344" i="1" s="1"/>
  <c r="AP342" i="1"/>
  <c r="BR342" i="1" s="1"/>
  <c r="CS342" i="1"/>
  <c r="EG342" i="1"/>
  <c r="EE343" i="1"/>
  <c r="AO343" i="1"/>
  <c r="AW342" i="1"/>
  <c r="EF342" i="1"/>
  <c r="AU343" i="1"/>
  <c r="EO346" i="1"/>
  <c r="EL346" i="1"/>
  <c r="BX345" i="1"/>
  <c r="DP345" i="1"/>
  <c r="DK345" i="1"/>
  <c r="BS345" i="1"/>
  <c r="AM345" i="1"/>
  <c r="BT341" i="1"/>
  <c r="BU341" i="1" s="1"/>
  <c r="BN342" i="1"/>
  <c r="BP342" i="1" s="1"/>
  <c r="CQ343" i="1"/>
  <c r="CS343" i="1" s="1"/>
  <c r="CL343" i="1"/>
  <c r="CN343" i="1" s="1"/>
  <c r="DH343" i="1"/>
  <c r="DM340" i="1"/>
  <c r="DL340" i="1"/>
  <c r="AB345" i="1"/>
  <c r="AA345" i="1"/>
  <c r="AE345" i="1"/>
  <c r="AT345" i="1" s="1"/>
  <c r="CV345" i="1" s="1"/>
  <c r="AQ342" i="1" l="1"/>
  <c r="BW342" i="1" s="1"/>
  <c r="BL344" i="1"/>
  <c r="BG344" i="1"/>
  <c r="BT342" i="1"/>
  <c r="BU342" i="1" s="1"/>
  <c r="AO344" i="1"/>
  <c r="EE344" i="1"/>
  <c r="DT340" i="1"/>
  <c r="DX340" i="1" s="1"/>
  <c r="EB340" i="1" s="1"/>
  <c r="EC340" i="1" s="1"/>
  <c r="EI340" i="1" s="1"/>
  <c r="AX342" i="1"/>
  <c r="DJ342" i="1" s="1"/>
  <c r="BZ341" i="1"/>
  <c r="CB341" i="1" s="1"/>
  <c r="CD341" i="1" s="1"/>
  <c r="EA341" i="1" s="1"/>
  <c r="BY341" i="1"/>
  <c r="CL344" i="1"/>
  <c r="CQ344" i="1"/>
  <c r="AP343" i="1"/>
  <c r="BR343" i="1" s="1"/>
  <c r="DC345" i="1"/>
  <c r="DD345" i="1" s="1"/>
  <c r="CY345" i="1"/>
  <c r="CZ345" i="1" s="1"/>
  <c r="DF345" i="1" s="1"/>
  <c r="BN343" i="1"/>
  <c r="DL341" i="1"/>
  <c r="DM341" i="1" s="1"/>
  <c r="U348" i="1"/>
  <c r="W347" i="1"/>
  <c r="V347" i="1"/>
  <c r="BI343" i="1"/>
  <c r="BP343" i="1" s="1"/>
  <c r="AC345" i="1"/>
  <c r="BC345" i="1"/>
  <c r="CH345" i="1"/>
  <c r="EO347" i="1"/>
  <c r="EL347" i="1"/>
  <c r="CR344" i="1"/>
  <c r="CM344" i="1"/>
  <c r="AY341" i="1"/>
  <c r="DO341" i="1" s="1"/>
  <c r="BS346" i="1"/>
  <c r="DK346" i="1"/>
  <c r="DP346" i="1"/>
  <c r="BX346" i="1"/>
  <c r="AM346" i="1"/>
  <c r="BD345" i="1"/>
  <c r="AS345" i="1"/>
  <c r="CI345" i="1" s="1"/>
  <c r="EF343" i="1"/>
  <c r="EG343" i="1" s="1"/>
  <c r="AW343" i="1"/>
  <c r="BH344" i="1"/>
  <c r="BM344" i="1"/>
  <c r="AU344" i="1"/>
  <c r="AE346" i="1"/>
  <c r="AT346" i="1" s="1"/>
  <c r="CV346" i="1" s="1"/>
  <c r="AB346" i="1"/>
  <c r="AA346" i="1"/>
  <c r="AB347" i="1" l="1"/>
  <c r="AA347" i="1"/>
  <c r="AE347" i="1"/>
  <c r="AT347" i="1" s="1"/>
  <c r="CV347" i="1" s="1"/>
  <c r="W348" i="1"/>
  <c r="U349" i="1"/>
  <c r="V348" i="1"/>
  <c r="DL342" i="1"/>
  <c r="DM342" i="1"/>
  <c r="AU345" i="1"/>
  <c r="BT343" i="1"/>
  <c r="BU343" i="1" s="1"/>
  <c r="AY342" i="1"/>
  <c r="DO342" i="1" s="1"/>
  <c r="BI344" i="1"/>
  <c r="BD346" i="1"/>
  <c r="AS346" i="1"/>
  <c r="CI346" i="1" s="1"/>
  <c r="EO348" i="1"/>
  <c r="EL348" i="1"/>
  <c r="AX343" i="1"/>
  <c r="DJ343" i="1" s="1"/>
  <c r="CL345" i="1"/>
  <c r="CQ345" i="1"/>
  <c r="AQ343" i="1"/>
  <c r="BW343" i="1" s="1"/>
  <c r="BN344" i="1"/>
  <c r="BG345" i="1"/>
  <c r="BL345" i="1"/>
  <c r="EG344" i="1"/>
  <c r="BZ342" i="1"/>
  <c r="CB342" i="1" s="1"/>
  <c r="CD342" i="1" s="1"/>
  <c r="EA342" i="1" s="1"/>
  <c r="BY342" i="1"/>
  <c r="AW344" i="1"/>
  <c r="EF344" i="1"/>
  <c r="CH346" i="1"/>
  <c r="AU346" i="1"/>
  <c r="AC346" i="1"/>
  <c r="BC346" i="1"/>
  <c r="DQ341" i="1"/>
  <c r="DR341" i="1" s="1"/>
  <c r="DT341" i="1" s="1"/>
  <c r="DX341" i="1" s="1"/>
  <c r="EB341" i="1" s="1"/>
  <c r="EC341" i="1" s="1"/>
  <c r="EI341" i="1" s="1"/>
  <c r="EE345" i="1"/>
  <c r="AO345" i="1"/>
  <c r="CS344" i="1"/>
  <c r="AP344" i="1"/>
  <c r="BR344" i="1" s="1"/>
  <c r="AQ344" i="1"/>
  <c r="BW344" i="1" s="1"/>
  <c r="CM345" i="1"/>
  <c r="CR345" i="1"/>
  <c r="CN344" i="1"/>
  <c r="DH344" i="1" s="1"/>
  <c r="DC346" i="1"/>
  <c r="DD346" i="1" s="1"/>
  <c r="CY346" i="1"/>
  <c r="CZ346" i="1" s="1"/>
  <c r="DF346" i="1"/>
  <c r="BM345" i="1"/>
  <c r="BH345" i="1"/>
  <c r="BX347" i="1"/>
  <c r="DP347" i="1"/>
  <c r="DK347" i="1"/>
  <c r="BS347" i="1"/>
  <c r="AM347" i="1"/>
  <c r="AO346" i="1" l="1"/>
  <c r="EE346" i="1"/>
  <c r="BG346" i="1"/>
  <c r="BL346" i="1"/>
  <c r="CN345" i="1"/>
  <c r="DQ342" i="1"/>
  <c r="DR342" i="1" s="1"/>
  <c r="DT342" i="1" s="1"/>
  <c r="DX342" i="1" s="1"/>
  <c r="EB342" i="1" s="1"/>
  <c r="EC342" i="1" s="1"/>
  <c r="EI342" i="1" s="1"/>
  <c r="AE348" i="1"/>
  <c r="AT348" i="1" s="1"/>
  <c r="CV348" i="1" s="1"/>
  <c r="AB348" i="1"/>
  <c r="AA348" i="1"/>
  <c r="DL343" i="1"/>
  <c r="DM343" i="1" s="1"/>
  <c r="DC347" i="1"/>
  <c r="DD347" i="1" s="1"/>
  <c r="DF347" i="1" s="1"/>
  <c r="CY347" i="1"/>
  <c r="CZ347" i="1" s="1"/>
  <c r="BU344" i="1"/>
  <c r="BT344" i="1"/>
  <c r="AW346" i="1"/>
  <c r="EF346" i="1"/>
  <c r="BN345" i="1"/>
  <c r="AY343" i="1"/>
  <c r="DO343" i="1" s="1"/>
  <c r="AC347" i="1"/>
  <c r="BC347" i="1"/>
  <c r="CH347" i="1"/>
  <c r="CQ346" i="1"/>
  <c r="CL346" i="1"/>
  <c r="BI345" i="1"/>
  <c r="BP345" i="1" s="1"/>
  <c r="EF345" i="1"/>
  <c r="AW345" i="1"/>
  <c r="BD347" i="1"/>
  <c r="AS347" i="1"/>
  <c r="CI347" i="1" s="1"/>
  <c r="AQ345" i="1"/>
  <c r="BW345" i="1" s="1"/>
  <c r="AP345" i="1"/>
  <c r="BR345" i="1" s="1"/>
  <c r="EO349" i="1"/>
  <c r="EL349" i="1"/>
  <c r="EG345" i="1"/>
  <c r="AX344" i="1"/>
  <c r="DJ344" i="1" s="1"/>
  <c r="BY343" i="1"/>
  <c r="BZ343" i="1" s="1"/>
  <c r="CB343" i="1" s="1"/>
  <c r="CD343" i="1" s="1"/>
  <c r="EA343" i="1" s="1"/>
  <c r="CR346" i="1"/>
  <c r="CM346" i="1"/>
  <c r="BY344" i="1"/>
  <c r="BZ344" i="1" s="1"/>
  <c r="BH346" i="1"/>
  <c r="BM346" i="1"/>
  <c r="DK348" i="1"/>
  <c r="BS348" i="1"/>
  <c r="DP348" i="1"/>
  <c r="BX348" i="1"/>
  <c r="AM348" i="1"/>
  <c r="CS345" i="1"/>
  <c r="BP344" i="1"/>
  <c r="V349" i="1"/>
  <c r="W349" i="1"/>
  <c r="U350" i="1"/>
  <c r="DQ343" i="1" l="1"/>
  <c r="DR343" i="1" s="1"/>
  <c r="DT343" i="1" s="1"/>
  <c r="DX343" i="1" s="1"/>
  <c r="EB343" i="1" s="1"/>
  <c r="EC343" i="1" s="1"/>
  <c r="EI343" i="1" s="1"/>
  <c r="DH345" i="1"/>
  <c r="EO350" i="1"/>
  <c r="EL350" i="1"/>
  <c r="AB349" i="1"/>
  <c r="AE349" i="1"/>
  <c r="AT349" i="1" s="1"/>
  <c r="CV349" i="1" s="1"/>
  <c r="AA349" i="1"/>
  <c r="BT345" i="1"/>
  <c r="BU345" i="1" s="1"/>
  <c r="CB345" i="1" s="1"/>
  <c r="CD345" i="1" s="1"/>
  <c r="EA345" i="1" s="1"/>
  <c r="CN346" i="1"/>
  <c r="DH346" i="1" s="1"/>
  <c r="BN346" i="1"/>
  <c r="BY345" i="1"/>
  <c r="BZ345" i="1" s="1"/>
  <c r="CS346" i="1"/>
  <c r="AX346" i="1"/>
  <c r="DJ346" i="1" s="1"/>
  <c r="CH348" i="1"/>
  <c r="AC348" i="1"/>
  <c r="BC348" i="1"/>
  <c r="BI346" i="1"/>
  <c r="BP346" i="1" s="1"/>
  <c r="CM347" i="1"/>
  <c r="CR347" i="1"/>
  <c r="AU347" i="1"/>
  <c r="BD348" i="1"/>
  <c r="AS348" i="1"/>
  <c r="CI348" i="1" s="1"/>
  <c r="EG346" i="1"/>
  <c r="DK349" i="1"/>
  <c r="BX349" i="1"/>
  <c r="BS349" i="1"/>
  <c r="DP349" i="1"/>
  <c r="AM349" i="1"/>
  <c r="AY344" i="1"/>
  <c r="DO344" i="1" s="1"/>
  <c r="CL347" i="1"/>
  <c r="CN347" i="1" s="1"/>
  <c r="DH347" i="1" s="1"/>
  <c r="CQ347" i="1"/>
  <c r="CS347" i="1" s="1"/>
  <c r="DC348" i="1"/>
  <c r="DD348" i="1" s="1"/>
  <c r="CY348" i="1"/>
  <c r="CZ348" i="1" s="1"/>
  <c r="DF348" i="1" s="1"/>
  <c r="AP346" i="1"/>
  <c r="BR346" i="1" s="1"/>
  <c r="AQ346" i="1"/>
  <c r="BW346" i="1" s="1"/>
  <c r="V350" i="1"/>
  <c r="W350" i="1"/>
  <c r="U351" i="1"/>
  <c r="DL344" i="1"/>
  <c r="DM344" i="1" s="1"/>
  <c r="BM347" i="1"/>
  <c r="BH347" i="1"/>
  <c r="AY345" i="1"/>
  <c r="DO345" i="1" s="1"/>
  <c r="AX345" i="1"/>
  <c r="DJ345" i="1" s="1"/>
  <c r="BL347" i="1"/>
  <c r="BN347" i="1" s="1"/>
  <c r="BG347" i="1"/>
  <c r="BI347" i="1" s="1"/>
  <c r="BP347" i="1" s="1"/>
  <c r="CB344" i="1"/>
  <c r="CD344" i="1" s="1"/>
  <c r="EA344" i="1" s="1"/>
  <c r="EE347" i="1"/>
  <c r="AO347" i="1"/>
  <c r="DL345" i="1" l="1"/>
  <c r="DM345" i="1" s="1"/>
  <c r="AB350" i="1"/>
  <c r="AA350" i="1"/>
  <c r="AE350" i="1"/>
  <c r="AT350" i="1" s="1"/>
  <c r="CV350" i="1" s="1"/>
  <c r="AO348" i="1"/>
  <c r="EE348" i="1"/>
  <c r="BS350" i="1"/>
  <c r="DP350" i="1"/>
  <c r="DK350" i="1"/>
  <c r="BX350" i="1"/>
  <c r="AM350" i="1"/>
  <c r="CR348" i="1"/>
  <c r="CM348" i="1"/>
  <c r="AU348" i="1"/>
  <c r="EO351" i="1"/>
  <c r="EL351" i="1"/>
  <c r="AP347" i="1"/>
  <c r="BR347" i="1" s="1"/>
  <c r="BY346" i="1"/>
  <c r="BZ346" i="1" s="1"/>
  <c r="DQ344" i="1"/>
  <c r="DR344" i="1" s="1"/>
  <c r="DT344" i="1" s="1"/>
  <c r="DX344" i="1" s="1"/>
  <c r="EB344" i="1" s="1"/>
  <c r="EC344" i="1" s="1"/>
  <c r="EI344" i="1" s="1"/>
  <c r="BH348" i="1"/>
  <c r="BM348" i="1"/>
  <c r="CL348" i="1"/>
  <c r="CN348" i="1" s="1"/>
  <c r="DH348" i="1" s="1"/>
  <c r="CQ348" i="1"/>
  <c r="CS348" i="1" s="1"/>
  <c r="DQ345" i="1"/>
  <c r="DR345" i="1" s="1"/>
  <c r="BT346" i="1"/>
  <c r="BU346" i="1" s="1"/>
  <c r="CB346" i="1" s="1"/>
  <c r="CD346" i="1" s="1"/>
  <c r="EA346" i="1" s="1"/>
  <c r="EF347" i="1"/>
  <c r="EG347" i="1" s="1"/>
  <c r="AW347" i="1"/>
  <c r="DL346" i="1"/>
  <c r="DM346" i="1" s="1"/>
  <c r="AY346" i="1"/>
  <c r="DO346" i="1" s="1"/>
  <c r="CH349" i="1"/>
  <c r="BC349" i="1"/>
  <c r="AC349" i="1"/>
  <c r="DC349" i="1"/>
  <c r="DD349" i="1" s="1"/>
  <c r="CY349" i="1"/>
  <c r="CZ349" i="1" s="1"/>
  <c r="DF349" i="1" s="1"/>
  <c r="W351" i="1"/>
  <c r="V351" i="1"/>
  <c r="U352" i="1"/>
  <c r="BG348" i="1"/>
  <c r="BI348" i="1" s="1"/>
  <c r="BP348" i="1" s="1"/>
  <c r="BL348" i="1"/>
  <c r="BN348" i="1" s="1"/>
  <c r="BD349" i="1"/>
  <c r="AS349" i="1"/>
  <c r="CI349" i="1" s="1"/>
  <c r="DT345" i="1" l="1"/>
  <c r="DX345" i="1" s="1"/>
  <c r="EB345" i="1" s="1"/>
  <c r="EC345" i="1" s="1"/>
  <c r="EI345" i="1" s="1"/>
  <c r="BT347" i="1"/>
  <c r="BU347" i="1" s="1"/>
  <c r="BD350" i="1"/>
  <c r="AS350" i="1"/>
  <c r="CI350" i="1" s="1"/>
  <c r="DK351" i="1"/>
  <c r="BX351" i="1"/>
  <c r="BS351" i="1"/>
  <c r="DP351" i="1"/>
  <c r="AM351" i="1"/>
  <c r="AQ347" i="1"/>
  <c r="BW347" i="1" s="1"/>
  <c r="DQ346" i="1"/>
  <c r="DR346" i="1" s="1"/>
  <c r="DT346" i="1" s="1"/>
  <c r="DX346" i="1" s="1"/>
  <c r="EB346" i="1" s="1"/>
  <c r="EC346" i="1" s="1"/>
  <c r="EI346" i="1" s="1"/>
  <c r="BL349" i="1"/>
  <c r="BG349" i="1"/>
  <c r="CQ349" i="1"/>
  <c r="CS349" i="1" s="1"/>
  <c r="CL349" i="1"/>
  <c r="EO352" i="1"/>
  <c r="EL352" i="1"/>
  <c r="CR349" i="1"/>
  <c r="CM349" i="1"/>
  <c r="EF348" i="1"/>
  <c r="EG348" i="1" s="1"/>
  <c r="AW348" i="1"/>
  <c r="AB351" i="1"/>
  <c r="AE351" i="1"/>
  <c r="AT351" i="1" s="1"/>
  <c r="CV351" i="1" s="1"/>
  <c r="AA351" i="1"/>
  <c r="BH349" i="1"/>
  <c r="BM349" i="1"/>
  <c r="AX347" i="1"/>
  <c r="DJ347" i="1" s="1"/>
  <c r="AP348" i="1"/>
  <c r="BR348" i="1" s="1"/>
  <c r="AQ348" i="1"/>
  <c r="BW348" i="1" s="1"/>
  <c r="AU349" i="1"/>
  <c r="DC350" i="1"/>
  <c r="DD350" i="1" s="1"/>
  <c r="CY350" i="1"/>
  <c r="CZ350" i="1" s="1"/>
  <c r="DF350" i="1" s="1"/>
  <c r="V352" i="1"/>
  <c r="W352" i="1"/>
  <c r="U353" i="1"/>
  <c r="AO349" i="1"/>
  <c r="EE349" i="1"/>
  <c r="AC350" i="1"/>
  <c r="CH350" i="1"/>
  <c r="AU350" i="1"/>
  <c r="BC350" i="1"/>
  <c r="DC351" i="1" l="1"/>
  <c r="DD351" i="1" s="1"/>
  <c r="DF351" i="1" s="1"/>
  <c r="CY351" i="1"/>
  <c r="CZ351" i="1" s="1"/>
  <c r="EO353" i="1"/>
  <c r="EL353" i="1"/>
  <c r="BM350" i="1"/>
  <c r="BH350" i="1"/>
  <c r="BD351" i="1"/>
  <c r="AS351" i="1"/>
  <c r="CI351" i="1" s="1"/>
  <c r="BY347" i="1"/>
  <c r="BZ347" i="1" s="1"/>
  <c r="CB347" i="1" s="1"/>
  <c r="CD347" i="1" s="1"/>
  <c r="EA347" i="1" s="1"/>
  <c r="W353" i="1"/>
  <c r="V353" i="1"/>
  <c r="U354" i="1"/>
  <c r="BT348" i="1"/>
  <c r="BU348" i="1" s="1"/>
  <c r="CB348" i="1" s="1"/>
  <c r="CD348" i="1" s="1"/>
  <c r="EA348" i="1" s="1"/>
  <c r="CN349" i="1"/>
  <c r="DH349" i="1" s="1"/>
  <c r="BY348" i="1"/>
  <c r="BZ348" i="1" s="1"/>
  <c r="DL347" i="1"/>
  <c r="DM347" i="1" s="1"/>
  <c r="AX348" i="1"/>
  <c r="DJ348" i="1" s="1"/>
  <c r="EF349" i="1"/>
  <c r="EG349" i="1" s="1"/>
  <c r="AW349" i="1"/>
  <c r="AP349" i="1"/>
  <c r="BR349" i="1" s="1"/>
  <c r="BL350" i="1"/>
  <c r="BN350" i="1" s="1"/>
  <c r="BG350" i="1"/>
  <c r="BI350" i="1" s="1"/>
  <c r="BP350" i="1" s="1"/>
  <c r="DP352" i="1"/>
  <c r="DK352" i="1"/>
  <c r="BX352" i="1"/>
  <c r="BS352" i="1"/>
  <c r="AM352" i="1"/>
  <c r="AY347" i="1"/>
  <c r="DO347" i="1" s="1"/>
  <c r="AB352" i="1"/>
  <c r="AA352" i="1"/>
  <c r="AE352" i="1"/>
  <c r="AT352" i="1" s="1"/>
  <c r="CV352" i="1" s="1"/>
  <c r="CL350" i="1"/>
  <c r="CQ350" i="1"/>
  <c r="BI349" i="1"/>
  <c r="EF350" i="1"/>
  <c r="AW350" i="1"/>
  <c r="EE350" i="1"/>
  <c r="AO350" i="1"/>
  <c r="BN349" i="1"/>
  <c r="CH351" i="1"/>
  <c r="BC351" i="1"/>
  <c r="AC351" i="1"/>
  <c r="AU351" i="1"/>
  <c r="CM350" i="1"/>
  <c r="CR350" i="1"/>
  <c r="BD352" i="1" l="1"/>
  <c r="AS352" i="1"/>
  <c r="CI352" i="1" s="1"/>
  <c r="U355" i="1"/>
  <c r="W354" i="1"/>
  <c r="V354" i="1"/>
  <c r="DQ347" i="1"/>
  <c r="DR347" i="1" s="1"/>
  <c r="DT347" i="1" s="1"/>
  <c r="DX347" i="1" s="1"/>
  <c r="EB347" i="1" s="1"/>
  <c r="EC347" i="1" s="1"/>
  <c r="EI347" i="1" s="1"/>
  <c r="BS353" i="1"/>
  <c r="BX353" i="1"/>
  <c r="DP353" i="1"/>
  <c r="DK353" i="1"/>
  <c r="AM353" i="1"/>
  <c r="AX350" i="1"/>
  <c r="DJ350" i="1" s="1"/>
  <c r="BU349" i="1"/>
  <c r="BT349" i="1"/>
  <c r="AB353" i="1"/>
  <c r="AE353" i="1"/>
  <c r="AT353" i="1" s="1"/>
  <c r="CV353" i="1" s="1"/>
  <c r="AA353" i="1"/>
  <c r="EF351" i="1"/>
  <c r="AW351" i="1"/>
  <c r="AO351" i="1"/>
  <c r="EE351" i="1"/>
  <c r="EG351" i="1" s="1"/>
  <c r="BG351" i="1"/>
  <c r="BL351" i="1"/>
  <c r="BN351" i="1" s="1"/>
  <c r="AQ349" i="1"/>
  <c r="BW349" i="1" s="1"/>
  <c r="EO354" i="1"/>
  <c r="EL354" i="1"/>
  <c r="BP349" i="1"/>
  <c r="CQ351" i="1"/>
  <c r="CS351" i="1" s="1"/>
  <c r="CL351" i="1"/>
  <c r="CS350" i="1"/>
  <c r="AY349" i="1"/>
  <c r="DO349" i="1" s="1"/>
  <c r="AX349" i="1"/>
  <c r="DJ349" i="1" s="1"/>
  <c r="CR351" i="1"/>
  <c r="CM351" i="1"/>
  <c r="CY352" i="1"/>
  <c r="CZ352" i="1" s="1"/>
  <c r="DC352" i="1"/>
  <c r="DD352" i="1" s="1"/>
  <c r="DF352" i="1"/>
  <c r="DM348" i="1"/>
  <c r="DL348" i="1"/>
  <c r="BH351" i="1"/>
  <c r="BM351" i="1"/>
  <c r="CN350" i="1"/>
  <c r="AP350" i="1"/>
  <c r="BR350" i="1" s="1"/>
  <c r="EG350" i="1"/>
  <c r="AC352" i="1"/>
  <c r="CH352" i="1"/>
  <c r="AU352" i="1"/>
  <c r="BC352" i="1"/>
  <c r="AY348" i="1"/>
  <c r="DO348" i="1" s="1"/>
  <c r="DQ349" i="1" l="1"/>
  <c r="DR349" i="1" s="1"/>
  <c r="BY349" i="1"/>
  <c r="BZ349" i="1"/>
  <c r="BC353" i="1"/>
  <c r="AC353" i="1"/>
  <c r="CH353" i="1"/>
  <c r="AA354" i="1"/>
  <c r="AE354" i="1"/>
  <c r="AT354" i="1" s="1"/>
  <c r="CV354" i="1" s="1"/>
  <c r="AB354" i="1"/>
  <c r="DC353" i="1"/>
  <c r="DD353" i="1" s="1"/>
  <c r="CY353" i="1"/>
  <c r="CZ353" i="1" s="1"/>
  <c r="DF353" i="1"/>
  <c r="U356" i="1"/>
  <c r="W355" i="1"/>
  <c r="V355" i="1"/>
  <c r="EE352" i="1"/>
  <c r="EG352" i="1" s="1"/>
  <c r="AO352" i="1"/>
  <c r="BD353" i="1"/>
  <c r="AS353" i="1"/>
  <c r="CI353" i="1" s="1"/>
  <c r="CM352" i="1"/>
  <c r="CR352" i="1"/>
  <c r="AQ350" i="1"/>
  <c r="BW350" i="1" s="1"/>
  <c r="CN351" i="1"/>
  <c r="DH351" i="1" s="1"/>
  <c r="BI351" i="1"/>
  <c r="BP351" i="1" s="1"/>
  <c r="BM352" i="1"/>
  <c r="BH352" i="1"/>
  <c r="BT350" i="1"/>
  <c r="BU350" i="1" s="1"/>
  <c r="CB349" i="1"/>
  <c r="DH350" i="1"/>
  <c r="CD349" i="1"/>
  <c r="EA349" i="1" s="1"/>
  <c r="AQ351" i="1"/>
  <c r="BW351" i="1" s="1"/>
  <c r="AP351" i="1"/>
  <c r="BR351" i="1" s="1"/>
  <c r="BL352" i="1"/>
  <c r="BN352" i="1" s="1"/>
  <c r="BG352" i="1"/>
  <c r="BI352" i="1" s="1"/>
  <c r="BP352" i="1" s="1"/>
  <c r="EF352" i="1"/>
  <c r="AW352" i="1"/>
  <c r="AY351" i="1"/>
  <c r="DO351" i="1" s="1"/>
  <c r="AX351" i="1"/>
  <c r="DJ351" i="1" s="1"/>
  <c r="AY350" i="1"/>
  <c r="DO350" i="1" s="1"/>
  <c r="DQ348" i="1"/>
  <c r="DR348" i="1" s="1"/>
  <c r="DT348" i="1" s="1"/>
  <c r="DX348" i="1" s="1"/>
  <c r="EB348" i="1" s="1"/>
  <c r="EC348" i="1" s="1"/>
  <c r="EI348" i="1" s="1"/>
  <c r="CL352" i="1"/>
  <c r="CN352" i="1" s="1"/>
  <c r="CQ352" i="1"/>
  <c r="DM349" i="1"/>
  <c r="DL349" i="1"/>
  <c r="EO355" i="1"/>
  <c r="EL355" i="1"/>
  <c r="DL350" i="1"/>
  <c r="DM350" i="1" s="1"/>
  <c r="DK354" i="1"/>
  <c r="BX354" i="1"/>
  <c r="DP354" i="1"/>
  <c r="BS354" i="1"/>
  <c r="AM354" i="1"/>
  <c r="DT349" i="1" l="1"/>
  <c r="DX349" i="1" s="1"/>
  <c r="EB349" i="1" s="1"/>
  <c r="U357" i="1"/>
  <c r="W356" i="1"/>
  <c r="V356" i="1"/>
  <c r="CQ353" i="1"/>
  <c r="CL353" i="1"/>
  <c r="AO353" i="1"/>
  <c r="EE353" i="1"/>
  <c r="CM353" i="1"/>
  <c r="CR353" i="1"/>
  <c r="AU353" i="1"/>
  <c r="BY351" i="1"/>
  <c r="BZ351" i="1" s="1"/>
  <c r="EO356" i="1"/>
  <c r="EL356" i="1"/>
  <c r="DQ350" i="1"/>
  <c r="DR350" i="1" s="1"/>
  <c r="DT350" i="1" s="1"/>
  <c r="DX350" i="1" s="1"/>
  <c r="EB350" i="1" s="1"/>
  <c r="BM353" i="1"/>
  <c r="BH353" i="1"/>
  <c r="BL353" i="1"/>
  <c r="BG353" i="1"/>
  <c r="BI353" i="1" s="1"/>
  <c r="DL351" i="1"/>
  <c r="DM351" i="1" s="1"/>
  <c r="DT351" i="1" s="1"/>
  <c r="DX351" i="1" s="1"/>
  <c r="EB351" i="1" s="1"/>
  <c r="BU351" i="1"/>
  <c r="BT351" i="1"/>
  <c r="AP352" i="1"/>
  <c r="BR352" i="1" s="1"/>
  <c r="AS354" i="1"/>
  <c r="CI354" i="1" s="1"/>
  <c r="BD354" i="1"/>
  <c r="CY354" i="1"/>
  <c r="CZ354" i="1" s="1"/>
  <c r="DC354" i="1"/>
  <c r="DD354" i="1" s="1"/>
  <c r="DF354" i="1" s="1"/>
  <c r="EC349" i="1"/>
  <c r="EI349" i="1" s="1"/>
  <c r="DP355" i="1"/>
  <c r="BS355" i="1"/>
  <c r="BX355" i="1"/>
  <c r="DK355" i="1"/>
  <c r="AM355" i="1"/>
  <c r="BC354" i="1"/>
  <c r="CH354" i="1"/>
  <c r="AC354" i="1"/>
  <c r="AU354" i="1"/>
  <c r="DQ351" i="1"/>
  <c r="DR351" i="1" s="1"/>
  <c r="AX352" i="1"/>
  <c r="DJ352" i="1" s="1"/>
  <c r="CS352" i="1"/>
  <c r="DH352" i="1" s="1"/>
  <c r="BY350" i="1"/>
  <c r="BZ350" i="1" s="1"/>
  <c r="CB350" i="1" s="1"/>
  <c r="CD350" i="1" s="1"/>
  <c r="EA350" i="1" s="1"/>
  <c r="AE355" i="1"/>
  <c r="AT355" i="1" s="1"/>
  <c r="CV355" i="1" s="1"/>
  <c r="AB355" i="1"/>
  <c r="AA355" i="1"/>
  <c r="EC350" i="1" l="1"/>
  <c r="EI350" i="1" s="1"/>
  <c r="BL354" i="1"/>
  <c r="BG354" i="1"/>
  <c r="EF353" i="1"/>
  <c r="AW353" i="1"/>
  <c r="DK356" i="1"/>
  <c r="BX356" i="1"/>
  <c r="DP356" i="1"/>
  <c r="BS356" i="1"/>
  <c r="AM356" i="1"/>
  <c r="CB351" i="1"/>
  <c r="CD351" i="1" s="1"/>
  <c r="EA351" i="1" s="1"/>
  <c r="EC351" i="1" s="1"/>
  <c r="EI351" i="1" s="1"/>
  <c r="AA356" i="1"/>
  <c r="AE356" i="1"/>
  <c r="AT356" i="1" s="1"/>
  <c r="CV356" i="1" s="1"/>
  <c r="AB356" i="1"/>
  <c r="U358" i="1"/>
  <c r="V357" i="1"/>
  <c r="W357" i="1"/>
  <c r="BD355" i="1"/>
  <c r="AS355" i="1"/>
  <c r="CI355" i="1" s="1"/>
  <c r="EG353" i="1"/>
  <c r="DC355" i="1"/>
  <c r="DD355" i="1" s="1"/>
  <c r="CY355" i="1"/>
  <c r="CZ355" i="1" s="1"/>
  <c r="DF355" i="1" s="1"/>
  <c r="BM354" i="1"/>
  <c r="BH354" i="1"/>
  <c r="EO357" i="1"/>
  <c r="EL357" i="1"/>
  <c r="AP353" i="1"/>
  <c r="BR353" i="1" s="1"/>
  <c r="AQ353" i="1"/>
  <c r="BW353" i="1" s="1"/>
  <c r="AY352" i="1"/>
  <c r="DO352" i="1" s="1"/>
  <c r="CR354" i="1"/>
  <c r="CM354" i="1"/>
  <c r="AC355" i="1"/>
  <c r="BC355" i="1"/>
  <c r="CH355" i="1"/>
  <c r="AU355" i="1"/>
  <c r="AW354" i="1"/>
  <c r="EF354" i="1"/>
  <c r="EE354" i="1"/>
  <c r="EG354" i="1" s="1"/>
  <c r="AO354" i="1"/>
  <c r="BT352" i="1"/>
  <c r="BU352" i="1" s="1"/>
  <c r="BN353" i="1"/>
  <c r="BP353" i="1" s="1"/>
  <c r="CN353" i="1"/>
  <c r="DH353" i="1" s="1"/>
  <c r="DM352" i="1"/>
  <c r="DL352" i="1"/>
  <c r="CQ354" i="1"/>
  <c r="CS354" i="1" s="1"/>
  <c r="DH354" i="1" s="1"/>
  <c r="CL354" i="1"/>
  <c r="CN354" i="1" s="1"/>
  <c r="AQ352" i="1"/>
  <c r="BW352" i="1" s="1"/>
  <c r="CS353" i="1"/>
  <c r="CY356" i="1" l="1"/>
  <c r="CZ356" i="1" s="1"/>
  <c r="DC356" i="1"/>
  <c r="DD356" i="1" s="1"/>
  <c r="DF356" i="1" s="1"/>
  <c r="AX353" i="1"/>
  <c r="DJ353" i="1" s="1"/>
  <c r="AY354" i="1"/>
  <c r="DO354" i="1" s="1"/>
  <c r="AX354" i="1"/>
  <c r="DJ354" i="1" s="1"/>
  <c r="BT353" i="1"/>
  <c r="BU353" i="1" s="1"/>
  <c r="CB353" i="1" s="1"/>
  <c r="CD353" i="1" s="1"/>
  <c r="EA353" i="1" s="1"/>
  <c r="BC356" i="1"/>
  <c r="CH356" i="1"/>
  <c r="AC356" i="1"/>
  <c r="CM355" i="1"/>
  <c r="CR355" i="1"/>
  <c r="AW355" i="1"/>
  <c r="EF355" i="1"/>
  <c r="CL355" i="1"/>
  <c r="CN355" i="1" s="1"/>
  <c r="CQ355" i="1"/>
  <c r="CS355" i="1" s="1"/>
  <c r="DH355" i="1"/>
  <c r="BZ352" i="1"/>
  <c r="CB352" i="1" s="1"/>
  <c r="CD352" i="1" s="1"/>
  <c r="EA352" i="1" s="1"/>
  <c r="BY352" i="1"/>
  <c r="BL355" i="1"/>
  <c r="BG355" i="1"/>
  <c r="EO358" i="1"/>
  <c r="EL358" i="1"/>
  <c r="BH355" i="1"/>
  <c r="BM355" i="1"/>
  <c r="BI354" i="1"/>
  <c r="AB357" i="1"/>
  <c r="AE357" i="1"/>
  <c r="AT357" i="1" s="1"/>
  <c r="CV357" i="1" s="1"/>
  <c r="AA357" i="1"/>
  <c r="BN354" i="1"/>
  <c r="AO355" i="1"/>
  <c r="EE355" i="1"/>
  <c r="EG355" i="1" s="1"/>
  <c r="AP354" i="1"/>
  <c r="BR354" i="1" s="1"/>
  <c r="BX357" i="1"/>
  <c r="DP357" i="1"/>
  <c r="BS357" i="1"/>
  <c r="DK357" i="1"/>
  <c r="AM357" i="1"/>
  <c r="BY353" i="1"/>
  <c r="BZ353" i="1" s="1"/>
  <c r="V358" i="1"/>
  <c r="U359" i="1"/>
  <c r="W358" i="1"/>
  <c r="DR352" i="1"/>
  <c r="DT352" i="1" s="1"/>
  <c r="DX352" i="1" s="1"/>
  <c r="EB352" i="1" s="1"/>
  <c r="DQ352" i="1"/>
  <c r="AS356" i="1"/>
  <c r="CI356" i="1" s="1"/>
  <c r="BD356" i="1"/>
  <c r="EC352" i="1" l="1"/>
  <c r="EI352" i="1" s="1"/>
  <c r="AE358" i="1"/>
  <c r="AT358" i="1" s="1"/>
  <c r="CV358" i="1" s="1"/>
  <c r="AB358" i="1"/>
  <c r="AA358" i="1"/>
  <c r="AP355" i="1"/>
  <c r="BR355" i="1" s="1"/>
  <c r="DQ354" i="1"/>
  <c r="DR354" i="1"/>
  <c r="EE356" i="1"/>
  <c r="AO356" i="1"/>
  <c r="DL353" i="1"/>
  <c r="DM353" i="1"/>
  <c r="CH357" i="1"/>
  <c r="AC357" i="1"/>
  <c r="BC357" i="1"/>
  <c r="CL356" i="1"/>
  <c r="CQ356" i="1"/>
  <c r="AY353" i="1"/>
  <c r="DO353" i="1" s="1"/>
  <c r="DC357" i="1"/>
  <c r="DD357" i="1" s="1"/>
  <c r="DF357" i="1" s="1"/>
  <c r="CY357" i="1"/>
  <c r="CZ357" i="1" s="1"/>
  <c r="EO359" i="1"/>
  <c r="EL359" i="1"/>
  <c r="BG356" i="1"/>
  <c r="BL356" i="1"/>
  <c r="BD357" i="1"/>
  <c r="AS357" i="1"/>
  <c r="CI357" i="1" s="1"/>
  <c r="AU356" i="1"/>
  <c r="U360" i="1"/>
  <c r="W359" i="1"/>
  <c r="V359" i="1"/>
  <c r="BS358" i="1"/>
  <c r="DK358" i="1"/>
  <c r="BX358" i="1"/>
  <c r="DP358" i="1"/>
  <c r="AM358" i="1"/>
  <c r="BT354" i="1"/>
  <c r="BU354" i="1" s="1"/>
  <c r="BI355" i="1"/>
  <c r="AX355" i="1"/>
  <c r="DJ355" i="1" s="1"/>
  <c r="BM356" i="1"/>
  <c r="BH356" i="1"/>
  <c r="AQ354" i="1"/>
  <c r="BW354" i="1" s="1"/>
  <c r="BP354" i="1"/>
  <c r="BN355" i="1"/>
  <c r="CR356" i="1"/>
  <c r="CM356" i="1"/>
  <c r="DM354" i="1"/>
  <c r="DT354" i="1" s="1"/>
  <c r="DX354" i="1" s="1"/>
  <c r="EB354" i="1" s="1"/>
  <c r="DL354" i="1"/>
  <c r="DL355" i="1" l="1"/>
  <c r="DM355" i="1" s="1"/>
  <c r="BH357" i="1"/>
  <c r="BM357" i="1"/>
  <c r="CL357" i="1"/>
  <c r="CQ357" i="1"/>
  <c r="AQ355" i="1"/>
  <c r="BW355" i="1" s="1"/>
  <c r="DQ353" i="1"/>
  <c r="DR353" i="1" s="1"/>
  <c r="DT353" i="1" s="1"/>
  <c r="DX353" i="1" s="1"/>
  <c r="EB353" i="1" s="1"/>
  <c r="EC353" i="1" s="1"/>
  <c r="EI353" i="1" s="1"/>
  <c r="BT355" i="1"/>
  <c r="BU355" i="1" s="1"/>
  <c r="AY355" i="1"/>
  <c r="DO355" i="1" s="1"/>
  <c r="BN356" i="1"/>
  <c r="BP355" i="1"/>
  <c r="BX359" i="1"/>
  <c r="DP359" i="1"/>
  <c r="BS359" i="1"/>
  <c r="DK359" i="1"/>
  <c r="AM359" i="1"/>
  <c r="BI356" i="1"/>
  <c r="BP356" i="1" s="1"/>
  <c r="CS356" i="1"/>
  <c r="AP356" i="1"/>
  <c r="BR356" i="1" s="1"/>
  <c r="AC358" i="1"/>
  <c r="BC358" i="1"/>
  <c r="CH358" i="1"/>
  <c r="AB359" i="1"/>
  <c r="AA359" i="1"/>
  <c r="AE359" i="1"/>
  <c r="AT359" i="1" s="1"/>
  <c r="CV359" i="1" s="1"/>
  <c r="CN356" i="1"/>
  <c r="DH356" i="1" s="1"/>
  <c r="BD358" i="1"/>
  <c r="AS358" i="1"/>
  <c r="CI358" i="1" s="1"/>
  <c r="EO360" i="1"/>
  <c r="EL360" i="1"/>
  <c r="BL357" i="1"/>
  <c r="BN357" i="1" s="1"/>
  <c r="BG357" i="1"/>
  <c r="BI357" i="1" s="1"/>
  <c r="BP357" i="1" s="1"/>
  <c r="CY358" i="1"/>
  <c r="CZ358" i="1" s="1"/>
  <c r="DC358" i="1"/>
  <c r="DD358" i="1" s="1"/>
  <c r="DF358" i="1"/>
  <c r="V360" i="1"/>
  <c r="U361" i="1"/>
  <c r="W360" i="1"/>
  <c r="BZ354" i="1"/>
  <c r="CB354" i="1" s="1"/>
  <c r="CD354" i="1" s="1"/>
  <c r="EA354" i="1" s="1"/>
  <c r="EC354" i="1" s="1"/>
  <c r="EI354" i="1" s="1"/>
  <c r="BY354" i="1"/>
  <c r="EF356" i="1"/>
  <c r="EG356" i="1" s="1"/>
  <c r="AW356" i="1"/>
  <c r="AU357" i="1"/>
  <c r="CR357" i="1"/>
  <c r="CM357" i="1"/>
  <c r="EE357" i="1"/>
  <c r="AO357" i="1"/>
  <c r="AE360" i="1" l="1"/>
  <c r="AT360" i="1" s="1"/>
  <c r="CV360" i="1" s="1"/>
  <c r="AB360" i="1"/>
  <c r="AA360" i="1"/>
  <c r="BC359" i="1"/>
  <c r="CH359" i="1"/>
  <c r="AC359" i="1"/>
  <c r="BD359" i="1"/>
  <c r="AS359" i="1"/>
  <c r="CI359" i="1" s="1"/>
  <c r="DR355" i="1"/>
  <c r="DT355" i="1" s="1"/>
  <c r="DX355" i="1" s="1"/>
  <c r="EB355" i="1" s="1"/>
  <c r="DQ355" i="1"/>
  <c r="CS357" i="1"/>
  <c r="EF357" i="1"/>
  <c r="AW357" i="1"/>
  <c r="BS360" i="1"/>
  <c r="DK360" i="1"/>
  <c r="BX360" i="1"/>
  <c r="DP360" i="1"/>
  <c r="AM360" i="1"/>
  <c r="EO361" i="1"/>
  <c r="EL361" i="1"/>
  <c r="CQ358" i="1"/>
  <c r="CL358" i="1"/>
  <c r="CN357" i="1"/>
  <c r="DH357" i="1" s="1"/>
  <c r="CM358" i="1"/>
  <c r="CR358" i="1"/>
  <c r="BG358" i="1"/>
  <c r="BL358" i="1"/>
  <c r="U362" i="1"/>
  <c r="W361" i="1"/>
  <c r="V361" i="1"/>
  <c r="AY356" i="1"/>
  <c r="DO356" i="1" s="1"/>
  <c r="AX356" i="1"/>
  <c r="DJ356" i="1" s="1"/>
  <c r="BH358" i="1"/>
  <c r="BM358" i="1"/>
  <c r="EE358" i="1"/>
  <c r="AO358" i="1"/>
  <c r="AP357" i="1"/>
  <c r="BR357" i="1" s="1"/>
  <c r="AQ357" i="1"/>
  <c r="BW357" i="1" s="1"/>
  <c r="AU358" i="1"/>
  <c r="EG357" i="1"/>
  <c r="BT356" i="1"/>
  <c r="BU356" i="1" s="1"/>
  <c r="DC359" i="1"/>
  <c r="DD359" i="1" s="1"/>
  <c r="CY359" i="1"/>
  <c r="CZ359" i="1" s="1"/>
  <c r="DF359" i="1" s="1"/>
  <c r="AQ356" i="1"/>
  <c r="BW356" i="1" s="1"/>
  <c r="BY355" i="1"/>
  <c r="BZ355" i="1" s="1"/>
  <c r="CB355" i="1" s="1"/>
  <c r="CD355" i="1" s="1"/>
  <c r="EA355" i="1" s="1"/>
  <c r="EC355" i="1" s="1"/>
  <c r="EI355" i="1" s="1"/>
  <c r="DL356" i="1" l="1"/>
  <c r="DM356" i="1" s="1"/>
  <c r="EO362" i="1"/>
  <c r="EL362" i="1"/>
  <c r="CL359" i="1"/>
  <c r="CQ359" i="1"/>
  <c r="BY356" i="1"/>
  <c r="BZ356" i="1" s="1"/>
  <c r="CB356" i="1" s="1"/>
  <c r="CD356" i="1" s="1"/>
  <c r="EA356" i="1" s="1"/>
  <c r="AW358" i="1"/>
  <c r="EF358" i="1"/>
  <c r="DQ356" i="1"/>
  <c r="DR356" i="1" s="1"/>
  <c r="BL359" i="1"/>
  <c r="BG359" i="1"/>
  <c r="BX361" i="1"/>
  <c r="DP361" i="1"/>
  <c r="BS361" i="1"/>
  <c r="DK361" i="1"/>
  <c r="AM361" i="1"/>
  <c r="AC360" i="1"/>
  <c r="BC360" i="1"/>
  <c r="CH360" i="1"/>
  <c r="BT357" i="1"/>
  <c r="BU357" i="1" s="1"/>
  <c r="CB357" i="1" s="1"/>
  <c r="CD357" i="1" s="1"/>
  <c r="EA357" i="1" s="1"/>
  <c r="AB361" i="1"/>
  <c r="AA361" i="1"/>
  <c r="AE361" i="1"/>
  <c r="AT361" i="1" s="1"/>
  <c r="CV361" i="1" s="1"/>
  <c r="BD360" i="1"/>
  <c r="AS360" i="1"/>
  <c r="CI360" i="1" s="1"/>
  <c r="BY357" i="1"/>
  <c r="BZ357" i="1"/>
  <c r="CR359" i="1"/>
  <c r="CM359" i="1"/>
  <c r="CY360" i="1"/>
  <c r="CZ360" i="1" s="1"/>
  <c r="DF360" i="1" s="1"/>
  <c r="DC360" i="1"/>
  <c r="DD360" i="1" s="1"/>
  <c r="U363" i="1"/>
  <c r="W362" i="1"/>
  <c r="V362" i="1"/>
  <c r="CN358" i="1"/>
  <c r="DH358" i="1" s="1"/>
  <c r="BM359" i="1"/>
  <c r="BH359" i="1"/>
  <c r="AQ358" i="1"/>
  <c r="BW358" i="1" s="1"/>
  <c r="AP358" i="1"/>
  <c r="BR358" i="1" s="1"/>
  <c r="EG358" i="1"/>
  <c r="BN358" i="1"/>
  <c r="CS358" i="1"/>
  <c r="AX357" i="1"/>
  <c r="DJ357" i="1" s="1"/>
  <c r="AU359" i="1"/>
  <c r="BI358" i="1"/>
  <c r="BP358" i="1" s="1"/>
  <c r="EE359" i="1"/>
  <c r="AO359" i="1"/>
  <c r="DT356" i="1" l="1"/>
  <c r="DX356" i="1" s="1"/>
  <c r="EB356" i="1" s="1"/>
  <c r="EC356" i="1" s="1"/>
  <c r="EI356" i="1" s="1"/>
  <c r="BC361" i="1"/>
  <c r="CH361" i="1"/>
  <c r="AC361" i="1"/>
  <c r="BN359" i="1"/>
  <c r="EF359" i="1"/>
  <c r="AW359" i="1"/>
  <c r="BD361" i="1"/>
  <c r="AS361" i="1"/>
  <c r="CI361" i="1" s="1"/>
  <c r="CS359" i="1"/>
  <c r="CN359" i="1"/>
  <c r="DH359" i="1" s="1"/>
  <c r="BX362" i="1"/>
  <c r="DP362" i="1"/>
  <c r="BS362" i="1"/>
  <c r="DK362" i="1"/>
  <c r="AM362" i="1"/>
  <c r="AA362" i="1"/>
  <c r="AB362" i="1"/>
  <c r="AE362" i="1"/>
  <c r="AT362" i="1" s="1"/>
  <c r="CV362" i="1" s="1"/>
  <c r="CQ360" i="1"/>
  <c r="CL360" i="1"/>
  <c r="EO363" i="1"/>
  <c r="EL363" i="1"/>
  <c r="BY358" i="1"/>
  <c r="BZ358" i="1" s="1"/>
  <c r="AY357" i="1"/>
  <c r="DO357" i="1" s="1"/>
  <c r="AP359" i="1"/>
  <c r="BR359" i="1" s="1"/>
  <c r="CM360" i="1"/>
  <c r="CR360" i="1"/>
  <c r="BG360" i="1"/>
  <c r="BL360" i="1"/>
  <c r="AX358" i="1"/>
  <c r="DJ358" i="1" s="1"/>
  <c r="DL357" i="1"/>
  <c r="DM357" i="1" s="1"/>
  <c r="U364" i="1"/>
  <c r="W363" i="1"/>
  <c r="V363" i="1"/>
  <c r="EG359" i="1"/>
  <c r="BT358" i="1"/>
  <c r="BU358" i="1" s="1"/>
  <c r="CB358" i="1" s="1"/>
  <c r="CD358" i="1" s="1"/>
  <c r="EA358" i="1" s="1"/>
  <c r="BH360" i="1"/>
  <c r="BM360" i="1"/>
  <c r="EE360" i="1"/>
  <c r="AO360" i="1"/>
  <c r="DC361" i="1"/>
  <c r="DD361" i="1" s="1"/>
  <c r="CY361" i="1"/>
  <c r="CZ361" i="1" s="1"/>
  <c r="DF361" i="1" s="1"/>
  <c r="AU360" i="1"/>
  <c r="BI359" i="1"/>
  <c r="BP359" i="1" s="1"/>
  <c r="AS362" i="1" l="1"/>
  <c r="CI362" i="1" s="1"/>
  <c r="BD362" i="1"/>
  <c r="BN360" i="1"/>
  <c r="BC362" i="1"/>
  <c r="CH362" i="1"/>
  <c r="AC362" i="1"/>
  <c r="AU361" i="1"/>
  <c r="DP363" i="1"/>
  <c r="BS363" i="1"/>
  <c r="BX363" i="1"/>
  <c r="DK363" i="1"/>
  <c r="AM363" i="1"/>
  <c r="AP360" i="1"/>
  <c r="BR360" i="1" s="1"/>
  <c r="AE363" i="1"/>
  <c r="AT363" i="1" s="1"/>
  <c r="CV363" i="1" s="1"/>
  <c r="AB363" i="1"/>
  <c r="AA363" i="1"/>
  <c r="BI360" i="1"/>
  <c r="BP360" i="1" s="1"/>
  <c r="EE361" i="1"/>
  <c r="AO361" i="1"/>
  <c r="U365" i="1"/>
  <c r="W364" i="1"/>
  <c r="V364" i="1"/>
  <c r="EO364" i="1"/>
  <c r="EL364" i="1"/>
  <c r="CL361" i="1"/>
  <c r="CQ361" i="1"/>
  <c r="CR361" i="1"/>
  <c r="CM361" i="1"/>
  <c r="BL361" i="1"/>
  <c r="BG361" i="1"/>
  <c r="BI361" i="1" s="1"/>
  <c r="BU359" i="1"/>
  <c r="BT359" i="1"/>
  <c r="CN360" i="1"/>
  <c r="DH360" i="1" s="1"/>
  <c r="BM361" i="1"/>
  <c r="BH361" i="1"/>
  <c r="AW360" i="1"/>
  <c r="EF360" i="1"/>
  <c r="EG360" i="1" s="1"/>
  <c r="AY358" i="1"/>
  <c r="DO358" i="1" s="1"/>
  <c r="AQ359" i="1"/>
  <c r="BW359" i="1" s="1"/>
  <c r="CS360" i="1"/>
  <c r="AY359" i="1"/>
  <c r="DO359" i="1" s="1"/>
  <c r="AX359" i="1"/>
  <c r="DJ359" i="1" s="1"/>
  <c r="DL358" i="1"/>
  <c r="DM358" i="1" s="1"/>
  <c r="DQ357" i="1"/>
  <c r="DR357" i="1" s="1"/>
  <c r="DT357" i="1" s="1"/>
  <c r="DX357" i="1" s="1"/>
  <c r="EB357" i="1" s="1"/>
  <c r="EC357" i="1" s="1"/>
  <c r="EI357" i="1" s="1"/>
  <c r="DC362" i="1"/>
  <c r="DD362" i="1" s="1"/>
  <c r="CY362" i="1"/>
  <c r="CZ362" i="1" s="1"/>
  <c r="DF362" i="1"/>
  <c r="DQ358" i="1" l="1"/>
  <c r="DR358" i="1" s="1"/>
  <c r="DT358" i="1" s="1"/>
  <c r="DX358" i="1" s="1"/>
  <c r="EB358" i="1" s="1"/>
  <c r="EC358" i="1" s="1"/>
  <c r="EI358" i="1" s="1"/>
  <c r="CN361" i="1"/>
  <c r="AP361" i="1"/>
  <c r="BR361" i="1" s="1"/>
  <c r="CL362" i="1"/>
  <c r="CQ362" i="1"/>
  <c r="BG362" i="1"/>
  <c r="BL362" i="1"/>
  <c r="DQ359" i="1"/>
  <c r="DR359" i="1" s="1"/>
  <c r="AX360" i="1"/>
  <c r="DJ360" i="1" s="1"/>
  <c r="BN361" i="1"/>
  <c r="BP361" i="1" s="1"/>
  <c r="EO365" i="1"/>
  <c r="EL365" i="1"/>
  <c r="AC363" i="1"/>
  <c r="BC363" i="1"/>
  <c r="CH363" i="1"/>
  <c r="DL359" i="1"/>
  <c r="DM359" i="1" s="1"/>
  <c r="DT359" i="1" s="1"/>
  <c r="DX359" i="1" s="1"/>
  <c r="EB359" i="1" s="1"/>
  <c r="DK364" i="1"/>
  <c r="BX364" i="1"/>
  <c r="DP364" i="1"/>
  <c r="BS364" i="1"/>
  <c r="AM364" i="1"/>
  <c r="BD363" i="1"/>
  <c r="AS363" i="1"/>
  <c r="CI363" i="1" s="1"/>
  <c r="BM362" i="1"/>
  <c r="BH362" i="1"/>
  <c r="DC363" i="1"/>
  <c r="DD363" i="1" s="1"/>
  <c r="CY363" i="1"/>
  <c r="CZ363" i="1" s="1"/>
  <c r="DF363" i="1" s="1"/>
  <c r="EF361" i="1"/>
  <c r="EG361" i="1" s="1"/>
  <c r="AW361" i="1"/>
  <c r="CR362" i="1"/>
  <c r="CM362" i="1"/>
  <c r="U366" i="1"/>
  <c r="W365" i="1"/>
  <c r="V365" i="1"/>
  <c r="BT360" i="1"/>
  <c r="BU360" i="1"/>
  <c r="EE362" i="1"/>
  <c r="AO362" i="1"/>
  <c r="AA364" i="1"/>
  <c r="AE364" i="1"/>
  <c r="AT364" i="1" s="1"/>
  <c r="CV364" i="1" s="1"/>
  <c r="AB364" i="1"/>
  <c r="BY359" i="1"/>
  <c r="BZ359" i="1" s="1"/>
  <c r="CB359" i="1" s="1"/>
  <c r="CD359" i="1" s="1"/>
  <c r="EA359" i="1" s="1"/>
  <c r="EC359" i="1" s="1"/>
  <c r="EI359" i="1" s="1"/>
  <c r="CS361" i="1"/>
  <c r="AQ360" i="1"/>
  <c r="BW360" i="1" s="1"/>
  <c r="AU362" i="1"/>
  <c r="AO363" i="1" l="1"/>
  <c r="EE363" i="1"/>
  <c r="BT361" i="1"/>
  <c r="BU361" i="1" s="1"/>
  <c r="AQ361" i="1"/>
  <c r="BW361" i="1" s="1"/>
  <c r="EO366" i="1"/>
  <c r="EL366" i="1"/>
  <c r="BN362" i="1"/>
  <c r="DH361" i="1"/>
  <c r="BC364" i="1"/>
  <c r="CH364" i="1"/>
  <c r="AC364" i="1"/>
  <c r="EF362" i="1"/>
  <c r="EG362" i="1" s="1"/>
  <c r="AW362" i="1"/>
  <c r="AP362" i="1"/>
  <c r="BR362" i="1" s="1"/>
  <c r="BI362" i="1"/>
  <c r="BP362" i="1" s="1"/>
  <c r="AS364" i="1"/>
  <c r="CI364" i="1" s="1"/>
  <c r="BD364" i="1"/>
  <c r="CM363" i="1"/>
  <c r="CR363" i="1"/>
  <c r="AY360" i="1"/>
  <c r="DO360" i="1" s="1"/>
  <c r="V366" i="1"/>
  <c r="U367" i="1"/>
  <c r="W366" i="1"/>
  <c r="AX361" i="1"/>
  <c r="DJ361" i="1" s="1"/>
  <c r="BH363" i="1"/>
  <c r="BM363" i="1"/>
  <c r="AU363" i="1"/>
  <c r="DL360" i="1"/>
  <c r="DM360" i="1" s="1"/>
  <c r="AB365" i="1"/>
  <c r="AE365" i="1"/>
  <c r="AT365" i="1" s="1"/>
  <c r="CV365" i="1" s="1"/>
  <c r="AA365" i="1"/>
  <c r="BZ360" i="1"/>
  <c r="CB360" i="1" s="1"/>
  <c r="CD360" i="1" s="1"/>
  <c r="EA360" i="1" s="1"/>
  <c r="BY360" i="1"/>
  <c r="CL363" i="1"/>
  <c r="CN363" i="1" s="1"/>
  <c r="CQ363" i="1"/>
  <c r="CS363" i="1" s="1"/>
  <c r="DH363" i="1" s="1"/>
  <c r="CS362" i="1"/>
  <c r="CY364" i="1"/>
  <c r="CZ364" i="1" s="1"/>
  <c r="DF364" i="1" s="1"/>
  <c r="DC364" i="1"/>
  <c r="DD364" i="1" s="1"/>
  <c r="DP365" i="1"/>
  <c r="BS365" i="1"/>
  <c r="BX365" i="1"/>
  <c r="DK365" i="1"/>
  <c r="AM365" i="1"/>
  <c r="BL363" i="1"/>
  <c r="BN363" i="1" s="1"/>
  <c r="BG363" i="1"/>
  <c r="BI363" i="1" s="1"/>
  <c r="BP363" i="1" s="1"/>
  <c r="CN362" i="1"/>
  <c r="DH362" i="1" s="1"/>
  <c r="AX362" i="1" l="1"/>
  <c r="DJ362" i="1" s="1"/>
  <c r="CH365" i="1"/>
  <c r="AC365" i="1"/>
  <c r="BC365" i="1"/>
  <c r="DL361" i="1"/>
  <c r="DM361" i="1" s="1"/>
  <c r="EO367" i="1"/>
  <c r="EL367" i="1"/>
  <c r="DC365" i="1"/>
  <c r="DD365" i="1" s="1"/>
  <c r="DF365" i="1" s="1"/>
  <c r="CY365" i="1"/>
  <c r="CZ365" i="1" s="1"/>
  <c r="AY361" i="1"/>
  <c r="DO361" i="1" s="1"/>
  <c r="EE364" i="1"/>
  <c r="AO364" i="1"/>
  <c r="BY361" i="1"/>
  <c r="BZ361" i="1"/>
  <c r="CB361" i="1" s="1"/>
  <c r="CD361" i="1" s="1"/>
  <c r="EA361" i="1" s="1"/>
  <c r="BD365" i="1"/>
  <c r="AS365" i="1"/>
  <c r="CI365" i="1" s="1"/>
  <c r="BM364" i="1"/>
  <c r="BH364" i="1"/>
  <c r="CQ364" i="1"/>
  <c r="CL364" i="1"/>
  <c r="CN364" i="1" s="1"/>
  <c r="AE366" i="1"/>
  <c r="AT366" i="1" s="1"/>
  <c r="CV366" i="1" s="1"/>
  <c r="AB366" i="1"/>
  <c r="AA366" i="1"/>
  <c r="CR364" i="1"/>
  <c r="CM364" i="1"/>
  <c r="BG364" i="1"/>
  <c r="BI364" i="1" s="1"/>
  <c r="BP364" i="1" s="1"/>
  <c r="BL364" i="1"/>
  <c r="BN364" i="1" s="1"/>
  <c r="V367" i="1"/>
  <c r="U368" i="1"/>
  <c r="W367" i="1"/>
  <c r="AU364" i="1"/>
  <c r="AW363" i="1"/>
  <c r="EF363" i="1"/>
  <c r="EG363" i="1" s="1"/>
  <c r="BS366" i="1"/>
  <c r="DK366" i="1"/>
  <c r="BX366" i="1"/>
  <c r="DP366" i="1"/>
  <c r="AM366" i="1"/>
  <c r="BT362" i="1"/>
  <c r="BU362" i="1" s="1"/>
  <c r="AP363" i="1"/>
  <c r="BR363" i="1" s="1"/>
  <c r="DQ360" i="1"/>
  <c r="DR360" i="1" s="1"/>
  <c r="DT360" i="1" s="1"/>
  <c r="DX360" i="1" s="1"/>
  <c r="EB360" i="1" s="1"/>
  <c r="EC360" i="1" s="1"/>
  <c r="EI360" i="1" s="1"/>
  <c r="AQ362" i="1"/>
  <c r="BW362" i="1" s="1"/>
  <c r="BD366" i="1" l="1"/>
  <c r="AS366" i="1"/>
  <c r="CI366" i="1" s="1"/>
  <c r="BH365" i="1"/>
  <c r="BM365" i="1"/>
  <c r="CL365" i="1"/>
  <c r="CQ365" i="1"/>
  <c r="CY366" i="1"/>
  <c r="CZ366" i="1" s="1"/>
  <c r="DC366" i="1"/>
  <c r="DD366" i="1" s="1"/>
  <c r="DF366" i="1"/>
  <c r="DM362" i="1"/>
  <c r="DL362" i="1"/>
  <c r="EO368" i="1"/>
  <c r="EL368" i="1"/>
  <c r="AY362" i="1"/>
  <c r="DO362" i="1" s="1"/>
  <c r="AQ363" i="1"/>
  <c r="BW363" i="1" s="1"/>
  <c r="DK367" i="1"/>
  <c r="BX367" i="1"/>
  <c r="DP367" i="1"/>
  <c r="BS367" i="1"/>
  <c r="AM367" i="1"/>
  <c r="AX363" i="1"/>
  <c r="DJ363" i="1" s="1"/>
  <c r="AP364" i="1"/>
  <c r="BR364" i="1" s="1"/>
  <c r="BY362" i="1"/>
  <c r="BZ362" i="1" s="1"/>
  <c r="CB362" i="1" s="1"/>
  <c r="CD362" i="1" s="1"/>
  <c r="EA362" i="1" s="1"/>
  <c r="CS364" i="1"/>
  <c r="DH364" i="1" s="1"/>
  <c r="W368" i="1"/>
  <c r="V368" i="1"/>
  <c r="U369" i="1"/>
  <c r="EF364" i="1"/>
  <c r="EG364" i="1" s="1"/>
  <c r="AW364" i="1"/>
  <c r="DQ361" i="1"/>
  <c r="DR361" i="1" s="1"/>
  <c r="DT361" i="1" s="1"/>
  <c r="DX361" i="1" s="1"/>
  <c r="EB361" i="1" s="1"/>
  <c r="EC361" i="1" s="1"/>
  <c r="EI361" i="1" s="1"/>
  <c r="BL365" i="1"/>
  <c r="BN365" i="1" s="1"/>
  <c r="BG365" i="1"/>
  <c r="BI365" i="1" s="1"/>
  <c r="BP365" i="1" s="1"/>
  <c r="BT363" i="1"/>
  <c r="BU363" i="1" s="1"/>
  <c r="AU365" i="1"/>
  <c r="AE367" i="1"/>
  <c r="AT367" i="1" s="1"/>
  <c r="CV367" i="1" s="1"/>
  <c r="AB367" i="1"/>
  <c r="AA367" i="1"/>
  <c r="AU366" i="1"/>
  <c r="AC366" i="1"/>
  <c r="BC366" i="1"/>
  <c r="CH366" i="1"/>
  <c r="CR365" i="1"/>
  <c r="CM365" i="1"/>
  <c r="EE365" i="1"/>
  <c r="AO365" i="1"/>
  <c r="DC367" i="1" l="1"/>
  <c r="DD367" i="1" s="1"/>
  <c r="CY367" i="1"/>
  <c r="CZ367" i="1" s="1"/>
  <c r="DF367" i="1"/>
  <c r="CM366" i="1"/>
  <c r="CR366" i="1"/>
  <c r="CQ366" i="1"/>
  <c r="CS366" i="1" s="1"/>
  <c r="DH366" i="1" s="1"/>
  <c r="CL366" i="1"/>
  <c r="CN366" i="1" s="1"/>
  <c r="BU364" i="1"/>
  <c r="BT364" i="1"/>
  <c r="BH366" i="1"/>
  <c r="BM366" i="1"/>
  <c r="BG366" i="1"/>
  <c r="BI366" i="1" s="1"/>
  <c r="BL366" i="1"/>
  <c r="BN366" i="1" s="1"/>
  <c r="BP366" i="1" s="1"/>
  <c r="V369" i="1"/>
  <c r="U370" i="1"/>
  <c r="W369" i="1"/>
  <c r="AQ364" i="1"/>
  <c r="BW364" i="1" s="1"/>
  <c r="BY363" i="1"/>
  <c r="BZ363" i="1" s="1"/>
  <c r="CB363" i="1" s="1"/>
  <c r="CD363" i="1" s="1"/>
  <c r="EA363" i="1" s="1"/>
  <c r="AX364" i="1"/>
  <c r="DJ364" i="1" s="1"/>
  <c r="EE366" i="1"/>
  <c r="AO366" i="1"/>
  <c r="DP368" i="1"/>
  <c r="DK368" i="1"/>
  <c r="BS368" i="1"/>
  <c r="BX368" i="1"/>
  <c r="AM368" i="1"/>
  <c r="DL363" i="1"/>
  <c r="DM363" i="1" s="1"/>
  <c r="DQ362" i="1"/>
  <c r="DR362" i="1" s="1"/>
  <c r="DT362" i="1" s="1"/>
  <c r="DX362" i="1" s="1"/>
  <c r="EB362" i="1" s="1"/>
  <c r="EC362" i="1" s="1"/>
  <c r="EI362" i="1" s="1"/>
  <c r="EF365" i="1"/>
  <c r="EG365" i="1" s="1"/>
  <c r="AW365" i="1"/>
  <c r="EF366" i="1"/>
  <c r="AW366" i="1"/>
  <c r="AB368" i="1"/>
  <c r="AE368" i="1"/>
  <c r="AT368" i="1" s="1"/>
  <c r="CV368" i="1" s="1"/>
  <c r="AA368" i="1"/>
  <c r="AY363" i="1"/>
  <c r="DO363" i="1" s="1"/>
  <c r="CS365" i="1"/>
  <c r="AS367" i="1"/>
  <c r="CI367" i="1" s="1"/>
  <c r="BD367" i="1"/>
  <c r="AP365" i="1"/>
  <c r="BR365" i="1" s="1"/>
  <c r="AQ365" i="1"/>
  <c r="BW365" i="1" s="1"/>
  <c r="AC367" i="1"/>
  <c r="CH367" i="1"/>
  <c r="BC367" i="1"/>
  <c r="EO369" i="1"/>
  <c r="EL369" i="1"/>
  <c r="CN365" i="1"/>
  <c r="DH365" i="1" s="1"/>
  <c r="CQ367" i="1" l="1"/>
  <c r="CL367" i="1"/>
  <c r="BL367" i="1"/>
  <c r="BG367" i="1"/>
  <c r="DQ363" i="1"/>
  <c r="DR363" i="1" s="1"/>
  <c r="DT363" i="1" s="1"/>
  <c r="DX363" i="1" s="1"/>
  <c r="EB363" i="1" s="1"/>
  <c r="EC363" i="1" s="1"/>
  <c r="EI363" i="1" s="1"/>
  <c r="AB369" i="1"/>
  <c r="AA369" i="1"/>
  <c r="AE369" i="1"/>
  <c r="AT369" i="1" s="1"/>
  <c r="CV369" i="1" s="1"/>
  <c r="CH368" i="1"/>
  <c r="BC368" i="1"/>
  <c r="AC368" i="1"/>
  <c r="AP366" i="1"/>
  <c r="BR366" i="1" s="1"/>
  <c r="W370" i="1"/>
  <c r="V370" i="1"/>
  <c r="U371" i="1"/>
  <c r="DC368" i="1"/>
  <c r="DD368" i="1" s="1"/>
  <c r="CY368" i="1"/>
  <c r="CZ368" i="1" s="1"/>
  <c r="DF368" i="1"/>
  <c r="EG366" i="1"/>
  <c r="DK369" i="1"/>
  <c r="DP369" i="1"/>
  <c r="BX369" i="1"/>
  <c r="BS369" i="1"/>
  <c r="AM369" i="1"/>
  <c r="BD368" i="1"/>
  <c r="AS368" i="1"/>
  <c r="CI368" i="1" s="1"/>
  <c r="DL364" i="1"/>
  <c r="DM364" i="1" s="1"/>
  <c r="BT365" i="1"/>
  <c r="BU365" i="1" s="1"/>
  <c r="CB365" i="1" s="1"/>
  <c r="CD365" i="1" s="1"/>
  <c r="EA365" i="1" s="1"/>
  <c r="AX366" i="1"/>
  <c r="DJ366" i="1" s="1"/>
  <c r="AY364" i="1"/>
  <c r="DO364" i="1" s="1"/>
  <c r="BY365" i="1"/>
  <c r="BZ365" i="1"/>
  <c r="BM367" i="1"/>
  <c r="BH367" i="1"/>
  <c r="AO367" i="1"/>
  <c r="EE367" i="1"/>
  <c r="CM367" i="1"/>
  <c r="CR367" i="1"/>
  <c r="AX365" i="1"/>
  <c r="DJ365" i="1" s="1"/>
  <c r="EO370" i="1"/>
  <c r="EL370" i="1"/>
  <c r="AU367" i="1"/>
  <c r="BY364" i="1"/>
  <c r="BZ364" i="1" s="1"/>
  <c r="CB364" i="1" s="1"/>
  <c r="CD364" i="1" s="1"/>
  <c r="EA364" i="1" s="1"/>
  <c r="V371" i="1" l="1"/>
  <c r="U372" i="1"/>
  <c r="W371" i="1"/>
  <c r="CQ368" i="1"/>
  <c r="CL368" i="1"/>
  <c r="BN367" i="1"/>
  <c r="CY369" i="1"/>
  <c r="CZ369" i="1" s="1"/>
  <c r="DC369" i="1"/>
  <c r="DD369" i="1" s="1"/>
  <c r="DF369" i="1"/>
  <c r="EO371" i="1"/>
  <c r="EL371" i="1"/>
  <c r="AB370" i="1"/>
  <c r="AE370" i="1"/>
  <c r="AT370" i="1" s="1"/>
  <c r="CV370" i="1" s="1"/>
  <c r="AA370" i="1"/>
  <c r="AC369" i="1"/>
  <c r="CH369" i="1"/>
  <c r="BC369" i="1"/>
  <c r="CN367" i="1"/>
  <c r="DH367" i="1" s="1"/>
  <c r="BT366" i="1"/>
  <c r="BU366" i="1" s="1"/>
  <c r="BD369" i="1"/>
  <c r="AS369" i="1"/>
  <c r="CI369" i="1" s="1"/>
  <c r="CS367" i="1"/>
  <c r="DP370" i="1"/>
  <c r="DK370" i="1"/>
  <c r="BX370" i="1"/>
  <c r="BS370" i="1"/>
  <c r="AM370" i="1"/>
  <c r="CR368" i="1"/>
  <c r="CM368" i="1"/>
  <c r="AQ366" i="1"/>
  <c r="BW366" i="1" s="1"/>
  <c r="AY365" i="1"/>
  <c r="DO365" i="1" s="1"/>
  <c r="DQ364" i="1"/>
  <c r="DR364" i="1" s="1"/>
  <c r="DT364" i="1" s="1"/>
  <c r="DX364" i="1" s="1"/>
  <c r="EB364" i="1" s="1"/>
  <c r="EC364" i="1" s="1"/>
  <c r="EI364" i="1" s="1"/>
  <c r="BM368" i="1"/>
  <c r="BH368" i="1"/>
  <c r="AO368" i="1"/>
  <c r="EE368" i="1"/>
  <c r="DL365" i="1"/>
  <c r="DM365" i="1" s="1"/>
  <c r="AY366" i="1"/>
  <c r="DO366" i="1" s="1"/>
  <c r="BG368" i="1"/>
  <c r="BI368" i="1" s="1"/>
  <c r="BL368" i="1"/>
  <c r="BN368" i="1" s="1"/>
  <c r="BP368" i="1" s="1"/>
  <c r="AP367" i="1"/>
  <c r="BR367" i="1" s="1"/>
  <c r="AQ367" i="1"/>
  <c r="BW367" i="1" s="1"/>
  <c r="EF367" i="1"/>
  <c r="AW367" i="1"/>
  <c r="EG367" i="1"/>
  <c r="DL366" i="1"/>
  <c r="DM366" i="1" s="1"/>
  <c r="AU368" i="1"/>
  <c r="BI367" i="1"/>
  <c r="BP367" i="1" s="1"/>
  <c r="BD370" i="1" l="1"/>
  <c r="AS370" i="1"/>
  <c r="CI370" i="1" s="1"/>
  <c r="CN368" i="1"/>
  <c r="DH368" i="1" s="1"/>
  <c r="CS368" i="1"/>
  <c r="DQ366" i="1"/>
  <c r="DR366" i="1" s="1"/>
  <c r="DT366" i="1" s="1"/>
  <c r="DX366" i="1" s="1"/>
  <c r="EB366" i="1" s="1"/>
  <c r="BG369" i="1"/>
  <c r="BL369" i="1"/>
  <c r="EO372" i="1"/>
  <c r="EL372" i="1"/>
  <c r="AB371" i="1"/>
  <c r="AE371" i="1"/>
  <c r="AT371" i="1" s="1"/>
  <c r="CV371" i="1" s="1"/>
  <c r="AA371" i="1"/>
  <c r="EF368" i="1"/>
  <c r="AW368" i="1"/>
  <c r="AX367" i="1"/>
  <c r="DJ367" i="1" s="1"/>
  <c r="DQ365" i="1"/>
  <c r="DR365" i="1" s="1"/>
  <c r="DT365" i="1" s="1"/>
  <c r="DX365" i="1" s="1"/>
  <c r="EB365" i="1" s="1"/>
  <c r="EC365" i="1" s="1"/>
  <c r="EI365" i="1" s="1"/>
  <c r="CL369" i="1"/>
  <c r="CN369" i="1" s="1"/>
  <c r="CQ369" i="1"/>
  <c r="U373" i="1"/>
  <c r="W372" i="1"/>
  <c r="V372" i="1"/>
  <c r="BY366" i="1"/>
  <c r="BZ366" i="1" s="1"/>
  <c r="CB366" i="1" s="1"/>
  <c r="CD366" i="1" s="1"/>
  <c r="EA366" i="1" s="1"/>
  <c r="EE369" i="1"/>
  <c r="AO369" i="1"/>
  <c r="DK371" i="1"/>
  <c r="DP371" i="1"/>
  <c r="BX371" i="1"/>
  <c r="BS371" i="1"/>
  <c r="AM371" i="1"/>
  <c r="BY367" i="1"/>
  <c r="BZ367" i="1" s="1"/>
  <c r="EG368" i="1"/>
  <c r="CM369" i="1"/>
  <c r="CR369" i="1"/>
  <c r="AU369" i="1"/>
  <c r="BT367" i="1"/>
  <c r="BU367" i="1" s="1"/>
  <c r="AP368" i="1"/>
  <c r="BR368" i="1" s="1"/>
  <c r="BH369" i="1"/>
  <c r="BM369" i="1"/>
  <c r="CH370" i="1"/>
  <c r="AU370" i="1"/>
  <c r="BC370" i="1"/>
  <c r="AC370" i="1"/>
  <c r="DC370" i="1"/>
  <c r="DD370" i="1" s="1"/>
  <c r="CY370" i="1"/>
  <c r="CZ370" i="1" s="1"/>
  <c r="DF370" i="1" s="1"/>
  <c r="EC366" i="1" l="1"/>
  <c r="EI366" i="1" s="1"/>
  <c r="CB367" i="1"/>
  <c r="CD367" i="1" s="1"/>
  <c r="EA367" i="1" s="1"/>
  <c r="BL370" i="1"/>
  <c r="BG370" i="1"/>
  <c r="DP372" i="1"/>
  <c r="DK372" i="1"/>
  <c r="BX372" i="1"/>
  <c r="BS372" i="1"/>
  <c r="AM372" i="1"/>
  <c r="AY367" i="1"/>
  <c r="DO367" i="1" s="1"/>
  <c r="EO373" i="1"/>
  <c r="EL373" i="1"/>
  <c r="AB372" i="1"/>
  <c r="AE372" i="1"/>
  <c r="AT372" i="1" s="1"/>
  <c r="CV372" i="1" s="1"/>
  <c r="AA372" i="1"/>
  <c r="DL367" i="1"/>
  <c r="DM367" i="1" s="1"/>
  <c r="CR370" i="1"/>
  <c r="CM370" i="1"/>
  <c r="EF369" i="1"/>
  <c r="EG369" i="1" s="1"/>
  <c r="AW369" i="1"/>
  <c r="U374" i="1"/>
  <c r="V373" i="1"/>
  <c r="W373" i="1"/>
  <c r="AX368" i="1"/>
  <c r="DJ368" i="1" s="1"/>
  <c r="BN369" i="1"/>
  <c r="BH370" i="1"/>
  <c r="BM370" i="1"/>
  <c r="BI369" i="1"/>
  <c r="BP369" i="1" s="1"/>
  <c r="BU368" i="1"/>
  <c r="BT368" i="1"/>
  <c r="AP369" i="1"/>
  <c r="BR369" i="1" s="1"/>
  <c r="AQ369" i="1"/>
  <c r="BW369" i="1" s="1"/>
  <c r="CS369" i="1"/>
  <c r="DH369" i="1" s="1"/>
  <c r="AC371" i="1"/>
  <c r="CH371" i="1"/>
  <c r="BC371" i="1"/>
  <c r="EF370" i="1"/>
  <c r="AW370" i="1"/>
  <c r="CQ370" i="1"/>
  <c r="CS370" i="1" s="1"/>
  <c r="CL370" i="1"/>
  <c r="CN370" i="1" s="1"/>
  <c r="DH370" i="1" s="1"/>
  <c r="AQ368" i="1"/>
  <c r="BW368" i="1" s="1"/>
  <c r="CY371" i="1"/>
  <c r="CZ371" i="1" s="1"/>
  <c r="DF371" i="1" s="1"/>
  <c r="DC371" i="1"/>
  <c r="DD371" i="1" s="1"/>
  <c r="AO370" i="1"/>
  <c r="EE370" i="1"/>
  <c r="EG370" i="1" s="1"/>
  <c r="BD371" i="1"/>
  <c r="AS371" i="1"/>
  <c r="CI371" i="1" s="1"/>
  <c r="AU371" i="1" l="1"/>
  <c r="BG371" i="1"/>
  <c r="BI371" i="1" s="1"/>
  <c r="BL371" i="1"/>
  <c r="BN371" i="1" s="1"/>
  <c r="BP371" i="1" s="1"/>
  <c r="CM371" i="1"/>
  <c r="CR371" i="1"/>
  <c r="BY369" i="1"/>
  <c r="BZ369" i="1" s="1"/>
  <c r="DL368" i="1"/>
  <c r="DM368" i="1" s="1"/>
  <c r="EO374" i="1"/>
  <c r="EL374" i="1"/>
  <c r="BI370" i="1"/>
  <c r="BM371" i="1"/>
  <c r="BH371" i="1"/>
  <c r="AP370" i="1"/>
  <c r="BR370" i="1" s="1"/>
  <c r="BT369" i="1"/>
  <c r="BU369" i="1"/>
  <c r="AY368" i="1"/>
  <c r="DO368" i="1" s="1"/>
  <c r="DQ367" i="1"/>
  <c r="DR367" i="1" s="1"/>
  <c r="DT367" i="1" s="1"/>
  <c r="DX367" i="1" s="1"/>
  <c r="EB367" i="1" s="1"/>
  <c r="EC367" i="1" s="1"/>
  <c r="EI367" i="1" s="1"/>
  <c r="BN370" i="1"/>
  <c r="CL371" i="1"/>
  <c r="CN371" i="1" s="1"/>
  <c r="DH371" i="1" s="1"/>
  <c r="CQ371" i="1"/>
  <c r="CS371" i="1" s="1"/>
  <c r="AY370" i="1"/>
  <c r="DO370" i="1" s="1"/>
  <c r="AX370" i="1"/>
  <c r="DJ370" i="1" s="1"/>
  <c r="AE373" i="1"/>
  <c r="AT373" i="1" s="1"/>
  <c r="CV373" i="1" s="1"/>
  <c r="AB373" i="1"/>
  <c r="AA373" i="1"/>
  <c r="BS373" i="1"/>
  <c r="DK373" i="1"/>
  <c r="DP373" i="1"/>
  <c r="BX373" i="1"/>
  <c r="AM373" i="1"/>
  <c r="CH372" i="1"/>
  <c r="BC372" i="1"/>
  <c r="AC372" i="1"/>
  <c r="DC372" i="1"/>
  <c r="DD372" i="1" s="1"/>
  <c r="CY372" i="1"/>
  <c r="CZ372" i="1" s="1"/>
  <c r="DF372" i="1" s="1"/>
  <c r="W374" i="1"/>
  <c r="V374" i="1"/>
  <c r="BY368" i="1"/>
  <c r="BZ368" i="1" s="1"/>
  <c r="CB368" i="1" s="1"/>
  <c r="CD368" i="1" s="1"/>
  <c r="EA368" i="1" s="1"/>
  <c r="EE371" i="1"/>
  <c r="AO371" i="1"/>
  <c r="AX369" i="1"/>
  <c r="DJ369" i="1" s="1"/>
  <c r="BD372" i="1"/>
  <c r="AS372" i="1"/>
  <c r="CI372" i="1" s="1"/>
  <c r="DL369" i="1" l="1"/>
  <c r="DM369" i="1" s="1"/>
  <c r="DL370" i="1"/>
  <c r="DM370" i="1" s="1"/>
  <c r="DQ368" i="1"/>
  <c r="DR368" i="1" s="1"/>
  <c r="DT368" i="1" s="1"/>
  <c r="DX368" i="1" s="1"/>
  <c r="EB368" i="1" s="1"/>
  <c r="EC368" i="1" s="1"/>
  <c r="EI368" i="1" s="1"/>
  <c r="DQ370" i="1"/>
  <c r="DR370" i="1" s="1"/>
  <c r="CB369" i="1"/>
  <c r="CD369" i="1" s="1"/>
  <c r="EA369" i="1" s="1"/>
  <c r="AY369" i="1"/>
  <c r="DO369" i="1" s="1"/>
  <c r="AP371" i="1"/>
  <c r="BR371" i="1" s="1"/>
  <c r="AO372" i="1"/>
  <c r="EE372" i="1"/>
  <c r="AQ370" i="1"/>
  <c r="BW370" i="1" s="1"/>
  <c r="EF371" i="1"/>
  <c r="EG371" i="1" s="1"/>
  <c r="AW371" i="1"/>
  <c r="BL372" i="1"/>
  <c r="BG372" i="1"/>
  <c r="BT370" i="1"/>
  <c r="BU370" i="1" s="1"/>
  <c r="BX374" i="1"/>
  <c r="DP374" i="1"/>
  <c r="BS374" i="1"/>
  <c r="DK374" i="1"/>
  <c r="P21" i="1"/>
  <c r="R21" i="1" s="1"/>
  <c r="Q21" i="1"/>
  <c r="Q22" i="1"/>
  <c r="Q23" i="1"/>
  <c r="Q25" i="1"/>
  <c r="P22" i="1"/>
  <c r="R22" i="1" s="1"/>
  <c r="P23" i="1"/>
  <c r="P24" i="1"/>
  <c r="P25" i="1"/>
  <c r="R25" i="1" s="1"/>
  <c r="Q26" i="1"/>
  <c r="P28" i="1"/>
  <c r="P26" i="1"/>
  <c r="R26" i="1" s="1"/>
  <c r="Q24" i="1"/>
  <c r="P27" i="1"/>
  <c r="R27" i="1" s="1"/>
  <c r="Q27" i="1"/>
  <c r="Q30" i="1"/>
  <c r="P29" i="1"/>
  <c r="Q29" i="1"/>
  <c r="Q28" i="1"/>
  <c r="P30" i="1"/>
  <c r="R30" i="1" s="1"/>
  <c r="P31" i="1"/>
  <c r="Q31" i="1"/>
  <c r="Q32" i="1"/>
  <c r="P32" i="1"/>
  <c r="R32" i="1" s="1"/>
  <c r="P34" i="1"/>
  <c r="R34" i="1" s="1"/>
  <c r="Q36" i="1"/>
  <c r="P36" i="1"/>
  <c r="P33" i="1"/>
  <c r="R33" i="1" s="1"/>
  <c r="P35" i="1"/>
  <c r="R35" i="1" s="1"/>
  <c r="Q33" i="1"/>
  <c r="Q34" i="1"/>
  <c r="Q35" i="1"/>
  <c r="P40" i="1"/>
  <c r="R40" i="1" s="1"/>
  <c r="Q39" i="1"/>
  <c r="Q38" i="1"/>
  <c r="Q37" i="1"/>
  <c r="P38" i="1"/>
  <c r="R38" i="1" s="1"/>
  <c r="P37" i="1"/>
  <c r="R37" i="1" s="1"/>
  <c r="P39" i="1"/>
  <c r="Q40" i="1"/>
  <c r="P42" i="1"/>
  <c r="R42" i="1" s="1"/>
  <c r="P41" i="1"/>
  <c r="Q42" i="1"/>
  <c r="Q44" i="1"/>
  <c r="Q41" i="1"/>
  <c r="Q43" i="1"/>
  <c r="P43" i="1"/>
  <c r="Q48" i="1"/>
  <c r="P44" i="1"/>
  <c r="R44" i="1" s="1"/>
  <c r="Q45" i="1"/>
  <c r="P45" i="1"/>
  <c r="P46" i="1"/>
  <c r="Q46" i="1"/>
  <c r="P48" i="1"/>
  <c r="R48" i="1" s="1"/>
  <c r="Q47" i="1"/>
  <c r="P49" i="1"/>
  <c r="P47" i="1"/>
  <c r="R47" i="1" s="1"/>
  <c r="Q49" i="1"/>
  <c r="Q50" i="1"/>
  <c r="P50" i="1"/>
  <c r="R50" i="1" s="1"/>
  <c r="AM374" i="1"/>
  <c r="AU372" i="1"/>
  <c r="AC373" i="1"/>
  <c r="BC373" i="1"/>
  <c r="CH373" i="1"/>
  <c r="CR372" i="1"/>
  <c r="CM372" i="1"/>
  <c r="BM372" i="1"/>
  <c r="BH372" i="1"/>
  <c r="AA374" i="1"/>
  <c r="AE374" i="1"/>
  <c r="AB374" i="1"/>
  <c r="CQ372" i="1"/>
  <c r="CL372" i="1"/>
  <c r="BD373" i="1"/>
  <c r="AS373" i="1"/>
  <c r="CI373" i="1" s="1"/>
  <c r="CY373" i="1"/>
  <c r="CZ373" i="1" s="1"/>
  <c r="DC373" i="1"/>
  <c r="DD373" i="1" s="1"/>
  <c r="DF373" i="1" s="1"/>
  <c r="BP370" i="1"/>
  <c r="DT370" i="1" l="1"/>
  <c r="DX370" i="1" s="1"/>
  <c r="EB370" i="1" s="1"/>
  <c r="R29" i="1"/>
  <c r="S21" i="1"/>
  <c r="BI372" i="1"/>
  <c r="AQ371" i="1"/>
  <c r="BW371" i="1" s="1"/>
  <c r="CL373" i="1"/>
  <c r="CQ373" i="1"/>
  <c r="AT374" i="1"/>
  <c r="CV374" i="1" s="1"/>
  <c r="AE375" i="1"/>
  <c r="Q16" i="1" s="1"/>
  <c r="EE373" i="1"/>
  <c r="AO373" i="1"/>
  <c r="R49" i="1"/>
  <c r="R24" i="1"/>
  <c r="BN372" i="1"/>
  <c r="BT371" i="1"/>
  <c r="BU371" i="1"/>
  <c r="CN372" i="1"/>
  <c r="DH372" i="1" s="1"/>
  <c r="BD374" i="1"/>
  <c r="AS374" i="1"/>
  <c r="AU374" i="1" s="1"/>
  <c r="BC374" i="1"/>
  <c r="CH374" i="1"/>
  <c r="AC374" i="1"/>
  <c r="AU373" i="1"/>
  <c r="R43" i="1"/>
  <c r="R39" i="1"/>
  <c r="R23" i="1"/>
  <c r="Q15" i="1" s="1"/>
  <c r="AX371" i="1"/>
  <c r="DJ371" i="1" s="1"/>
  <c r="AY371" i="1"/>
  <c r="DO371" i="1" s="1"/>
  <c r="DR369" i="1"/>
  <c r="DT369" i="1" s="1"/>
  <c r="DX369" i="1" s="1"/>
  <c r="EB369" i="1" s="1"/>
  <c r="EC369" i="1" s="1"/>
  <c r="EI369" i="1" s="1"/>
  <c r="DQ369" i="1"/>
  <c r="CS372" i="1"/>
  <c r="CM373" i="1"/>
  <c r="CR373" i="1"/>
  <c r="EF372" i="1"/>
  <c r="AW372" i="1"/>
  <c r="BG373" i="1"/>
  <c r="BL373" i="1"/>
  <c r="BN373" i="1" s="1"/>
  <c r="BH373" i="1"/>
  <c r="BM373" i="1"/>
  <c r="R31" i="1"/>
  <c r="BY370" i="1"/>
  <c r="BZ370" i="1" s="1"/>
  <c r="CB370" i="1" s="1"/>
  <c r="CD370" i="1" s="1"/>
  <c r="EA370" i="1" s="1"/>
  <c r="EC370" i="1" s="1"/>
  <c r="EI370" i="1" s="1"/>
  <c r="R46" i="1"/>
  <c r="EG372" i="1"/>
  <c r="R45" i="1"/>
  <c r="R36" i="1"/>
  <c r="R28" i="1"/>
  <c r="AP372" i="1"/>
  <c r="BR372" i="1" s="1"/>
  <c r="AQ372" i="1"/>
  <c r="BW372" i="1" s="1"/>
  <c r="R41" i="1"/>
  <c r="AW374" i="1" l="1"/>
  <c r="EF374" i="1"/>
  <c r="BM374" i="1"/>
  <c r="BH374" i="1"/>
  <c r="S22" i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Q14" i="1"/>
  <c r="DC374" i="1"/>
  <c r="DD374" i="1" s="1"/>
  <c r="CY374" i="1"/>
  <c r="CZ374" i="1" s="1"/>
  <c r="DF374" i="1" s="1"/>
  <c r="Q13" i="1"/>
  <c r="AW373" i="1"/>
  <c r="EF373" i="1"/>
  <c r="EG373" i="1" s="1"/>
  <c r="BI373" i="1"/>
  <c r="BP373" i="1" s="1"/>
  <c r="EE374" i="1"/>
  <c r="EG374" i="1" s="1"/>
  <c r="AO374" i="1"/>
  <c r="CS373" i="1"/>
  <c r="BY372" i="1"/>
  <c r="BZ372" i="1" s="1"/>
  <c r="DQ371" i="1"/>
  <c r="DR371" i="1" s="1"/>
  <c r="CQ374" i="1"/>
  <c r="CL374" i="1"/>
  <c r="CN373" i="1"/>
  <c r="DH373" i="1" s="1"/>
  <c r="BT372" i="1"/>
  <c r="BU372" i="1" s="1"/>
  <c r="CB372" i="1" s="1"/>
  <c r="AX372" i="1"/>
  <c r="DJ372" i="1" s="1"/>
  <c r="DL371" i="1"/>
  <c r="DM371" i="1" s="1"/>
  <c r="DT371" i="1" s="1"/>
  <c r="DX371" i="1" s="1"/>
  <c r="EB371" i="1" s="1"/>
  <c r="BL374" i="1"/>
  <c r="BN374" i="1" s="1"/>
  <c r="BG374" i="1"/>
  <c r="BI374" i="1" s="1"/>
  <c r="BP374" i="1" s="1"/>
  <c r="BY371" i="1"/>
  <c r="BZ371" i="1" s="1"/>
  <c r="CB371" i="1" s="1"/>
  <c r="CD371" i="1" s="1"/>
  <c r="EA371" i="1" s="1"/>
  <c r="CI374" i="1"/>
  <c r="AP373" i="1"/>
  <c r="BR373" i="1" s="1"/>
  <c r="AQ373" i="1"/>
  <c r="BW373" i="1" s="1"/>
  <c r="BP372" i="1"/>
  <c r="EC371" i="1" l="1"/>
  <c r="EI371" i="1" s="1"/>
  <c r="Q17" i="1"/>
  <c r="AX373" i="1"/>
  <c r="DJ373" i="1" s="1"/>
  <c r="AY373" i="1"/>
  <c r="DO373" i="1" s="1"/>
  <c r="CR374" i="1"/>
  <c r="CS374" i="1" s="1"/>
  <c r="DH374" i="1" s="1"/>
  <c r="CM374" i="1"/>
  <c r="CD372" i="1"/>
  <c r="EA372" i="1" s="1"/>
  <c r="DL372" i="1"/>
  <c r="DM372" i="1" s="1"/>
  <c r="BY373" i="1"/>
  <c r="BZ373" i="1" s="1"/>
  <c r="AY372" i="1"/>
  <c r="DO372" i="1" s="1"/>
  <c r="BT373" i="1"/>
  <c r="BU373" i="1" s="1"/>
  <c r="CB373" i="1" s="1"/>
  <c r="CD373" i="1" s="1"/>
  <c r="EA373" i="1" s="1"/>
  <c r="CN374" i="1"/>
  <c r="AP374" i="1"/>
  <c r="BR374" i="1" s="1"/>
  <c r="AX374" i="1"/>
  <c r="DJ374" i="1" s="1"/>
  <c r="DL374" i="1" l="1"/>
  <c r="DM374" i="1" s="1"/>
  <c r="DQ373" i="1"/>
  <c r="DR373" i="1" s="1"/>
  <c r="AY374" i="1"/>
  <c r="DO374" i="1" s="1"/>
  <c r="DL373" i="1"/>
  <c r="DM373" i="1" s="1"/>
  <c r="DT373" i="1" s="1"/>
  <c r="DX373" i="1" s="1"/>
  <c r="EB373" i="1" s="1"/>
  <c r="EC373" i="1" s="1"/>
  <c r="EI373" i="1" s="1"/>
  <c r="AQ374" i="1"/>
  <c r="BW374" i="1" s="1"/>
  <c r="BT374" i="1"/>
  <c r="BU374" i="1" s="1"/>
  <c r="DQ372" i="1"/>
  <c r="DR372" i="1" s="1"/>
  <c r="DT372" i="1" s="1"/>
  <c r="DX372" i="1" s="1"/>
  <c r="EB372" i="1" s="1"/>
  <c r="EC372" i="1" s="1"/>
  <c r="EI372" i="1" s="1"/>
  <c r="DQ374" i="1" l="1"/>
  <c r="DR374" i="1"/>
  <c r="DT374" i="1" s="1"/>
  <c r="DX374" i="1" s="1"/>
  <c r="EB374" i="1" s="1"/>
  <c r="BY374" i="1"/>
  <c r="BZ374" i="1" s="1"/>
  <c r="CB374" i="1" s="1"/>
  <c r="CD374" i="1" s="1"/>
  <c r="EA374" i="1" s="1"/>
  <c r="EC374" i="1" s="1"/>
  <c r="EI374" i="1" s="1"/>
</calcChain>
</file>

<file path=xl/sharedStrings.xml><?xml version="1.0" encoding="utf-8"?>
<sst xmlns="http://schemas.openxmlformats.org/spreadsheetml/2006/main" count="282" uniqueCount="226">
  <si>
    <t>v1 [abr/24]</t>
  </si>
  <si>
    <t>CONFIGURADOR APE</t>
  </si>
  <si>
    <t>Ano</t>
  </si>
  <si>
    <t>Mês</t>
  </si>
  <si>
    <t>Balanço Energético</t>
  </si>
  <si>
    <t>Dem Contr</t>
  </si>
  <si>
    <t>Consumo HP</t>
  </si>
  <si>
    <t>Consumo HFP</t>
  </si>
  <si>
    <t>Consumo Total</t>
  </si>
  <si>
    <t>Degradação</t>
  </si>
  <si>
    <t>Geração</t>
  </si>
  <si>
    <t>Curva consumo</t>
  </si>
  <si>
    <t>Melhor Sazo</t>
  </si>
  <si>
    <t>Flat</t>
  </si>
  <si>
    <t>Distribuição</t>
  </si>
  <si>
    <t>Curva Sazo limit</t>
  </si>
  <si>
    <t>Contrato Energia</t>
  </si>
  <si>
    <t>Consumo sem geração</t>
  </si>
  <si>
    <t>Teste contrato flex</t>
  </si>
  <si>
    <t>Balanço sem gerção</t>
  </si>
  <si>
    <t>Consumo HFP simult</t>
  </si>
  <si>
    <t>Injeção</t>
  </si>
  <si>
    <t>Consumo Total c geração</t>
  </si>
  <si>
    <t>Consumo com geração</t>
  </si>
  <si>
    <t>Balanço com gerção</t>
  </si>
  <si>
    <t>Custo Energia sem Geração</t>
  </si>
  <si>
    <t>TUSD D</t>
  </si>
  <si>
    <t>TUSD C HP</t>
  </si>
  <si>
    <t>TUSD C HFP</t>
  </si>
  <si>
    <t>TUSD D PC</t>
  </si>
  <si>
    <t>TUSD C HP PC</t>
  </si>
  <si>
    <t>TUSD C HFP PC</t>
  </si>
  <si>
    <t>PISCOFINS</t>
  </si>
  <si>
    <t>TUSD D IC</t>
  </si>
  <si>
    <t>TUSD C HP IC</t>
  </si>
  <si>
    <t>TUSD C HFP IC</t>
  </si>
  <si>
    <t>ICMS</t>
  </si>
  <si>
    <t>Custos Distrib</t>
  </si>
  <si>
    <t>Preço Contrato</t>
  </si>
  <si>
    <t>Custo Contrato</t>
  </si>
  <si>
    <t>Balanço Energia</t>
  </si>
  <si>
    <t>PLD</t>
  </si>
  <si>
    <t>Custo MCP</t>
  </si>
  <si>
    <t>Custos Energia</t>
  </si>
  <si>
    <t>Custo Total</t>
  </si>
  <si>
    <t>Custo Energia com Geração</t>
  </si>
  <si>
    <t>TUSD G</t>
  </si>
  <si>
    <t>TUSD C HFP APE</t>
  </si>
  <si>
    <t>TUSD G PC</t>
  </si>
  <si>
    <t>TUSD C HFP APE PC</t>
  </si>
  <si>
    <t>TUSD G IC</t>
  </si>
  <si>
    <t>Custos Injeção</t>
  </si>
  <si>
    <t>Custo Distrib</t>
  </si>
  <si>
    <t>Custo O&amp;M</t>
  </si>
  <si>
    <t>Economia Total</t>
  </si>
  <si>
    <t>Custo sem geração</t>
  </si>
  <si>
    <t>Custo com geração</t>
  </si>
  <si>
    <t>Economia Energia</t>
  </si>
  <si>
    <t>Encargos CCEE</t>
  </si>
  <si>
    <t>Encargos CCEE ger</t>
  </si>
  <si>
    <t>Economia Encargos</t>
  </si>
  <si>
    <t>MÊS</t>
  </si>
  <si>
    <t>JURO</t>
  </si>
  <si>
    <t>AMORTIZAÇÃO</t>
  </si>
  <si>
    <t>PARCELAS PGTO</t>
  </si>
  <si>
    <t>SALDO DEVEDOR</t>
  </si>
  <si>
    <t>DADOS INICIAIS</t>
  </si>
  <si>
    <t>VIABILIDADE</t>
  </si>
  <si>
    <t>Cliente</t>
  </si>
  <si>
    <t>Investimento</t>
  </si>
  <si>
    <t>% Financiado</t>
  </si>
  <si>
    <t>Valor Financ.</t>
  </si>
  <si>
    <t>UF</t>
  </si>
  <si>
    <t>PIS/COFINS</t>
  </si>
  <si>
    <t>Inflação (a.a.)</t>
  </si>
  <si>
    <t>Tipo Financ.</t>
  </si>
  <si>
    <t>SAC</t>
  </si>
  <si>
    <t>Entrada</t>
  </si>
  <si>
    <t>Município</t>
  </si>
  <si>
    <t>ICMS TUSD</t>
  </si>
  <si>
    <t>Sim</t>
  </si>
  <si>
    <t>O&amp;M (a.a.)</t>
  </si>
  <si>
    <t>Prazo (a.a.)</t>
  </si>
  <si>
    <t>Custo médio</t>
  </si>
  <si>
    <t>TMA (a.a.)</t>
  </si>
  <si>
    <t>Carência (a.a.)</t>
  </si>
  <si>
    <t>Data início</t>
  </si>
  <si>
    <t>Tipo Pgto</t>
  </si>
  <si>
    <t>RECURSO PRÓPRIO</t>
  </si>
  <si>
    <t>Taxa (a.a.)</t>
  </si>
  <si>
    <t>UC</t>
  </si>
  <si>
    <t>UFV</t>
  </si>
  <si>
    <t>RESULTADOS</t>
  </si>
  <si>
    <t>Nr. UC</t>
  </si>
  <si>
    <t>MW</t>
  </si>
  <si>
    <t>Pot calculada</t>
  </si>
  <si>
    <t>MWp</t>
  </si>
  <si>
    <t>Tipo inst</t>
  </si>
  <si>
    <t>SOLO FIXO</t>
  </si>
  <si>
    <t>TIR (IPCA+)</t>
  </si>
  <si>
    <t>Distrib.</t>
  </si>
  <si>
    <t>Pufv</t>
  </si>
  <si>
    <t>FP</t>
  </si>
  <si>
    <t>VPL</t>
  </si>
  <si>
    <t>CAIXA TOTAL</t>
  </si>
  <si>
    <t>Horas</t>
  </si>
  <si>
    <t>HFP</t>
  </si>
  <si>
    <t>HP</t>
  </si>
  <si>
    <t>Total</t>
  </si>
  <si>
    <t>MWm</t>
  </si>
  <si>
    <t>Irradiação</t>
  </si>
  <si>
    <t>Simultaneidade</t>
  </si>
  <si>
    <t>LCOE</t>
  </si>
  <si>
    <t>PAYBACK</t>
  </si>
  <si>
    <t>Economia</t>
  </si>
  <si>
    <t>Parcelas Pgto</t>
  </si>
  <si>
    <t>Fluxo de Caixa</t>
  </si>
  <si>
    <t>FC Acum</t>
  </si>
  <si>
    <t>Tarifas</t>
  </si>
  <si>
    <t>Contrato de Energia</t>
  </si>
  <si>
    <t xml:space="preserve">TUSD D </t>
  </si>
  <si>
    <t>R$/kW</t>
  </si>
  <si>
    <t xml:space="preserve">TUSD G </t>
  </si>
  <si>
    <t>Volume</t>
  </si>
  <si>
    <t>Sazonalização</t>
  </si>
  <si>
    <t>Consumo</t>
  </si>
  <si>
    <t>APE</t>
  </si>
  <si>
    <t>Flex máx (+)</t>
  </si>
  <si>
    <t>R$/MWh</t>
  </si>
  <si>
    <t>Flex mín (-)</t>
  </si>
  <si>
    <t>Prazo</t>
  </si>
  <si>
    <t>Desconto</t>
  </si>
  <si>
    <t>Contrato Sazonalizado e UFV (MWm)</t>
  </si>
  <si>
    <t>Contrato Flat</t>
  </si>
  <si>
    <t>Contrato Sazo</t>
  </si>
  <si>
    <t>Flex máx</t>
  </si>
  <si>
    <t>Flex mín</t>
  </si>
  <si>
    <t>Consumo UFV</t>
  </si>
  <si>
    <t>Base</t>
  </si>
  <si>
    <t>Dif</t>
  </si>
  <si>
    <t>MÓDULO PADRÃO</t>
  </si>
  <si>
    <t>TIPO INST</t>
  </si>
  <si>
    <t>PR</t>
  </si>
  <si>
    <t>Pp</t>
  </si>
  <si>
    <t>Modelo</t>
  </si>
  <si>
    <t>Mono</t>
  </si>
  <si>
    <t>SOLO TRACKER</t>
  </si>
  <si>
    <t>Área</t>
  </si>
  <si>
    <t>TELHADO</t>
  </si>
  <si>
    <t>n</t>
  </si>
  <si>
    <t>Perda inicial</t>
  </si>
  <si>
    <t>GANHO TRACKER</t>
  </si>
  <si>
    <t>Perda anual</t>
  </si>
  <si>
    <t>SOBRECARGA INV</t>
  </si>
  <si>
    <t>Ganho bifacial</t>
  </si>
  <si>
    <t>PERDA FP</t>
  </si>
  <si>
    <t>CAPEX</t>
  </si>
  <si>
    <t>PARCELAS RP</t>
  </si>
  <si>
    <t>TIPO FINANC</t>
  </si>
  <si>
    <t>% FINANCIADO</t>
  </si>
  <si>
    <t>FATOR K (PRICE)</t>
  </si>
  <si>
    <t>PRAZO FINANC (ano)</t>
  </si>
  <si>
    <t>PRAZO FINANC (mês)</t>
  </si>
  <si>
    <t>CARÊNCIA FINANC (ano)</t>
  </si>
  <si>
    <t>CARÊNCIA FINANC (mês)</t>
  </si>
  <si>
    <t>TAXA FINANC a.a.</t>
  </si>
  <si>
    <t>TAXA FINANC a.m.</t>
  </si>
  <si>
    <t>TAXA CÁLCULO (a.m.)</t>
  </si>
  <si>
    <t xml:space="preserve">PRAZO CÁLCULO (mês)  </t>
  </si>
  <si>
    <t>CARÊNCIA CÁLCULO (mês)</t>
  </si>
  <si>
    <t>CAPEX FINANC</t>
  </si>
  <si>
    <t>PRAZO CONVERTIDO (mês)</t>
  </si>
  <si>
    <t>CAR. CONVERTIDA (mês)</t>
  </si>
  <si>
    <t>TAXA CONVERTIDA (a.m.)</t>
  </si>
  <si>
    <t>TAXA CONVERTIDA (a.a.)</t>
  </si>
  <si>
    <t>CAPEX RP</t>
  </si>
  <si>
    <t>TIPO PGTO</t>
  </si>
  <si>
    <t>TIPO INSTALAÇÃO</t>
  </si>
  <si>
    <t>AC</t>
  </si>
  <si>
    <t>FINANCIAMENTO</t>
  </si>
  <si>
    <t>AL</t>
  </si>
  <si>
    <t>AM</t>
  </si>
  <si>
    <t>AP</t>
  </si>
  <si>
    <t>TIPO FINANCIAMENTO</t>
  </si>
  <si>
    <t>BA</t>
  </si>
  <si>
    <t>CE</t>
  </si>
  <si>
    <t>PRICE</t>
  </si>
  <si>
    <t>DF</t>
  </si>
  <si>
    <t>ES</t>
  </si>
  <si>
    <t>TAXA FINANCIAMENTO</t>
  </si>
  <si>
    <t>GO</t>
  </si>
  <si>
    <t>MA</t>
  </si>
  <si>
    <t>Taxa (a.m.)</t>
  </si>
  <si>
    <t>MG</t>
  </si>
  <si>
    <t>PRAZO FINANCIAMENTO</t>
  </si>
  <si>
    <t>MS</t>
  </si>
  <si>
    <t>MT</t>
  </si>
  <si>
    <t>Prazo (a.m.)</t>
  </si>
  <si>
    <t>PA</t>
  </si>
  <si>
    <t>CARÊNCIA FINANCIAMENTO</t>
  </si>
  <si>
    <t>PB</t>
  </si>
  <si>
    <t>PE</t>
  </si>
  <si>
    <t>Carência (a.m.)</t>
  </si>
  <si>
    <t>PI</t>
  </si>
  <si>
    <t>AZIMUTE</t>
  </si>
  <si>
    <t>RJ</t>
  </si>
  <si>
    <t>NORTE</t>
  </si>
  <si>
    <t>RN</t>
  </si>
  <si>
    <t>NORDESTE</t>
  </si>
  <si>
    <t>RO</t>
  </si>
  <si>
    <t>LESTE</t>
  </si>
  <si>
    <t>RR</t>
  </si>
  <si>
    <t>SUDESTE</t>
  </si>
  <si>
    <t>RS</t>
  </si>
  <si>
    <t>SUL</t>
  </si>
  <si>
    <t>SC</t>
  </si>
  <si>
    <t>SUDOESTE</t>
  </si>
  <si>
    <t>SE</t>
  </si>
  <si>
    <t>OESTE</t>
  </si>
  <si>
    <t>SP</t>
  </si>
  <si>
    <t>NOROESTE</t>
  </si>
  <si>
    <t>TO</t>
  </si>
  <si>
    <t>DEFINIÇÕES ICMS</t>
  </si>
  <si>
    <t>TUSD</t>
  </si>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</sst>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"/>
    <numFmt numFmtId="165" formatCode="[$-416]mmm\-yy;@"/>
    <numFmt numFmtId="166" formatCode="&quot;R$&quot;\ #,##0.00"/>
    <numFmt numFmtId="167" formatCode="0.000"/>
    <numFmt numFmtId="168" formatCode="_-* #,##0_-;* \(#,##0\);_-* &quot;-&quot;??_-;_-@_-"/>
    <numFmt numFmtId="169" formatCode="#,##0.000"/>
    <numFmt numFmtId="170" formatCode="_-* #,##0.00_-;* \(#,##0.00\);_-* &quot;-&quot;??_-;_-@_-"/>
    <numFmt numFmtId="171" formatCode="_-* #,##0_-;\-* #,##0_-;_-* &quot;-&quot;??_-;_-@_-"/>
    <numFmt numFmtId="172" formatCode="_-* #,##0.0000_-;\-* #,##0.0000_-;_-* &quot;-&quot;??_-;_-@_-"/>
    <numFmt numFmtId="173" formatCode="yyyy\-mm\-dd"/>
    <numFmt numFmtId="174" formatCode="0.0%"/>
    <numFmt numFmtId="175" formatCode="_(&quot;R$&quot;* #,##0.00_);_(&quot;R$&quot;* \(#,##0.00\);_(&quot;R$&quot;* &quot;-&quot;??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ptos"/>
      <family val="2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sz val="12"/>
      <name val="Aptos"/>
      <family val="2"/>
    </font>
    <font>
      <b/>
      <sz val="12"/>
      <name val="Aptos"/>
      <family val="2"/>
    </font>
    <font>
      <i/>
      <sz val="12"/>
      <color theme="1"/>
      <name val="Aptos"/>
      <family val="2"/>
    </font>
    <font>
      <i/>
      <sz val="12"/>
      <name val="Aptos"/>
      <family val="2"/>
    </font>
    <font>
      <b/>
      <sz val="11"/>
      <color theme="1"/>
      <name val="Aptos"/>
      <family val="2"/>
    </font>
    <font>
      <sz val="10"/>
      <color theme="1"/>
      <name val="Aptos"/>
      <family val="2"/>
    </font>
    <font>
      <sz val="14"/>
      <color theme="0"/>
      <name val="Aptos"/>
      <family val="2"/>
    </font>
    <font>
      <sz val="10"/>
      <color theme="0"/>
      <name val="Aptos"/>
      <family val="2"/>
    </font>
    <font>
      <sz val="12"/>
      <color theme="0"/>
      <name val="Aptos"/>
      <family val="2"/>
    </font>
    <font>
      <sz val="12"/>
      <color rgb="FFFF0000"/>
      <name val="Aptos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/>
      <diagonal/>
    </border>
    <border>
      <left/>
      <right style="thin">
        <color rgb="FF00B050"/>
      </right>
      <top/>
      <bottom style="thin">
        <color rgb="FF00B050"/>
      </bottom>
      <diagonal/>
    </border>
  </borders>
  <cellStyleXfs count="8">
    <xf numFmtId="0" fontId="0" fillId="0" borderId="0"/>
    <xf numFmtId="9" fontId="3" fillId="0" borderId="0"/>
    <xf numFmtId="175" fontId="3" fillId="0" borderId="0"/>
    <xf numFmtId="0" fontId="4" fillId="0" borderId="0"/>
    <xf numFmtId="43" fontId="4" fillId="0" borderId="0"/>
    <xf numFmtId="43" fontId="3" fillId="0" borderId="0"/>
    <xf numFmtId="0" fontId="3" fillId="0" borderId="0"/>
    <xf numFmtId="44" fontId="3" fillId="0" borderId="0"/>
  </cellStyleXfs>
  <cellXfs count="147">
    <xf numFmtId="0" fontId="0" fillId="0" borderId="0" xfId="0"/>
    <xf numFmtId="0" fontId="2" fillId="0" borderId="1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10" fontId="1" fillId="0" borderId="1" xfId="1" applyNumberFormat="1" applyFont="1" applyBorder="1" applyAlignment="1" applyProtection="1">
      <alignment horizontal="center"/>
      <protection locked="0"/>
    </xf>
    <xf numFmtId="0" fontId="1" fillId="0" borderId="1" xfId="1" applyNumberFormat="1" applyFont="1" applyBorder="1" applyAlignment="1" applyProtection="1">
      <alignment horizontal="center"/>
      <protection locked="0"/>
    </xf>
    <xf numFmtId="10" fontId="1" fillId="0" borderId="0" xfId="1" applyNumberFormat="1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 applyProtection="1">
      <alignment horizontal="center"/>
      <protection locked="0"/>
    </xf>
    <xf numFmtId="0" fontId="1" fillId="0" borderId="0" xfId="1" applyNumberFormat="1" applyFont="1" applyAlignment="1" applyProtection="1">
      <alignment horizontal="center"/>
      <protection locked="0"/>
    </xf>
    <xf numFmtId="165" fontId="5" fillId="7" borderId="0" xfId="0" applyNumberFormat="1" applyFont="1" applyFill="1"/>
    <xf numFmtId="0" fontId="6" fillId="7" borderId="0" xfId="0" applyFont="1" applyFill="1"/>
    <xf numFmtId="0" fontId="6" fillId="0" borderId="0" xfId="0" applyFont="1"/>
    <xf numFmtId="0" fontId="5" fillId="7" borderId="0" xfId="0" applyFont="1" applyFill="1"/>
    <xf numFmtId="0" fontId="7" fillId="0" borderId="0" xfId="0" applyFont="1"/>
    <xf numFmtId="0" fontId="7" fillId="0" borderId="0" xfId="0" applyFont="1" applyAlignment="1" applyProtection="1">
      <alignment vertical="center"/>
      <protection hidden="1"/>
    </xf>
    <xf numFmtId="166" fontId="6" fillId="0" borderId="4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Protection="1">
      <protection hidden="1"/>
    </xf>
    <xf numFmtId="0" fontId="7" fillId="0" borderId="0" xfId="0" applyFont="1" applyAlignment="1" applyProtection="1">
      <alignment horizontal="left" vertical="center"/>
      <protection hidden="1"/>
    </xf>
    <xf numFmtId="9" fontId="6" fillId="0" borderId="4" xfId="1" applyFont="1" applyBorder="1" applyAlignment="1" applyProtection="1">
      <alignment horizontal="center" vertical="center"/>
      <protection locked="0"/>
    </xf>
    <xf numFmtId="10" fontId="6" fillId="0" borderId="4" xfId="1" applyNumberFormat="1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165" fontId="5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3" fontId="6" fillId="0" borderId="0" xfId="0" applyNumberFormat="1" applyFont="1"/>
    <xf numFmtId="9" fontId="6" fillId="0" borderId="0" xfId="0" applyNumberFormat="1" applyFont="1" applyAlignment="1">
      <alignment horizontal="center"/>
    </xf>
    <xf numFmtId="165" fontId="5" fillId="0" borderId="0" xfId="6" applyNumberFormat="1" applyFont="1"/>
    <xf numFmtId="0" fontId="5" fillId="0" borderId="0" xfId="6" applyFont="1"/>
    <xf numFmtId="43" fontId="7" fillId="0" borderId="0" xfId="0" applyNumberFormat="1" applyFont="1" applyAlignment="1">
      <alignment horizontal="center"/>
    </xf>
    <xf numFmtId="43" fontId="7" fillId="0" borderId="0" xfId="0" applyNumberFormat="1" applyFont="1"/>
    <xf numFmtId="167" fontId="6" fillId="0" borderId="0" xfId="0" applyNumberFormat="1" applyFont="1"/>
    <xf numFmtId="9" fontId="6" fillId="0" borderId="0" xfId="0" applyNumberFormat="1" applyFont="1"/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9" fillId="0" borderId="0" xfId="0" applyNumberFormat="1" applyFont="1" applyAlignment="1">
      <alignment horizontal="left"/>
    </xf>
    <xf numFmtId="2" fontId="6" fillId="0" borderId="0" xfId="0" applyNumberFormat="1" applyFont="1" applyAlignment="1" applyProtection="1">
      <alignment horizontal="center" vertical="center"/>
      <protection locked="0"/>
    </xf>
    <xf numFmtId="9" fontId="6" fillId="0" borderId="5" xfId="0" applyNumberFormat="1" applyFont="1" applyBorder="1" applyAlignment="1">
      <alignment horizontal="center"/>
    </xf>
    <xf numFmtId="9" fontId="6" fillId="0" borderId="4" xfId="0" applyNumberFormat="1" applyFont="1" applyBorder="1" applyAlignment="1">
      <alignment horizontal="center"/>
    </xf>
    <xf numFmtId="4" fontId="6" fillId="0" borderId="4" xfId="0" applyNumberFormat="1" applyFont="1" applyBorder="1" applyAlignment="1" applyProtection="1">
      <alignment horizontal="center"/>
      <protection locked="0"/>
    </xf>
    <xf numFmtId="4" fontId="6" fillId="0" borderId="0" xfId="0" applyNumberFormat="1" applyFont="1" applyAlignment="1">
      <alignment horizontal="center"/>
    </xf>
    <xf numFmtId="4" fontId="7" fillId="8" borderId="0" xfId="0" applyNumberFormat="1" applyFont="1" applyFill="1" applyAlignment="1">
      <alignment horizontal="center"/>
    </xf>
    <xf numFmtId="2" fontId="6" fillId="9" borderId="0" xfId="0" applyNumberFormat="1" applyFont="1" applyFill="1" applyAlignment="1" applyProtection="1">
      <alignment horizontal="center" vertical="center"/>
      <protection locked="0"/>
    </xf>
    <xf numFmtId="168" fontId="7" fillId="0" borderId="0" xfId="0" applyNumberFormat="1" applyFont="1"/>
    <xf numFmtId="0" fontId="6" fillId="0" borderId="5" xfId="0" applyFont="1" applyBorder="1" applyAlignment="1">
      <alignment horizontal="center"/>
    </xf>
    <xf numFmtId="0" fontId="6" fillId="0" borderId="4" xfId="0" applyFont="1" applyBorder="1"/>
    <xf numFmtId="3" fontId="6" fillId="0" borderId="4" xfId="0" applyNumberFormat="1" applyFont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69" fontId="6" fillId="0" borderId="0" xfId="0" applyNumberFormat="1" applyFont="1" applyAlignment="1">
      <alignment horizontal="left"/>
    </xf>
    <xf numFmtId="169" fontId="7" fillId="0" borderId="0" xfId="0" applyNumberFormat="1" applyFont="1" applyAlignment="1">
      <alignment horizontal="left"/>
    </xf>
    <xf numFmtId="170" fontId="6" fillId="0" borderId="0" xfId="0" applyNumberFormat="1" applyFont="1"/>
    <xf numFmtId="43" fontId="6" fillId="0" borderId="0" xfId="5" applyFont="1"/>
    <xf numFmtId="171" fontId="7" fillId="0" borderId="0" xfId="0" applyNumberFormat="1" applyFont="1"/>
    <xf numFmtId="171" fontId="6" fillId="0" borderId="0" xfId="0" applyNumberFormat="1" applyFont="1"/>
    <xf numFmtId="0" fontId="9" fillId="0" borderId="0" xfId="6" applyFont="1"/>
    <xf numFmtId="165" fontId="8" fillId="0" borderId="0" xfId="6" applyNumberFormat="1" applyFont="1" applyAlignment="1">
      <alignment horizontal="center"/>
    </xf>
    <xf numFmtId="43" fontId="6" fillId="0" borderId="0" xfId="5" applyFont="1" applyAlignment="1">
      <alignment horizontal="center"/>
    </xf>
    <xf numFmtId="165" fontId="8" fillId="0" borderId="6" xfId="6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72" fontId="6" fillId="0" borderId="6" xfId="5" applyNumberFormat="1" applyFont="1" applyBorder="1" applyAlignment="1">
      <alignment horizontal="center"/>
    </xf>
    <xf numFmtId="9" fontId="6" fillId="0" borderId="6" xfId="1" applyFont="1" applyBorder="1" applyAlignment="1">
      <alignment horizontal="center"/>
    </xf>
    <xf numFmtId="43" fontId="6" fillId="0" borderId="6" xfId="0" applyNumberFormat="1" applyFont="1" applyBorder="1" applyAlignment="1">
      <alignment horizontal="center"/>
    </xf>
    <xf numFmtId="172" fontId="6" fillId="0" borderId="0" xfId="5" applyNumberFormat="1" applyFont="1" applyAlignment="1">
      <alignment horizontal="center"/>
    </xf>
    <xf numFmtId="43" fontId="7" fillId="0" borderId="0" xfId="5" applyFont="1" applyAlignment="1">
      <alignment horizontal="center"/>
    </xf>
    <xf numFmtId="10" fontId="6" fillId="0" borderId="0" xfId="1" applyNumberFormat="1" applyFont="1" applyAlignment="1">
      <alignment horizontal="center"/>
    </xf>
    <xf numFmtId="10" fontId="7" fillId="0" borderId="0" xfId="1" applyNumberFormat="1" applyFont="1" applyAlignment="1">
      <alignment horizontal="center"/>
    </xf>
    <xf numFmtId="43" fontId="7" fillId="8" borderId="0" xfId="5" applyFont="1" applyFill="1" applyAlignment="1">
      <alignment horizontal="center"/>
    </xf>
    <xf numFmtId="170" fontId="6" fillId="0" borderId="0" xfId="0" applyNumberFormat="1" applyFont="1" applyAlignment="1">
      <alignment horizontal="center"/>
    </xf>
    <xf numFmtId="43" fontId="6" fillId="0" borderId="0" xfId="0" applyNumberFormat="1" applyFont="1" applyAlignment="1">
      <alignment horizontal="center"/>
    </xf>
    <xf numFmtId="170" fontId="7" fillId="0" borderId="0" xfId="0" applyNumberFormat="1" applyFont="1" applyAlignment="1">
      <alignment horizontal="center"/>
    </xf>
    <xf numFmtId="0" fontId="5" fillId="0" borderId="0" xfId="6" applyFont="1" applyAlignment="1">
      <alignment horizontal="center"/>
    </xf>
    <xf numFmtId="0" fontId="9" fillId="0" borderId="0" xfId="6" applyFont="1" applyAlignment="1">
      <alignment horizontal="center"/>
    </xf>
    <xf numFmtId="0" fontId="12" fillId="0" borderId="0" xfId="0" applyFont="1"/>
    <xf numFmtId="0" fontId="5" fillId="5" borderId="0" xfId="0" applyFont="1" applyFill="1"/>
    <xf numFmtId="0" fontId="5" fillId="0" borderId="0" xfId="0" applyFont="1"/>
    <xf numFmtId="0" fontId="7" fillId="4" borderId="0" xfId="0" applyFont="1" applyFill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165" fontId="5" fillId="10" borderId="0" xfId="0" applyNumberFormat="1" applyFont="1" applyFill="1"/>
    <xf numFmtId="0" fontId="6" fillId="10" borderId="0" xfId="0" applyFont="1" applyFill="1"/>
    <xf numFmtId="49" fontId="13" fillId="0" borderId="1" xfId="0" applyNumberFormat="1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10" fontId="13" fillId="0" borderId="1" xfId="0" applyNumberFormat="1" applyFont="1" applyBorder="1" applyAlignment="1" applyProtection="1">
      <alignment horizontal="center"/>
      <protection locked="0"/>
    </xf>
    <xf numFmtId="0" fontId="13" fillId="0" borderId="1" xfId="0" applyFont="1" applyBorder="1" applyAlignment="1">
      <alignment horizontal="center"/>
    </xf>
    <xf numFmtId="10" fontId="13" fillId="0" borderId="1" xfId="1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49" fontId="13" fillId="0" borderId="8" xfId="0" applyNumberFormat="1" applyFont="1" applyBorder="1" applyAlignment="1" applyProtection="1">
      <alignment horizontal="center" vertical="center"/>
      <protection locked="0"/>
    </xf>
    <xf numFmtId="1" fontId="13" fillId="0" borderId="8" xfId="0" applyNumberFormat="1" applyFont="1" applyBorder="1" applyAlignment="1" applyProtection="1">
      <alignment horizontal="center" vertical="center"/>
      <protection locked="0"/>
    </xf>
    <xf numFmtId="49" fontId="13" fillId="0" borderId="3" xfId="0" applyNumberFormat="1" applyFont="1" applyBorder="1" applyAlignment="1" applyProtection="1">
      <alignment horizontal="center" vertical="center"/>
      <protection locked="0"/>
    </xf>
    <xf numFmtId="49" fontId="13" fillId="0" borderId="2" xfId="0" applyNumberFormat="1" applyFont="1" applyBorder="1" applyAlignment="1" applyProtection="1">
      <alignment horizontal="left" vertical="center"/>
      <protection locked="0"/>
    </xf>
    <xf numFmtId="165" fontId="5" fillId="11" borderId="0" xfId="0" applyNumberFormat="1" applyFont="1" applyFill="1"/>
    <xf numFmtId="0" fontId="6" fillId="11" borderId="0" xfId="0" applyFont="1" applyFill="1"/>
    <xf numFmtId="10" fontId="6" fillId="0" borderId="4" xfId="0" applyNumberFormat="1" applyFont="1" applyBorder="1" applyAlignment="1">
      <alignment horizontal="center"/>
    </xf>
    <xf numFmtId="171" fontId="6" fillId="0" borderId="4" xfId="0" applyNumberFormat="1" applyFont="1" applyBorder="1"/>
    <xf numFmtId="0" fontId="15" fillId="6" borderId="0" xfId="0" applyFont="1" applyFill="1" applyAlignment="1">
      <alignment horizontal="center" vertical="center"/>
    </xf>
    <xf numFmtId="0" fontId="14" fillId="6" borderId="7" xfId="0" applyFont="1" applyFill="1" applyBorder="1" applyAlignment="1">
      <alignment vertical="center"/>
    </xf>
    <xf numFmtId="0" fontId="14" fillId="6" borderId="0" xfId="0" applyFont="1" applyFill="1" applyAlignment="1">
      <alignment vertical="center"/>
    </xf>
    <xf numFmtId="0" fontId="16" fillId="0" borderId="0" xfId="0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left"/>
    </xf>
    <xf numFmtId="0" fontId="5" fillId="6" borderId="0" xfId="0" applyFont="1" applyFill="1" applyAlignment="1">
      <alignment vertical="center"/>
    </xf>
    <xf numFmtId="0" fontId="7" fillId="0" borderId="11" xfId="0" applyFont="1" applyBorder="1" applyAlignment="1" applyProtection="1">
      <alignment horizontal="left" vertical="center"/>
      <protection hidden="1"/>
    </xf>
    <xf numFmtId="0" fontId="7" fillId="0" borderId="13" xfId="0" applyFont="1" applyBorder="1" applyAlignment="1" applyProtection="1">
      <alignment horizontal="left" vertical="center"/>
      <protection hidden="1"/>
    </xf>
    <xf numFmtId="0" fontId="7" fillId="0" borderId="10" xfId="0" applyFont="1" applyBorder="1" applyAlignment="1" applyProtection="1">
      <alignment horizontal="left" vertical="center"/>
      <protection hidden="1"/>
    </xf>
    <xf numFmtId="0" fontId="17" fillId="0" borderId="0" xfId="0" applyFont="1" applyAlignment="1">
      <alignment horizontal="center"/>
    </xf>
    <xf numFmtId="173" fontId="0" fillId="0" borderId="0" xfId="0" applyNumberFormat="1"/>
    <xf numFmtId="4" fontId="7" fillId="12" borderId="0" xfId="0" applyNumberFormat="1" applyFont="1" applyFill="1" applyAlignment="1">
      <alignment horizontal="center"/>
    </xf>
    <xf numFmtId="43" fontId="6" fillId="0" borderId="0" xfId="0" applyNumberFormat="1" applyFont="1" applyAlignment="1">
      <alignment horizontal="left"/>
    </xf>
    <xf numFmtId="0" fontId="8" fillId="0" borderId="0" xfId="6" applyFont="1"/>
    <xf numFmtId="174" fontId="6" fillId="0" borderId="4" xfId="0" applyNumberFormat="1" applyFont="1" applyBorder="1" applyAlignment="1">
      <alignment horizontal="center"/>
    </xf>
    <xf numFmtId="10" fontId="6" fillId="0" borderId="12" xfId="0" applyNumberFormat="1" applyFont="1" applyBorder="1" applyAlignment="1">
      <alignment horizontal="center"/>
    </xf>
    <xf numFmtId="0" fontId="0" fillId="0" borderId="12" xfId="0" applyBorder="1"/>
    <xf numFmtId="10" fontId="6" fillId="0" borderId="9" xfId="0" applyNumberFormat="1" applyFont="1" applyBorder="1" applyAlignment="1">
      <alignment horizontal="center"/>
    </xf>
    <xf numFmtId="0" fontId="0" fillId="0" borderId="9" xfId="0" applyBorder="1"/>
    <xf numFmtId="0" fontId="6" fillId="0" borderId="5" xfId="0" applyFont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166" fontId="6" fillId="8" borderId="6" xfId="0" applyNumberFormat="1" applyFont="1" applyFill="1" applyBorder="1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0" fontId="7" fillId="5" borderId="6" xfId="0" applyFont="1" applyFill="1" applyBorder="1" applyAlignment="1">
      <alignment horizontal="left" wrapText="1"/>
    </xf>
    <xf numFmtId="0" fontId="0" fillId="0" borderId="6" xfId="0" applyBorder="1"/>
    <xf numFmtId="0" fontId="6" fillId="0" borderId="4" xfId="0" applyFont="1" applyBorder="1" applyAlignment="1">
      <alignment horizontal="center"/>
    </xf>
    <xf numFmtId="0" fontId="0" fillId="0" borderId="4" xfId="0" applyBorder="1"/>
    <xf numFmtId="0" fontId="7" fillId="3" borderId="6" xfId="0" applyFont="1" applyFill="1" applyBorder="1" applyAlignment="1">
      <alignment horizontal="left" wrapText="1"/>
    </xf>
    <xf numFmtId="166" fontId="6" fillId="0" borderId="4" xfId="0" applyNumberFormat="1" applyFont="1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7" fillId="2" borderId="6" xfId="0" applyFont="1" applyFill="1" applyBorder="1" applyAlignment="1">
      <alignment horizontal="left" wrapText="1"/>
    </xf>
    <xf numFmtId="10" fontId="6" fillId="0" borderId="4" xfId="1" applyNumberFormat="1" applyFont="1" applyBorder="1" applyAlignment="1" applyProtection="1">
      <alignment horizontal="center" vertical="center"/>
      <protection locked="0"/>
    </xf>
    <xf numFmtId="166" fontId="6" fillId="8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8" fontId="6" fillId="0" borderId="9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6" fontId="6" fillId="0" borderId="9" xfId="7" applyNumberFormat="1" applyFont="1" applyBorder="1" applyAlignment="1">
      <alignment horizontal="center"/>
    </xf>
    <xf numFmtId="0" fontId="6" fillId="0" borderId="4" xfId="5" applyNumberFormat="1" applyFont="1" applyBorder="1" applyAlignment="1">
      <alignment horizontal="center"/>
    </xf>
    <xf numFmtId="0" fontId="7" fillId="4" borderId="6" xfId="0" applyFont="1" applyFill="1" applyBorder="1" applyAlignment="1">
      <alignment horizontal="left" wrapText="1"/>
    </xf>
    <xf numFmtId="0" fontId="6" fillId="0" borderId="4" xfId="0" applyFont="1" applyBorder="1" applyAlignment="1" applyProtection="1">
      <alignment horizontal="center" vertical="center"/>
      <protection locked="0"/>
    </xf>
    <xf numFmtId="10" fontId="6" fillId="0" borderId="14" xfId="0" applyNumberFormat="1" applyFont="1" applyBorder="1" applyAlignment="1">
      <alignment horizontal="center"/>
    </xf>
    <xf numFmtId="0" fontId="0" fillId="0" borderId="14" xfId="0" applyBorder="1"/>
  </cellXfs>
  <cellStyles count="8">
    <cellStyle name="Moeda" xfId="7" builtinId="4"/>
    <cellStyle name="Moeda 2" xfId="2" xr:uid="{00000000-0005-0000-0000-000002000000}"/>
    <cellStyle name="Normal" xfId="0" builtinId="0"/>
    <cellStyle name="Normal 2" xfId="3" xr:uid="{00000000-0005-0000-0000-000003000000}"/>
    <cellStyle name="Normal 5" xfId="6" xr:uid="{00000000-0005-0000-0000-000006000000}"/>
    <cellStyle name="Porcentagem" xfId="1" builtinId="5"/>
    <cellStyle name="Vírgula" xfId="5" builtinId="3"/>
    <cellStyle name="Vírgula 5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Contrato</a:t>
            </a:r>
            <a:r>
              <a:rPr lang="pt-BR" b="1" baseline="0"/>
              <a:t> Sazonalizado + Usina FV</a:t>
            </a:r>
            <a:endParaRPr lang="pt-BR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APE!$I$43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 w="25400">
              <a:noFill/>
              <a:prstDash val="solid"/>
            </a:ln>
          </c:spPr>
          <c:val>
            <c:numRef>
              <c:f>APE!$I$44:$I$55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E-43BA-BC5F-DDDE1AC65415}"/>
            </c:ext>
          </c:extLst>
        </c:ser>
        <c:ser>
          <c:idx val="7"/>
          <c:order val="1"/>
          <c:tx>
            <c:v>Flexibilidade</c:v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  <a:prstDash val="solid"/>
            </a:ln>
          </c:spPr>
          <c:val>
            <c:numRef>
              <c:f>APE!$J$44:$J$55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E-43BA-BC5F-DDDE1AC65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lineChart>
        <c:grouping val="standard"/>
        <c:varyColors val="0"/>
        <c:ser>
          <c:idx val="8"/>
          <c:order val="2"/>
          <c:tx>
            <c:strRef>
              <c:f>APE!$B$43</c:f>
              <c:strCache>
                <c:ptCount val="1"/>
                <c:pt idx="0">
                  <c:v>Consumo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strRef>
              <c:f>APE!$H$17:$H$28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APE!$B$44:$B$55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E-43BA-BC5F-DDDE1AC65415}"/>
            </c:ext>
          </c:extLst>
        </c:ser>
        <c:ser>
          <c:idx val="9"/>
          <c:order val="3"/>
          <c:tx>
            <c:strRef>
              <c:f>APE!$D$43</c:f>
              <c:strCache>
                <c:ptCount val="1"/>
                <c:pt idx="0">
                  <c:v>Contrato Sazo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strRef>
              <c:f>APE!$H$17:$H$28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APE!$D$44:$D$55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6E-43BA-BC5F-DDDE1AC65415}"/>
            </c:ext>
          </c:extLst>
        </c:ser>
        <c:ser>
          <c:idx val="10"/>
          <c:order val="4"/>
          <c:tx>
            <c:strRef>
              <c:f>APE!$C$43</c:f>
              <c:strCache>
                <c:ptCount val="1"/>
                <c:pt idx="0">
                  <c:v>Contrato Flat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APE!$H$17:$H$28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APE!$C$44:$C$55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6E-43BA-BC5F-DDDE1AC65415}"/>
            </c:ext>
          </c:extLst>
        </c:ser>
        <c:ser>
          <c:idx val="11"/>
          <c:order val="5"/>
          <c:tx>
            <c:strRef>
              <c:f>APE!$E$43</c:f>
              <c:strCache>
                <c:ptCount val="1"/>
                <c:pt idx="0">
                  <c:v>Flex máx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none"/>
          </c:marker>
          <c:cat>
            <c:strRef>
              <c:f>APE!$H$17:$H$28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APE!$E$44:$E$55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6E-43BA-BC5F-DDDE1AC65415}"/>
            </c:ext>
          </c:extLst>
        </c:ser>
        <c:ser>
          <c:idx val="12"/>
          <c:order val="6"/>
          <c:tx>
            <c:strRef>
              <c:f>APE!$F$43</c:f>
              <c:strCache>
                <c:ptCount val="1"/>
                <c:pt idx="0">
                  <c:v>Flex mín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none"/>
          </c:marker>
          <c:cat>
            <c:strRef>
              <c:f>APE!$H$17:$H$28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APE!$F$44:$F$55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6E-43BA-BC5F-DDDE1AC65415}"/>
            </c:ext>
          </c:extLst>
        </c:ser>
        <c:ser>
          <c:idx val="13"/>
          <c:order val="7"/>
          <c:tx>
            <c:strRef>
              <c:f>APE!$G$43</c:f>
              <c:strCache>
                <c:ptCount val="1"/>
                <c:pt idx="0">
                  <c:v>Consumo UFV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strRef>
              <c:f>APE!$H$17:$H$28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APE!$G$44:$G$55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6E-43BA-BC5F-DDDE1AC65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77424"/>
        <c:axId val="339016544"/>
      </c:line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#,##0.00" sourceLinked="1"/>
        <c:majorTickMark val="none"/>
        <c:minorTickMark val="none"/>
        <c:tickLblPos val="nextTo"/>
        <c:crossAx val="10"/>
        <c:crosses val="autoZero"/>
        <c:crossBetween val="between"/>
      </c:valAx>
      <c:catAx>
        <c:axId val="1208774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016544"/>
        <c:crosses val="autoZero"/>
        <c:auto val="1"/>
        <c:lblAlgn val="ctr"/>
        <c:lblOffset val="100"/>
        <c:noMultiLvlLbl val="1"/>
      </c:catAx>
      <c:valAx>
        <c:axId val="3390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MWm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77424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Fluxo de Caixa Acumulado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APE!$S$19</c:f>
              <c:strCache>
                <c:ptCount val="1"/>
                <c:pt idx="0">
                  <c:v>FC Acum</c:v>
                </c:pt>
              </c:strCache>
            </c:strRef>
          </c:tx>
          <c:spPr>
            <a:solidFill>
              <a:srgbClr val="00B0F0"/>
            </a:solidFill>
            <a:ln>
              <a:noFill/>
              <a:prstDash val="solid"/>
            </a:ln>
          </c:spPr>
          <c:invertIfNegative val="0"/>
          <c:cat>
            <c:numRef>
              <c:f>APE!$O$20:$O$50</c:f>
              <c:numCache>
                <c:formatCode>General</c:formatCode>
                <c:ptCount val="3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</c:numCache>
            </c:numRef>
          </c:cat>
          <c:val>
            <c:numRef>
              <c:f>APE!$S$20:$S$50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6-4F43-9AE0-942ABA3AC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658041568"/>
        <c:axId val="658053088"/>
      </c:barChart>
      <c:catAx>
        <c:axId val="6580415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053088"/>
        <c:crosses val="autoZero"/>
        <c:auto val="1"/>
        <c:lblAlgn val="ctr"/>
        <c:lblOffset val="100"/>
        <c:noMultiLvlLbl val="0"/>
      </c:catAx>
      <c:valAx>
        <c:axId val="6580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041568"/>
        <c:crosses val="autoZero"/>
        <c:crossBetween val="between"/>
        <c:majorUnit val="5000000"/>
      </c:valAx>
    </c:plotArea>
    <c:plotVisOnly val="1"/>
    <c:dispBlanksAs val="gap"/>
    <c:showDLblsOverMax val="1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6612</xdr:colOff>
      <xdr:row>55</xdr:row>
      <xdr:rowOff>192085</xdr:rowOff>
    </xdr:from>
    <xdr:to>
      <xdr:col>6</xdr:col>
      <xdr:colOff>1005416</xdr:colOff>
      <xdr:row>75</xdr:row>
      <xdr:rowOff>105834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349252</xdr:colOff>
      <xdr:row>51</xdr:row>
      <xdr:rowOff>37963</xdr:rowOff>
    </xdr:from>
    <xdr:to>
      <xdr:col>17</xdr:col>
      <xdr:colOff>84668</xdr:colOff>
      <xdr:row>74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4"/>
  <dimension ref="A1:EO375"/>
  <sheetViews>
    <sheetView showGridLines="0" tabSelected="1" zoomScale="90" zoomScaleNormal="90" workbookViewId="0">
      <selection activeCell="C5" sqref="C5:D5"/>
    </sheetView>
  </sheetViews>
  <sheetFormatPr defaultRowHeight="15.75" x14ac:dyDescent="0.25"/>
  <cols>
    <col min="1" max="1" width="11.42578125" style="14" customWidth="1"/>
    <col min="2" max="407" width="15.42578125" style="14" customWidth="1"/>
    <col min="408" max="431" width="9.140625" style="14" customWidth="1"/>
    <col min="432" max="432" width="9.85546875" style="14" bestFit="1" customWidth="1"/>
    <col min="433" max="433" width="11.85546875" style="14" bestFit="1" customWidth="1"/>
    <col min="434" max="436" width="9.140625" style="14" customWidth="1"/>
    <col min="437" max="437" width="9.85546875" style="14" bestFit="1" customWidth="1"/>
    <col min="438" max="461" width="9.140625" style="14" customWidth="1"/>
    <col min="462" max="462" width="10.5703125" style="14" customWidth="1"/>
    <col min="463" max="481" width="9.140625" style="14" customWidth="1"/>
    <col min="482" max="482" width="9.85546875" style="14" bestFit="1" customWidth="1"/>
    <col min="483" max="542" width="9.140625" style="14" customWidth="1"/>
    <col min="543" max="543" width="9.85546875" style="14" bestFit="1" customWidth="1"/>
    <col min="544" max="786" width="9.140625" style="14" customWidth="1"/>
    <col min="787" max="16384" width="9.140625" style="14"/>
  </cols>
  <sheetData>
    <row r="1" spans="1:145" ht="22.5" customHeight="1" x14ac:dyDescent="0.25">
      <c r="A1" s="104" t="s">
        <v>0</v>
      </c>
      <c r="B1" s="105"/>
      <c r="C1" s="106"/>
      <c r="D1" s="106"/>
      <c r="E1" s="106"/>
      <c r="F1" s="106"/>
      <c r="G1" s="106"/>
      <c r="H1" s="106"/>
      <c r="I1" s="106"/>
      <c r="J1" s="106" t="s">
        <v>1</v>
      </c>
      <c r="K1" s="106"/>
      <c r="L1" s="106"/>
      <c r="M1" s="106"/>
      <c r="N1" s="106"/>
      <c r="O1" s="106"/>
      <c r="P1" s="106"/>
      <c r="Q1" s="106"/>
      <c r="R1" s="110"/>
      <c r="S1" s="110"/>
      <c r="U1" s="64"/>
      <c r="V1" s="64" t="s">
        <v>2</v>
      </c>
      <c r="W1" s="64" t="s">
        <v>3</v>
      </c>
      <c r="X1" s="25"/>
      <c r="Y1" s="135" t="s">
        <v>4</v>
      </c>
      <c r="Z1" s="64" t="s">
        <v>5</v>
      </c>
      <c r="AA1" s="64" t="s">
        <v>6</v>
      </c>
      <c r="AB1" s="64" t="s">
        <v>7</v>
      </c>
      <c r="AC1" s="65" t="s">
        <v>8</v>
      </c>
      <c r="AD1" s="64" t="s">
        <v>9</v>
      </c>
      <c r="AE1" s="65" t="s">
        <v>10</v>
      </c>
      <c r="AF1" s="64"/>
      <c r="AG1" s="64" t="s">
        <v>11</v>
      </c>
      <c r="AH1" s="64" t="s">
        <v>12</v>
      </c>
      <c r="AI1" s="64" t="s">
        <v>13</v>
      </c>
      <c r="AJ1" s="64" t="s">
        <v>14</v>
      </c>
      <c r="AK1" s="65" t="s">
        <v>15</v>
      </c>
      <c r="AL1" s="64"/>
      <c r="AM1" s="83" t="s">
        <v>16</v>
      </c>
      <c r="AN1" s="25"/>
      <c r="AO1" s="25" t="s">
        <v>17</v>
      </c>
      <c r="AP1" s="25" t="s">
        <v>18</v>
      </c>
      <c r="AQ1" s="84" t="s">
        <v>19</v>
      </c>
      <c r="AR1" s="25"/>
      <c r="AS1" s="25" t="s">
        <v>20</v>
      </c>
      <c r="AT1" s="25" t="s">
        <v>21</v>
      </c>
      <c r="AU1" s="28" t="s">
        <v>22</v>
      </c>
      <c r="AV1" s="25"/>
      <c r="AW1" s="25" t="s">
        <v>23</v>
      </c>
      <c r="AX1" s="25" t="s">
        <v>18</v>
      </c>
      <c r="AY1" s="84" t="s">
        <v>24</v>
      </c>
      <c r="BA1" s="143" t="s">
        <v>25</v>
      </c>
      <c r="BB1" s="25" t="s">
        <v>26</v>
      </c>
      <c r="BC1" s="25" t="s">
        <v>27</v>
      </c>
      <c r="BD1" s="25" t="s">
        <v>28</v>
      </c>
      <c r="BF1" s="25" t="s">
        <v>29</v>
      </c>
      <c r="BG1" s="25" t="s">
        <v>30</v>
      </c>
      <c r="BH1" s="25" t="s">
        <v>31</v>
      </c>
      <c r="BI1" s="28" t="s">
        <v>32</v>
      </c>
      <c r="BK1" s="25" t="s">
        <v>33</v>
      </c>
      <c r="BL1" s="25" t="s">
        <v>34</v>
      </c>
      <c r="BM1" s="25" t="s">
        <v>35</v>
      </c>
      <c r="BN1" s="28" t="s">
        <v>36</v>
      </c>
      <c r="BP1" s="16" t="s">
        <v>37</v>
      </c>
      <c r="BR1" s="14" t="s">
        <v>16</v>
      </c>
      <c r="BS1" s="14" t="s">
        <v>38</v>
      </c>
      <c r="BT1" s="14" t="s">
        <v>36</v>
      </c>
      <c r="BU1" s="16" t="s">
        <v>39</v>
      </c>
      <c r="BW1" s="25" t="s">
        <v>40</v>
      </c>
      <c r="BX1" s="25" t="s">
        <v>41</v>
      </c>
      <c r="BY1" s="25" t="s">
        <v>36</v>
      </c>
      <c r="BZ1" s="28" t="s">
        <v>42</v>
      </c>
      <c r="CB1" s="28" t="s">
        <v>43</v>
      </c>
      <c r="CD1" s="82" t="s">
        <v>44</v>
      </c>
      <c r="CF1" s="128" t="s">
        <v>45</v>
      </c>
      <c r="CG1" s="25" t="s">
        <v>26</v>
      </c>
      <c r="CH1" s="25" t="s">
        <v>27</v>
      </c>
      <c r="CI1" s="25" t="s">
        <v>28</v>
      </c>
      <c r="CK1" s="25" t="s">
        <v>29</v>
      </c>
      <c r="CL1" s="25" t="s">
        <v>30</v>
      </c>
      <c r="CM1" s="25" t="s">
        <v>31</v>
      </c>
      <c r="CN1" s="28" t="s">
        <v>32</v>
      </c>
      <c r="CP1" s="25" t="s">
        <v>33</v>
      </c>
      <c r="CQ1" s="25" t="s">
        <v>34</v>
      </c>
      <c r="CR1" s="25" t="s">
        <v>35</v>
      </c>
      <c r="CS1" s="28" t="s">
        <v>36</v>
      </c>
      <c r="CU1" s="25" t="s">
        <v>46</v>
      </c>
      <c r="CV1" s="25" t="s">
        <v>47</v>
      </c>
      <c r="CX1" s="25" t="s">
        <v>48</v>
      </c>
      <c r="CY1" s="25" t="s">
        <v>49</v>
      </c>
      <c r="CZ1" s="28" t="s">
        <v>32</v>
      </c>
      <c r="DB1" s="25" t="s">
        <v>50</v>
      </c>
      <c r="DC1" s="25" t="s">
        <v>35</v>
      </c>
      <c r="DD1" s="28" t="s">
        <v>36</v>
      </c>
      <c r="DF1" s="16" t="s">
        <v>51</v>
      </c>
      <c r="DH1" s="16" t="s">
        <v>52</v>
      </c>
      <c r="DJ1" s="14" t="s">
        <v>16</v>
      </c>
      <c r="DK1" s="14" t="s">
        <v>38</v>
      </c>
      <c r="DL1" s="14" t="s">
        <v>36</v>
      </c>
      <c r="DM1" s="16" t="s">
        <v>39</v>
      </c>
      <c r="DO1" s="25" t="s">
        <v>40</v>
      </c>
      <c r="DP1" s="25" t="s">
        <v>41</v>
      </c>
      <c r="DQ1" s="25" t="s">
        <v>36</v>
      </c>
      <c r="DR1" s="28" t="s">
        <v>42</v>
      </c>
      <c r="DT1" s="28" t="s">
        <v>43</v>
      </c>
      <c r="DU1" s="28"/>
      <c r="DV1" s="25" t="s">
        <v>53</v>
      </c>
      <c r="DX1" s="86" t="s">
        <v>44</v>
      </c>
      <c r="DZ1" s="132" t="s">
        <v>54</v>
      </c>
      <c r="EA1" s="25" t="s">
        <v>55</v>
      </c>
      <c r="EB1" s="25" t="s">
        <v>56</v>
      </c>
      <c r="EC1" s="28" t="s">
        <v>57</v>
      </c>
      <c r="ED1" s="25"/>
      <c r="EE1" s="25" t="s">
        <v>58</v>
      </c>
      <c r="EF1" s="25" t="s">
        <v>59</v>
      </c>
      <c r="EG1" s="28" t="s">
        <v>60</v>
      </c>
      <c r="EI1" s="87" t="s">
        <v>54</v>
      </c>
      <c r="EK1" s="25" t="s">
        <v>61</v>
      </c>
      <c r="EL1" s="25" t="s">
        <v>62</v>
      </c>
      <c r="EM1" s="25" t="s">
        <v>63</v>
      </c>
      <c r="EN1" s="25" t="s">
        <v>64</v>
      </c>
      <c r="EO1" s="25" t="s">
        <v>65</v>
      </c>
    </row>
    <row r="2" spans="1:145" ht="15.75" customHeight="1" x14ac:dyDescent="0.25">
      <c r="U2" s="63">
        <f>B28</f>
        <v>45261</v>
      </c>
      <c r="V2" s="64">
        <f t="shared" ref="V2:V65" si="0">YEAR(U2)</f>
        <v>2023</v>
      </c>
      <c r="W2" s="64">
        <f t="shared" ref="W2:W65" si="1">MONTH(U2)</f>
        <v>12</v>
      </c>
      <c r="X2" s="25"/>
      <c r="Y2" s="129"/>
      <c r="Z2" s="64"/>
      <c r="AA2" s="64"/>
      <c r="AB2" s="64"/>
      <c r="AC2" s="64"/>
      <c r="AD2" s="66">
        <v>1</v>
      </c>
      <c r="AE2" s="64"/>
      <c r="AF2" s="64"/>
      <c r="AG2" s="64"/>
      <c r="AH2" s="64"/>
      <c r="AI2" s="64"/>
      <c r="AJ2" s="64"/>
      <c r="AK2" s="67">
        <f>J34</f>
        <v>0</v>
      </c>
      <c r="AL2" s="64"/>
      <c r="AM2" s="68">
        <f>SUM(AM3:AM14)</f>
        <v>0</v>
      </c>
      <c r="AN2" s="37"/>
      <c r="AO2" s="37"/>
      <c r="AP2" s="44"/>
      <c r="AQ2" s="37"/>
      <c r="AR2" s="37"/>
      <c r="AS2" s="37"/>
      <c r="AT2" s="37"/>
      <c r="AU2" s="37"/>
      <c r="AV2" s="37"/>
      <c r="AW2" s="37"/>
      <c r="AX2" s="37"/>
      <c r="AY2" s="37"/>
      <c r="BA2" s="129"/>
      <c r="BB2" s="51">
        <f>$C$33*(1-$J$38)</f>
        <v>0</v>
      </c>
      <c r="BC2" s="51">
        <f>($C$36-$C$37)*(1-$J$38)+$C$37</f>
        <v>0</v>
      </c>
      <c r="BD2" s="51">
        <f>$C$37</f>
        <v>0</v>
      </c>
      <c r="BE2" s="51"/>
      <c r="BF2" s="51"/>
      <c r="BG2" s="51"/>
      <c r="BH2" s="51"/>
      <c r="BI2" s="44">
        <f>G6</f>
        <v>0.05</v>
      </c>
      <c r="BJ2" s="51"/>
      <c r="BK2" s="51"/>
      <c r="BL2" s="51"/>
      <c r="BM2" s="51"/>
      <c r="BN2" s="44">
        <f>G5*IF(G7="Sim",1,0)</f>
        <v>0.18</v>
      </c>
      <c r="BO2" s="51"/>
      <c r="BP2" s="51"/>
      <c r="BQ2" s="51"/>
      <c r="BR2" s="51"/>
      <c r="BS2" s="51"/>
      <c r="BT2" s="44">
        <f>G5</f>
        <v>0.18</v>
      </c>
      <c r="BU2" s="51"/>
      <c r="BV2" s="51"/>
      <c r="BW2" s="51"/>
      <c r="BX2" s="51"/>
      <c r="BY2" s="44">
        <f>G5</f>
        <v>0.18</v>
      </c>
      <c r="BZ2" s="51"/>
      <c r="CA2" s="51"/>
      <c r="CB2" s="51"/>
      <c r="CC2" s="51"/>
      <c r="CD2" s="51"/>
      <c r="CF2" s="129"/>
      <c r="CG2" s="51">
        <f>$C$33*(1-$J$38)</f>
        <v>0</v>
      </c>
      <c r="CH2" s="51">
        <f>($C$36-$C$37)*(1-$J$38)+$C$37</f>
        <v>0</v>
      </c>
      <c r="CI2" s="51">
        <f>$C$37</f>
        <v>0</v>
      </c>
      <c r="CJ2" s="51"/>
      <c r="CK2" s="51"/>
      <c r="CL2" s="51"/>
      <c r="CM2" s="51"/>
      <c r="CN2" s="44">
        <f>G6</f>
        <v>0.05</v>
      </c>
      <c r="CO2" s="51"/>
      <c r="CP2" s="51"/>
      <c r="CQ2" s="51"/>
      <c r="CR2" s="51"/>
      <c r="CS2" s="44">
        <f>G5*IF(G7="Sim",1,0)</f>
        <v>0.18</v>
      </c>
      <c r="CT2" s="51"/>
      <c r="CU2" s="37">
        <f>$F$33*(1-$J$38)</f>
        <v>0</v>
      </c>
      <c r="CV2" s="85">
        <f>$F$37</f>
        <v>0</v>
      </c>
      <c r="CW2" s="51"/>
      <c r="CX2" s="51"/>
      <c r="CY2" s="51"/>
      <c r="CZ2" s="44">
        <f>G6</f>
        <v>0.05</v>
      </c>
      <c r="DA2" s="51"/>
      <c r="DB2" s="51"/>
      <c r="DC2" s="51"/>
      <c r="DD2" s="44">
        <f>G5*IF(G7="Sim",1,0)</f>
        <v>0.18</v>
      </c>
      <c r="DE2" s="51"/>
      <c r="DF2" s="51"/>
      <c r="DG2" s="51"/>
      <c r="DH2" s="51"/>
      <c r="DI2" s="51"/>
      <c r="DJ2" s="51"/>
      <c r="DK2" s="51"/>
      <c r="DL2" s="44">
        <f>G5</f>
        <v>0.18</v>
      </c>
      <c r="DM2" s="51"/>
      <c r="DN2" s="51"/>
      <c r="DO2" s="51"/>
      <c r="DP2" s="51"/>
      <c r="DQ2" s="44">
        <f>G5</f>
        <v>0.18</v>
      </c>
      <c r="DR2" s="51"/>
      <c r="DS2" s="51"/>
      <c r="DT2" s="51"/>
      <c r="DU2" s="51"/>
      <c r="DV2" s="102">
        <f>J7</f>
        <v>0</v>
      </c>
      <c r="DW2" s="51"/>
      <c r="DX2" s="51"/>
      <c r="DZ2" s="129"/>
      <c r="EA2" s="51"/>
      <c r="EB2" s="51"/>
      <c r="EC2" s="51"/>
      <c r="ED2" s="51"/>
      <c r="EE2" s="37">
        <v>13.53</v>
      </c>
      <c r="EF2" s="37">
        <v>13.53</v>
      </c>
      <c r="EG2" s="51"/>
      <c r="EH2" s="51"/>
      <c r="EI2" s="51"/>
      <c r="EK2" s="103">
        <v>0</v>
      </c>
      <c r="EL2" s="103">
        <v>0</v>
      </c>
      <c r="EM2" s="103">
        <v>0</v>
      </c>
      <c r="EN2" s="103">
        <v>0</v>
      </c>
      <c r="EO2" s="103">
        <f>APE!C93</f>
        <v>0</v>
      </c>
    </row>
    <row r="3" spans="1:145" x14ac:dyDescent="0.25">
      <c r="B3" s="12" t="s">
        <v>66</v>
      </c>
      <c r="C3" s="13"/>
      <c r="D3" s="13"/>
      <c r="E3" s="13"/>
      <c r="F3" s="13"/>
      <c r="G3" s="13"/>
      <c r="I3" s="15" t="s">
        <v>67</v>
      </c>
      <c r="J3" s="13"/>
      <c r="K3" s="13"/>
      <c r="L3" s="13"/>
      <c r="M3" s="13"/>
      <c r="N3" s="13"/>
      <c r="O3" s="13"/>
      <c r="P3" s="13"/>
      <c r="Q3" s="13"/>
      <c r="R3" s="13"/>
      <c r="S3" s="13"/>
      <c r="U3" s="61">
        <f t="shared" ref="U3:U66" si="2">EOMONTH(U2,1)</f>
        <v>45322</v>
      </c>
      <c r="V3" s="25">
        <f t="shared" si="0"/>
        <v>2024</v>
      </c>
      <c r="W3" s="25">
        <f t="shared" si="1"/>
        <v>1</v>
      </c>
      <c r="X3" s="25"/>
      <c r="Y3" s="25"/>
      <c r="Z3" s="62">
        <f t="shared" ref="Z3:Z66" si="3">$F$13</f>
        <v>0</v>
      </c>
      <c r="AA3" s="62">
        <f t="shared" ref="AA3:AA66" si="4">SUMIF($A$17:$A$28,$W3,$E$17:$E$28)</f>
        <v>0</v>
      </c>
      <c r="AB3" s="62">
        <f t="shared" ref="AB3:AB66" si="5">SUMIF($A$17:$A$28,$W3,$D$17:$D$28)</f>
        <v>0</v>
      </c>
      <c r="AC3" s="33">
        <f t="shared" ref="AC3:AC66" si="6">SUM(AA3:AB3)</f>
        <v>0</v>
      </c>
      <c r="AD3" s="69">
        <f t="shared" ref="AD3:AD66" si="7">AD2*(1-((1+$C$86)^(1/12)-1))</f>
        <v>0.99933576535637747</v>
      </c>
      <c r="AE3" s="70">
        <f t="shared" ref="AE3:AE66" si="8">SUMIF($A$17:$A$28,$W3,$J$17:$J$28)*AD3</f>
        <v>0</v>
      </c>
      <c r="AF3" s="25"/>
      <c r="AG3" s="71">
        <f t="shared" ref="AG3:AG14" si="9">IFERROR(F17/$F$29,0)</f>
        <v>0</v>
      </c>
      <c r="AH3" s="62">
        <f t="shared" ref="AH3:AH14" si="10">$J$33*$C$29*AG3</f>
        <v>0</v>
      </c>
      <c r="AI3" s="62">
        <f t="shared" ref="AI3:AI14" si="11">$J$33*C17</f>
        <v>0</v>
      </c>
      <c r="AJ3" s="71">
        <f t="shared" ref="AJ3:AJ14" si="12">IFERROR(AH3/AI3-1,0)</f>
        <v>0</v>
      </c>
      <c r="AK3" s="72">
        <f t="shared" ref="AK3:AK14" si="13">IF(AND(1+AJ3&lt;$AK$2+1,1+AJ3&gt;1-$AK$2),AJ3,IF(AJ3&gt;0,$AK$2,-$AK$2))</f>
        <v>0</v>
      </c>
      <c r="AL3" s="25"/>
      <c r="AM3" s="73">
        <f>J33*8760-SUM(AM4:AM14)*IF(V3&gt;$J$37,0,1)</f>
        <v>0</v>
      </c>
      <c r="AN3" s="25"/>
      <c r="AO3" s="74">
        <f t="shared" ref="AO3:AO66" si="14">-AC3</f>
        <v>0</v>
      </c>
      <c r="AP3" s="75">
        <f t="shared" ref="AP3:AP66" si="15">IF(-AO3&gt;AM3*(1+$J$35),AM3*(1+$J$35),IF(-AO3&lt;AM3*(1-$J$36),AM3*(1-$J$36),-AO3))</f>
        <v>0</v>
      </c>
      <c r="AQ3" s="76">
        <f t="shared" ref="AQ3:AQ66" si="16">SUM(AO3:AP3)</f>
        <v>0</v>
      </c>
      <c r="AR3" s="25"/>
      <c r="AS3" s="75">
        <f t="shared" ref="AS3:AS66" si="17">AB3-AE3*SUMIF($A$17:$A$28,$W3,$M$17:$M$28)</f>
        <v>0</v>
      </c>
      <c r="AT3" s="74">
        <f t="shared" ref="AT3:AT66" si="18">-AE3*(1-SUMIF($A$17:$A$28,$W3,$M$17:$M$28))</f>
        <v>0</v>
      </c>
      <c r="AU3" s="33">
        <f t="shared" ref="AU3:AU66" si="19">IF(SUM(AA3,AS3,AT3)&lt;0,0,SUM(AA3,AS3,AT3))</f>
        <v>0</v>
      </c>
      <c r="AV3" s="25"/>
      <c r="AW3" s="74">
        <f t="shared" ref="AW3:AW66" si="20">-AU3</f>
        <v>0</v>
      </c>
      <c r="AX3" s="75">
        <f t="shared" ref="AX3:AX66" si="21">IF(-AW3&gt;AM3*(1+$J$35),AM3*(1+$J$35),IF(-AW3&lt;AM3*(1-$J$36),AM3*(1-$J$36),-AW3))</f>
        <v>0</v>
      </c>
      <c r="AY3" s="76">
        <f t="shared" ref="AY3:AY66" si="22">SUM(AW3:AX3)</f>
        <v>0</v>
      </c>
      <c r="BB3" s="59">
        <f t="shared" ref="BB3:BB66" si="23">$BB$2*Z3*1000</f>
        <v>0</v>
      </c>
      <c r="BC3" s="59">
        <f t="shared" ref="BC3:BC66" si="24">$AA3*$BC$2</f>
        <v>0</v>
      </c>
      <c r="BD3" s="59">
        <f t="shared" ref="BD3:BD66" si="25">$AB3*$BD$2</f>
        <v>0</v>
      </c>
      <c r="BF3" s="59">
        <f t="shared" ref="BF3:BF66" si="26">BB3*$BI$2/(1-$BI$2)</f>
        <v>0</v>
      </c>
      <c r="BG3" s="59">
        <f t="shared" ref="BG3:BG66" si="27">BC3*$BI$2/(1-$BI$2)</f>
        <v>0</v>
      </c>
      <c r="BH3" s="59">
        <f t="shared" ref="BH3:BH66" si="28">BD3*$BI$2/(1-$BI$2)</f>
        <v>0</v>
      </c>
      <c r="BI3" s="58">
        <f t="shared" ref="BI3:BI66" si="29">SUM(BF3:BH3)</f>
        <v>0</v>
      </c>
      <c r="BK3" s="59">
        <f t="shared" ref="BK3:BK66" si="30">BB3*$BN$2/(1-$BI$2)/(1-$BN$2)</f>
        <v>0</v>
      </c>
      <c r="BL3" s="59">
        <f t="shared" ref="BL3:BL66" si="31">BC3*$BN$2/(1-$BI$2)/(1-$BN$2)</f>
        <v>0</v>
      </c>
      <c r="BM3" s="59">
        <f t="shared" ref="BM3:BM66" si="32">BD3*$BN$2/(1-$BI$2)/(1-$BN$2)</f>
        <v>0</v>
      </c>
      <c r="BN3" s="58">
        <f t="shared" ref="BN3:BN66" si="33">SUM(BK3:BM3)</f>
        <v>0</v>
      </c>
      <c r="BP3" s="58">
        <f t="shared" ref="BP3:BP66" si="34">SUM(BB3:BD3,BI3,BN3)</f>
        <v>0</v>
      </c>
      <c r="BR3" s="57">
        <f t="shared" ref="BR3:BR66" si="35">AP3</f>
        <v>0</v>
      </c>
      <c r="BS3" s="57">
        <f t="shared" ref="BS3:BS66" si="36">SUMIF($K$34:$K$48,$V3,$L$34:$L$48)</f>
        <v>0</v>
      </c>
      <c r="BT3" s="59">
        <f t="shared" ref="BT3:BT66" si="37">(BR3*BS3)*$BT$2/(1-$BT$2)</f>
        <v>0</v>
      </c>
      <c r="BU3" s="58">
        <f t="shared" ref="BU3:BU66" si="38">(BR3*BS3)+BT3</f>
        <v>0</v>
      </c>
      <c r="BW3" s="56">
        <f t="shared" ref="BW3:BW66" si="39">AQ3</f>
        <v>0</v>
      </c>
      <c r="BX3" s="14">
        <f t="shared" ref="BX3:BX66" si="40">LOOKUP($V3,$K$34:$K$48,$M$34:$M$48)</f>
        <v>0</v>
      </c>
      <c r="BY3" s="59">
        <f t="shared" ref="BY3:BY66" si="41">(-BW3*BX3)*$BY$2/(1-$BY$2)*IF((-BW3*BX3)&gt;0,1,0)</f>
        <v>0</v>
      </c>
      <c r="BZ3" s="58">
        <f t="shared" ref="BZ3:BZ66" si="42">(-BW3*BX3)+BY3</f>
        <v>0</v>
      </c>
      <c r="CB3" s="58">
        <f t="shared" ref="CB3:CB66" si="43">SUM(BU3,BZ3)</f>
        <v>0</v>
      </c>
      <c r="CD3" s="58">
        <f t="shared" ref="CD3:CD66" si="44">SUM(BP3,CB3)</f>
        <v>0</v>
      </c>
      <c r="CG3" s="59">
        <f t="shared" ref="CG3:CG66" si="45">$CG$2*Z3*1000</f>
        <v>0</v>
      </c>
      <c r="CH3" s="59">
        <f t="shared" ref="CH3:CH66" si="46">$AA3*$CH$2</f>
        <v>0</v>
      </c>
      <c r="CI3" s="59">
        <f t="shared" ref="CI3:CI66" si="47">(AS3+AT3)*$CI$2</f>
        <v>0</v>
      </c>
      <c r="CK3" s="59">
        <f t="shared" ref="CK3:CK66" si="48">CG3*$CN$2/(1-$CN$2)</f>
        <v>0</v>
      </c>
      <c r="CL3" s="59">
        <f t="shared" ref="CL3:CL66" si="49">CH3*$CN$2/(1-$CN$2)</f>
        <v>0</v>
      </c>
      <c r="CM3" s="59">
        <f t="shared" ref="CM3:CM66" si="50">CI3*$CN$2/(1-$CN$2)</f>
        <v>0</v>
      </c>
      <c r="CN3" s="58">
        <f t="shared" ref="CN3:CN66" si="51">SUM(CK3:CM3)</f>
        <v>0</v>
      </c>
      <c r="CP3" s="59">
        <f t="shared" ref="CP3:CP66" si="52">CG3*$CS$2/(1-$CN$2)/(1-$CS$2)</f>
        <v>0</v>
      </c>
      <c r="CQ3" s="59">
        <f t="shared" ref="CQ3:CQ66" si="53">CH3*$CS$2/(1-$CN$2)/(1-$CS$2)</f>
        <v>0</v>
      </c>
      <c r="CR3" s="59">
        <f t="shared" ref="CR3:CR66" si="54">CI3*$CS$2/(1-$CN$2)/(1-$CS$2)</f>
        <v>0</v>
      </c>
      <c r="CS3" s="58">
        <f t="shared" ref="CS3:CS66" si="55">SUM(CP3:CR3)</f>
        <v>0</v>
      </c>
      <c r="CU3" s="59">
        <f t="shared" ref="CU3:CU66" si="56">($J$14-$F$13)*$CU$2*1000*IF($J$14-$F$13&lt;0,0,1)</f>
        <v>0</v>
      </c>
      <c r="CV3" s="59">
        <f t="shared" ref="CV3:CV66" si="57">$CV$2*-AT3</f>
        <v>0</v>
      </c>
      <c r="CX3" s="59">
        <f t="shared" ref="CX3:CX66" si="58">CU3*$CZ$2/(1-$CZ$2)</f>
        <v>0</v>
      </c>
      <c r="CY3" s="59">
        <f t="shared" ref="CY3:CY66" si="59">CV3*$CZ$2/(1-$CZ$2)</f>
        <v>0</v>
      </c>
      <c r="CZ3" s="58">
        <f t="shared" ref="CZ3:CZ66" si="60">SUM(CX3:CY3)</f>
        <v>0</v>
      </c>
      <c r="DB3" s="59">
        <f t="shared" ref="DB3:DB66" si="61">CU3*$DD$2/(1-$CZ$2)/(1-$DD$2)</f>
        <v>0</v>
      </c>
      <c r="DC3" s="59">
        <f t="shared" ref="DC3:DC66" si="62">CV3*$DD$2/(1-$CZ$2)/(1-$DD$2)</f>
        <v>0</v>
      </c>
      <c r="DD3" s="58">
        <f t="shared" ref="DD3:DD66" si="63">SUM(DB3:DC3)</f>
        <v>0</v>
      </c>
      <c r="DF3" s="58">
        <f t="shared" ref="DF3:DF66" si="64">SUM(CU3:CV3,CZ3,DD3)</f>
        <v>0</v>
      </c>
      <c r="DH3" s="58">
        <f t="shared" ref="DH3:DH66" si="65">SUM(CG3:CI3,CN3,CS3,DF3)</f>
        <v>0</v>
      </c>
      <c r="DJ3" s="57">
        <f t="shared" ref="DJ3:DJ66" si="66">AX3</f>
        <v>0</v>
      </c>
      <c r="DK3" s="57">
        <f t="shared" ref="DK3:DK66" si="67">SUMIF($K$34:$K$48,$V3,$L$34:$L$48)</f>
        <v>0</v>
      </c>
      <c r="DL3" s="59">
        <f t="shared" ref="DL3:DL66" si="68">(DJ3*DK3)*$DL$2/(1-$DL$2)</f>
        <v>0</v>
      </c>
      <c r="DM3" s="58">
        <f t="shared" ref="DM3:DM66" si="69">(DJ3*DK3)+DL3</f>
        <v>0</v>
      </c>
      <c r="DO3" s="56">
        <f t="shared" ref="DO3:DO66" si="70">AY3</f>
        <v>0</v>
      </c>
      <c r="DP3" s="14">
        <f t="shared" ref="DP3:DP66" si="71">LOOKUP($V3,$K$34:$K$48,$M$34:$M$48)</f>
        <v>0</v>
      </c>
      <c r="DQ3" s="59">
        <f t="shared" ref="DQ3:DQ66" si="72">(-DO3*DP3)*$DQ$2/(1-$DQ$2)*IF((-DO3*DP3)&gt;0,1,0)</f>
        <v>0</v>
      </c>
      <c r="DR3" s="49">
        <f t="shared" ref="DR3:DR66" si="73">(-DO3*DP3)+DQ3</f>
        <v>0</v>
      </c>
      <c r="DT3" s="58">
        <f t="shared" ref="DT3:DT66" si="74">SUM(DM3,DR3)</f>
        <v>0</v>
      </c>
      <c r="DU3" s="58"/>
      <c r="DV3" s="59">
        <f t="shared" ref="DV3:DV66" si="75">$DV$2*$J$5/12</f>
        <v>0</v>
      </c>
      <c r="DX3" s="58">
        <f t="shared" ref="DX3:DX66" si="76">SUM(DH3,DT3,DV3)</f>
        <v>0</v>
      </c>
      <c r="EA3" s="59">
        <f t="shared" ref="EA3:EA66" si="77">CD3</f>
        <v>0</v>
      </c>
      <c r="EB3" s="59">
        <f t="shared" ref="EB3:EB66" si="78">DX3</f>
        <v>0</v>
      </c>
      <c r="EC3" s="58">
        <f t="shared" ref="EC3:EC66" si="79">EA3-EB3</f>
        <v>0</v>
      </c>
      <c r="EE3" s="29">
        <f t="shared" ref="EE3:EE66" si="80">$EE$2*AC3</f>
        <v>0</v>
      </c>
      <c r="EF3" s="29">
        <f t="shared" ref="EF3:EF66" si="81">$EF$2*AU3</f>
        <v>0</v>
      </c>
      <c r="EG3" s="58">
        <f t="shared" ref="EG3:EG66" si="82">EE3-EF3</f>
        <v>0</v>
      </c>
      <c r="EI3" s="58">
        <f t="shared" ref="EI3:EI66" si="83">SUM(EC3,EG3)</f>
        <v>0</v>
      </c>
      <c r="EK3" s="59">
        <v>1</v>
      </c>
      <c r="EL3" s="59">
        <f>APE!$N$91*EO2</f>
        <v>0</v>
      </c>
      <c r="EM3" s="59">
        <f>IF(EK3&gt;APE!$O$91,0,IF(EK3&gt;APE!$P$91,IF(APE!$E$91="SAC",APE!$C$93/(APE!$O$91-APE!$P$91),IF(APE!$E$91="PRICE",IF(EK3&gt;APE!$D$91,EN3-EL3,EN3-EL3-APE!$C$95/APE!$D$91),0)),0))</f>
        <v>0</v>
      </c>
      <c r="EN3" s="59">
        <f>IF(EK3&gt;APE!$O$91,0,IF(APE!$E$91="SAC",EL3+EM3,IF(APE!$E$91="PRICE",IF(EK3&gt;APE!$P$91,APE!$C$93*APE!$G$91,EL3),0)))</f>
        <v>0</v>
      </c>
      <c r="EO3" s="59">
        <f t="shared" ref="EO3:EO66" si="84">EO2-EM3</f>
        <v>0</v>
      </c>
    </row>
    <row r="4" spans="1:145" ht="16.5" customHeight="1" x14ac:dyDescent="0.25">
      <c r="U4" s="61">
        <f t="shared" si="2"/>
        <v>45351</v>
      </c>
      <c r="V4" s="25">
        <f t="shared" si="0"/>
        <v>2024</v>
      </c>
      <c r="W4" s="25">
        <f t="shared" si="1"/>
        <v>2</v>
      </c>
      <c r="X4" s="25"/>
      <c r="Y4" s="25"/>
      <c r="Z4" s="62">
        <f t="shared" si="3"/>
        <v>0</v>
      </c>
      <c r="AA4" s="62">
        <f t="shared" si="4"/>
        <v>0</v>
      </c>
      <c r="AB4" s="62">
        <f t="shared" si="5"/>
        <v>0</v>
      </c>
      <c r="AC4" s="33">
        <f t="shared" si="6"/>
        <v>0</v>
      </c>
      <c r="AD4" s="69">
        <f t="shared" si="7"/>
        <v>0.99867197192041668</v>
      </c>
      <c r="AE4" s="70">
        <f t="shared" si="8"/>
        <v>0</v>
      </c>
      <c r="AF4" s="25"/>
      <c r="AG4" s="71">
        <f t="shared" si="9"/>
        <v>0</v>
      </c>
      <c r="AH4" s="62">
        <f t="shared" si="10"/>
        <v>0</v>
      </c>
      <c r="AI4" s="62">
        <f t="shared" si="11"/>
        <v>0</v>
      </c>
      <c r="AJ4" s="71">
        <f t="shared" si="12"/>
        <v>0</v>
      </c>
      <c r="AK4" s="72">
        <f t="shared" si="13"/>
        <v>0</v>
      </c>
      <c r="AL4" s="25"/>
      <c r="AM4" s="73">
        <f t="shared" ref="AM4:AM14" si="85">(1+AK4)*$J$33*C18</f>
        <v>0</v>
      </c>
      <c r="AN4" s="25"/>
      <c r="AO4" s="74">
        <f t="shared" si="14"/>
        <v>0</v>
      </c>
      <c r="AP4" s="75">
        <f t="shared" si="15"/>
        <v>0</v>
      </c>
      <c r="AQ4" s="76">
        <f t="shared" si="16"/>
        <v>0</v>
      </c>
      <c r="AR4" s="25"/>
      <c r="AS4" s="75">
        <f t="shared" si="17"/>
        <v>0</v>
      </c>
      <c r="AT4" s="74">
        <f t="shared" si="18"/>
        <v>0</v>
      </c>
      <c r="AU4" s="33">
        <f t="shared" si="19"/>
        <v>0</v>
      </c>
      <c r="AV4" s="25"/>
      <c r="AW4" s="74">
        <f t="shared" si="20"/>
        <v>0</v>
      </c>
      <c r="AX4" s="75">
        <f t="shared" si="21"/>
        <v>0</v>
      </c>
      <c r="AY4" s="76">
        <f t="shared" si="22"/>
        <v>0</v>
      </c>
      <c r="BB4" s="59">
        <f t="shared" si="23"/>
        <v>0</v>
      </c>
      <c r="BC4" s="59">
        <f t="shared" si="24"/>
        <v>0</v>
      </c>
      <c r="BD4" s="59">
        <f t="shared" si="25"/>
        <v>0</v>
      </c>
      <c r="BF4" s="59">
        <f t="shared" si="26"/>
        <v>0</v>
      </c>
      <c r="BG4" s="59">
        <f t="shared" si="27"/>
        <v>0</v>
      </c>
      <c r="BH4" s="59">
        <f t="shared" si="28"/>
        <v>0</v>
      </c>
      <c r="BI4" s="58">
        <f t="shared" si="29"/>
        <v>0</v>
      </c>
      <c r="BK4" s="59">
        <f t="shared" si="30"/>
        <v>0</v>
      </c>
      <c r="BL4" s="59">
        <f t="shared" si="31"/>
        <v>0</v>
      </c>
      <c r="BM4" s="59">
        <f t="shared" si="32"/>
        <v>0</v>
      </c>
      <c r="BN4" s="58">
        <f t="shared" si="33"/>
        <v>0</v>
      </c>
      <c r="BP4" s="58">
        <f t="shared" si="34"/>
        <v>0</v>
      </c>
      <c r="BR4" s="57">
        <f t="shared" si="35"/>
        <v>0</v>
      </c>
      <c r="BS4" s="57">
        <f t="shared" si="36"/>
        <v>0</v>
      </c>
      <c r="BT4" s="59">
        <f t="shared" si="37"/>
        <v>0</v>
      </c>
      <c r="BU4" s="58">
        <f t="shared" si="38"/>
        <v>0</v>
      </c>
      <c r="BW4" s="56">
        <f t="shared" si="39"/>
        <v>0</v>
      </c>
      <c r="BX4" s="14">
        <f t="shared" si="40"/>
        <v>0</v>
      </c>
      <c r="BY4" s="59">
        <f t="shared" si="41"/>
        <v>0</v>
      </c>
      <c r="BZ4" s="58">
        <f t="shared" si="42"/>
        <v>0</v>
      </c>
      <c r="CB4" s="58">
        <f t="shared" si="43"/>
        <v>0</v>
      </c>
      <c r="CD4" s="58">
        <f t="shared" si="44"/>
        <v>0</v>
      </c>
      <c r="CG4" s="59">
        <f t="shared" si="45"/>
        <v>0</v>
      </c>
      <c r="CH4" s="59">
        <f t="shared" si="46"/>
        <v>0</v>
      </c>
      <c r="CI4" s="59">
        <f t="shared" si="47"/>
        <v>0</v>
      </c>
      <c r="CK4" s="59">
        <f t="shared" si="48"/>
        <v>0</v>
      </c>
      <c r="CL4" s="59">
        <f t="shared" si="49"/>
        <v>0</v>
      </c>
      <c r="CM4" s="59">
        <f t="shared" si="50"/>
        <v>0</v>
      </c>
      <c r="CN4" s="58">
        <f t="shared" si="51"/>
        <v>0</v>
      </c>
      <c r="CP4" s="59">
        <f t="shared" si="52"/>
        <v>0</v>
      </c>
      <c r="CQ4" s="59">
        <f t="shared" si="53"/>
        <v>0</v>
      </c>
      <c r="CR4" s="59">
        <f t="shared" si="54"/>
        <v>0</v>
      </c>
      <c r="CS4" s="58">
        <f t="shared" si="55"/>
        <v>0</v>
      </c>
      <c r="CU4" s="59">
        <f t="shared" si="56"/>
        <v>0</v>
      </c>
      <c r="CV4" s="59">
        <f t="shared" si="57"/>
        <v>0</v>
      </c>
      <c r="CX4" s="59">
        <f t="shared" si="58"/>
        <v>0</v>
      </c>
      <c r="CY4" s="59">
        <f t="shared" si="59"/>
        <v>0</v>
      </c>
      <c r="CZ4" s="58">
        <f t="shared" si="60"/>
        <v>0</v>
      </c>
      <c r="DB4" s="59">
        <f t="shared" si="61"/>
        <v>0</v>
      </c>
      <c r="DC4" s="59">
        <f t="shared" si="62"/>
        <v>0</v>
      </c>
      <c r="DD4" s="58">
        <f t="shared" si="63"/>
        <v>0</v>
      </c>
      <c r="DF4" s="58">
        <f t="shared" si="64"/>
        <v>0</v>
      </c>
      <c r="DH4" s="58">
        <f t="shared" si="65"/>
        <v>0</v>
      </c>
      <c r="DJ4" s="57">
        <f t="shared" si="66"/>
        <v>0</v>
      </c>
      <c r="DK4" s="57">
        <f t="shared" si="67"/>
        <v>0</v>
      </c>
      <c r="DL4" s="59">
        <f t="shared" si="68"/>
        <v>0</v>
      </c>
      <c r="DM4" s="58">
        <f t="shared" si="69"/>
        <v>0</v>
      </c>
      <c r="DO4" s="56">
        <f t="shared" si="70"/>
        <v>0</v>
      </c>
      <c r="DP4" s="14">
        <f t="shared" si="71"/>
        <v>0</v>
      </c>
      <c r="DQ4" s="59">
        <f t="shared" si="72"/>
        <v>0</v>
      </c>
      <c r="DR4" s="49">
        <f t="shared" si="73"/>
        <v>0</v>
      </c>
      <c r="DT4" s="58">
        <f t="shared" si="74"/>
        <v>0</v>
      </c>
      <c r="DU4" s="58"/>
      <c r="DV4" s="59">
        <f t="shared" si="75"/>
        <v>0</v>
      </c>
      <c r="DX4" s="58">
        <f t="shared" si="76"/>
        <v>0</v>
      </c>
      <c r="EA4" s="59">
        <f t="shared" si="77"/>
        <v>0</v>
      </c>
      <c r="EB4" s="59">
        <f t="shared" si="78"/>
        <v>0</v>
      </c>
      <c r="EC4" s="58">
        <f t="shared" si="79"/>
        <v>0</v>
      </c>
      <c r="EE4" s="29">
        <f t="shared" si="80"/>
        <v>0</v>
      </c>
      <c r="EF4" s="29">
        <f t="shared" si="81"/>
        <v>0</v>
      </c>
      <c r="EG4" s="58">
        <f t="shared" si="82"/>
        <v>0</v>
      </c>
      <c r="EI4" s="58">
        <f t="shared" si="83"/>
        <v>0</v>
      </c>
      <c r="EK4" s="59">
        <v>2</v>
      </c>
      <c r="EL4" s="59">
        <f>APE!$N$91*EO3</f>
        <v>0</v>
      </c>
      <c r="EM4" s="59">
        <f>IF(EK4&gt;APE!$O$91,0,IF(EK4&gt;APE!$P$91,IF(APE!$E$91="SAC",APE!$C$93/(APE!$O$91-APE!$P$91),IF(APE!$E$91="PRICE",IF(EK4&gt;APE!$D$91,EN4-EL4,EN4-EL4-APE!$C$95/APE!$D$91),0)),0))</f>
        <v>0</v>
      </c>
      <c r="EN4" s="59">
        <f>IF(EK4&gt;APE!$O$91,0,IF(APE!$E$91="SAC",EL4+EM4,IF(APE!$E$91="PRICE",IF(EK4&gt;APE!$P$91,APE!$C$93*APE!$G$91,EL4),0)))</f>
        <v>0</v>
      </c>
      <c r="EO4" s="59">
        <f t="shared" si="84"/>
        <v>0</v>
      </c>
    </row>
    <row r="5" spans="1:145" x14ac:dyDescent="0.25">
      <c r="B5" s="16" t="s">
        <v>68</v>
      </c>
      <c r="C5" s="130"/>
      <c r="D5" s="131"/>
      <c r="F5" s="16" t="s">
        <v>36</v>
      </c>
      <c r="G5" s="43">
        <v>0.18</v>
      </c>
      <c r="I5" s="17" t="s">
        <v>69</v>
      </c>
      <c r="J5" s="126">
        <f>K14*C8*1000</f>
        <v>0</v>
      </c>
      <c r="K5" s="127"/>
      <c r="L5" s="19"/>
      <c r="M5" s="20" t="s">
        <v>70</v>
      </c>
      <c r="N5" s="21"/>
      <c r="O5" s="19"/>
      <c r="P5" s="20" t="s">
        <v>71</v>
      </c>
      <c r="Q5" s="137">
        <f>IF(J9="FINANCIAMENTO",J5*N5,0)</f>
        <v>0</v>
      </c>
      <c r="R5" s="138"/>
      <c r="U5" s="61">
        <f t="shared" si="2"/>
        <v>45382</v>
      </c>
      <c r="V5" s="25">
        <f t="shared" si="0"/>
        <v>2024</v>
      </c>
      <c r="W5" s="25">
        <f t="shared" si="1"/>
        <v>3</v>
      </c>
      <c r="X5" s="25"/>
      <c r="Y5" s="25"/>
      <c r="Z5" s="62">
        <f t="shared" si="3"/>
        <v>0</v>
      </c>
      <c r="AA5" s="62">
        <f t="shared" si="4"/>
        <v>0</v>
      </c>
      <c r="AB5" s="62">
        <f t="shared" si="5"/>
        <v>0</v>
      </c>
      <c r="AC5" s="33">
        <f t="shared" si="6"/>
        <v>0</v>
      </c>
      <c r="AD5" s="69">
        <f t="shared" si="7"/>
        <v>0.99800861939905228</v>
      </c>
      <c r="AE5" s="70">
        <f t="shared" si="8"/>
        <v>0</v>
      </c>
      <c r="AF5" s="25"/>
      <c r="AG5" s="71">
        <f t="shared" si="9"/>
        <v>0</v>
      </c>
      <c r="AH5" s="62">
        <f t="shared" si="10"/>
        <v>0</v>
      </c>
      <c r="AI5" s="62">
        <f t="shared" si="11"/>
        <v>0</v>
      </c>
      <c r="AJ5" s="71">
        <f t="shared" si="12"/>
        <v>0</v>
      </c>
      <c r="AK5" s="72">
        <f t="shared" si="13"/>
        <v>0</v>
      </c>
      <c r="AL5" s="25"/>
      <c r="AM5" s="73">
        <f t="shared" si="85"/>
        <v>0</v>
      </c>
      <c r="AN5" s="25"/>
      <c r="AO5" s="74">
        <f t="shared" si="14"/>
        <v>0</v>
      </c>
      <c r="AP5" s="75">
        <f t="shared" si="15"/>
        <v>0</v>
      </c>
      <c r="AQ5" s="76">
        <f t="shared" si="16"/>
        <v>0</v>
      </c>
      <c r="AR5" s="25"/>
      <c r="AS5" s="75">
        <f t="shared" si="17"/>
        <v>0</v>
      </c>
      <c r="AT5" s="74">
        <f t="shared" si="18"/>
        <v>0</v>
      </c>
      <c r="AU5" s="33">
        <f t="shared" si="19"/>
        <v>0</v>
      </c>
      <c r="AV5" s="25"/>
      <c r="AW5" s="74">
        <f t="shared" si="20"/>
        <v>0</v>
      </c>
      <c r="AX5" s="75">
        <f t="shared" si="21"/>
        <v>0</v>
      </c>
      <c r="AY5" s="76">
        <f t="shared" si="22"/>
        <v>0</v>
      </c>
      <c r="BB5" s="59">
        <f t="shared" si="23"/>
        <v>0</v>
      </c>
      <c r="BC5" s="59">
        <f t="shared" si="24"/>
        <v>0</v>
      </c>
      <c r="BD5" s="59">
        <f t="shared" si="25"/>
        <v>0</v>
      </c>
      <c r="BF5" s="59">
        <f t="shared" si="26"/>
        <v>0</v>
      </c>
      <c r="BG5" s="59">
        <f t="shared" si="27"/>
        <v>0</v>
      </c>
      <c r="BH5" s="59">
        <f t="shared" si="28"/>
        <v>0</v>
      </c>
      <c r="BI5" s="58">
        <f t="shared" si="29"/>
        <v>0</v>
      </c>
      <c r="BK5" s="59">
        <f t="shared" si="30"/>
        <v>0</v>
      </c>
      <c r="BL5" s="59">
        <f t="shared" si="31"/>
        <v>0</v>
      </c>
      <c r="BM5" s="59">
        <f t="shared" si="32"/>
        <v>0</v>
      </c>
      <c r="BN5" s="58">
        <f t="shared" si="33"/>
        <v>0</v>
      </c>
      <c r="BP5" s="58">
        <f t="shared" si="34"/>
        <v>0</v>
      </c>
      <c r="BR5" s="57">
        <f t="shared" si="35"/>
        <v>0</v>
      </c>
      <c r="BS5" s="57">
        <f t="shared" si="36"/>
        <v>0</v>
      </c>
      <c r="BT5" s="59">
        <f t="shared" si="37"/>
        <v>0</v>
      </c>
      <c r="BU5" s="58">
        <f t="shared" si="38"/>
        <v>0</v>
      </c>
      <c r="BW5" s="56">
        <f t="shared" si="39"/>
        <v>0</v>
      </c>
      <c r="BX5" s="14">
        <f t="shared" si="40"/>
        <v>0</v>
      </c>
      <c r="BY5" s="59">
        <f t="shared" si="41"/>
        <v>0</v>
      </c>
      <c r="BZ5" s="58">
        <f t="shared" si="42"/>
        <v>0</v>
      </c>
      <c r="CB5" s="58">
        <f t="shared" si="43"/>
        <v>0</v>
      </c>
      <c r="CD5" s="58">
        <f t="shared" si="44"/>
        <v>0</v>
      </c>
      <c r="CG5" s="59">
        <f t="shared" si="45"/>
        <v>0</v>
      </c>
      <c r="CH5" s="59">
        <f t="shared" si="46"/>
        <v>0</v>
      </c>
      <c r="CI5" s="59">
        <f t="shared" si="47"/>
        <v>0</v>
      </c>
      <c r="CK5" s="59">
        <f t="shared" si="48"/>
        <v>0</v>
      </c>
      <c r="CL5" s="59">
        <f t="shared" si="49"/>
        <v>0</v>
      </c>
      <c r="CM5" s="59">
        <f t="shared" si="50"/>
        <v>0</v>
      </c>
      <c r="CN5" s="58">
        <f t="shared" si="51"/>
        <v>0</v>
      </c>
      <c r="CP5" s="59">
        <f t="shared" si="52"/>
        <v>0</v>
      </c>
      <c r="CQ5" s="59">
        <f t="shared" si="53"/>
        <v>0</v>
      </c>
      <c r="CR5" s="59">
        <f t="shared" si="54"/>
        <v>0</v>
      </c>
      <c r="CS5" s="58">
        <f t="shared" si="55"/>
        <v>0</v>
      </c>
      <c r="CU5" s="59">
        <f t="shared" si="56"/>
        <v>0</v>
      </c>
      <c r="CV5" s="59">
        <f t="shared" si="57"/>
        <v>0</v>
      </c>
      <c r="CX5" s="59">
        <f t="shared" si="58"/>
        <v>0</v>
      </c>
      <c r="CY5" s="59">
        <f t="shared" si="59"/>
        <v>0</v>
      </c>
      <c r="CZ5" s="58">
        <f t="shared" si="60"/>
        <v>0</v>
      </c>
      <c r="DB5" s="59">
        <f t="shared" si="61"/>
        <v>0</v>
      </c>
      <c r="DC5" s="59">
        <f t="shared" si="62"/>
        <v>0</v>
      </c>
      <c r="DD5" s="58">
        <f t="shared" si="63"/>
        <v>0</v>
      </c>
      <c r="DF5" s="58">
        <f t="shared" si="64"/>
        <v>0</v>
      </c>
      <c r="DH5" s="58">
        <f t="shared" si="65"/>
        <v>0</v>
      </c>
      <c r="DJ5" s="57">
        <f t="shared" si="66"/>
        <v>0</v>
      </c>
      <c r="DK5" s="57">
        <f t="shared" si="67"/>
        <v>0</v>
      </c>
      <c r="DL5" s="59">
        <f t="shared" si="68"/>
        <v>0</v>
      </c>
      <c r="DM5" s="58">
        <f t="shared" si="69"/>
        <v>0</v>
      </c>
      <c r="DO5" s="56">
        <f t="shared" si="70"/>
        <v>0</v>
      </c>
      <c r="DP5" s="14">
        <f t="shared" si="71"/>
        <v>0</v>
      </c>
      <c r="DQ5" s="59">
        <f t="shared" si="72"/>
        <v>0</v>
      </c>
      <c r="DR5" s="49">
        <f t="shared" si="73"/>
        <v>0</v>
      </c>
      <c r="DT5" s="58">
        <f t="shared" si="74"/>
        <v>0</v>
      </c>
      <c r="DU5" s="58"/>
      <c r="DV5" s="59">
        <f t="shared" si="75"/>
        <v>0</v>
      </c>
      <c r="DX5" s="58">
        <f t="shared" si="76"/>
        <v>0</v>
      </c>
      <c r="EA5" s="59">
        <f t="shared" si="77"/>
        <v>0</v>
      </c>
      <c r="EB5" s="59">
        <f t="shared" si="78"/>
        <v>0</v>
      </c>
      <c r="EC5" s="58">
        <f t="shared" si="79"/>
        <v>0</v>
      </c>
      <c r="EE5" s="29">
        <f t="shared" si="80"/>
        <v>0</v>
      </c>
      <c r="EF5" s="29">
        <f t="shared" si="81"/>
        <v>0</v>
      </c>
      <c r="EG5" s="58">
        <f t="shared" si="82"/>
        <v>0</v>
      </c>
      <c r="EI5" s="58">
        <f t="shared" si="83"/>
        <v>0</v>
      </c>
      <c r="EK5" s="59">
        <v>3</v>
      </c>
      <c r="EL5" s="59">
        <f>APE!$N$91*EO4</f>
        <v>0</v>
      </c>
      <c r="EM5" s="59">
        <f>IF(EK5&gt;APE!$O$91,0,IF(EK5&gt;APE!$P$91,IF(APE!$E$91="SAC",APE!$C$93/(APE!$O$91-APE!$P$91),IF(APE!$E$91="PRICE",IF(EK5&gt;APE!$D$91,EN5-EL5,EN5-EL5-APE!$C$95/APE!$D$91),0)),0))</f>
        <v>0</v>
      </c>
      <c r="EN5" s="59">
        <f>IF(EK5&gt;APE!$O$91,0,IF(APE!$E$91="SAC",EL5+EM5,IF(APE!$E$91="PRICE",IF(EK5&gt;APE!$P$91,APE!$C$93*APE!$G$91,EL5),0)))</f>
        <v>0</v>
      </c>
      <c r="EO5" s="59">
        <f t="shared" si="84"/>
        <v>0</v>
      </c>
    </row>
    <row r="6" spans="1:145" x14ac:dyDescent="0.25">
      <c r="B6" s="16" t="s">
        <v>72</v>
      </c>
      <c r="C6" s="124"/>
      <c r="D6" s="125"/>
      <c r="F6" s="16" t="s">
        <v>73</v>
      </c>
      <c r="G6" s="43">
        <v>0.05</v>
      </c>
      <c r="I6" s="17" t="s">
        <v>74</v>
      </c>
      <c r="J6" s="136"/>
      <c r="K6" s="134"/>
      <c r="L6" s="19"/>
      <c r="M6" s="20" t="s">
        <v>75</v>
      </c>
      <c r="N6" s="18" t="s">
        <v>76</v>
      </c>
      <c r="O6" s="19"/>
      <c r="P6" s="20" t="s">
        <v>77</v>
      </c>
      <c r="Q6" s="137">
        <f>IF(J9="RECURSO PRÓPRIO",J5,J5-Q5)</f>
        <v>0</v>
      </c>
      <c r="R6" s="138"/>
      <c r="U6" s="61">
        <f t="shared" si="2"/>
        <v>45412</v>
      </c>
      <c r="V6" s="25">
        <f t="shared" si="0"/>
        <v>2024</v>
      </c>
      <c r="W6" s="25">
        <f t="shared" si="1"/>
        <v>4</v>
      </c>
      <c r="X6" s="25"/>
      <c r="Y6" s="25"/>
      <c r="Z6" s="62">
        <f t="shared" si="3"/>
        <v>0</v>
      </c>
      <c r="AA6" s="62">
        <f t="shared" si="4"/>
        <v>0</v>
      </c>
      <c r="AB6" s="62">
        <f t="shared" si="5"/>
        <v>0</v>
      </c>
      <c r="AC6" s="33">
        <f t="shared" si="6"/>
        <v>0</v>
      </c>
      <c r="AD6" s="69">
        <f t="shared" si="7"/>
        <v>0.99734570749941354</v>
      </c>
      <c r="AE6" s="70">
        <f t="shared" si="8"/>
        <v>0</v>
      </c>
      <c r="AF6" s="25"/>
      <c r="AG6" s="71">
        <f t="shared" si="9"/>
        <v>0</v>
      </c>
      <c r="AH6" s="62">
        <f t="shared" si="10"/>
        <v>0</v>
      </c>
      <c r="AI6" s="62">
        <f t="shared" si="11"/>
        <v>0</v>
      </c>
      <c r="AJ6" s="71">
        <f t="shared" si="12"/>
        <v>0</v>
      </c>
      <c r="AK6" s="72">
        <f t="shared" si="13"/>
        <v>0</v>
      </c>
      <c r="AL6" s="25"/>
      <c r="AM6" s="73">
        <f t="shared" si="85"/>
        <v>0</v>
      </c>
      <c r="AN6" s="25"/>
      <c r="AO6" s="74">
        <f t="shared" si="14"/>
        <v>0</v>
      </c>
      <c r="AP6" s="75">
        <f t="shared" si="15"/>
        <v>0</v>
      </c>
      <c r="AQ6" s="76">
        <f t="shared" si="16"/>
        <v>0</v>
      </c>
      <c r="AR6" s="25"/>
      <c r="AS6" s="75">
        <f t="shared" si="17"/>
        <v>0</v>
      </c>
      <c r="AT6" s="74">
        <f t="shared" si="18"/>
        <v>0</v>
      </c>
      <c r="AU6" s="33">
        <f t="shared" si="19"/>
        <v>0</v>
      </c>
      <c r="AV6" s="25"/>
      <c r="AW6" s="74">
        <f t="shared" si="20"/>
        <v>0</v>
      </c>
      <c r="AX6" s="75">
        <f t="shared" si="21"/>
        <v>0</v>
      </c>
      <c r="AY6" s="76">
        <f t="shared" si="22"/>
        <v>0</v>
      </c>
      <c r="BB6" s="59">
        <f t="shared" si="23"/>
        <v>0</v>
      </c>
      <c r="BC6" s="59">
        <f t="shared" si="24"/>
        <v>0</v>
      </c>
      <c r="BD6" s="59">
        <f t="shared" si="25"/>
        <v>0</v>
      </c>
      <c r="BF6" s="59">
        <f t="shared" si="26"/>
        <v>0</v>
      </c>
      <c r="BG6" s="59">
        <f t="shared" si="27"/>
        <v>0</v>
      </c>
      <c r="BH6" s="59">
        <f t="shared" si="28"/>
        <v>0</v>
      </c>
      <c r="BI6" s="58">
        <f t="shared" si="29"/>
        <v>0</v>
      </c>
      <c r="BK6" s="59">
        <f t="shared" si="30"/>
        <v>0</v>
      </c>
      <c r="BL6" s="59">
        <f t="shared" si="31"/>
        <v>0</v>
      </c>
      <c r="BM6" s="59">
        <f t="shared" si="32"/>
        <v>0</v>
      </c>
      <c r="BN6" s="58">
        <f t="shared" si="33"/>
        <v>0</v>
      </c>
      <c r="BP6" s="58">
        <f t="shared" si="34"/>
        <v>0</v>
      </c>
      <c r="BR6" s="57">
        <f t="shared" si="35"/>
        <v>0</v>
      </c>
      <c r="BS6" s="57">
        <f t="shared" si="36"/>
        <v>0</v>
      </c>
      <c r="BT6" s="59">
        <f t="shared" si="37"/>
        <v>0</v>
      </c>
      <c r="BU6" s="58">
        <f t="shared" si="38"/>
        <v>0</v>
      </c>
      <c r="BW6" s="56">
        <f t="shared" si="39"/>
        <v>0</v>
      </c>
      <c r="BX6" s="14">
        <f t="shared" si="40"/>
        <v>0</v>
      </c>
      <c r="BY6" s="59">
        <f t="shared" si="41"/>
        <v>0</v>
      </c>
      <c r="BZ6" s="58">
        <f t="shared" si="42"/>
        <v>0</v>
      </c>
      <c r="CB6" s="58">
        <f t="shared" si="43"/>
        <v>0</v>
      </c>
      <c r="CD6" s="58">
        <f t="shared" si="44"/>
        <v>0</v>
      </c>
      <c r="CG6" s="59">
        <f t="shared" si="45"/>
        <v>0</v>
      </c>
      <c r="CH6" s="59">
        <f t="shared" si="46"/>
        <v>0</v>
      </c>
      <c r="CI6" s="59">
        <f t="shared" si="47"/>
        <v>0</v>
      </c>
      <c r="CK6" s="59">
        <f t="shared" si="48"/>
        <v>0</v>
      </c>
      <c r="CL6" s="59">
        <f t="shared" si="49"/>
        <v>0</v>
      </c>
      <c r="CM6" s="59">
        <f t="shared" si="50"/>
        <v>0</v>
      </c>
      <c r="CN6" s="58">
        <f t="shared" si="51"/>
        <v>0</v>
      </c>
      <c r="CP6" s="59">
        <f t="shared" si="52"/>
        <v>0</v>
      </c>
      <c r="CQ6" s="59">
        <f t="shared" si="53"/>
        <v>0</v>
      </c>
      <c r="CR6" s="59">
        <f t="shared" si="54"/>
        <v>0</v>
      </c>
      <c r="CS6" s="58">
        <f t="shared" si="55"/>
        <v>0</v>
      </c>
      <c r="CU6" s="59">
        <f t="shared" si="56"/>
        <v>0</v>
      </c>
      <c r="CV6" s="59">
        <f t="shared" si="57"/>
        <v>0</v>
      </c>
      <c r="CX6" s="59">
        <f t="shared" si="58"/>
        <v>0</v>
      </c>
      <c r="CY6" s="59">
        <f t="shared" si="59"/>
        <v>0</v>
      </c>
      <c r="CZ6" s="58">
        <f t="shared" si="60"/>
        <v>0</v>
      </c>
      <c r="DB6" s="59">
        <f t="shared" si="61"/>
        <v>0</v>
      </c>
      <c r="DC6" s="59">
        <f t="shared" si="62"/>
        <v>0</v>
      </c>
      <c r="DD6" s="58">
        <f t="shared" si="63"/>
        <v>0</v>
      </c>
      <c r="DF6" s="58">
        <f t="shared" si="64"/>
        <v>0</v>
      </c>
      <c r="DH6" s="58">
        <f t="shared" si="65"/>
        <v>0</v>
      </c>
      <c r="DJ6" s="57">
        <f t="shared" si="66"/>
        <v>0</v>
      </c>
      <c r="DK6" s="57">
        <f t="shared" si="67"/>
        <v>0</v>
      </c>
      <c r="DL6" s="59">
        <f t="shared" si="68"/>
        <v>0</v>
      </c>
      <c r="DM6" s="58">
        <f t="shared" si="69"/>
        <v>0</v>
      </c>
      <c r="DO6" s="56">
        <f t="shared" si="70"/>
        <v>0</v>
      </c>
      <c r="DP6" s="14">
        <f t="shared" si="71"/>
        <v>0</v>
      </c>
      <c r="DQ6" s="59">
        <f t="shared" si="72"/>
        <v>0</v>
      </c>
      <c r="DR6" s="49">
        <f t="shared" si="73"/>
        <v>0</v>
      </c>
      <c r="DT6" s="58">
        <f t="shared" si="74"/>
        <v>0</v>
      </c>
      <c r="DU6" s="58"/>
      <c r="DV6" s="59">
        <f t="shared" si="75"/>
        <v>0</v>
      </c>
      <c r="DX6" s="58">
        <f t="shared" si="76"/>
        <v>0</v>
      </c>
      <c r="EA6" s="59">
        <f t="shared" si="77"/>
        <v>0</v>
      </c>
      <c r="EB6" s="59">
        <f t="shared" si="78"/>
        <v>0</v>
      </c>
      <c r="EC6" s="58">
        <f t="shared" si="79"/>
        <v>0</v>
      </c>
      <c r="EE6" s="29">
        <f t="shared" si="80"/>
        <v>0</v>
      </c>
      <c r="EF6" s="29">
        <f t="shared" si="81"/>
        <v>0</v>
      </c>
      <c r="EG6" s="58">
        <f t="shared" si="82"/>
        <v>0</v>
      </c>
      <c r="EI6" s="58">
        <f t="shared" si="83"/>
        <v>0</v>
      </c>
      <c r="EK6" s="59">
        <v>4</v>
      </c>
      <c r="EL6" s="59">
        <f>APE!$N$91*EO5</f>
        <v>0</v>
      </c>
      <c r="EM6" s="59">
        <f>IF(EK6&gt;APE!$O$91,0,IF(EK6&gt;APE!$P$91,IF(APE!$E$91="SAC",APE!$C$93/(APE!$O$91-APE!$P$91),IF(APE!$E$91="PRICE",IF(EK6&gt;APE!$D$91,EN6-EL6,EN6-EL6-APE!$C$95/APE!$D$91),0)),0))</f>
        <v>0</v>
      </c>
      <c r="EN6" s="59">
        <f>IF(EK6&gt;APE!$O$91,0,IF(APE!$E$91="SAC",EL6+EM6,IF(APE!$E$91="PRICE",IF(EK6&gt;APE!$P$91,APE!$C$93*APE!$G$91,EL6),0)))</f>
        <v>0</v>
      </c>
      <c r="EO6" s="59">
        <f t="shared" si="84"/>
        <v>0</v>
      </c>
    </row>
    <row r="7" spans="1:145" x14ac:dyDescent="0.25">
      <c r="B7" s="16" t="s">
        <v>78</v>
      </c>
      <c r="C7" s="144"/>
      <c r="D7" s="134"/>
      <c r="F7" s="16" t="s">
        <v>79</v>
      </c>
      <c r="G7" s="37" t="s">
        <v>80</v>
      </c>
      <c r="I7" s="17" t="s">
        <v>81</v>
      </c>
      <c r="J7" s="136"/>
      <c r="K7" s="134"/>
      <c r="L7" s="19"/>
      <c r="M7" s="20" t="s">
        <v>82</v>
      </c>
      <c r="N7" s="23"/>
      <c r="O7" s="19"/>
      <c r="U7" s="61">
        <f t="shared" si="2"/>
        <v>45443</v>
      </c>
      <c r="V7" s="25">
        <f t="shared" si="0"/>
        <v>2024</v>
      </c>
      <c r="W7" s="25">
        <f t="shared" si="1"/>
        <v>5</v>
      </c>
      <c r="X7" s="25"/>
      <c r="Y7" s="25"/>
      <c r="Z7" s="62">
        <f t="shared" si="3"/>
        <v>0</v>
      </c>
      <c r="AA7" s="62">
        <f t="shared" si="4"/>
        <v>0</v>
      </c>
      <c r="AB7" s="62">
        <f t="shared" si="5"/>
        <v>0</v>
      </c>
      <c r="AC7" s="33">
        <f t="shared" si="6"/>
        <v>0</v>
      </c>
      <c r="AD7" s="69">
        <f t="shared" si="7"/>
        <v>0.99668323592882424</v>
      </c>
      <c r="AE7" s="70">
        <f t="shared" si="8"/>
        <v>0</v>
      </c>
      <c r="AF7" s="25"/>
      <c r="AG7" s="71">
        <f t="shared" si="9"/>
        <v>0</v>
      </c>
      <c r="AH7" s="62">
        <f t="shared" si="10"/>
        <v>0</v>
      </c>
      <c r="AI7" s="62">
        <f t="shared" si="11"/>
        <v>0</v>
      </c>
      <c r="AJ7" s="71">
        <f t="shared" si="12"/>
        <v>0</v>
      </c>
      <c r="AK7" s="72">
        <f t="shared" si="13"/>
        <v>0</v>
      </c>
      <c r="AL7" s="25"/>
      <c r="AM7" s="73">
        <f t="shared" si="85"/>
        <v>0</v>
      </c>
      <c r="AN7" s="25"/>
      <c r="AO7" s="74">
        <f t="shared" si="14"/>
        <v>0</v>
      </c>
      <c r="AP7" s="75">
        <f t="shared" si="15"/>
        <v>0</v>
      </c>
      <c r="AQ7" s="76">
        <f t="shared" si="16"/>
        <v>0</v>
      </c>
      <c r="AR7" s="25"/>
      <c r="AS7" s="75">
        <f t="shared" si="17"/>
        <v>0</v>
      </c>
      <c r="AT7" s="74">
        <f t="shared" si="18"/>
        <v>0</v>
      </c>
      <c r="AU7" s="33">
        <f t="shared" si="19"/>
        <v>0</v>
      </c>
      <c r="AV7" s="25"/>
      <c r="AW7" s="74">
        <f t="shared" si="20"/>
        <v>0</v>
      </c>
      <c r="AX7" s="75">
        <f t="shared" si="21"/>
        <v>0</v>
      </c>
      <c r="AY7" s="76">
        <f t="shared" si="22"/>
        <v>0</v>
      </c>
      <c r="BB7" s="59">
        <f t="shared" si="23"/>
        <v>0</v>
      </c>
      <c r="BC7" s="59">
        <f t="shared" si="24"/>
        <v>0</v>
      </c>
      <c r="BD7" s="59">
        <f t="shared" si="25"/>
        <v>0</v>
      </c>
      <c r="BF7" s="59">
        <f t="shared" si="26"/>
        <v>0</v>
      </c>
      <c r="BG7" s="59">
        <f t="shared" si="27"/>
        <v>0</v>
      </c>
      <c r="BH7" s="59">
        <f t="shared" si="28"/>
        <v>0</v>
      </c>
      <c r="BI7" s="58">
        <f t="shared" si="29"/>
        <v>0</v>
      </c>
      <c r="BK7" s="59">
        <f t="shared" si="30"/>
        <v>0</v>
      </c>
      <c r="BL7" s="59">
        <f t="shared" si="31"/>
        <v>0</v>
      </c>
      <c r="BM7" s="59">
        <f t="shared" si="32"/>
        <v>0</v>
      </c>
      <c r="BN7" s="58">
        <f t="shared" si="33"/>
        <v>0</v>
      </c>
      <c r="BP7" s="58">
        <f t="shared" si="34"/>
        <v>0</v>
      </c>
      <c r="BR7" s="57">
        <f t="shared" si="35"/>
        <v>0</v>
      </c>
      <c r="BS7" s="57">
        <f t="shared" si="36"/>
        <v>0</v>
      </c>
      <c r="BT7" s="59">
        <f t="shared" si="37"/>
        <v>0</v>
      </c>
      <c r="BU7" s="58">
        <f t="shared" si="38"/>
        <v>0</v>
      </c>
      <c r="BW7" s="56">
        <f t="shared" si="39"/>
        <v>0</v>
      </c>
      <c r="BX7" s="14">
        <f t="shared" si="40"/>
        <v>0</v>
      </c>
      <c r="BY7" s="59">
        <f t="shared" si="41"/>
        <v>0</v>
      </c>
      <c r="BZ7" s="58">
        <f t="shared" si="42"/>
        <v>0</v>
      </c>
      <c r="CB7" s="58">
        <f t="shared" si="43"/>
        <v>0</v>
      </c>
      <c r="CD7" s="58">
        <f t="shared" si="44"/>
        <v>0</v>
      </c>
      <c r="CG7" s="59">
        <f t="shared" si="45"/>
        <v>0</v>
      </c>
      <c r="CH7" s="59">
        <f t="shared" si="46"/>
        <v>0</v>
      </c>
      <c r="CI7" s="59">
        <f t="shared" si="47"/>
        <v>0</v>
      </c>
      <c r="CK7" s="59">
        <f t="shared" si="48"/>
        <v>0</v>
      </c>
      <c r="CL7" s="59">
        <f t="shared" si="49"/>
        <v>0</v>
      </c>
      <c r="CM7" s="59">
        <f t="shared" si="50"/>
        <v>0</v>
      </c>
      <c r="CN7" s="58">
        <f t="shared" si="51"/>
        <v>0</v>
      </c>
      <c r="CP7" s="59">
        <f t="shared" si="52"/>
        <v>0</v>
      </c>
      <c r="CQ7" s="59">
        <f t="shared" si="53"/>
        <v>0</v>
      </c>
      <c r="CR7" s="59">
        <f t="shared" si="54"/>
        <v>0</v>
      </c>
      <c r="CS7" s="58">
        <f t="shared" si="55"/>
        <v>0</v>
      </c>
      <c r="CU7" s="59">
        <f t="shared" si="56"/>
        <v>0</v>
      </c>
      <c r="CV7" s="59">
        <f t="shared" si="57"/>
        <v>0</v>
      </c>
      <c r="CX7" s="59">
        <f t="shared" si="58"/>
        <v>0</v>
      </c>
      <c r="CY7" s="59">
        <f t="shared" si="59"/>
        <v>0</v>
      </c>
      <c r="CZ7" s="58">
        <f t="shared" si="60"/>
        <v>0</v>
      </c>
      <c r="DB7" s="59">
        <f t="shared" si="61"/>
        <v>0</v>
      </c>
      <c r="DC7" s="59">
        <f t="shared" si="62"/>
        <v>0</v>
      </c>
      <c r="DD7" s="58">
        <f t="shared" si="63"/>
        <v>0</v>
      </c>
      <c r="DF7" s="58">
        <f t="shared" si="64"/>
        <v>0</v>
      </c>
      <c r="DH7" s="58">
        <f t="shared" si="65"/>
        <v>0</v>
      </c>
      <c r="DJ7" s="57">
        <f t="shared" si="66"/>
        <v>0</v>
      </c>
      <c r="DK7" s="57">
        <f t="shared" si="67"/>
        <v>0</v>
      </c>
      <c r="DL7" s="59">
        <f t="shared" si="68"/>
        <v>0</v>
      </c>
      <c r="DM7" s="58">
        <f t="shared" si="69"/>
        <v>0</v>
      </c>
      <c r="DO7" s="56">
        <f t="shared" si="70"/>
        <v>0</v>
      </c>
      <c r="DP7" s="14">
        <f t="shared" si="71"/>
        <v>0</v>
      </c>
      <c r="DQ7" s="59">
        <f t="shared" si="72"/>
        <v>0</v>
      </c>
      <c r="DR7" s="49">
        <f t="shared" si="73"/>
        <v>0</v>
      </c>
      <c r="DT7" s="58">
        <f t="shared" si="74"/>
        <v>0</v>
      </c>
      <c r="DU7" s="58"/>
      <c r="DV7" s="59">
        <f t="shared" si="75"/>
        <v>0</v>
      </c>
      <c r="DX7" s="58">
        <f t="shared" si="76"/>
        <v>0</v>
      </c>
      <c r="EA7" s="59">
        <f t="shared" si="77"/>
        <v>0</v>
      </c>
      <c r="EB7" s="59">
        <f t="shared" si="78"/>
        <v>0</v>
      </c>
      <c r="EC7" s="58">
        <f t="shared" si="79"/>
        <v>0</v>
      </c>
      <c r="EE7" s="29">
        <f t="shared" si="80"/>
        <v>0</v>
      </c>
      <c r="EF7" s="29">
        <f t="shared" si="81"/>
        <v>0</v>
      </c>
      <c r="EG7" s="58">
        <f t="shared" si="82"/>
        <v>0</v>
      </c>
      <c r="EI7" s="58">
        <f t="shared" si="83"/>
        <v>0</v>
      </c>
      <c r="EK7" s="59">
        <v>5</v>
      </c>
      <c r="EL7" s="59">
        <f>APE!$N$91*EO6</f>
        <v>0</v>
      </c>
      <c r="EM7" s="59">
        <f>IF(EK7&gt;APE!$O$91,0,IF(EK7&gt;APE!$P$91,IF(APE!$E$91="SAC",APE!$C$93/(APE!$O$91-APE!$P$91),IF(APE!$E$91="PRICE",IF(EK7&gt;APE!$D$91,EN7-EL7,EN7-EL7-APE!$C$95/APE!$D$91),0)),0))</f>
        <v>0</v>
      </c>
      <c r="EN7" s="59">
        <f>IF(EK7&gt;APE!$O$91,0,IF(APE!$E$91="SAC",EL7+EM7,IF(APE!$E$91="PRICE",IF(EK7&gt;APE!$P$91,APE!$C$93*APE!$G$91,EL7),0)))</f>
        <v>0</v>
      </c>
      <c r="EO7" s="59">
        <f t="shared" si="84"/>
        <v>0</v>
      </c>
    </row>
    <row r="8" spans="1:145" x14ac:dyDescent="0.25">
      <c r="B8" s="16" t="s">
        <v>83</v>
      </c>
      <c r="C8" s="142">
        <v>4000</v>
      </c>
      <c r="D8" s="131"/>
      <c r="I8" s="17" t="s">
        <v>84</v>
      </c>
      <c r="J8" s="136"/>
      <c r="K8" s="134"/>
      <c r="L8" s="19"/>
      <c r="M8" s="20" t="s">
        <v>85</v>
      </c>
      <c r="N8" s="23"/>
      <c r="O8" s="19"/>
      <c r="U8" s="61">
        <f t="shared" si="2"/>
        <v>45473</v>
      </c>
      <c r="V8" s="25">
        <f t="shared" si="0"/>
        <v>2024</v>
      </c>
      <c r="W8" s="25">
        <f t="shared" si="1"/>
        <v>6</v>
      </c>
      <c r="X8" s="25"/>
      <c r="Y8" s="25"/>
      <c r="Z8" s="62">
        <f t="shared" si="3"/>
        <v>0</v>
      </c>
      <c r="AA8" s="62">
        <f t="shared" si="4"/>
        <v>0</v>
      </c>
      <c r="AB8" s="62">
        <f t="shared" si="5"/>
        <v>0</v>
      </c>
      <c r="AC8" s="33">
        <f t="shared" si="6"/>
        <v>0</v>
      </c>
      <c r="AD8" s="69">
        <f t="shared" si="7"/>
        <v>0.99602120439480246</v>
      </c>
      <c r="AE8" s="70">
        <f t="shared" si="8"/>
        <v>0</v>
      </c>
      <c r="AF8" s="25"/>
      <c r="AG8" s="71">
        <f t="shared" si="9"/>
        <v>0</v>
      </c>
      <c r="AH8" s="62">
        <f t="shared" si="10"/>
        <v>0</v>
      </c>
      <c r="AI8" s="62">
        <f t="shared" si="11"/>
        <v>0</v>
      </c>
      <c r="AJ8" s="71">
        <f t="shared" si="12"/>
        <v>0</v>
      </c>
      <c r="AK8" s="72">
        <f t="shared" si="13"/>
        <v>0</v>
      </c>
      <c r="AL8" s="25"/>
      <c r="AM8" s="73">
        <f t="shared" si="85"/>
        <v>0</v>
      </c>
      <c r="AN8" s="25"/>
      <c r="AO8" s="74">
        <f t="shared" si="14"/>
        <v>0</v>
      </c>
      <c r="AP8" s="75">
        <f t="shared" si="15"/>
        <v>0</v>
      </c>
      <c r="AQ8" s="76">
        <f t="shared" si="16"/>
        <v>0</v>
      </c>
      <c r="AR8" s="25"/>
      <c r="AS8" s="75">
        <f t="shared" si="17"/>
        <v>0</v>
      </c>
      <c r="AT8" s="74">
        <f t="shared" si="18"/>
        <v>0</v>
      </c>
      <c r="AU8" s="33">
        <f t="shared" si="19"/>
        <v>0</v>
      </c>
      <c r="AV8" s="25"/>
      <c r="AW8" s="74">
        <f t="shared" si="20"/>
        <v>0</v>
      </c>
      <c r="AX8" s="75">
        <f t="shared" si="21"/>
        <v>0</v>
      </c>
      <c r="AY8" s="76">
        <f t="shared" si="22"/>
        <v>0</v>
      </c>
      <c r="BB8" s="59">
        <f t="shared" si="23"/>
        <v>0</v>
      </c>
      <c r="BC8" s="59">
        <f t="shared" si="24"/>
        <v>0</v>
      </c>
      <c r="BD8" s="59">
        <f t="shared" si="25"/>
        <v>0</v>
      </c>
      <c r="BF8" s="59">
        <f t="shared" si="26"/>
        <v>0</v>
      </c>
      <c r="BG8" s="59">
        <f t="shared" si="27"/>
        <v>0</v>
      </c>
      <c r="BH8" s="59">
        <f t="shared" si="28"/>
        <v>0</v>
      </c>
      <c r="BI8" s="58">
        <f t="shared" si="29"/>
        <v>0</v>
      </c>
      <c r="BK8" s="59">
        <f t="shared" si="30"/>
        <v>0</v>
      </c>
      <c r="BL8" s="59">
        <f t="shared" si="31"/>
        <v>0</v>
      </c>
      <c r="BM8" s="59">
        <f t="shared" si="32"/>
        <v>0</v>
      </c>
      <c r="BN8" s="58">
        <f t="shared" si="33"/>
        <v>0</v>
      </c>
      <c r="BP8" s="58">
        <f t="shared" si="34"/>
        <v>0</v>
      </c>
      <c r="BR8" s="57">
        <f t="shared" si="35"/>
        <v>0</v>
      </c>
      <c r="BS8" s="57">
        <f t="shared" si="36"/>
        <v>0</v>
      </c>
      <c r="BT8" s="59">
        <f t="shared" si="37"/>
        <v>0</v>
      </c>
      <c r="BU8" s="58">
        <f t="shared" si="38"/>
        <v>0</v>
      </c>
      <c r="BW8" s="56">
        <f t="shared" si="39"/>
        <v>0</v>
      </c>
      <c r="BX8" s="14">
        <f t="shared" si="40"/>
        <v>0</v>
      </c>
      <c r="BY8" s="59">
        <f t="shared" si="41"/>
        <v>0</v>
      </c>
      <c r="BZ8" s="58">
        <f t="shared" si="42"/>
        <v>0</v>
      </c>
      <c r="CB8" s="58">
        <f t="shared" si="43"/>
        <v>0</v>
      </c>
      <c r="CD8" s="58">
        <f t="shared" si="44"/>
        <v>0</v>
      </c>
      <c r="CG8" s="59">
        <f t="shared" si="45"/>
        <v>0</v>
      </c>
      <c r="CH8" s="59">
        <f t="shared" si="46"/>
        <v>0</v>
      </c>
      <c r="CI8" s="59">
        <f t="shared" si="47"/>
        <v>0</v>
      </c>
      <c r="CK8" s="59">
        <f t="shared" si="48"/>
        <v>0</v>
      </c>
      <c r="CL8" s="59">
        <f t="shared" si="49"/>
        <v>0</v>
      </c>
      <c r="CM8" s="59">
        <f t="shared" si="50"/>
        <v>0</v>
      </c>
      <c r="CN8" s="58">
        <f t="shared" si="51"/>
        <v>0</v>
      </c>
      <c r="CP8" s="59">
        <f t="shared" si="52"/>
        <v>0</v>
      </c>
      <c r="CQ8" s="59">
        <f t="shared" si="53"/>
        <v>0</v>
      </c>
      <c r="CR8" s="59">
        <f t="shared" si="54"/>
        <v>0</v>
      </c>
      <c r="CS8" s="58">
        <f t="shared" si="55"/>
        <v>0</v>
      </c>
      <c r="CU8" s="59">
        <f t="shared" si="56"/>
        <v>0</v>
      </c>
      <c r="CV8" s="59">
        <f t="shared" si="57"/>
        <v>0</v>
      </c>
      <c r="CX8" s="59">
        <f t="shared" si="58"/>
        <v>0</v>
      </c>
      <c r="CY8" s="59">
        <f t="shared" si="59"/>
        <v>0</v>
      </c>
      <c r="CZ8" s="58">
        <f t="shared" si="60"/>
        <v>0</v>
      </c>
      <c r="DB8" s="59">
        <f t="shared" si="61"/>
        <v>0</v>
      </c>
      <c r="DC8" s="59">
        <f t="shared" si="62"/>
        <v>0</v>
      </c>
      <c r="DD8" s="58">
        <f t="shared" si="63"/>
        <v>0</v>
      </c>
      <c r="DF8" s="58">
        <f t="shared" si="64"/>
        <v>0</v>
      </c>
      <c r="DH8" s="58">
        <f t="shared" si="65"/>
        <v>0</v>
      </c>
      <c r="DJ8" s="57">
        <f t="shared" si="66"/>
        <v>0</v>
      </c>
      <c r="DK8" s="57">
        <f t="shared" si="67"/>
        <v>0</v>
      </c>
      <c r="DL8" s="59">
        <f t="shared" si="68"/>
        <v>0</v>
      </c>
      <c r="DM8" s="58">
        <f t="shared" si="69"/>
        <v>0</v>
      </c>
      <c r="DO8" s="56">
        <f t="shared" si="70"/>
        <v>0</v>
      </c>
      <c r="DP8" s="14">
        <f t="shared" si="71"/>
        <v>0</v>
      </c>
      <c r="DQ8" s="59">
        <f t="shared" si="72"/>
        <v>0</v>
      </c>
      <c r="DR8" s="49">
        <f t="shared" si="73"/>
        <v>0</v>
      </c>
      <c r="DT8" s="58">
        <f t="shared" si="74"/>
        <v>0</v>
      </c>
      <c r="DU8" s="58"/>
      <c r="DV8" s="59">
        <f t="shared" si="75"/>
        <v>0</v>
      </c>
      <c r="DX8" s="58">
        <f t="shared" si="76"/>
        <v>0</v>
      </c>
      <c r="EA8" s="59">
        <f t="shared" si="77"/>
        <v>0</v>
      </c>
      <c r="EB8" s="59">
        <f t="shared" si="78"/>
        <v>0</v>
      </c>
      <c r="EC8" s="58">
        <f t="shared" si="79"/>
        <v>0</v>
      </c>
      <c r="EE8" s="29">
        <f t="shared" si="80"/>
        <v>0</v>
      </c>
      <c r="EF8" s="29">
        <f t="shared" si="81"/>
        <v>0</v>
      </c>
      <c r="EG8" s="58">
        <f t="shared" si="82"/>
        <v>0</v>
      </c>
      <c r="EI8" s="58">
        <f t="shared" si="83"/>
        <v>0</v>
      </c>
      <c r="EK8" s="59">
        <v>6</v>
      </c>
      <c r="EL8" s="59">
        <f>APE!$N$91*EO7</f>
        <v>0</v>
      </c>
      <c r="EM8" s="59">
        <f>IF(EK8&gt;APE!$O$91,0,IF(EK8&gt;APE!$P$91,IF(APE!$E$91="SAC",APE!$C$93/(APE!$O$91-APE!$P$91),IF(APE!$E$91="PRICE",IF(EK8&gt;APE!$D$91,EN8-EL8,EN8-EL8-APE!$C$95/APE!$D$91),0)),0))</f>
        <v>0</v>
      </c>
      <c r="EN8" s="59">
        <f>IF(EK8&gt;APE!$O$91,0,IF(APE!$E$91="SAC",EL8+EM8,IF(APE!$E$91="PRICE",IF(EK8&gt;APE!$P$91,APE!$C$93*APE!$G$91,EL8),0)))</f>
        <v>0</v>
      </c>
      <c r="EO8" s="59">
        <f t="shared" si="84"/>
        <v>0</v>
      </c>
    </row>
    <row r="9" spans="1:145" x14ac:dyDescent="0.25">
      <c r="A9" s="115"/>
      <c r="B9" s="16" t="s">
        <v>86</v>
      </c>
      <c r="C9" s="140"/>
      <c r="D9" s="131"/>
      <c r="I9" s="17" t="s">
        <v>87</v>
      </c>
      <c r="J9" s="133" t="s">
        <v>88</v>
      </c>
      <c r="K9" s="134"/>
      <c r="L9" s="19"/>
      <c r="M9" s="20" t="s">
        <v>89</v>
      </c>
      <c r="N9" s="22"/>
      <c r="O9" s="19"/>
      <c r="P9" s="19"/>
      <c r="Q9" s="19"/>
      <c r="U9" s="61">
        <f t="shared" si="2"/>
        <v>45504</v>
      </c>
      <c r="V9" s="25">
        <f t="shared" si="0"/>
        <v>2024</v>
      </c>
      <c r="W9" s="25">
        <f t="shared" si="1"/>
        <v>7</v>
      </c>
      <c r="X9" s="25"/>
      <c r="Y9" s="25"/>
      <c r="Z9" s="62">
        <f t="shared" si="3"/>
        <v>0</v>
      </c>
      <c r="AA9" s="62">
        <f t="shared" si="4"/>
        <v>0</v>
      </c>
      <c r="AB9" s="62">
        <f t="shared" si="5"/>
        <v>0</v>
      </c>
      <c r="AC9" s="33">
        <f t="shared" si="6"/>
        <v>0</v>
      </c>
      <c r="AD9" s="69">
        <f t="shared" si="7"/>
        <v>0.99535961260506078</v>
      </c>
      <c r="AE9" s="70">
        <f t="shared" si="8"/>
        <v>0</v>
      </c>
      <c r="AF9" s="25"/>
      <c r="AG9" s="71">
        <f t="shared" si="9"/>
        <v>0</v>
      </c>
      <c r="AH9" s="62">
        <f t="shared" si="10"/>
        <v>0</v>
      </c>
      <c r="AI9" s="62">
        <f t="shared" si="11"/>
        <v>0</v>
      </c>
      <c r="AJ9" s="71">
        <f t="shared" si="12"/>
        <v>0</v>
      </c>
      <c r="AK9" s="72">
        <f t="shared" si="13"/>
        <v>0</v>
      </c>
      <c r="AL9" s="25"/>
      <c r="AM9" s="73">
        <f t="shared" si="85"/>
        <v>0</v>
      </c>
      <c r="AN9" s="25"/>
      <c r="AO9" s="74">
        <f t="shared" si="14"/>
        <v>0</v>
      </c>
      <c r="AP9" s="75">
        <f t="shared" si="15"/>
        <v>0</v>
      </c>
      <c r="AQ9" s="76">
        <f t="shared" si="16"/>
        <v>0</v>
      </c>
      <c r="AR9" s="25"/>
      <c r="AS9" s="75">
        <f t="shared" si="17"/>
        <v>0</v>
      </c>
      <c r="AT9" s="74">
        <f t="shared" si="18"/>
        <v>0</v>
      </c>
      <c r="AU9" s="33">
        <f t="shared" si="19"/>
        <v>0</v>
      </c>
      <c r="AV9" s="25"/>
      <c r="AW9" s="74">
        <f t="shared" si="20"/>
        <v>0</v>
      </c>
      <c r="AX9" s="75">
        <f t="shared" si="21"/>
        <v>0</v>
      </c>
      <c r="AY9" s="76">
        <f t="shared" si="22"/>
        <v>0</v>
      </c>
      <c r="BB9" s="59">
        <f t="shared" si="23"/>
        <v>0</v>
      </c>
      <c r="BC9" s="59">
        <f t="shared" si="24"/>
        <v>0</v>
      </c>
      <c r="BD9" s="59">
        <f t="shared" si="25"/>
        <v>0</v>
      </c>
      <c r="BF9" s="59">
        <f t="shared" si="26"/>
        <v>0</v>
      </c>
      <c r="BG9" s="59">
        <f t="shared" si="27"/>
        <v>0</v>
      </c>
      <c r="BH9" s="59">
        <f t="shared" si="28"/>
        <v>0</v>
      </c>
      <c r="BI9" s="58">
        <f t="shared" si="29"/>
        <v>0</v>
      </c>
      <c r="BK9" s="59">
        <f t="shared" si="30"/>
        <v>0</v>
      </c>
      <c r="BL9" s="59">
        <f t="shared" si="31"/>
        <v>0</v>
      </c>
      <c r="BM9" s="59">
        <f t="shared" si="32"/>
        <v>0</v>
      </c>
      <c r="BN9" s="58">
        <f t="shared" si="33"/>
        <v>0</v>
      </c>
      <c r="BP9" s="58">
        <f t="shared" si="34"/>
        <v>0</v>
      </c>
      <c r="BR9" s="57">
        <f t="shared" si="35"/>
        <v>0</v>
      </c>
      <c r="BS9" s="57">
        <f t="shared" si="36"/>
        <v>0</v>
      </c>
      <c r="BT9" s="59">
        <f t="shared" si="37"/>
        <v>0</v>
      </c>
      <c r="BU9" s="58">
        <f t="shared" si="38"/>
        <v>0</v>
      </c>
      <c r="BW9" s="56">
        <f t="shared" si="39"/>
        <v>0</v>
      </c>
      <c r="BX9" s="14">
        <f t="shared" si="40"/>
        <v>0</v>
      </c>
      <c r="BY9" s="59">
        <f t="shared" si="41"/>
        <v>0</v>
      </c>
      <c r="BZ9" s="58">
        <f t="shared" si="42"/>
        <v>0</v>
      </c>
      <c r="CB9" s="58">
        <f t="shared" si="43"/>
        <v>0</v>
      </c>
      <c r="CD9" s="58">
        <f t="shared" si="44"/>
        <v>0</v>
      </c>
      <c r="CG9" s="59">
        <f t="shared" si="45"/>
        <v>0</v>
      </c>
      <c r="CH9" s="59">
        <f t="shared" si="46"/>
        <v>0</v>
      </c>
      <c r="CI9" s="59">
        <f t="shared" si="47"/>
        <v>0</v>
      </c>
      <c r="CK9" s="59">
        <f t="shared" si="48"/>
        <v>0</v>
      </c>
      <c r="CL9" s="59">
        <f t="shared" si="49"/>
        <v>0</v>
      </c>
      <c r="CM9" s="59">
        <f t="shared" si="50"/>
        <v>0</v>
      </c>
      <c r="CN9" s="58">
        <f t="shared" si="51"/>
        <v>0</v>
      </c>
      <c r="CP9" s="59">
        <f t="shared" si="52"/>
        <v>0</v>
      </c>
      <c r="CQ9" s="59">
        <f t="shared" si="53"/>
        <v>0</v>
      </c>
      <c r="CR9" s="59">
        <f t="shared" si="54"/>
        <v>0</v>
      </c>
      <c r="CS9" s="58">
        <f t="shared" si="55"/>
        <v>0</v>
      </c>
      <c r="CU9" s="59">
        <f t="shared" si="56"/>
        <v>0</v>
      </c>
      <c r="CV9" s="59">
        <f t="shared" si="57"/>
        <v>0</v>
      </c>
      <c r="CX9" s="59">
        <f t="shared" si="58"/>
        <v>0</v>
      </c>
      <c r="CY9" s="59">
        <f t="shared" si="59"/>
        <v>0</v>
      </c>
      <c r="CZ9" s="58">
        <f t="shared" si="60"/>
        <v>0</v>
      </c>
      <c r="DB9" s="59">
        <f t="shared" si="61"/>
        <v>0</v>
      </c>
      <c r="DC9" s="59">
        <f t="shared" si="62"/>
        <v>0</v>
      </c>
      <c r="DD9" s="58">
        <f t="shared" si="63"/>
        <v>0</v>
      </c>
      <c r="DF9" s="58">
        <f t="shared" si="64"/>
        <v>0</v>
      </c>
      <c r="DH9" s="58">
        <f t="shared" si="65"/>
        <v>0</v>
      </c>
      <c r="DJ9" s="57">
        <f t="shared" si="66"/>
        <v>0</v>
      </c>
      <c r="DK9" s="57">
        <f t="shared" si="67"/>
        <v>0</v>
      </c>
      <c r="DL9" s="59">
        <f t="shared" si="68"/>
        <v>0</v>
      </c>
      <c r="DM9" s="58">
        <f t="shared" si="69"/>
        <v>0</v>
      </c>
      <c r="DO9" s="56">
        <f t="shared" si="70"/>
        <v>0</v>
      </c>
      <c r="DP9" s="14">
        <f t="shared" si="71"/>
        <v>0</v>
      </c>
      <c r="DQ9" s="59">
        <f t="shared" si="72"/>
        <v>0</v>
      </c>
      <c r="DR9" s="49">
        <f t="shared" si="73"/>
        <v>0</v>
      </c>
      <c r="DT9" s="58">
        <f t="shared" si="74"/>
        <v>0</v>
      </c>
      <c r="DU9" s="58"/>
      <c r="DV9" s="59">
        <f t="shared" si="75"/>
        <v>0</v>
      </c>
      <c r="DX9" s="58">
        <f t="shared" si="76"/>
        <v>0</v>
      </c>
      <c r="EA9" s="59">
        <f t="shared" si="77"/>
        <v>0</v>
      </c>
      <c r="EB9" s="59">
        <f t="shared" si="78"/>
        <v>0</v>
      </c>
      <c r="EC9" s="58">
        <f t="shared" si="79"/>
        <v>0</v>
      </c>
      <c r="EE9" s="29">
        <f t="shared" si="80"/>
        <v>0</v>
      </c>
      <c r="EF9" s="29">
        <f t="shared" si="81"/>
        <v>0</v>
      </c>
      <c r="EG9" s="58">
        <f t="shared" si="82"/>
        <v>0</v>
      </c>
      <c r="EI9" s="58">
        <f t="shared" si="83"/>
        <v>0</v>
      </c>
      <c r="EK9" s="59">
        <v>7</v>
      </c>
      <c r="EL9" s="59">
        <f>APE!$N$91*EO8</f>
        <v>0</v>
      </c>
      <c r="EM9" s="59">
        <f>IF(EK9&gt;APE!$O$91,0,IF(EK9&gt;APE!$P$91,IF(APE!$E$91="SAC",APE!$C$93/(APE!$O$91-APE!$P$91),IF(APE!$E$91="PRICE",IF(EK9&gt;APE!$D$91,EN9-EL9,EN9-EL9-APE!$C$95/APE!$D$91),0)),0))</f>
        <v>0</v>
      </c>
      <c r="EN9" s="59">
        <f>IF(EK9&gt;APE!$O$91,0,IF(APE!$E$91="SAC",EL9+EM9,IF(APE!$E$91="PRICE",IF(EK9&gt;APE!$P$91,APE!$C$93*APE!$G$91,EL9),0)))</f>
        <v>0</v>
      </c>
      <c r="EO9" s="59">
        <f t="shared" si="84"/>
        <v>0</v>
      </c>
    </row>
    <row r="10" spans="1:145" x14ac:dyDescent="0.25">
      <c r="U10" s="61">
        <f t="shared" si="2"/>
        <v>45535</v>
      </c>
      <c r="V10" s="25">
        <f t="shared" si="0"/>
        <v>2024</v>
      </c>
      <c r="W10" s="25">
        <f t="shared" si="1"/>
        <v>8</v>
      </c>
      <c r="X10" s="25"/>
      <c r="Y10" s="25"/>
      <c r="Z10" s="62">
        <f t="shared" si="3"/>
        <v>0</v>
      </c>
      <c r="AA10" s="62">
        <f t="shared" si="4"/>
        <v>0</v>
      </c>
      <c r="AB10" s="62">
        <f t="shared" si="5"/>
        <v>0</v>
      </c>
      <c r="AC10" s="33">
        <f t="shared" si="6"/>
        <v>0</v>
      </c>
      <c r="AD10" s="69">
        <f t="shared" si="7"/>
        <v>0.99469846026750586</v>
      </c>
      <c r="AE10" s="70">
        <f t="shared" si="8"/>
        <v>0</v>
      </c>
      <c r="AF10" s="25"/>
      <c r="AG10" s="71">
        <f t="shared" si="9"/>
        <v>0</v>
      </c>
      <c r="AH10" s="62">
        <f t="shared" si="10"/>
        <v>0</v>
      </c>
      <c r="AI10" s="62">
        <f t="shared" si="11"/>
        <v>0</v>
      </c>
      <c r="AJ10" s="71">
        <f t="shared" si="12"/>
        <v>0</v>
      </c>
      <c r="AK10" s="72">
        <f t="shared" si="13"/>
        <v>0</v>
      </c>
      <c r="AL10" s="25"/>
      <c r="AM10" s="73">
        <f t="shared" si="85"/>
        <v>0</v>
      </c>
      <c r="AN10" s="25"/>
      <c r="AO10" s="74">
        <f t="shared" si="14"/>
        <v>0</v>
      </c>
      <c r="AP10" s="75">
        <f t="shared" si="15"/>
        <v>0</v>
      </c>
      <c r="AQ10" s="76">
        <f t="shared" si="16"/>
        <v>0</v>
      </c>
      <c r="AR10" s="25"/>
      <c r="AS10" s="75">
        <f t="shared" si="17"/>
        <v>0</v>
      </c>
      <c r="AT10" s="74">
        <f t="shared" si="18"/>
        <v>0</v>
      </c>
      <c r="AU10" s="33">
        <f t="shared" si="19"/>
        <v>0</v>
      </c>
      <c r="AV10" s="25"/>
      <c r="AW10" s="74">
        <f t="shared" si="20"/>
        <v>0</v>
      </c>
      <c r="AX10" s="75">
        <f t="shared" si="21"/>
        <v>0</v>
      </c>
      <c r="AY10" s="76">
        <f t="shared" si="22"/>
        <v>0</v>
      </c>
      <c r="BB10" s="59">
        <f t="shared" si="23"/>
        <v>0</v>
      </c>
      <c r="BC10" s="59">
        <f t="shared" si="24"/>
        <v>0</v>
      </c>
      <c r="BD10" s="59">
        <f t="shared" si="25"/>
        <v>0</v>
      </c>
      <c r="BF10" s="59">
        <f t="shared" si="26"/>
        <v>0</v>
      </c>
      <c r="BG10" s="59">
        <f t="shared" si="27"/>
        <v>0</v>
      </c>
      <c r="BH10" s="59">
        <f t="shared" si="28"/>
        <v>0</v>
      </c>
      <c r="BI10" s="58">
        <f t="shared" si="29"/>
        <v>0</v>
      </c>
      <c r="BK10" s="59">
        <f t="shared" si="30"/>
        <v>0</v>
      </c>
      <c r="BL10" s="59">
        <f t="shared" si="31"/>
        <v>0</v>
      </c>
      <c r="BM10" s="59">
        <f t="shared" si="32"/>
        <v>0</v>
      </c>
      <c r="BN10" s="58">
        <f t="shared" si="33"/>
        <v>0</v>
      </c>
      <c r="BP10" s="58">
        <f t="shared" si="34"/>
        <v>0</v>
      </c>
      <c r="BR10" s="57">
        <f t="shared" si="35"/>
        <v>0</v>
      </c>
      <c r="BS10" s="57">
        <f t="shared" si="36"/>
        <v>0</v>
      </c>
      <c r="BT10" s="59">
        <f t="shared" si="37"/>
        <v>0</v>
      </c>
      <c r="BU10" s="58">
        <f t="shared" si="38"/>
        <v>0</v>
      </c>
      <c r="BW10" s="56">
        <f t="shared" si="39"/>
        <v>0</v>
      </c>
      <c r="BX10" s="14">
        <f t="shared" si="40"/>
        <v>0</v>
      </c>
      <c r="BY10" s="59">
        <f t="shared" si="41"/>
        <v>0</v>
      </c>
      <c r="BZ10" s="58">
        <f t="shared" si="42"/>
        <v>0</v>
      </c>
      <c r="CB10" s="58">
        <f t="shared" si="43"/>
        <v>0</v>
      </c>
      <c r="CD10" s="58">
        <f t="shared" si="44"/>
        <v>0</v>
      </c>
      <c r="CG10" s="59">
        <f t="shared" si="45"/>
        <v>0</v>
      </c>
      <c r="CH10" s="59">
        <f t="shared" si="46"/>
        <v>0</v>
      </c>
      <c r="CI10" s="59">
        <f t="shared" si="47"/>
        <v>0</v>
      </c>
      <c r="CK10" s="59">
        <f t="shared" si="48"/>
        <v>0</v>
      </c>
      <c r="CL10" s="59">
        <f t="shared" si="49"/>
        <v>0</v>
      </c>
      <c r="CM10" s="59">
        <f t="shared" si="50"/>
        <v>0</v>
      </c>
      <c r="CN10" s="58">
        <f t="shared" si="51"/>
        <v>0</v>
      </c>
      <c r="CP10" s="59">
        <f t="shared" si="52"/>
        <v>0</v>
      </c>
      <c r="CQ10" s="59">
        <f t="shared" si="53"/>
        <v>0</v>
      </c>
      <c r="CR10" s="59">
        <f t="shared" si="54"/>
        <v>0</v>
      </c>
      <c r="CS10" s="58">
        <f t="shared" si="55"/>
        <v>0</v>
      </c>
      <c r="CU10" s="59">
        <f t="shared" si="56"/>
        <v>0</v>
      </c>
      <c r="CV10" s="59">
        <f t="shared" si="57"/>
        <v>0</v>
      </c>
      <c r="CX10" s="59">
        <f t="shared" si="58"/>
        <v>0</v>
      </c>
      <c r="CY10" s="59">
        <f t="shared" si="59"/>
        <v>0</v>
      </c>
      <c r="CZ10" s="58">
        <f t="shared" si="60"/>
        <v>0</v>
      </c>
      <c r="DB10" s="59">
        <f t="shared" si="61"/>
        <v>0</v>
      </c>
      <c r="DC10" s="59">
        <f t="shared" si="62"/>
        <v>0</v>
      </c>
      <c r="DD10" s="58">
        <f t="shared" si="63"/>
        <v>0</v>
      </c>
      <c r="DF10" s="58">
        <f t="shared" si="64"/>
        <v>0</v>
      </c>
      <c r="DH10" s="58">
        <f t="shared" si="65"/>
        <v>0</v>
      </c>
      <c r="DJ10" s="57">
        <f t="shared" si="66"/>
        <v>0</v>
      </c>
      <c r="DK10" s="57">
        <f t="shared" si="67"/>
        <v>0</v>
      </c>
      <c r="DL10" s="59">
        <f t="shared" si="68"/>
        <v>0</v>
      </c>
      <c r="DM10" s="58">
        <f t="shared" si="69"/>
        <v>0</v>
      </c>
      <c r="DO10" s="56">
        <f t="shared" si="70"/>
        <v>0</v>
      </c>
      <c r="DP10" s="14">
        <f t="shared" si="71"/>
        <v>0</v>
      </c>
      <c r="DQ10" s="59">
        <f t="shared" si="72"/>
        <v>0</v>
      </c>
      <c r="DR10" s="49">
        <f t="shared" si="73"/>
        <v>0</v>
      </c>
      <c r="DT10" s="58">
        <f t="shared" si="74"/>
        <v>0</v>
      </c>
      <c r="DU10" s="58"/>
      <c r="DV10" s="59">
        <f t="shared" si="75"/>
        <v>0</v>
      </c>
      <c r="DX10" s="58">
        <f t="shared" si="76"/>
        <v>0</v>
      </c>
      <c r="EA10" s="59">
        <f t="shared" si="77"/>
        <v>0</v>
      </c>
      <c r="EB10" s="59">
        <f t="shared" si="78"/>
        <v>0</v>
      </c>
      <c r="EC10" s="58">
        <f t="shared" si="79"/>
        <v>0</v>
      </c>
      <c r="EE10" s="29">
        <f t="shared" si="80"/>
        <v>0</v>
      </c>
      <c r="EF10" s="29">
        <f t="shared" si="81"/>
        <v>0</v>
      </c>
      <c r="EG10" s="58">
        <f t="shared" si="82"/>
        <v>0</v>
      </c>
      <c r="EI10" s="58">
        <f t="shared" si="83"/>
        <v>0</v>
      </c>
      <c r="EK10" s="59">
        <v>8</v>
      </c>
      <c r="EL10" s="59">
        <f>APE!$N$91*EO9</f>
        <v>0</v>
      </c>
      <c r="EM10" s="59">
        <f>IF(EK10&gt;APE!$O$91,0,IF(EK10&gt;APE!$P$91,IF(APE!$E$91="SAC",APE!$C$93/(APE!$O$91-APE!$P$91),IF(APE!$E$91="PRICE",IF(EK10&gt;APE!$D$91,EN10-EL10,EN10-EL10-APE!$C$95/APE!$D$91),0)),0))</f>
        <v>0</v>
      </c>
      <c r="EN10" s="59">
        <f>IF(EK10&gt;APE!$O$91,0,IF(APE!$E$91="SAC",EL10+EM10,IF(APE!$E$91="PRICE",IF(EK10&gt;APE!$P$91,APE!$C$93*APE!$G$91,EL10),0)))</f>
        <v>0</v>
      </c>
      <c r="EO10" s="59">
        <f t="shared" si="84"/>
        <v>0</v>
      </c>
    </row>
    <row r="11" spans="1:145" x14ac:dyDescent="0.25">
      <c r="B11" s="12" t="s">
        <v>90</v>
      </c>
      <c r="C11" s="13"/>
      <c r="D11" s="13"/>
      <c r="E11" s="13"/>
      <c r="F11" s="13"/>
      <c r="G11" s="13"/>
      <c r="I11" s="12" t="s">
        <v>91</v>
      </c>
      <c r="J11" s="13"/>
      <c r="K11" s="13"/>
      <c r="L11" s="13"/>
      <c r="M11" s="13"/>
      <c r="O11" s="100" t="s">
        <v>92</v>
      </c>
      <c r="P11" s="101"/>
      <c r="Q11" s="101"/>
      <c r="R11" s="101"/>
      <c r="S11" s="101"/>
      <c r="U11" s="61">
        <f t="shared" si="2"/>
        <v>45565</v>
      </c>
      <c r="V11" s="25">
        <f t="shared" si="0"/>
        <v>2024</v>
      </c>
      <c r="W11" s="25">
        <f t="shared" si="1"/>
        <v>9</v>
      </c>
      <c r="X11" s="25"/>
      <c r="Y11" s="25"/>
      <c r="Z11" s="62">
        <f t="shared" si="3"/>
        <v>0</v>
      </c>
      <c r="AA11" s="62">
        <f t="shared" si="4"/>
        <v>0</v>
      </c>
      <c r="AB11" s="62">
        <f t="shared" si="5"/>
        <v>0</v>
      </c>
      <c r="AC11" s="33">
        <f t="shared" si="6"/>
        <v>0</v>
      </c>
      <c r="AD11" s="69">
        <f t="shared" si="7"/>
        <v>0.99403774709023818</v>
      </c>
      <c r="AE11" s="70">
        <f t="shared" si="8"/>
        <v>0</v>
      </c>
      <c r="AF11" s="25"/>
      <c r="AG11" s="71">
        <f t="shared" si="9"/>
        <v>0</v>
      </c>
      <c r="AH11" s="62">
        <f t="shared" si="10"/>
        <v>0</v>
      </c>
      <c r="AI11" s="62">
        <f t="shared" si="11"/>
        <v>0</v>
      </c>
      <c r="AJ11" s="71">
        <f t="shared" si="12"/>
        <v>0</v>
      </c>
      <c r="AK11" s="72">
        <f t="shared" si="13"/>
        <v>0</v>
      </c>
      <c r="AL11" s="25"/>
      <c r="AM11" s="73">
        <f t="shared" si="85"/>
        <v>0</v>
      </c>
      <c r="AN11" s="25"/>
      <c r="AO11" s="74">
        <f t="shared" si="14"/>
        <v>0</v>
      </c>
      <c r="AP11" s="75">
        <f t="shared" si="15"/>
        <v>0</v>
      </c>
      <c r="AQ11" s="76">
        <f t="shared" si="16"/>
        <v>0</v>
      </c>
      <c r="AR11" s="25"/>
      <c r="AS11" s="75">
        <f t="shared" si="17"/>
        <v>0</v>
      </c>
      <c r="AT11" s="74">
        <f t="shared" si="18"/>
        <v>0</v>
      </c>
      <c r="AU11" s="33">
        <f t="shared" si="19"/>
        <v>0</v>
      </c>
      <c r="AV11" s="25"/>
      <c r="AW11" s="74">
        <f t="shared" si="20"/>
        <v>0</v>
      </c>
      <c r="AX11" s="75">
        <f t="shared" si="21"/>
        <v>0</v>
      </c>
      <c r="AY11" s="76">
        <f t="shared" si="22"/>
        <v>0</v>
      </c>
      <c r="BB11" s="59">
        <f t="shared" si="23"/>
        <v>0</v>
      </c>
      <c r="BC11" s="59">
        <f t="shared" si="24"/>
        <v>0</v>
      </c>
      <c r="BD11" s="59">
        <f t="shared" si="25"/>
        <v>0</v>
      </c>
      <c r="BF11" s="59">
        <f t="shared" si="26"/>
        <v>0</v>
      </c>
      <c r="BG11" s="59">
        <f t="shared" si="27"/>
        <v>0</v>
      </c>
      <c r="BH11" s="59">
        <f t="shared" si="28"/>
        <v>0</v>
      </c>
      <c r="BI11" s="58">
        <f t="shared" si="29"/>
        <v>0</v>
      </c>
      <c r="BK11" s="59">
        <f t="shared" si="30"/>
        <v>0</v>
      </c>
      <c r="BL11" s="59">
        <f t="shared" si="31"/>
        <v>0</v>
      </c>
      <c r="BM11" s="59">
        <f t="shared" si="32"/>
        <v>0</v>
      </c>
      <c r="BN11" s="58">
        <f t="shared" si="33"/>
        <v>0</v>
      </c>
      <c r="BP11" s="58">
        <f t="shared" si="34"/>
        <v>0</v>
      </c>
      <c r="BR11" s="57">
        <f t="shared" si="35"/>
        <v>0</v>
      </c>
      <c r="BS11" s="57">
        <f t="shared" si="36"/>
        <v>0</v>
      </c>
      <c r="BT11" s="59">
        <f t="shared" si="37"/>
        <v>0</v>
      </c>
      <c r="BU11" s="58">
        <f t="shared" si="38"/>
        <v>0</v>
      </c>
      <c r="BW11" s="56">
        <f t="shared" si="39"/>
        <v>0</v>
      </c>
      <c r="BX11" s="14">
        <f t="shared" si="40"/>
        <v>0</v>
      </c>
      <c r="BY11" s="59">
        <f t="shared" si="41"/>
        <v>0</v>
      </c>
      <c r="BZ11" s="58">
        <f t="shared" si="42"/>
        <v>0</v>
      </c>
      <c r="CB11" s="58">
        <f t="shared" si="43"/>
        <v>0</v>
      </c>
      <c r="CD11" s="58">
        <f t="shared" si="44"/>
        <v>0</v>
      </c>
      <c r="CG11" s="59">
        <f t="shared" si="45"/>
        <v>0</v>
      </c>
      <c r="CH11" s="59">
        <f t="shared" si="46"/>
        <v>0</v>
      </c>
      <c r="CI11" s="59">
        <f t="shared" si="47"/>
        <v>0</v>
      </c>
      <c r="CK11" s="59">
        <f t="shared" si="48"/>
        <v>0</v>
      </c>
      <c r="CL11" s="59">
        <f t="shared" si="49"/>
        <v>0</v>
      </c>
      <c r="CM11" s="59">
        <f t="shared" si="50"/>
        <v>0</v>
      </c>
      <c r="CN11" s="58">
        <f t="shared" si="51"/>
        <v>0</v>
      </c>
      <c r="CP11" s="59">
        <f t="shared" si="52"/>
        <v>0</v>
      </c>
      <c r="CQ11" s="59">
        <f t="shared" si="53"/>
        <v>0</v>
      </c>
      <c r="CR11" s="59">
        <f t="shared" si="54"/>
        <v>0</v>
      </c>
      <c r="CS11" s="58">
        <f t="shared" si="55"/>
        <v>0</v>
      </c>
      <c r="CU11" s="59">
        <f t="shared" si="56"/>
        <v>0</v>
      </c>
      <c r="CV11" s="59">
        <f t="shared" si="57"/>
        <v>0</v>
      </c>
      <c r="CX11" s="59">
        <f t="shared" si="58"/>
        <v>0</v>
      </c>
      <c r="CY11" s="59">
        <f t="shared" si="59"/>
        <v>0</v>
      </c>
      <c r="CZ11" s="58">
        <f t="shared" si="60"/>
        <v>0</v>
      </c>
      <c r="DB11" s="59">
        <f t="shared" si="61"/>
        <v>0</v>
      </c>
      <c r="DC11" s="59">
        <f t="shared" si="62"/>
        <v>0</v>
      </c>
      <c r="DD11" s="58">
        <f t="shared" si="63"/>
        <v>0</v>
      </c>
      <c r="DF11" s="58">
        <f t="shared" si="64"/>
        <v>0</v>
      </c>
      <c r="DH11" s="58">
        <f t="shared" si="65"/>
        <v>0</v>
      </c>
      <c r="DJ11" s="57">
        <f t="shared" si="66"/>
        <v>0</v>
      </c>
      <c r="DK11" s="57">
        <f t="shared" si="67"/>
        <v>0</v>
      </c>
      <c r="DL11" s="59">
        <f t="shared" si="68"/>
        <v>0</v>
      </c>
      <c r="DM11" s="58">
        <f t="shared" si="69"/>
        <v>0</v>
      </c>
      <c r="DO11" s="56">
        <f t="shared" si="70"/>
        <v>0</v>
      </c>
      <c r="DP11" s="14">
        <f t="shared" si="71"/>
        <v>0</v>
      </c>
      <c r="DQ11" s="59">
        <f t="shared" si="72"/>
        <v>0</v>
      </c>
      <c r="DR11" s="49">
        <f t="shared" si="73"/>
        <v>0</v>
      </c>
      <c r="DT11" s="58">
        <f t="shared" si="74"/>
        <v>0</v>
      </c>
      <c r="DU11" s="58"/>
      <c r="DV11" s="59">
        <f t="shared" si="75"/>
        <v>0</v>
      </c>
      <c r="DX11" s="58">
        <f t="shared" si="76"/>
        <v>0</v>
      </c>
      <c r="EA11" s="59">
        <f t="shared" si="77"/>
        <v>0</v>
      </c>
      <c r="EB11" s="59">
        <f t="shared" si="78"/>
        <v>0</v>
      </c>
      <c r="EC11" s="58">
        <f t="shared" si="79"/>
        <v>0</v>
      </c>
      <c r="EE11" s="29">
        <f t="shared" si="80"/>
        <v>0</v>
      </c>
      <c r="EF11" s="29">
        <f t="shared" si="81"/>
        <v>0</v>
      </c>
      <c r="EG11" s="58">
        <f t="shared" si="82"/>
        <v>0</v>
      </c>
      <c r="EI11" s="58">
        <f t="shared" si="83"/>
        <v>0</v>
      </c>
      <c r="EK11" s="59">
        <v>9</v>
      </c>
      <c r="EL11" s="59">
        <f>APE!$N$91*EO10</f>
        <v>0</v>
      </c>
      <c r="EM11" s="59">
        <f>IF(EK11&gt;APE!$O$91,0,IF(EK11&gt;APE!$P$91,IF(APE!$E$91="SAC",APE!$C$93/(APE!$O$91-APE!$P$91),IF(APE!$E$91="PRICE",IF(EK11&gt;APE!$D$91,EN11-EL11,EN11-EL11-APE!$C$95/APE!$D$91),0)),0))</f>
        <v>0</v>
      </c>
      <c r="EN11" s="59">
        <f>IF(EK11&gt;APE!$O$91,0,IF(APE!$E$91="SAC",EL11+EM11,IF(APE!$E$91="PRICE",IF(EK11&gt;APE!$P$91,APE!$C$93*APE!$G$91,EL11),0)))</f>
        <v>0</v>
      </c>
      <c r="EO11" s="59">
        <f t="shared" si="84"/>
        <v>0</v>
      </c>
    </row>
    <row r="12" spans="1:145" x14ac:dyDescent="0.25">
      <c r="B12" s="24"/>
      <c r="I12" s="24"/>
      <c r="U12" s="61">
        <f t="shared" si="2"/>
        <v>45596</v>
      </c>
      <c r="V12" s="25">
        <f t="shared" si="0"/>
        <v>2024</v>
      </c>
      <c r="W12" s="25">
        <f t="shared" si="1"/>
        <v>10</v>
      </c>
      <c r="X12" s="25"/>
      <c r="Y12" s="25"/>
      <c r="Z12" s="62">
        <f t="shared" si="3"/>
        <v>0</v>
      </c>
      <c r="AA12" s="62">
        <f t="shared" si="4"/>
        <v>0</v>
      </c>
      <c r="AB12" s="62">
        <f t="shared" si="5"/>
        <v>0</v>
      </c>
      <c r="AC12" s="33">
        <f t="shared" si="6"/>
        <v>0</v>
      </c>
      <c r="AD12" s="69">
        <f t="shared" si="7"/>
        <v>0.99337747278155231</v>
      </c>
      <c r="AE12" s="70">
        <f t="shared" si="8"/>
        <v>0</v>
      </c>
      <c r="AF12" s="25"/>
      <c r="AG12" s="71">
        <f t="shared" si="9"/>
        <v>0</v>
      </c>
      <c r="AH12" s="62">
        <f t="shared" si="10"/>
        <v>0</v>
      </c>
      <c r="AI12" s="62">
        <f t="shared" si="11"/>
        <v>0</v>
      </c>
      <c r="AJ12" s="71">
        <f t="shared" si="12"/>
        <v>0</v>
      </c>
      <c r="AK12" s="72">
        <f t="shared" si="13"/>
        <v>0</v>
      </c>
      <c r="AL12" s="25"/>
      <c r="AM12" s="73">
        <f t="shared" si="85"/>
        <v>0</v>
      </c>
      <c r="AN12" s="25"/>
      <c r="AO12" s="74">
        <f t="shared" si="14"/>
        <v>0</v>
      </c>
      <c r="AP12" s="75">
        <f t="shared" si="15"/>
        <v>0</v>
      </c>
      <c r="AQ12" s="76">
        <f t="shared" si="16"/>
        <v>0</v>
      </c>
      <c r="AR12" s="25"/>
      <c r="AS12" s="75">
        <f t="shared" si="17"/>
        <v>0</v>
      </c>
      <c r="AT12" s="74">
        <f t="shared" si="18"/>
        <v>0</v>
      </c>
      <c r="AU12" s="33">
        <f t="shared" si="19"/>
        <v>0</v>
      </c>
      <c r="AV12" s="25"/>
      <c r="AW12" s="74">
        <f t="shared" si="20"/>
        <v>0</v>
      </c>
      <c r="AX12" s="75">
        <f t="shared" si="21"/>
        <v>0</v>
      </c>
      <c r="AY12" s="76">
        <f t="shared" si="22"/>
        <v>0</v>
      </c>
      <c r="BB12" s="59">
        <f t="shared" si="23"/>
        <v>0</v>
      </c>
      <c r="BC12" s="59">
        <f t="shared" si="24"/>
        <v>0</v>
      </c>
      <c r="BD12" s="59">
        <f t="shared" si="25"/>
        <v>0</v>
      </c>
      <c r="BF12" s="59">
        <f t="shared" si="26"/>
        <v>0</v>
      </c>
      <c r="BG12" s="59">
        <f t="shared" si="27"/>
        <v>0</v>
      </c>
      <c r="BH12" s="59">
        <f t="shared" si="28"/>
        <v>0</v>
      </c>
      <c r="BI12" s="58">
        <f t="shared" si="29"/>
        <v>0</v>
      </c>
      <c r="BK12" s="59">
        <f t="shared" si="30"/>
        <v>0</v>
      </c>
      <c r="BL12" s="59">
        <f t="shared" si="31"/>
        <v>0</v>
      </c>
      <c r="BM12" s="59">
        <f t="shared" si="32"/>
        <v>0</v>
      </c>
      <c r="BN12" s="58">
        <f t="shared" si="33"/>
        <v>0</v>
      </c>
      <c r="BP12" s="58">
        <f t="shared" si="34"/>
        <v>0</v>
      </c>
      <c r="BR12" s="57">
        <f t="shared" si="35"/>
        <v>0</v>
      </c>
      <c r="BS12" s="57">
        <f t="shared" si="36"/>
        <v>0</v>
      </c>
      <c r="BT12" s="59">
        <f t="shared" si="37"/>
        <v>0</v>
      </c>
      <c r="BU12" s="58">
        <f t="shared" si="38"/>
        <v>0</v>
      </c>
      <c r="BW12" s="56">
        <f t="shared" si="39"/>
        <v>0</v>
      </c>
      <c r="BX12" s="14">
        <f t="shared" si="40"/>
        <v>0</v>
      </c>
      <c r="BY12" s="59">
        <f t="shared" si="41"/>
        <v>0</v>
      </c>
      <c r="BZ12" s="58">
        <f t="shared" si="42"/>
        <v>0</v>
      </c>
      <c r="CB12" s="58">
        <f t="shared" si="43"/>
        <v>0</v>
      </c>
      <c r="CD12" s="58">
        <f t="shared" si="44"/>
        <v>0</v>
      </c>
      <c r="CG12" s="59">
        <f t="shared" si="45"/>
        <v>0</v>
      </c>
      <c r="CH12" s="59">
        <f t="shared" si="46"/>
        <v>0</v>
      </c>
      <c r="CI12" s="59">
        <f t="shared" si="47"/>
        <v>0</v>
      </c>
      <c r="CK12" s="59">
        <f t="shared" si="48"/>
        <v>0</v>
      </c>
      <c r="CL12" s="59">
        <f t="shared" si="49"/>
        <v>0</v>
      </c>
      <c r="CM12" s="59">
        <f t="shared" si="50"/>
        <v>0</v>
      </c>
      <c r="CN12" s="58">
        <f t="shared" si="51"/>
        <v>0</v>
      </c>
      <c r="CP12" s="59">
        <f t="shared" si="52"/>
        <v>0</v>
      </c>
      <c r="CQ12" s="59">
        <f t="shared" si="53"/>
        <v>0</v>
      </c>
      <c r="CR12" s="59">
        <f t="shared" si="54"/>
        <v>0</v>
      </c>
      <c r="CS12" s="58">
        <f t="shared" si="55"/>
        <v>0</v>
      </c>
      <c r="CU12" s="59">
        <f t="shared" si="56"/>
        <v>0</v>
      </c>
      <c r="CV12" s="59">
        <f t="shared" si="57"/>
        <v>0</v>
      </c>
      <c r="CX12" s="59">
        <f t="shared" si="58"/>
        <v>0</v>
      </c>
      <c r="CY12" s="59">
        <f t="shared" si="59"/>
        <v>0</v>
      </c>
      <c r="CZ12" s="58">
        <f t="shared" si="60"/>
        <v>0</v>
      </c>
      <c r="DB12" s="59">
        <f t="shared" si="61"/>
        <v>0</v>
      </c>
      <c r="DC12" s="59">
        <f t="shared" si="62"/>
        <v>0</v>
      </c>
      <c r="DD12" s="58">
        <f t="shared" si="63"/>
        <v>0</v>
      </c>
      <c r="DF12" s="58">
        <f t="shared" si="64"/>
        <v>0</v>
      </c>
      <c r="DH12" s="58">
        <f t="shared" si="65"/>
        <v>0</v>
      </c>
      <c r="DJ12" s="57">
        <f t="shared" si="66"/>
        <v>0</v>
      </c>
      <c r="DK12" s="57">
        <f t="shared" si="67"/>
        <v>0</v>
      </c>
      <c r="DL12" s="59">
        <f t="shared" si="68"/>
        <v>0</v>
      </c>
      <c r="DM12" s="58">
        <f t="shared" si="69"/>
        <v>0</v>
      </c>
      <c r="DO12" s="56">
        <f t="shared" si="70"/>
        <v>0</v>
      </c>
      <c r="DP12" s="14">
        <f t="shared" si="71"/>
        <v>0</v>
      </c>
      <c r="DQ12" s="59">
        <f t="shared" si="72"/>
        <v>0</v>
      </c>
      <c r="DR12" s="49">
        <f t="shared" si="73"/>
        <v>0</v>
      </c>
      <c r="DT12" s="58">
        <f t="shared" si="74"/>
        <v>0</v>
      </c>
      <c r="DU12" s="58"/>
      <c r="DV12" s="59">
        <f t="shared" si="75"/>
        <v>0</v>
      </c>
      <c r="DX12" s="58">
        <f t="shared" si="76"/>
        <v>0</v>
      </c>
      <c r="EA12" s="59">
        <f t="shared" si="77"/>
        <v>0</v>
      </c>
      <c r="EB12" s="59">
        <f t="shared" si="78"/>
        <v>0</v>
      </c>
      <c r="EC12" s="58">
        <f t="shared" si="79"/>
        <v>0</v>
      </c>
      <c r="EE12" s="29">
        <f t="shared" si="80"/>
        <v>0</v>
      </c>
      <c r="EF12" s="29">
        <f t="shared" si="81"/>
        <v>0</v>
      </c>
      <c r="EG12" s="58">
        <f t="shared" si="82"/>
        <v>0</v>
      </c>
      <c r="EI12" s="58">
        <f t="shared" si="83"/>
        <v>0</v>
      </c>
      <c r="EK12" s="59">
        <v>10</v>
      </c>
      <c r="EL12" s="59">
        <f>APE!$N$91*EO11</f>
        <v>0</v>
      </c>
      <c r="EM12" s="59">
        <f>IF(EK12&gt;APE!$O$91,0,IF(EK12&gt;APE!$P$91,IF(APE!$E$91="SAC",APE!$C$93/(APE!$O$91-APE!$P$91),IF(APE!$E$91="PRICE",IF(EK12&gt;APE!$D$91,EN12-EL12,EN12-EL12-APE!$C$95/APE!$D$91),0)),0))</f>
        <v>0</v>
      </c>
      <c r="EN12" s="59">
        <f>IF(EK12&gt;APE!$O$91,0,IF(APE!$E$91="SAC",EL12+EM12,IF(APE!$E$91="PRICE",IF(EK12&gt;APE!$P$91,APE!$C$93*APE!$G$91,EL12),0)))</f>
        <v>0</v>
      </c>
      <c r="EO12" s="59">
        <f t="shared" si="84"/>
        <v>0</v>
      </c>
    </row>
    <row r="13" spans="1:145" x14ac:dyDescent="0.25">
      <c r="B13" s="16" t="s">
        <v>93</v>
      </c>
      <c r="C13" s="130"/>
      <c r="D13" s="131"/>
      <c r="E13" s="20" t="s">
        <v>5</v>
      </c>
      <c r="F13" s="38"/>
      <c r="G13" s="14" t="s">
        <v>94</v>
      </c>
      <c r="I13" s="20" t="s">
        <v>95</v>
      </c>
      <c r="J13" s="42">
        <f>(F29/12)/(VLOOKUP(APE!$M$13,APE!$E$81:$F$83,2,0)*APE!$I$29*(365/12))</f>
        <v>0</v>
      </c>
      <c r="K13" s="14" t="s">
        <v>96</v>
      </c>
      <c r="L13" s="20" t="s">
        <v>97</v>
      </c>
      <c r="M13" s="18" t="s">
        <v>98</v>
      </c>
      <c r="N13" s="25"/>
      <c r="P13" s="111" t="s">
        <v>99</v>
      </c>
      <c r="Q13" s="120">
        <f>IFERROR(IRR(R20:R50),0)</f>
        <v>0</v>
      </c>
      <c r="R13" s="121"/>
      <c r="U13" s="61">
        <f t="shared" si="2"/>
        <v>45626</v>
      </c>
      <c r="V13" s="25">
        <f t="shared" si="0"/>
        <v>2024</v>
      </c>
      <c r="W13" s="25">
        <f t="shared" si="1"/>
        <v>11</v>
      </c>
      <c r="X13" s="25"/>
      <c r="Y13" s="25"/>
      <c r="Z13" s="62">
        <f t="shared" si="3"/>
        <v>0</v>
      </c>
      <c r="AA13" s="62">
        <f t="shared" si="4"/>
        <v>0</v>
      </c>
      <c r="AB13" s="62">
        <f t="shared" si="5"/>
        <v>0</v>
      </c>
      <c r="AC13" s="33">
        <f t="shared" si="6"/>
        <v>0</v>
      </c>
      <c r="AD13" s="69">
        <f t="shared" si="7"/>
        <v>0.99271763704993665</v>
      </c>
      <c r="AE13" s="70">
        <f t="shared" si="8"/>
        <v>0</v>
      </c>
      <c r="AF13" s="25"/>
      <c r="AG13" s="71">
        <f t="shared" si="9"/>
        <v>0</v>
      </c>
      <c r="AH13" s="62">
        <f t="shared" si="10"/>
        <v>0</v>
      </c>
      <c r="AI13" s="62">
        <f t="shared" si="11"/>
        <v>0</v>
      </c>
      <c r="AJ13" s="71">
        <f t="shared" si="12"/>
        <v>0</v>
      </c>
      <c r="AK13" s="72">
        <f t="shared" si="13"/>
        <v>0</v>
      </c>
      <c r="AL13" s="25"/>
      <c r="AM13" s="73">
        <f t="shared" si="85"/>
        <v>0</v>
      </c>
      <c r="AN13" s="25"/>
      <c r="AO13" s="74">
        <f t="shared" si="14"/>
        <v>0</v>
      </c>
      <c r="AP13" s="75">
        <f t="shared" si="15"/>
        <v>0</v>
      </c>
      <c r="AQ13" s="76">
        <f t="shared" si="16"/>
        <v>0</v>
      </c>
      <c r="AR13" s="25"/>
      <c r="AS13" s="75">
        <f t="shared" si="17"/>
        <v>0</v>
      </c>
      <c r="AT13" s="74">
        <f t="shared" si="18"/>
        <v>0</v>
      </c>
      <c r="AU13" s="33">
        <f t="shared" si="19"/>
        <v>0</v>
      </c>
      <c r="AV13" s="25"/>
      <c r="AW13" s="74">
        <f t="shared" si="20"/>
        <v>0</v>
      </c>
      <c r="AX13" s="75">
        <f t="shared" si="21"/>
        <v>0</v>
      </c>
      <c r="AY13" s="76">
        <f t="shared" si="22"/>
        <v>0</v>
      </c>
      <c r="BB13" s="59">
        <f t="shared" si="23"/>
        <v>0</v>
      </c>
      <c r="BC13" s="59">
        <f t="shared" si="24"/>
        <v>0</v>
      </c>
      <c r="BD13" s="59">
        <f t="shared" si="25"/>
        <v>0</v>
      </c>
      <c r="BF13" s="59">
        <f t="shared" si="26"/>
        <v>0</v>
      </c>
      <c r="BG13" s="59">
        <f t="shared" si="27"/>
        <v>0</v>
      </c>
      <c r="BH13" s="59">
        <f t="shared" si="28"/>
        <v>0</v>
      </c>
      <c r="BI13" s="58">
        <f t="shared" si="29"/>
        <v>0</v>
      </c>
      <c r="BK13" s="59">
        <f t="shared" si="30"/>
        <v>0</v>
      </c>
      <c r="BL13" s="59">
        <f t="shared" si="31"/>
        <v>0</v>
      </c>
      <c r="BM13" s="59">
        <f t="shared" si="32"/>
        <v>0</v>
      </c>
      <c r="BN13" s="58">
        <f t="shared" si="33"/>
        <v>0</v>
      </c>
      <c r="BP13" s="58">
        <f t="shared" si="34"/>
        <v>0</v>
      </c>
      <c r="BR13" s="57">
        <f t="shared" si="35"/>
        <v>0</v>
      </c>
      <c r="BS13" s="57">
        <f t="shared" si="36"/>
        <v>0</v>
      </c>
      <c r="BT13" s="59">
        <f t="shared" si="37"/>
        <v>0</v>
      </c>
      <c r="BU13" s="58">
        <f t="shared" si="38"/>
        <v>0</v>
      </c>
      <c r="BW13" s="56">
        <f t="shared" si="39"/>
        <v>0</v>
      </c>
      <c r="BX13" s="14">
        <f t="shared" si="40"/>
        <v>0</v>
      </c>
      <c r="BY13" s="59">
        <f t="shared" si="41"/>
        <v>0</v>
      </c>
      <c r="BZ13" s="58">
        <f t="shared" si="42"/>
        <v>0</v>
      </c>
      <c r="CB13" s="58">
        <f t="shared" si="43"/>
        <v>0</v>
      </c>
      <c r="CD13" s="58">
        <f t="shared" si="44"/>
        <v>0</v>
      </c>
      <c r="CG13" s="59">
        <f t="shared" si="45"/>
        <v>0</v>
      </c>
      <c r="CH13" s="59">
        <f t="shared" si="46"/>
        <v>0</v>
      </c>
      <c r="CI13" s="59">
        <f t="shared" si="47"/>
        <v>0</v>
      </c>
      <c r="CK13" s="59">
        <f t="shared" si="48"/>
        <v>0</v>
      </c>
      <c r="CL13" s="59">
        <f t="shared" si="49"/>
        <v>0</v>
      </c>
      <c r="CM13" s="59">
        <f t="shared" si="50"/>
        <v>0</v>
      </c>
      <c r="CN13" s="58">
        <f t="shared" si="51"/>
        <v>0</v>
      </c>
      <c r="CP13" s="59">
        <f t="shared" si="52"/>
        <v>0</v>
      </c>
      <c r="CQ13" s="59">
        <f t="shared" si="53"/>
        <v>0</v>
      </c>
      <c r="CR13" s="59">
        <f t="shared" si="54"/>
        <v>0</v>
      </c>
      <c r="CS13" s="58">
        <f t="shared" si="55"/>
        <v>0</v>
      </c>
      <c r="CU13" s="59">
        <f t="shared" si="56"/>
        <v>0</v>
      </c>
      <c r="CV13" s="59">
        <f t="shared" si="57"/>
        <v>0</v>
      </c>
      <c r="CX13" s="59">
        <f t="shared" si="58"/>
        <v>0</v>
      </c>
      <c r="CY13" s="59">
        <f t="shared" si="59"/>
        <v>0</v>
      </c>
      <c r="CZ13" s="58">
        <f t="shared" si="60"/>
        <v>0</v>
      </c>
      <c r="DB13" s="59">
        <f t="shared" si="61"/>
        <v>0</v>
      </c>
      <c r="DC13" s="59">
        <f t="shared" si="62"/>
        <v>0</v>
      </c>
      <c r="DD13" s="58">
        <f t="shared" si="63"/>
        <v>0</v>
      </c>
      <c r="DF13" s="58">
        <f t="shared" si="64"/>
        <v>0</v>
      </c>
      <c r="DH13" s="58">
        <f t="shared" si="65"/>
        <v>0</v>
      </c>
      <c r="DJ13" s="57">
        <f t="shared" si="66"/>
        <v>0</v>
      </c>
      <c r="DK13" s="57">
        <f t="shared" si="67"/>
        <v>0</v>
      </c>
      <c r="DL13" s="59">
        <f t="shared" si="68"/>
        <v>0</v>
      </c>
      <c r="DM13" s="58">
        <f t="shared" si="69"/>
        <v>0</v>
      </c>
      <c r="DO13" s="56">
        <f t="shared" si="70"/>
        <v>0</v>
      </c>
      <c r="DP13" s="14">
        <f t="shared" si="71"/>
        <v>0</v>
      </c>
      <c r="DQ13" s="59">
        <f t="shared" si="72"/>
        <v>0</v>
      </c>
      <c r="DR13" s="49">
        <f t="shared" si="73"/>
        <v>0</v>
      </c>
      <c r="DT13" s="58">
        <f t="shared" si="74"/>
        <v>0</v>
      </c>
      <c r="DU13" s="58"/>
      <c r="DV13" s="59">
        <f t="shared" si="75"/>
        <v>0</v>
      </c>
      <c r="DX13" s="58">
        <f t="shared" si="76"/>
        <v>0</v>
      </c>
      <c r="EA13" s="59">
        <f t="shared" si="77"/>
        <v>0</v>
      </c>
      <c r="EB13" s="59">
        <f t="shared" si="78"/>
        <v>0</v>
      </c>
      <c r="EC13" s="58">
        <f t="shared" si="79"/>
        <v>0</v>
      </c>
      <c r="EE13" s="29">
        <f t="shared" si="80"/>
        <v>0</v>
      </c>
      <c r="EF13" s="29">
        <f t="shared" si="81"/>
        <v>0</v>
      </c>
      <c r="EG13" s="58">
        <f t="shared" si="82"/>
        <v>0</v>
      </c>
      <c r="EI13" s="58">
        <f t="shared" si="83"/>
        <v>0</v>
      </c>
      <c r="EK13" s="59">
        <v>11</v>
      </c>
      <c r="EL13" s="59">
        <f>APE!$N$91*EO12</f>
        <v>0</v>
      </c>
      <c r="EM13" s="59">
        <f>IF(EK13&gt;APE!$O$91,0,IF(EK13&gt;APE!$P$91,IF(APE!$E$91="SAC",APE!$C$93/(APE!$O$91-APE!$P$91),IF(APE!$E$91="PRICE",IF(EK13&gt;APE!$D$91,EN13-EL13,EN13-EL13-APE!$C$95/APE!$D$91),0)),0))</f>
        <v>0</v>
      </c>
      <c r="EN13" s="59">
        <f>IF(EK13&gt;APE!$O$91,0,IF(APE!$E$91="SAC",EL13+EM13,IF(APE!$E$91="PRICE",IF(EK13&gt;APE!$P$91,APE!$C$93*APE!$G$91,EL13),0)))</f>
        <v>0</v>
      </c>
      <c r="EO13" s="59">
        <f t="shared" si="84"/>
        <v>0</v>
      </c>
    </row>
    <row r="14" spans="1:145" x14ac:dyDescent="0.25">
      <c r="B14" s="17" t="s">
        <v>100</v>
      </c>
      <c r="C14" s="133"/>
      <c r="D14" s="134"/>
      <c r="G14" s="25"/>
      <c r="I14" s="20" t="s">
        <v>101</v>
      </c>
      <c r="J14" s="38"/>
      <c r="K14" s="48">
        <f>J14*F86</f>
        <v>0</v>
      </c>
      <c r="L14" s="20" t="s">
        <v>102</v>
      </c>
      <c r="M14" s="23">
        <v>1</v>
      </c>
      <c r="N14" s="27"/>
      <c r="P14" s="112" t="s">
        <v>103</v>
      </c>
      <c r="Q14" s="139">
        <f>IFERROR(NPV(J8,R20:R50),0)</f>
        <v>0</v>
      </c>
      <c r="R14" s="123"/>
      <c r="U14" s="61">
        <f t="shared" si="2"/>
        <v>45657</v>
      </c>
      <c r="V14" s="25">
        <f t="shared" si="0"/>
        <v>2024</v>
      </c>
      <c r="W14" s="25">
        <f t="shared" si="1"/>
        <v>12</v>
      </c>
      <c r="X14" s="25"/>
      <c r="Y14" s="25"/>
      <c r="Z14" s="62">
        <f t="shared" si="3"/>
        <v>0</v>
      </c>
      <c r="AA14" s="62">
        <f t="shared" si="4"/>
        <v>0</v>
      </c>
      <c r="AB14" s="62">
        <f t="shared" si="5"/>
        <v>0</v>
      </c>
      <c r="AC14" s="33">
        <f t="shared" si="6"/>
        <v>0</v>
      </c>
      <c r="AD14" s="69">
        <f t="shared" si="7"/>
        <v>0.99205823960407302</v>
      </c>
      <c r="AE14" s="70">
        <f t="shared" si="8"/>
        <v>0</v>
      </c>
      <c r="AF14" s="25"/>
      <c r="AG14" s="71">
        <f t="shared" si="9"/>
        <v>0</v>
      </c>
      <c r="AH14" s="62">
        <f t="shared" si="10"/>
        <v>0</v>
      </c>
      <c r="AI14" s="62">
        <f t="shared" si="11"/>
        <v>0</v>
      </c>
      <c r="AJ14" s="71">
        <f t="shared" si="12"/>
        <v>0</v>
      </c>
      <c r="AK14" s="72">
        <f t="shared" si="13"/>
        <v>0</v>
      </c>
      <c r="AL14" s="25"/>
      <c r="AM14" s="73">
        <f t="shared" si="85"/>
        <v>0</v>
      </c>
      <c r="AN14" s="25"/>
      <c r="AO14" s="74">
        <f t="shared" si="14"/>
        <v>0</v>
      </c>
      <c r="AP14" s="75">
        <f t="shared" si="15"/>
        <v>0</v>
      </c>
      <c r="AQ14" s="76">
        <f t="shared" si="16"/>
        <v>0</v>
      </c>
      <c r="AR14" s="25"/>
      <c r="AS14" s="75">
        <f t="shared" si="17"/>
        <v>0</v>
      </c>
      <c r="AT14" s="74">
        <f t="shared" si="18"/>
        <v>0</v>
      </c>
      <c r="AU14" s="33">
        <f t="shared" si="19"/>
        <v>0</v>
      </c>
      <c r="AV14" s="25"/>
      <c r="AW14" s="74">
        <f t="shared" si="20"/>
        <v>0</v>
      </c>
      <c r="AX14" s="75">
        <f t="shared" si="21"/>
        <v>0</v>
      </c>
      <c r="AY14" s="76">
        <f t="shared" si="22"/>
        <v>0</v>
      </c>
      <c r="BB14" s="59">
        <f t="shared" si="23"/>
        <v>0</v>
      </c>
      <c r="BC14" s="59">
        <f t="shared" si="24"/>
        <v>0</v>
      </c>
      <c r="BD14" s="59">
        <f t="shared" si="25"/>
        <v>0</v>
      </c>
      <c r="BF14" s="59">
        <f t="shared" si="26"/>
        <v>0</v>
      </c>
      <c r="BG14" s="59">
        <f t="shared" si="27"/>
        <v>0</v>
      </c>
      <c r="BH14" s="59">
        <f t="shared" si="28"/>
        <v>0</v>
      </c>
      <c r="BI14" s="58">
        <f t="shared" si="29"/>
        <v>0</v>
      </c>
      <c r="BK14" s="59">
        <f t="shared" si="30"/>
        <v>0</v>
      </c>
      <c r="BL14" s="59">
        <f t="shared" si="31"/>
        <v>0</v>
      </c>
      <c r="BM14" s="59">
        <f t="shared" si="32"/>
        <v>0</v>
      </c>
      <c r="BN14" s="58">
        <f t="shared" si="33"/>
        <v>0</v>
      </c>
      <c r="BP14" s="58">
        <f t="shared" si="34"/>
        <v>0</v>
      </c>
      <c r="BR14" s="57">
        <f t="shared" si="35"/>
        <v>0</v>
      </c>
      <c r="BS14" s="57">
        <f t="shared" si="36"/>
        <v>0</v>
      </c>
      <c r="BT14" s="59">
        <f t="shared" si="37"/>
        <v>0</v>
      </c>
      <c r="BU14" s="58">
        <f t="shared" si="38"/>
        <v>0</v>
      </c>
      <c r="BW14" s="56">
        <f t="shared" si="39"/>
        <v>0</v>
      </c>
      <c r="BX14" s="14">
        <f t="shared" si="40"/>
        <v>0</v>
      </c>
      <c r="BY14" s="59">
        <f t="shared" si="41"/>
        <v>0</v>
      </c>
      <c r="BZ14" s="58">
        <f t="shared" si="42"/>
        <v>0</v>
      </c>
      <c r="CB14" s="58">
        <f t="shared" si="43"/>
        <v>0</v>
      </c>
      <c r="CD14" s="58">
        <f t="shared" si="44"/>
        <v>0</v>
      </c>
      <c r="CG14" s="59">
        <f t="shared" si="45"/>
        <v>0</v>
      </c>
      <c r="CH14" s="59">
        <f t="shared" si="46"/>
        <v>0</v>
      </c>
      <c r="CI14" s="59">
        <f t="shared" si="47"/>
        <v>0</v>
      </c>
      <c r="CK14" s="59">
        <f t="shared" si="48"/>
        <v>0</v>
      </c>
      <c r="CL14" s="59">
        <f t="shared" si="49"/>
        <v>0</v>
      </c>
      <c r="CM14" s="59">
        <f t="shared" si="50"/>
        <v>0</v>
      </c>
      <c r="CN14" s="58">
        <f t="shared" si="51"/>
        <v>0</v>
      </c>
      <c r="CP14" s="59">
        <f t="shared" si="52"/>
        <v>0</v>
      </c>
      <c r="CQ14" s="59">
        <f t="shared" si="53"/>
        <v>0</v>
      </c>
      <c r="CR14" s="59">
        <f t="shared" si="54"/>
        <v>0</v>
      </c>
      <c r="CS14" s="58">
        <f t="shared" si="55"/>
        <v>0</v>
      </c>
      <c r="CU14" s="59">
        <f t="shared" si="56"/>
        <v>0</v>
      </c>
      <c r="CV14" s="59">
        <f t="shared" si="57"/>
        <v>0</v>
      </c>
      <c r="CX14" s="59">
        <f t="shared" si="58"/>
        <v>0</v>
      </c>
      <c r="CY14" s="59">
        <f t="shared" si="59"/>
        <v>0</v>
      </c>
      <c r="CZ14" s="58">
        <f t="shared" si="60"/>
        <v>0</v>
      </c>
      <c r="DB14" s="59">
        <f t="shared" si="61"/>
        <v>0</v>
      </c>
      <c r="DC14" s="59">
        <f t="shared" si="62"/>
        <v>0</v>
      </c>
      <c r="DD14" s="58">
        <f t="shared" si="63"/>
        <v>0</v>
      </c>
      <c r="DF14" s="58">
        <f t="shared" si="64"/>
        <v>0</v>
      </c>
      <c r="DH14" s="58">
        <f t="shared" si="65"/>
        <v>0</v>
      </c>
      <c r="DJ14" s="57">
        <f t="shared" si="66"/>
        <v>0</v>
      </c>
      <c r="DK14" s="57">
        <f t="shared" si="67"/>
        <v>0</v>
      </c>
      <c r="DL14" s="59">
        <f t="shared" si="68"/>
        <v>0</v>
      </c>
      <c r="DM14" s="58">
        <f t="shared" si="69"/>
        <v>0</v>
      </c>
      <c r="DO14" s="56">
        <f t="shared" si="70"/>
        <v>0</v>
      </c>
      <c r="DP14" s="14">
        <f t="shared" si="71"/>
        <v>0</v>
      </c>
      <c r="DQ14" s="59">
        <f t="shared" si="72"/>
        <v>0</v>
      </c>
      <c r="DR14" s="49">
        <f t="shared" si="73"/>
        <v>0</v>
      </c>
      <c r="DT14" s="58">
        <f t="shared" si="74"/>
        <v>0</v>
      </c>
      <c r="DU14" s="58"/>
      <c r="DV14" s="59">
        <f t="shared" si="75"/>
        <v>0</v>
      </c>
      <c r="DX14" s="58">
        <f t="shared" si="76"/>
        <v>0</v>
      </c>
      <c r="EA14" s="59">
        <f t="shared" si="77"/>
        <v>0</v>
      </c>
      <c r="EB14" s="59">
        <f t="shared" si="78"/>
        <v>0</v>
      </c>
      <c r="EC14" s="58">
        <f t="shared" si="79"/>
        <v>0</v>
      </c>
      <c r="EE14" s="29">
        <f t="shared" si="80"/>
        <v>0</v>
      </c>
      <c r="EF14" s="29">
        <f t="shared" si="81"/>
        <v>0</v>
      </c>
      <c r="EG14" s="58">
        <f t="shared" si="82"/>
        <v>0</v>
      </c>
      <c r="EI14" s="58">
        <f t="shared" si="83"/>
        <v>0</v>
      </c>
      <c r="EK14" s="59">
        <v>12</v>
      </c>
      <c r="EL14" s="59">
        <f>APE!$N$91*EO13</f>
        <v>0</v>
      </c>
      <c r="EM14" s="59">
        <f>IF(EK14&gt;APE!$O$91,0,IF(EK14&gt;APE!$P$91,IF(APE!$E$91="SAC",APE!$C$93/(APE!$O$91-APE!$P$91),IF(APE!$E$91="PRICE",IF(EK14&gt;APE!$D$91,EN14-EL14,EN14-EL14-APE!$C$95/APE!$D$91),0)),0))</f>
        <v>0</v>
      </c>
      <c r="EN14" s="59">
        <f>IF(EK14&gt;APE!$O$91,0,IF(APE!$E$91="SAC",EL14+EM14,IF(APE!$E$91="PRICE",IF(EK14&gt;APE!$P$91,APE!$C$93*APE!$G$91,EL14),0)))</f>
        <v>0</v>
      </c>
      <c r="EO14" s="59">
        <f t="shared" si="84"/>
        <v>0</v>
      </c>
    </row>
    <row r="15" spans="1:145" x14ac:dyDescent="0.25">
      <c r="B15" s="25"/>
      <c r="C15" s="25"/>
      <c r="D15" s="25"/>
      <c r="E15" s="25"/>
      <c r="F15" s="25"/>
      <c r="G15" s="25"/>
      <c r="I15" s="25"/>
      <c r="J15" s="25"/>
      <c r="K15" s="25"/>
      <c r="L15" s="25"/>
      <c r="M15" s="25"/>
      <c r="N15" s="25"/>
      <c r="P15" s="112" t="s">
        <v>104</v>
      </c>
      <c r="Q15" s="141">
        <f>IFERROR(SUM(R20:R50),0)</f>
        <v>0</v>
      </c>
      <c r="R15" s="123"/>
      <c r="U15" s="61">
        <f t="shared" si="2"/>
        <v>45688</v>
      </c>
      <c r="V15" s="25">
        <f t="shared" si="0"/>
        <v>2025</v>
      </c>
      <c r="W15" s="25">
        <f t="shared" si="1"/>
        <v>1</v>
      </c>
      <c r="X15" s="25"/>
      <c r="Y15" s="25"/>
      <c r="Z15" s="62">
        <f t="shared" si="3"/>
        <v>0</v>
      </c>
      <c r="AA15" s="62">
        <f t="shared" si="4"/>
        <v>0</v>
      </c>
      <c r="AB15" s="62">
        <f t="shared" si="5"/>
        <v>0</v>
      </c>
      <c r="AC15" s="33">
        <f t="shared" si="6"/>
        <v>0</v>
      </c>
      <c r="AD15" s="69">
        <f t="shared" si="7"/>
        <v>0.99139928015283685</v>
      </c>
      <c r="AE15" s="70">
        <f t="shared" si="8"/>
        <v>0</v>
      </c>
      <c r="AF15" s="25"/>
      <c r="AG15" s="25"/>
      <c r="AH15" s="25"/>
      <c r="AI15" s="25"/>
      <c r="AJ15" s="25"/>
      <c r="AK15" s="25"/>
      <c r="AL15" s="25"/>
      <c r="AM15" s="75">
        <f t="shared" ref="AM15:AM78" si="86">AM3*IF(V15&gt;$J$37,0,1)</f>
        <v>0</v>
      </c>
      <c r="AN15" s="25"/>
      <c r="AO15" s="74">
        <f t="shared" si="14"/>
        <v>0</v>
      </c>
      <c r="AP15" s="75">
        <f t="shared" si="15"/>
        <v>0</v>
      </c>
      <c r="AQ15" s="76">
        <f t="shared" si="16"/>
        <v>0</v>
      </c>
      <c r="AR15" s="25"/>
      <c r="AS15" s="75">
        <f t="shared" si="17"/>
        <v>0</v>
      </c>
      <c r="AT15" s="74">
        <f t="shared" si="18"/>
        <v>0</v>
      </c>
      <c r="AU15" s="33">
        <f t="shared" si="19"/>
        <v>0</v>
      </c>
      <c r="AV15" s="25"/>
      <c r="AW15" s="74">
        <f t="shared" si="20"/>
        <v>0</v>
      </c>
      <c r="AX15" s="75">
        <f t="shared" si="21"/>
        <v>0</v>
      </c>
      <c r="AY15" s="76">
        <f t="shared" si="22"/>
        <v>0</v>
      </c>
      <c r="BB15" s="59">
        <f t="shared" si="23"/>
        <v>0</v>
      </c>
      <c r="BC15" s="59">
        <f t="shared" si="24"/>
        <v>0</v>
      </c>
      <c r="BD15" s="59">
        <f t="shared" si="25"/>
        <v>0</v>
      </c>
      <c r="BF15" s="59">
        <f t="shared" si="26"/>
        <v>0</v>
      </c>
      <c r="BG15" s="59">
        <f t="shared" si="27"/>
        <v>0</v>
      </c>
      <c r="BH15" s="59">
        <f t="shared" si="28"/>
        <v>0</v>
      </c>
      <c r="BI15" s="58">
        <f t="shared" si="29"/>
        <v>0</v>
      </c>
      <c r="BK15" s="59">
        <f t="shared" si="30"/>
        <v>0</v>
      </c>
      <c r="BL15" s="59">
        <f t="shared" si="31"/>
        <v>0</v>
      </c>
      <c r="BM15" s="59">
        <f t="shared" si="32"/>
        <v>0</v>
      </c>
      <c r="BN15" s="58">
        <f t="shared" si="33"/>
        <v>0</v>
      </c>
      <c r="BP15" s="58">
        <f t="shared" si="34"/>
        <v>0</v>
      </c>
      <c r="BR15" s="57">
        <f t="shared" si="35"/>
        <v>0</v>
      </c>
      <c r="BS15" s="57">
        <f t="shared" si="36"/>
        <v>0</v>
      </c>
      <c r="BT15" s="59">
        <f t="shared" si="37"/>
        <v>0</v>
      </c>
      <c r="BU15" s="58">
        <f t="shared" si="38"/>
        <v>0</v>
      </c>
      <c r="BW15" s="56">
        <f t="shared" si="39"/>
        <v>0</v>
      </c>
      <c r="BX15" s="14">
        <f t="shared" si="40"/>
        <v>0</v>
      </c>
      <c r="BY15" s="59">
        <f t="shared" si="41"/>
        <v>0</v>
      </c>
      <c r="BZ15" s="58">
        <f t="shared" si="42"/>
        <v>0</v>
      </c>
      <c r="CB15" s="58">
        <f t="shared" si="43"/>
        <v>0</v>
      </c>
      <c r="CD15" s="58">
        <f t="shared" si="44"/>
        <v>0</v>
      </c>
      <c r="CG15" s="59">
        <f t="shared" si="45"/>
        <v>0</v>
      </c>
      <c r="CH15" s="59">
        <f t="shared" si="46"/>
        <v>0</v>
      </c>
      <c r="CI15" s="59">
        <f t="shared" si="47"/>
        <v>0</v>
      </c>
      <c r="CK15" s="59">
        <f t="shared" si="48"/>
        <v>0</v>
      </c>
      <c r="CL15" s="59">
        <f t="shared" si="49"/>
        <v>0</v>
      </c>
      <c r="CM15" s="59">
        <f t="shared" si="50"/>
        <v>0</v>
      </c>
      <c r="CN15" s="58">
        <f t="shared" si="51"/>
        <v>0</v>
      </c>
      <c r="CP15" s="59">
        <f t="shared" si="52"/>
        <v>0</v>
      </c>
      <c r="CQ15" s="59">
        <f t="shared" si="53"/>
        <v>0</v>
      </c>
      <c r="CR15" s="59">
        <f t="shared" si="54"/>
        <v>0</v>
      </c>
      <c r="CS15" s="58">
        <f t="shared" si="55"/>
        <v>0</v>
      </c>
      <c r="CU15" s="59">
        <f t="shared" si="56"/>
        <v>0</v>
      </c>
      <c r="CV15" s="59">
        <f t="shared" si="57"/>
        <v>0</v>
      </c>
      <c r="CX15" s="59">
        <f t="shared" si="58"/>
        <v>0</v>
      </c>
      <c r="CY15" s="59">
        <f t="shared" si="59"/>
        <v>0</v>
      </c>
      <c r="CZ15" s="58">
        <f t="shared" si="60"/>
        <v>0</v>
      </c>
      <c r="DB15" s="59">
        <f t="shared" si="61"/>
        <v>0</v>
      </c>
      <c r="DC15" s="59">
        <f t="shared" si="62"/>
        <v>0</v>
      </c>
      <c r="DD15" s="58">
        <f t="shared" si="63"/>
        <v>0</v>
      </c>
      <c r="DF15" s="58">
        <f t="shared" si="64"/>
        <v>0</v>
      </c>
      <c r="DH15" s="58">
        <f t="shared" si="65"/>
        <v>0</v>
      </c>
      <c r="DJ15" s="57">
        <f t="shared" si="66"/>
        <v>0</v>
      </c>
      <c r="DK15" s="57">
        <f t="shared" si="67"/>
        <v>0</v>
      </c>
      <c r="DL15" s="59">
        <f t="shared" si="68"/>
        <v>0</v>
      </c>
      <c r="DM15" s="58">
        <f t="shared" si="69"/>
        <v>0</v>
      </c>
      <c r="DO15" s="56">
        <f t="shared" si="70"/>
        <v>0</v>
      </c>
      <c r="DP15" s="14">
        <f t="shared" si="71"/>
        <v>0</v>
      </c>
      <c r="DQ15" s="59">
        <f t="shared" si="72"/>
        <v>0</v>
      </c>
      <c r="DR15" s="49">
        <f t="shared" si="73"/>
        <v>0</v>
      </c>
      <c r="DT15" s="58">
        <f t="shared" si="74"/>
        <v>0</v>
      </c>
      <c r="DU15" s="58"/>
      <c r="DV15" s="59">
        <f t="shared" si="75"/>
        <v>0</v>
      </c>
      <c r="DX15" s="58">
        <f t="shared" si="76"/>
        <v>0</v>
      </c>
      <c r="EA15" s="59">
        <f t="shared" si="77"/>
        <v>0</v>
      </c>
      <c r="EB15" s="59">
        <f t="shared" si="78"/>
        <v>0</v>
      </c>
      <c r="EC15" s="58">
        <f t="shared" si="79"/>
        <v>0</v>
      </c>
      <c r="EE15" s="29">
        <f t="shared" si="80"/>
        <v>0</v>
      </c>
      <c r="EF15" s="29">
        <f t="shared" si="81"/>
        <v>0</v>
      </c>
      <c r="EG15" s="58">
        <f t="shared" si="82"/>
        <v>0</v>
      </c>
      <c r="EI15" s="58">
        <f t="shared" si="83"/>
        <v>0</v>
      </c>
      <c r="EK15" s="59">
        <v>13</v>
      </c>
      <c r="EL15" s="59">
        <f>APE!$N$91*EO14</f>
        <v>0</v>
      </c>
      <c r="EM15" s="59">
        <f>IF(EK15&gt;APE!$O$91,0,IF(EK15&gt;APE!$P$91,IF(APE!$E$91="SAC",APE!$C$93/(APE!$O$91-APE!$P$91),IF(APE!$E$91="PRICE",IF(EK15&gt;APE!$D$91,EN15-EL15,EN15-EL15-APE!$C$95/APE!$D$91),0)),0))</f>
        <v>0</v>
      </c>
      <c r="EN15" s="59">
        <f>IF(EK15&gt;APE!$O$91,0,IF(APE!$E$91="SAC",EL15+EM15,IF(APE!$E$91="PRICE",IF(EK15&gt;APE!$P$91,APE!$C$93*APE!$G$91,EL15),0)))</f>
        <v>0</v>
      </c>
      <c r="EO15" s="59">
        <f t="shared" si="84"/>
        <v>0</v>
      </c>
    </row>
    <row r="16" spans="1:145" x14ac:dyDescent="0.25">
      <c r="B16" s="40">
        <v>44896</v>
      </c>
      <c r="C16" s="39" t="s">
        <v>105</v>
      </c>
      <c r="D16" s="28" t="s">
        <v>106</v>
      </c>
      <c r="E16" s="28" t="s">
        <v>107</v>
      </c>
      <c r="F16" s="28" t="s">
        <v>108</v>
      </c>
      <c r="G16" s="28" t="s">
        <v>109</v>
      </c>
      <c r="H16" s="25"/>
      <c r="I16" s="39" t="s">
        <v>110</v>
      </c>
      <c r="J16" s="28" t="s">
        <v>10</v>
      </c>
      <c r="K16" s="28" t="s">
        <v>109</v>
      </c>
      <c r="L16" s="25"/>
      <c r="M16" s="28" t="s">
        <v>111</v>
      </c>
      <c r="N16" s="25"/>
      <c r="P16" s="112" t="s">
        <v>112</v>
      </c>
      <c r="Q16" s="122">
        <f>IFERROR(ROUNDUP(J5/AE375,2)&amp;" R$/MWh",0)</f>
        <v>0</v>
      </c>
      <c r="R16" s="123"/>
      <c r="U16" s="61">
        <f t="shared" si="2"/>
        <v>45716</v>
      </c>
      <c r="V16" s="25">
        <f t="shared" si="0"/>
        <v>2025</v>
      </c>
      <c r="W16" s="25">
        <f t="shared" si="1"/>
        <v>2</v>
      </c>
      <c r="X16" s="25"/>
      <c r="Y16" s="25"/>
      <c r="Z16" s="62">
        <f t="shared" si="3"/>
        <v>0</v>
      </c>
      <c r="AA16" s="62">
        <f t="shared" si="4"/>
        <v>0</v>
      </c>
      <c r="AB16" s="62">
        <f t="shared" si="5"/>
        <v>0</v>
      </c>
      <c r="AC16" s="33">
        <f t="shared" si="6"/>
        <v>0</v>
      </c>
      <c r="AD16" s="69">
        <f t="shared" si="7"/>
        <v>0.99074075840529685</v>
      </c>
      <c r="AE16" s="70">
        <f t="shared" si="8"/>
        <v>0</v>
      </c>
      <c r="AF16" s="25"/>
      <c r="AG16" s="25"/>
      <c r="AH16" s="25"/>
      <c r="AI16" s="25"/>
      <c r="AJ16" s="25"/>
      <c r="AK16" s="25"/>
      <c r="AL16" s="25"/>
      <c r="AM16" s="75">
        <f t="shared" si="86"/>
        <v>0</v>
      </c>
      <c r="AN16" s="25"/>
      <c r="AO16" s="74">
        <f t="shared" si="14"/>
        <v>0</v>
      </c>
      <c r="AP16" s="75">
        <f t="shared" si="15"/>
        <v>0</v>
      </c>
      <c r="AQ16" s="76">
        <f t="shared" si="16"/>
        <v>0</v>
      </c>
      <c r="AR16" s="25"/>
      <c r="AS16" s="75">
        <f t="shared" si="17"/>
        <v>0</v>
      </c>
      <c r="AT16" s="74">
        <f t="shared" si="18"/>
        <v>0</v>
      </c>
      <c r="AU16" s="33">
        <f t="shared" si="19"/>
        <v>0</v>
      </c>
      <c r="AV16" s="25"/>
      <c r="AW16" s="74">
        <f t="shared" si="20"/>
        <v>0</v>
      </c>
      <c r="AX16" s="75">
        <f t="shared" si="21"/>
        <v>0</v>
      </c>
      <c r="AY16" s="76">
        <f t="shared" si="22"/>
        <v>0</v>
      </c>
      <c r="BB16" s="59">
        <f t="shared" si="23"/>
        <v>0</v>
      </c>
      <c r="BC16" s="59">
        <f t="shared" si="24"/>
        <v>0</v>
      </c>
      <c r="BD16" s="59">
        <f t="shared" si="25"/>
        <v>0</v>
      </c>
      <c r="BF16" s="59">
        <f t="shared" si="26"/>
        <v>0</v>
      </c>
      <c r="BG16" s="59">
        <f t="shared" si="27"/>
        <v>0</v>
      </c>
      <c r="BH16" s="59">
        <f t="shared" si="28"/>
        <v>0</v>
      </c>
      <c r="BI16" s="58">
        <f t="shared" si="29"/>
        <v>0</v>
      </c>
      <c r="BK16" s="59">
        <f t="shared" si="30"/>
        <v>0</v>
      </c>
      <c r="BL16" s="59">
        <f t="shared" si="31"/>
        <v>0</v>
      </c>
      <c r="BM16" s="59">
        <f t="shared" si="32"/>
        <v>0</v>
      </c>
      <c r="BN16" s="58">
        <f t="shared" si="33"/>
        <v>0</v>
      </c>
      <c r="BP16" s="58">
        <f t="shared" si="34"/>
        <v>0</v>
      </c>
      <c r="BR16" s="57">
        <f t="shared" si="35"/>
        <v>0</v>
      </c>
      <c r="BS16" s="57">
        <f t="shared" si="36"/>
        <v>0</v>
      </c>
      <c r="BT16" s="59">
        <f t="shared" si="37"/>
        <v>0</v>
      </c>
      <c r="BU16" s="58">
        <f t="shared" si="38"/>
        <v>0</v>
      </c>
      <c r="BW16" s="56">
        <f t="shared" si="39"/>
        <v>0</v>
      </c>
      <c r="BX16" s="14">
        <f t="shared" si="40"/>
        <v>0</v>
      </c>
      <c r="BY16" s="59">
        <f t="shared" si="41"/>
        <v>0</v>
      </c>
      <c r="BZ16" s="58">
        <f t="shared" si="42"/>
        <v>0</v>
      </c>
      <c r="CB16" s="58">
        <f t="shared" si="43"/>
        <v>0</v>
      </c>
      <c r="CD16" s="58">
        <f t="shared" si="44"/>
        <v>0</v>
      </c>
      <c r="CG16" s="59">
        <f t="shared" si="45"/>
        <v>0</v>
      </c>
      <c r="CH16" s="59">
        <f t="shared" si="46"/>
        <v>0</v>
      </c>
      <c r="CI16" s="59">
        <f t="shared" si="47"/>
        <v>0</v>
      </c>
      <c r="CK16" s="59">
        <f t="shared" si="48"/>
        <v>0</v>
      </c>
      <c r="CL16" s="59">
        <f t="shared" si="49"/>
        <v>0</v>
      </c>
      <c r="CM16" s="59">
        <f t="shared" si="50"/>
        <v>0</v>
      </c>
      <c r="CN16" s="58">
        <f t="shared" si="51"/>
        <v>0</v>
      </c>
      <c r="CP16" s="59">
        <f t="shared" si="52"/>
        <v>0</v>
      </c>
      <c r="CQ16" s="59">
        <f t="shared" si="53"/>
        <v>0</v>
      </c>
      <c r="CR16" s="59">
        <f t="shared" si="54"/>
        <v>0</v>
      </c>
      <c r="CS16" s="58">
        <f t="shared" si="55"/>
        <v>0</v>
      </c>
      <c r="CU16" s="59">
        <f t="shared" si="56"/>
        <v>0</v>
      </c>
      <c r="CV16" s="59">
        <f t="shared" si="57"/>
        <v>0</v>
      </c>
      <c r="CX16" s="59">
        <f t="shared" si="58"/>
        <v>0</v>
      </c>
      <c r="CY16" s="59">
        <f t="shared" si="59"/>
        <v>0</v>
      </c>
      <c r="CZ16" s="58">
        <f t="shared" si="60"/>
        <v>0</v>
      </c>
      <c r="DB16" s="59">
        <f t="shared" si="61"/>
        <v>0</v>
      </c>
      <c r="DC16" s="59">
        <f t="shared" si="62"/>
        <v>0</v>
      </c>
      <c r="DD16" s="58">
        <f t="shared" si="63"/>
        <v>0</v>
      </c>
      <c r="DF16" s="58">
        <f t="shared" si="64"/>
        <v>0</v>
      </c>
      <c r="DH16" s="58">
        <f t="shared" si="65"/>
        <v>0</v>
      </c>
      <c r="DJ16" s="57">
        <f t="shared" si="66"/>
        <v>0</v>
      </c>
      <c r="DK16" s="57">
        <f t="shared" si="67"/>
        <v>0</v>
      </c>
      <c r="DL16" s="59">
        <f t="shared" si="68"/>
        <v>0</v>
      </c>
      <c r="DM16" s="58">
        <f t="shared" si="69"/>
        <v>0</v>
      </c>
      <c r="DO16" s="56">
        <f t="shared" si="70"/>
        <v>0</v>
      </c>
      <c r="DP16" s="14">
        <f t="shared" si="71"/>
        <v>0</v>
      </c>
      <c r="DQ16" s="59">
        <f t="shared" si="72"/>
        <v>0</v>
      </c>
      <c r="DR16" s="49">
        <f t="shared" si="73"/>
        <v>0</v>
      </c>
      <c r="DT16" s="58">
        <f t="shared" si="74"/>
        <v>0</v>
      </c>
      <c r="DU16" s="58"/>
      <c r="DV16" s="59">
        <f t="shared" si="75"/>
        <v>0</v>
      </c>
      <c r="DX16" s="58">
        <f t="shared" si="76"/>
        <v>0</v>
      </c>
      <c r="EA16" s="59">
        <f t="shared" si="77"/>
        <v>0</v>
      </c>
      <c r="EB16" s="59">
        <f t="shared" si="78"/>
        <v>0</v>
      </c>
      <c r="EC16" s="58">
        <f t="shared" si="79"/>
        <v>0</v>
      </c>
      <c r="EE16" s="29">
        <f t="shared" si="80"/>
        <v>0</v>
      </c>
      <c r="EF16" s="29">
        <f t="shared" si="81"/>
        <v>0</v>
      </c>
      <c r="EG16" s="58">
        <f t="shared" si="82"/>
        <v>0</v>
      </c>
      <c r="EI16" s="58">
        <f t="shared" si="83"/>
        <v>0</v>
      </c>
      <c r="EK16" s="59">
        <v>14</v>
      </c>
      <c r="EL16" s="59">
        <f>APE!$N$91*EO15</f>
        <v>0</v>
      </c>
      <c r="EM16" s="59">
        <f>IF(EK16&gt;APE!$O$91,0,IF(EK16&gt;APE!$P$91,IF(APE!$E$91="SAC",APE!$C$93/(APE!$O$91-APE!$P$91),IF(APE!$E$91="PRICE",IF(EK16&gt;APE!$D$91,EN16-EL16,EN16-EL16-APE!$C$95/APE!$D$91),0)),0))</f>
        <v>0</v>
      </c>
      <c r="EN16" s="59">
        <f>IF(EK16&gt;APE!$O$91,0,IF(APE!$E$91="SAC",EL16+EM16,IF(APE!$E$91="PRICE",IF(EK16&gt;APE!$P$91,APE!$C$93*APE!$G$91,EL16),0)))</f>
        <v>0</v>
      </c>
      <c r="EO16" s="59">
        <f t="shared" si="84"/>
        <v>0</v>
      </c>
    </row>
    <row r="17" spans="1:145" x14ac:dyDescent="0.25">
      <c r="A17" s="107">
        <f t="shared" ref="A17:A28" si="87">MONTH(B17)</f>
        <v>1</v>
      </c>
      <c r="B17" s="40">
        <v>44927</v>
      </c>
      <c r="C17" s="26">
        <f t="shared" ref="C17:C28" si="88">(B17-B16)*24</f>
        <v>744</v>
      </c>
      <c r="D17" s="45">
        <v>0</v>
      </c>
      <c r="E17" s="45">
        <v>0</v>
      </c>
      <c r="F17" s="46">
        <f t="shared" ref="F17:F28" si="89">SUM(D17:E17)</f>
        <v>0</v>
      </c>
      <c r="G17" s="46">
        <f t="shared" ref="G17:G29" si="90">F17/C17</f>
        <v>0</v>
      </c>
      <c r="H17" s="114" t="str">
        <f t="shared" ref="H17:H28" si="91">UPPER(TEXT(B17,"MMM"))</f>
        <v>JAN</v>
      </c>
      <c r="I17" s="54">
        <v>4.2709999999999999</v>
      </c>
      <c r="J17" s="46">
        <f>(($K$14*APE!$C$83*(APE!$C$84/100)*VLOOKUP(APE!$M$13,APE!$E$81:$F$83,2,0))/(APE!$C$81/1000))*I17*31</f>
        <v>0</v>
      </c>
      <c r="K17" s="46">
        <f t="shared" ref="K17:K29" si="92">J17/C17</f>
        <v>0</v>
      </c>
      <c r="L17" s="25"/>
      <c r="M17" s="119">
        <v>0.4</v>
      </c>
      <c r="N17" s="30"/>
      <c r="P17" s="113" t="s">
        <v>113</v>
      </c>
      <c r="Q17" s="145" t="str">
        <f>IF(COUNTIF(S20:S50,"&lt;0")=0,"N/A",(COUNTIF(S20:S50,"&lt;0")+1)&amp;" anos")</f>
        <v>N/A</v>
      </c>
      <c r="R17" s="146"/>
      <c r="U17" s="61">
        <f t="shared" si="2"/>
        <v>45747</v>
      </c>
      <c r="V17" s="25">
        <f t="shared" si="0"/>
        <v>2025</v>
      </c>
      <c r="W17" s="25">
        <f t="shared" si="1"/>
        <v>3</v>
      </c>
      <c r="X17" s="25"/>
      <c r="Y17" s="25"/>
      <c r="Z17" s="62">
        <f t="shared" si="3"/>
        <v>0</v>
      </c>
      <c r="AA17" s="62">
        <f t="shared" si="4"/>
        <v>0</v>
      </c>
      <c r="AB17" s="62">
        <f t="shared" si="5"/>
        <v>0</v>
      </c>
      <c r="AC17" s="33">
        <f t="shared" si="6"/>
        <v>0</v>
      </c>
      <c r="AD17" s="69">
        <f t="shared" si="7"/>
        <v>0.99008267407071515</v>
      </c>
      <c r="AE17" s="70">
        <f t="shared" si="8"/>
        <v>0</v>
      </c>
      <c r="AF17" s="25"/>
      <c r="AG17" s="25"/>
      <c r="AH17" s="25"/>
      <c r="AI17" s="25"/>
      <c r="AJ17" s="25"/>
      <c r="AK17" s="25"/>
      <c r="AL17" s="25"/>
      <c r="AM17" s="75">
        <f t="shared" si="86"/>
        <v>0</v>
      </c>
      <c r="AN17" s="25"/>
      <c r="AO17" s="74">
        <f t="shared" si="14"/>
        <v>0</v>
      </c>
      <c r="AP17" s="75">
        <f t="shared" si="15"/>
        <v>0</v>
      </c>
      <c r="AQ17" s="76">
        <f t="shared" si="16"/>
        <v>0</v>
      </c>
      <c r="AR17" s="25"/>
      <c r="AS17" s="75">
        <f t="shared" si="17"/>
        <v>0</v>
      </c>
      <c r="AT17" s="74">
        <f t="shared" si="18"/>
        <v>0</v>
      </c>
      <c r="AU17" s="33">
        <f t="shared" si="19"/>
        <v>0</v>
      </c>
      <c r="AV17" s="25"/>
      <c r="AW17" s="74">
        <f t="shared" si="20"/>
        <v>0</v>
      </c>
      <c r="AX17" s="75">
        <f t="shared" si="21"/>
        <v>0</v>
      </c>
      <c r="AY17" s="76">
        <f t="shared" si="22"/>
        <v>0</v>
      </c>
      <c r="BB17" s="59">
        <f t="shared" si="23"/>
        <v>0</v>
      </c>
      <c r="BC17" s="59">
        <f t="shared" si="24"/>
        <v>0</v>
      </c>
      <c r="BD17" s="59">
        <f t="shared" si="25"/>
        <v>0</v>
      </c>
      <c r="BF17" s="59">
        <f t="shared" si="26"/>
        <v>0</v>
      </c>
      <c r="BG17" s="59">
        <f t="shared" si="27"/>
        <v>0</v>
      </c>
      <c r="BH17" s="59">
        <f t="shared" si="28"/>
        <v>0</v>
      </c>
      <c r="BI17" s="58">
        <f t="shared" si="29"/>
        <v>0</v>
      </c>
      <c r="BK17" s="59">
        <f t="shared" si="30"/>
        <v>0</v>
      </c>
      <c r="BL17" s="59">
        <f t="shared" si="31"/>
        <v>0</v>
      </c>
      <c r="BM17" s="59">
        <f t="shared" si="32"/>
        <v>0</v>
      </c>
      <c r="BN17" s="58">
        <f t="shared" si="33"/>
        <v>0</v>
      </c>
      <c r="BP17" s="58">
        <f t="shared" si="34"/>
        <v>0</v>
      </c>
      <c r="BR17" s="57">
        <f t="shared" si="35"/>
        <v>0</v>
      </c>
      <c r="BS17" s="57">
        <f t="shared" si="36"/>
        <v>0</v>
      </c>
      <c r="BT17" s="59">
        <f t="shared" si="37"/>
        <v>0</v>
      </c>
      <c r="BU17" s="58">
        <f t="shared" si="38"/>
        <v>0</v>
      </c>
      <c r="BW17" s="56">
        <f t="shared" si="39"/>
        <v>0</v>
      </c>
      <c r="BX17" s="14">
        <f t="shared" si="40"/>
        <v>0</v>
      </c>
      <c r="BY17" s="59">
        <f t="shared" si="41"/>
        <v>0</v>
      </c>
      <c r="BZ17" s="58">
        <f t="shared" si="42"/>
        <v>0</v>
      </c>
      <c r="CB17" s="58">
        <f t="shared" si="43"/>
        <v>0</v>
      </c>
      <c r="CD17" s="58">
        <f t="shared" si="44"/>
        <v>0</v>
      </c>
      <c r="CG17" s="59">
        <f t="shared" si="45"/>
        <v>0</v>
      </c>
      <c r="CH17" s="59">
        <f t="shared" si="46"/>
        <v>0</v>
      </c>
      <c r="CI17" s="59">
        <f t="shared" si="47"/>
        <v>0</v>
      </c>
      <c r="CK17" s="59">
        <f t="shared" si="48"/>
        <v>0</v>
      </c>
      <c r="CL17" s="59">
        <f t="shared" si="49"/>
        <v>0</v>
      </c>
      <c r="CM17" s="59">
        <f t="shared" si="50"/>
        <v>0</v>
      </c>
      <c r="CN17" s="58">
        <f t="shared" si="51"/>
        <v>0</v>
      </c>
      <c r="CP17" s="59">
        <f t="shared" si="52"/>
        <v>0</v>
      </c>
      <c r="CQ17" s="59">
        <f t="shared" si="53"/>
        <v>0</v>
      </c>
      <c r="CR17" s="59">
        <f t="shared" si="54"/>
        <v>0</v>
      </c>
      <c r="CS17" s="58">
        <f t="shared" si="55"/>
        <v>0</v>
      </c>
      <c r="CU17" s="59">
        <f t="shared" si="56"/>
        <v>0</v>
      </c>
      <c r="CV17" s="59">
        <f t="shared" si="57"/>
        <v>0</v>
      </c>
      <c r="CX17" s="59">
        <f t="shared" si="58"/>
        <v>0</v>
      </c>
      <c r="CY17" s="59">
        <f t="shared" si="59"/>
        <v>0</v>
      </c>
      <c r="CZ17" s="58">
        <f t="shared" si="60"/>
        <v>0</v>
      </c>
      <c r="DB17" s="59">
        <f t="shared" si="61"/>
        <v>0</v>
      </c>
      <c r="DC17" s="59">
        <f t="shared" si="62"/>
        <v>0</v>
      </c>
      <c r="DD17" s="58">
        <f t="shared" si="63"/>
        <v>0</v>
      </c>
      <c r="DF17" s="58">
        <f t="shared" si="64"/>
        <v>0</v>
      </c>
      <c r="DH17" s="58">
        <f t="shared" si="65"/>
        <v>0</v>
      </c>
      <c r="DJ17" s="57">
        <f t="shared" si="66"/>
        <v>0</v>
      </c>
      <c r="DK17" s="57">
        <f t="shared" si="67"/>
        <v>0</v>
      </c>
      <c r="DL17" s="59">
        <f t="shared" si="68"/>
        <v>0</v>
      </c>
      <c r="DM17" s="58">
        <f t="shared" si="69"/>
        <v>0</v>
      </c>
      <c r="DO17" s="56">
        <f t="shared" si="70"/>
        <v>0</v>
      </c>
      <c r="DP17" s="14">
        <f t="shared" si="71"/>
        <v>0</v>
      </c>
      <c r="DQ17" s="59">
        <f t="shared" si="72"/>
        <v>0</v>
      </c>
      <c r="DR17" s="49">
        <f t="shared" si="73"/>
        <v>0</v>
      </c>
      <c r="DT17" s="58">
        <f t="shared" si="74"/>
        <v>0</v>
      </c>
      <c r="DU17" s="58"/>
      <c r="DV17" s="59">
        <f t="shared" si="75"/>
        <v>0</v>
      </c>
      <c r="DX17" s="58">
        <f t="shared" si="76"/>
        <v>0</v>
      </c>
      <c r="EA17" s="59">
        <f t="shared" si="77"/>
        <v>0</v>
      </c>
      <c r="EB17" s="59">
        <f t="shared" si="78"/>
        <v>0</v>
      </c>
      <c r="EC17" s="58">
        <f t="shared" si="79"/>
        <v>0</v>
      </c>
      <c r="EE17" s="29">
        <f t="shared" si="80"/>
        <v>0</v>
      </c>
      <c r="EF17" s="29">
        <f t="shared" si="81"/>
        <v>0</v>
      </c>
      <c r="EG17" s="58">
        <f t="shared" si="82"/>
        <v>0</v>
      </c>
      <c r="EI17" s="58">
        <f t="shared" si="83"/>
        <v>0</v>
      </c>
      <c r="EK17" s="59">
        <v>15</v>
      </c>
      <c r="EL17" s="59">
        <f>APE!$N$91*EO16</f>
        <v>0</v>
      </c>
      <c r="EM17" s="59">
        <f>IF(EK17&gt;APE!$O$91,0,IF(EK17&gt;APE!$P$91,IF(APE!$E$91="SAC",APE!$C$93/(APE!$O$91-APE!$P$91),IF(APE!$E$91="PRICE",IF(EK17&gt;APE!$D$91,EN17-EL17,EN17-EL17-APE!$C$95/APE!$D$91),0)),0))</f>
        <v>0</v>
      </c>
      <c r="EN17" s="59">
        <f>IF(EK17&gt;APE!$O$91,0,IF(APE!$E$91="SAC",EL17+EM17,IF(APE!$E$91="PRICE",IF(EK17&gt;APE!$P$91,APE!$C$93*APE!$G$91,EL17),0)))</f>
        <v>0</v>
      </c>
      <c r="EO17" s="59">
        <f t="shared" si="84"/>
        <v>0</v>
      </c>
    </row>
    <row r="18" spans="1:145" x14ac:dyDescent="0.25">
      <c r="A18" s="107">
        <f t="shared" si="87"/>
        <v>2</v>
      </c>
      <c r="B18" s="40">
        <v>44958</v>
      </c>
      <c r="C18" s="26">
        <f t="shared" si="88"/>
        <v>744</v>
      </c>
      <c r="D18" s="45">
        <v>0</v>
      </c>
      <c r="E18" s="45">
        <v>0</v>
      </c>
      <c r="F18" s="46">
        <f t="shared" si="89"/>
        <v>0</v>
      </c>
      <c r="G18" s="46">
        <f t="shared" si="90"/>
        <v>0</v>
      </c>
      <c r="H18" s="114" t="str">
        <f t="shared" si="91"/>
        <v>FEV</v>
      </c>
      <c r="I18" s="54">
        <v>4.3879999999999999</v>
      </c>
      <c r="J18" s="46">
        <f>(($K$14*APE!$C$83*(APE!$C$84/100)*VLOOKUP(APE!$M$13,APE!$E$81:$F$83,2,0))/(APE!$C$81/1000))*I18*28</f>
        <v>0</v>
      </c>
      <c r="K18" s="46">
        <f t="shared" si="92"/>
        <v>0</v>
      </c>
      <c r="L18" s="25"/>
      <c r="M18" s="119">
        <f t="shared" ref="M18:M28" si="93">$M$17</f>
        <v>0.4</v>
      </c>
      <c r="N18" s="30"/>
      <c r="U18" s="61">
        <f t="shared" si="2"/>
        <v>45777</v>
      </c>
      <c r="V18" s="25">
        <f t="shared" si="0"/>
        <v>2025</v>
      </c>
      <c r="W18" s="25">
        <f t="shared" si="1"/>
        <v>4</v>
      </c>
      <c r="X18" s="25"/>
      <c r="Y18" s="25"/>
      <c r="Z18" s="62">
        <f t="shared" si="3"/>
        <v>0</v>
      </c>
      <c r="AA18" s="62">
        <f t="shared" si="4"/>
        <v>0</v>
      </c>
      <c r="AB18" s="62">
        <f t="shared" si="5"/>
        <v>0</v>
      </c>
      <c r="AC18" s="33">
        <f t="shared" si="6"/>
        <v>0</v>
      </c>
      <c r="AD18" s="69">
        <f t="shared" si="7"/>
        <v>0.98942502685854694</v>
      </c>
      <c r="AE18" s="70">
        <f t="shared" si="8"/>
        <v>0</v>
      </c>
      <c r="AF18" s="25"/>
      <c r="AG18" s="25"/>
      <c r="AH18" s="25"/>
      <c r="AI18" s="25"/>
      <c r="AJ18" s="25"/>
      <c r="AK18" s="25"/>
      <c r="AL18" s="25"/>
      <c r="AM18" s="75">
        <f t="shared" si="86"/>
        <v>0</v>
      </c>
      <c r="AN18" s="25"/>
      <c r="AO18" s="74">
        <f t="shared" si="14"/>
        <v>0</v>
      </c>
      <c r="AP18" s="75">
        <f t="shared" si="15"/>
        <v>0</v>
      </c>
      <c r="AQ18" s="76">
        <f t="shared" si="16"/>
        <v>0</v>
      </c>
      <c r="AR18" s="25"/>
      <c r="AS18" s="75">
        <f t="shared" si="17"/>
        <v>0</v>
      </c>
      <c r="AT18" s="74">
        <f t="shared" si="18"/>
        <v>0</v>
      </c>
      <c r="AU18" s="33">
        <f t="shared" si="19"/>
        <v>0</v>
      </c>
      <c r="AV18" s="25"/>
      <c r="AW18" s="74">
        <f t="shared" si="20"/>
        <v>0</v>
      </c>
      <c r="AX18" s="75">
        <f t="shared" si="21"/>
        <v>0</v>
      </c>
      <c r="AY18" s="76">
        <f t="shared" si="22"/>
        <v>0</v>
      </c>
      <c r="BB18" s="59">
        <f t="shared" si="23"/>
        <v>0</v>
      </c>
      <c r="BC18" s="59">
        <f t="shared" si="24"/>
        <v>0</v>
      </c>
      <c r="BD18" s="59">
        <f t="shared" si="25"/>
        <v>0</v>
      </c>
      <c r="BF18" s="59">
        <f t="shared" si="26"/>
        <v>0</v>
      </c>
      <c r="BG18" s="59">
        <f t="shared" si="27"/>
        <v>0</v>
      </c>
      <c r="BH18" s="59">
        <f t="shared" si="28"/>
        <v>0</v>
      </c>
      <c r="BI18" s="58">
        <f t="shared" si="29"/>
        <v>0</v>
      </c>
      <c r="BK18" s="59">
        <f t="shared" si="30"/>
        <v>0</v>
      </c>
      <c r="BL18" s="59">
        <f t="shared" si="31"/>
        <v>0</v>
      </c>
      <c r="BM18" s="59">
        <f t="shared" si="32"/>
        <v>0</v>
      </c>
      <c r="BN18" s="58">
        <f t="shared" si="33"/>
        <v>0</v>
      </c>
      <c r="BP18" s="58">
        <f t="shared" si="34"/>
        <v>0</v>
      </c>
      <c r="BR18" s="57">
        <f t="shared" si="35"/>
        <v>0</v>
      </c>
      <c r="BS18" s="57">
        <f t="shared" si="36"/>
        <v>0</v>
      </c>
      <c r="BT18" s="59">
        <f t="shared" si="37"/>
        <v>0</v>
      </c>
      <c r="BU18" s="58">
        <f t="shared" si="38"/>
        <v>0</v>
      </c>
      <c r="BW18" s="56">
        <f t="shared" si="39"/>
        <v>0</v>
      </c>
      <c r="BX18" s="14">
        <f t="shared" si="40"/>
        <v>0</v>
      </c>
      <c r="BY18" s="59">
        <f t="shared" si="41"/>
        <v>0</v>
      </c>
      <c r="BZ18" s="58">
        <f t="shared" si="42"/>
        <v>0</v>
      </c>
      <c r="CB18" s="58">
        <f t="shared" si="43"/>
        <v>0</v>
      </c>
      <c r="CD18" s="58">
        <f t="shared" si="44"/>
        <v>0</v>
      </c>
      <c r="CG18" s="59">
        <f t="shared" si="45"/>
        <v>0</v>
      </c>
      <c r="CH18" s="59">
        <f t="shared" si="46"/>
        <v>0</v>
      </c>
      <c r="CI18" s="59">
        <f t="shared" si="47"/>
        <v>0</v>
      </c>
      <c r="CK18" s="59">
        <f t="shared" si="48"/>
        <v>0</v>
      </c>
      <c r="CL18" s="59">
        <f t="shared" si="49"/>
        <v>0</v>
      </c>
      <c r="CM18" s="59">
        <f t="shared" si="50"/>
        <v>0</v>
      </c>
      <c r="CN18" s="58">
        <f t="shared" si="51"/>
        <v>0</v>
      </c>
      <c r="CP18" s="59">
        <f t="shared" si="52"/>
        <v>0</v>
      </c>
      <c r="CQ18" s="59">
        <f t="shared" si="53"/>
        <v>0</v>
      </c>
      <c r="CR18" s="59">
        <f t="shared" si="54"/>
        <v>0</v>
      </c>
      <c r="CS18" s="58">
        <f t="shared" si="55"/>
        <v>0</v>
      </c>
      <c r="CU18" s="59">
        <f t="shared" si="56"/>
        <v>0</v>
      </c>
      <c r="CV18" s="59">
        <f t="shared" si="57"/>
        <v>0</v>
      </c>
      <c r="CX18" s="59">
        <f t="shared" si="58"/>
        <v>0</v>
      </c>
      <c r="CY18" s="59">
        <f t="shared" si="59"/>
        <v>0</v>
      </c>
      <c r="CZ18" s="58">
        <f t="shared" si="60"/>
        <v>0</v>
      </c>
      <c r="DB18" s="59">
        <f t="shared" si="61"/>
        <v>0</v>
      </c>
      <c r="DC18" s="59">
        <f t="shared" si="62"/>
        <v>0</v>
      </c>
      <c r="DD18" s="58">
        <f t="shared" si="63"/>
        <v>0</v>
      </c>
      <c r="DF18" s="58">
        <f t="shared" si="64"/>
        <v>0</v>
      </c>
      <c r="DH18" s="58">
        <f t="shared" si="65"/>
        <v>0</v>
      </c>
      <c r="DJ18" s="57">
        <f t="shared" si="66"/>
        <v>0</v>
      </c>
      <c r="DK18" s="57">
        <f t="shared" si="67"/>
        <v>0</v>
      </c>
      <c r="DL18" s="59">
        <f t="shared" si="68"/>
        <v>0</v>
      </c>
      <c r="DM18" s="58">
        <f t="shared" si="69"/>
        <v>0</v>
      </c>
      <c r="DO18" s="56">
        <f t="shared" si="70"/>
        <v>0</v>
      </c>
      <c r="DP18" s="14">
        <f t="shared" si="71"/>
        <v>0</v>
      </c>
      <c r="DQ18" s="59">
        <f t="shared" si="72"/>
        <v>0</v>
      </c>
      <c r="DR18" s="49">
        <f t="shared" si="73"/>
        <v>0</v>
      </c>
      <c r="DT18" s="58">
        <f t="shared" si="74"/>
        <v>0</v>
      </c>
      <c r="DU18" s="58"/>
      <c r="DV18" s="59">
        <f t="shared" si="75"/>
        <v>0</v>
      </c>
      <c r="DX18" s="58">
        <f t="shared" si="76"/>
        <v>0</v>
      </c>
      <c r="EA18" s="59">
        <f t="shared" si="77"/>
        <v>0</v>
      </c>
      <c r="EB18" s="59">
        <f t="shared" si="78"/>
        <v>0</v>
      </c>
      <c r="EC18" s="58">
        <f t="shared" si="79"/>
        <v>0</v>
      </c>
      <c r="EE18" s="29">
        <f t="shared" si="80"/>
        <v>0</v>
      </c>
      <c r="EF18" s="29">
        <f t="shared" si="81"/>
        <v>0</v>
      </c>
      <c r="EG18" s="58">
        <f t="shared" si="82"/>
        <v>0</v>
      </c>
      <c r="EI18" s="58">
        <f t="shared" si="83"/>
        <v>0</v>
      </c>
      <c r="EK18" s="59">
        <v>16</v>
      </c>
      <c r="EL18" s="59">
        <f>APE!$N$91*EO17</f>
        <v>0</v>
      </c>
      <c r="EM18" s="59">
        <f>IF(EK18&gt;APE!$O$91,0,IF(EK18&gt;APE!$P$91,IF(APE!$E$91="SAC",APE!$C$93/(APE!$O$91-APE!$P$91),IF(APE!$E$91="PRICE",IF(EK18&gt;APE!$D$91,EN18-EL18,EN18-EL18-APE!$C$95/APE!$D$91),0)),0))</f>
        <v>0</v>
      </c>
      <c r="EN18" s="59">
        <f>IF(EK18&gt;APE!$O$91,0,IF(APE!$E$91="SAC",EL18+EM18,IF(APE!$E$91="PRICE",IF(EK18&gt;APE!$P$91,APE!$C$93*APE!$G$91,EL18),0)))</f>
        <v>0</v>
      </c>
      <c r="EO18" s="59">
        <f t="shared" si="84"/>
        <v>0</v>
      </c>
    </row>
    <row r="19" spans="1:145" x14ac:dyDescent="0.25">
      <c r="A19" s="107">
        <f t="shared" si="87"/>
        <v>3</v>
      </c>
      <c r="B19" s="40">
        <v>44986</v>
      </c>
      <c r="C19" s="26">
        <f t="shared" si="88"/>
        <v>672</v>
      </c>
      <c r="D19" s="45">
        <v>0</v>
      </c>
      <c r="E19" s="45">
        <v>0</v>
      </c>
      <c r="F19" s="46">
        <f t="shared" si="89"/>
        <v>0</v>
      </c>
      <c r="G19" s="46">
        <f t="shared" si="90"/>
        <v>0</v>
      </c>
      <c r="H19" s="114" t="str">
        <f t="shared" si="91"/>
        <v>MAR</v>
      </c>
      <c r="I19" s="54">
        <v>4.2569999999999997</v>
      </c>
      <c r="J19" s="46">
        <f>(($K$14*APE!$C$83*(APE!$C$84/100)*VLOOKUP(APE!$M$13,APE!$E$81:$F$83,2,0))/(APE!$C$81/1000))*I19*31</f>
        <v>0</v>
      </c>
      <c r="K19" s="46">
        <f t="shared" si="92"/>
        <v>0</v>
      </c>
      <c r="L19" s="25"/>
      <c r="M19" s="119">
        <f t="shared" si="93"/>
        <v>0.4</v>
      </c>
      <c r="N19" s="30"/>
      <c r="O19" s="30"/>
      <c r="P19" s="28" t="s">
        <v>114</v>
      </c>
      <c r="Q19" s="28" t="s">
        <v>115</v>
      </c>
      <c r="R19" s="28" t="s">
        <v>116</v>
      </c>
      <c r="S19" s="28" t="s">
        <v>117</v>
      </c>
      <c r="U19" s="61">
        <f t="shared" si="2"/>
        <v>45808</v>
      </c>
      <c r="V19" s="25">
        <f t="shared" si="0"/>
        <v>2025</v>
      </c>
      <c r="W19" s="25">
        <f t="shared" si="1"/>
        <v>5</v>
      </c>
      <c r="X19" s="25"/>
      <c r="Y19" s="25"/>
      <c r="Z19" s="62">
        <f t="shared" si="3"/>
        <v>0</v>
      </c>
      <c r="AA19" s="62">
        <f t="shared" si="4"/>
        <v>0</v>
      </c>
      <c r="AB19" s="62">
        <f t="shared" si="5"/>
        <v>0</v>
      </c>
      <c r="AC19" s="33">
        <f t="shared" si="6"/>
        <v>0</v>
      </c>
      <c r="AD19" s="69">
        <f t="shared" si="7"/>
        <v>0.98876781647844036</v>
      </c>
      <c r="AE19" s="70">
        <f t="shared" si="8"/>
        <v>0</v>
      </c>
      <c r="AF19" s="25"/>
      <c r="AG19" s="25"/>
      <c r="AH19" s="25"/>
      <c r="AI19" s="25"/>
      <c r="AJ19" s="25"/>
      <c r="AK19" s="25"/>
      <c r="AL19" s="25"/>
      <c r="AM19" s="75">
        <f t="shared" si="86"/>
        <v>0</v>
      </c>
      <c r="AN19" s="25"/>
      <c r="AO19" s="74">
        <f t="shared" si="14"/>
        <v>0</v>
      </c>
      <c r="AP19" s="75">
        <f t="shared" si="15"/>
        <v>0</v>
      </c>
      <c r="AQ19" s="76">
        <f t="shared" si="16"/>
        <v>0</v>
      </c>
      <c r="AR19" s="25"/>
      <c r="AS19" s="75">
        <f t="shared" si="17"/>
        <v>0</v>
      </c>
      <c r="AT19" s="74">
        <f t="shared" si="18"/>
        <v>0</v>
      </c>
      <c r="AU19" s="33">
        <f t="shared" si="19"/>
        <v>0</v>
      </c>
      <c r="AV19" s="25"/>
      <c r="AW19" s="74">
        <f t="shared" si="20"/>
        <v>0</v>
      </c>
      <c r="AX19" s="75">
        <f t="shared" si="21"/>
        <v>0</v>
      </c>
      <c r="AY19" s="76">
        <f t="shared" si="22"/>
        <v>0</v>
      </c>
      <c r="BB19" s="59">
        <f t="shared" si="23"/>
        <v>0</v>
      </c>
      <c r="BC19" s="59">
        <f t="shared" si="24"/>
        <v>0</v>
      </c>
      <c r="BD19" s="59">
        <f t="shared" si="25"/>
        <v>0</v>
      </c>
      <c r="BF19" s="59">
        <f t="shared" si="26"/>
        <v>0</v>
      </c>
      <c r="BG19" s="59">
        <f t="shared" si="27"/>
        <v>0</v>
      </c>
      <c r="BH19" s="59">
        <f t="shared" si="28"/>
        <v>0</v>
      </c>
      <c r="BI19" s="58">
        <f t="shared" si="29"/>
        <v>0</v>
      </c>
      <c r="BK19" s="59">
        <f t="shared" si="30"/>
        <v>0</v>
      </c>
      <c r="BL19" s="59">
        <f t="shared" si="31"/>
        <v>0</v>
      </c>
      <c r="BM19" s="59">
        <f t="shared" si="32"/>
        <v>0</v>
      </c>
      <c r="BN19" s="58">
        <f t="shared" si="33"/>
        <v>0</v>
      </c>
      <c r="BP19" s="58">
        <f t="shared" si="34"/>
        <v>0</v>
      </c>
      <c r="BR19" s="57">
        <f t="shared" si="35"/>
        <v>0</v>
      </c>
      <c r="BS19" s="57">
        <f t="shared" si="36"/>
        <v>0</v>
      </c>
      <c r="BT19" s="59">
        <f t="shared" si="37"/>
        <v>0</v>
      </c>
      <c r="BU19" s="58">
        <f t="shared" si="38"/>
        <v>0</v>
      </c>
      <c r="BW19" s="56">
        <f t="shared" si="39"/>
        <v>0</v>
      </c>
      <c r="BX19" s="14">
        <f t="shared" si="40"/>
        <v>0</v>
      </c>
      <c r="BY19" s="59">
        <f t="shared" si="41"/>
        <v>0</v>
      </c>
      <c r="BZ19" s="58">
        <f t="shared" si="42"/>
        <v>0</v>
      </c>
      <c r="CB19" s="58">
        <f t="shared" si="43"/>
        <v>0</v>
      </c>
      <c r="CD19" s="58">
        <f t="shared" si="44"/>
        <v>0</v>
      </c>
      <c r="CG19" s="59">
        <f t="shared" si="45"/>
        <v>0</v>
      </c>
      <c r="CH19" s="59">
        <f t="shared" si="46"/>
        <v>0</v>
      </c>
      <c r="CI19" s="59">
        <f t="shared" si="47"/>
        <v>0</v>
      </c>
      <c r="CK19" s="59">
        <f t="shared" si="48"/>
        <v>0</v>
      </c>
      <c r="CL19" s="59">
        <f t="shared" si="49"/>
        <v>0</v>
      </c>
      <c r="CM19" s="59">
        <f t="shared" si="50"/>
        <v>0</v>
      </c>
      <c r="CN19" s="58">
        <f t="shared" si="51"/>
        <v>0</v>
      </c>
      <c r="CP19" s="59">
        <f t="shared" si="52"/>
        <v>0</v>
      </c>
      <c r="CQ19" s="59">
        <f t="shared" si="53"/>
        <v>0</v>
      </c>
      <c r="CR19" s="59">
        <f t="shared" si="54"/>
        <v>0</v>
      </c>
      <c r="CS19" s="58">
        <f t="shared" si="55"/>
        <v>0</v>
      </c>
      <c r="CU19" s="59">
        <f t="shared" si="56"/>
        <v>0</v>
      </c>
      <c r="CV19" s="59">
        <f t="shared" si="57"/>
        <v>0</v>
      </c>
      <c r="CX19" s="59">
        <f t="shared" si="58"/>
        <v>0</v>
      </c>
      <c r="CY19" s="59">
        <f t="shared" si="59"/>
        <v>0</v>
      </c>
      <c r="CZ19" s="58">
        <f t="shared" si="60"/>
        <v>0</v>
      </c>
      <c r="DB19" s="59">
        <f t="shared" si="61"/>
        <v>0</v>
      </c>
      <c r="DC19" s="59">
        <f t="shared" si="62"/>
        <v>0</v>
      </c>
      <c r="DD19" s="58">
        <f t="shared" si="63"/>
        <v>0</v>
      </c>
      <c r="DF19" s="58">
        <f t="shared" si="64"/>
        <v>0</v>
      </c>
      <c r="DH19" s="58">
        <f t="shared" si="65"/>
        <v>0</v>
      </c>
      <c r="DJ19" s="57">
        <f t="shared" si="66"/>
        <v>0</v>
      </c>
      <c r="DK19" s="57">
        <f t="shared" si="67"/>
        <v>0</v>
      </c>
      <c r="DL19" s="59">
        <f t="shared" si="68"/>
        <v>0</v>
      </c>
      <c r="DM19" s="58">
        <f t="shared" si="69"/>
        <v>0</v>
      </c>
      <c r="DO19" s="56">
        <f t="shared" si="70"/>
        <v>0</v>
      </c>
      <c r="DP19" s="14">
        <f t="shared" si="71"/>
        <v>0</v>
      </c>
      <c r="DQ19" s="59">
        <f t="shared" si="72"/>
        <v>0</v>
      </c>
      <c r="DR19" s="49">
        <f t="shared" si="73"/>
        <v>0</v>
      </c>
      <c r="DT19" s="58">
        <f t="shared" si="74"/>
        <v>0</v>
      </c>
      <c r="DU19" s="58"/>
      <c r="DV19" s="59">
        <f t="shared" si="75"/>
        <v>0</v>
      </c>
      <c r="DX19" s="58">
        <f t="shared" si="76"/>
        <v>0</v>
      </c>
      <c r="EA19" s="59">
        <f t="shared" si="77"/>
        <v>0</v>
      </c>
      <c r="EB19" s="59">
        <f t="shared" si="78"/>
        <v>0</v>
      </c>
      <c r="EC19" s="58">
        <f t="shared" si="79"/>
        <v>0</v>
      </c>
      <c r="EE19" s="29">
        <f t="shared" si="80"/>
        <v>0</v>
      </c>
      <c r="EF19" s="29">
        <f t="shared" si="81"/>
        <v>0</v>
      </c>
      <c r="EG19" s="58">
        <f t="shared" si="82"/>
        <v>0</v>
      </c>
      <c r="EI19" s="58">
        <f t="shared" si="83"/>
        <v>0</v>
      </c>
      <c r="EK19" s="59">
        <v>17</v>
      </c>
      <c r="EL19" s="59">
        <f>APE!$N$91*EO18</f>
        <v>0</v>
      </c>
      <c r="EM19" s="59">
        <f>IF(EK19&gt;APE!$O$91,0,IF(EK19&gt;APE!$P$91,IF(APE!$E$91="SAC",APE!$C$93/(APE!$O$91-APE!$P$91),IF(APE!$E$91="PRICE",IF(EK19&gt;APE!$D$91,EN19-EL19,EN19-EL19-APE!$C$95/APE!$D$91),0)),0))</f>
        <v>0</v>
      </c>
      <c r="EN19" s="59">
        <f>IF(EK19&gt;APE!$O$91,0,IF(APE!$E$91="SAC",EL19+EM19,IF(APE!$E$91="PRICE",IF(EK19&gt;APE!$P$91,APE!$C$93*APE!$G$91,EL19),0)))</f>
        <v>0</v>
      </c>
      <c r="EO19" s="59">
        <f t="shared" si="84"/>
        <v>0</v>
      </c>
    </row>
    <row r="20" spans="1:145" x14ac:dyDescent="0.25">
      <c r="A20" s="107">
        <f t="shared" si="87"/>
        <v>4</v>
      </c>
      <c r="B20" s="40">
        <v>45017</v>
      </c>
      <c r="C20" s="26">
        <f t="shared" si="88"/>
        <v>744</v>
      </c>
      <c r="D20" s="45">
        <v>0</v>
      </c>
      <c r="E20" s="45">
        <v>0</v>
      </c>
      <c r="F20" s="46">
        <f t="shared" si="89"/>
        <v>0</v>
      </c>
      <c r="G20" s="46">
        <f t="shared" si="90"/>
        <v>0</v>
      </c>
      <c r="H20" s="114" t="str">
        <f t="shared" si="91"/>
        <v>ABR</v>
      </c>
      <c r="I20" s="54">
        <v>4.5529999999999999</v>
      </c>
      <c r="J20" s="46">
        <f>(($K$14*APE!$C$83*(APE!$C$84/100)*VLOOKUP(APE!$M$13,APE!$E$81:$F$83,2,0))/(APE!$C$81/1000))*I20*30</f>
        <v>0</v>
      </c>
      <c r="K20" s="46">
        <f t="shared" si="92"/>
        <v>0</v>
      </c>
      <c r="L20" s="25"/>
      <c r="M20" s="119">
        <f t="shared" si="93"/>
        <v>0.4</v>
      </c>
      <c r="N20" s="30"/>
      <c r="O20" s="117"/>
      <c r="P20" s="117"/>
      <c r="Q20" s="117">
        <f>-Q6</f>
        <v>0</v>
      </c>
      <c r="R20" s="117">
        <f>IF(J9="FINANCIAMENTO",-J5+Q5,-J5)</f>
        <v>0</v>
      </c>
      <c r="S20" s="117">
        <f>R20</f>
        <v>0</v>
      </c>
      <c r="U20" s="61">
        <f t="shared" si="2"/>
        <v>45838</v>
      </c>
      <c r="V20" s="25">
        <f t="shared" si="0"/>
        <v>2025</v>
      </c>
      <c r="W20" s="25">
        <f t="shared" si="1"/>
        <v>6</v>
      </c>
      <c r="X20" s="25"/>
      <c r="Y20" s="25"/>
      <c r="Z20" s="62">
        <f t="shared" si="3"/>
        <v>0</v>
      </c>
      <c r="AA20" s="62">
        <f t="shared" si="4"/>
        <v>0</v>
      </c>
      <c r="AB20" s="62">
        <f t="shared" si="5"/>
        <v>0</v>
      </c>
      <c r="AC20" s="33">
        <f t="shared" si="6"/>
        <v>0</v>
      </c>
      <c r="AD20" s="69">
        <f t="shared" si="7"/>
        <v>0.98811104264023641</v>
      </c>
      <c r="AE20" s="70">
        <f t="shared" si="8"/>
        <v>0</v>
      </c>
      <c r="AF20" s="25"/>
      <c r="AG20" s="25"/>
      <c r="AH20" s="25"/>
      <c r="AI20" s="25"/>
      <c r="AJ20" s="25"/>
      <c r="AK20" s="25"/>
      <c r="AL20" s="25"/>
      <c r="AM20" s="75">
        <f t="shared" si="86"/>
        <v>0</v>
      </c>
      <c r="AN20" s="25"/>
      <c r="AO20" s="74">
        <f t="shared" si="14"/>
        <v>0</v>
      </c>
      <c r="AP20" s="75">
        <f t="shared" si="15"/>
        <v>0</v>
      </c>
      <c r="AQ20" s="76">
        <f t="shared" si="16"/>
        <v>0</v>
      </c>
      <c r="AR20" s="25"/>
      <c r="AS20" s="75">
        <f t="shared" si="17"/>
        <v>0</v>
      </c>
      <c r="AT20" s="74">
        <f t="shared" si="18"/>
        <v>0</v>
      </c>
      <c r="AU20" s="33">
        <f t="shared" si="19"/>
        <v>0</v>
      </c>
      <c r="AV20" s="25"/>
      <c r="AW20" s="74">
        <f t="shared" si="20"/>
        <v>0</v>
      </c>
      <c r="AX20" s="75">
        <f t="shared" si="21"/>
        <v>0</v>
      </c>
      <c r="AY20" s="76">
        <f t="shared" si="22"/>
        <v>0</v>
      </c>
      <c r="BB20" s="59">
        <f t="shared" si="23"/>
        <v>0</v>
      </c>
      <c r="BC20" s="59">
        <f t="shared" si="24"/>
        <v>0</v>
      </c>
      <c r="BD20" s="59">
        <f t="shared" si="25"/>
        <v>0</v>
      </c>
      <c r="BF20" s="59">
        <f t="shared" si="26"/>
        <v>0</v>
      </c>
      <c r="BG20" s="59">
        <f t="shared" si="27"/>
        <v>0</v>
      </c>
      <c r="BH20" s="59">
        <f t="shared" si="28"/>
        <v>0</v>
      </c>
      <c r="BI20" s="58">
        <f t="shared" si="29"/>
        <v>0</v>
      </c>
      <c r="BK20" s="59">
        <f t="shared" si="30"/>
        <v>0</v>
      </c>
      <c r="BL20" s="59">
        <f t="shared" si="31"/>
        <v>0</v>
      </c>
      <c r="BM20" s="59">
        <f t="shared" si="32"/>
        <v>0</v>
      </c>
      <c r="BN20" s="58">
        <f t="shared" si="33"/>
        <v>0</v>
      </c>
      <c r="BP20" s="58">
        <f t="shared" si="34"/>
        <v>0</v>
      </c>
      <c r="BR20" s="57">
        <f t="shared" si="35"/>
        <v>0</v>
      </c>
      <c r="BS20" s="57">
        <f t="shared" si="36"/>
        <v>0</v>
      </c>
      <c r="BT20" s="59">
        <f t="shared" si="37"/>
        <v>0</v>
      </c>
      <c r="BU20" s="58">
        <f t="shared" si="38"/>
        <v>0</v>
      </c>
      <c r="BW20" s="56">
        <f t="shared" si="39"/>
        <v>0</v>
      </c>
      <c r="BX20" s="14">
        <f t="shared" si="40"/>
        <v>0</v>
      </c>
      <c r="BY20" s="59">
        <f t="shared" si="41"/>
        <v>0</v>
      </c>
      <c r="BZ20" s="58">
        <f t="shared" si="42"/>
        <v>0</v>
      </c>
      <c r="CB20" s="58">
        <f t="shared" si="43"/>
        <v>0</v>
      </c>
      <c r="CD20" s="58">
        <f t="shared" si="44"/>
        <v>0</v>
      </c>
      <c r="CG20" s="59">
        <f t="shared" si="45"/>
        <v>0</v>
      </c>
      <c r="CH20" s="59">
        <f t="shared" si="46"/>
        <v>0</v>
      </c>
      <c r="CI20" s="59">
        <f t="shared" si="47"/>
        <v>0</v>
      </c>
      <c r="CK20" s="59">
        <f t="shared" si="48"/>
        <v>0</v>
      </c>
      <c r="CL20" s="59">
        <f t="shared" si="49"/>
        <v>0</v>
      </c>
      <c r="CM20" s="59">
        <f t="shared" si="50"/>
        <v>0</v>
      </c>
      <c r="CN20" s="58">
        <f t="shared" si="51"/>
        <v>0</v>
      </c>
      <c r="CP20" s="59">
        <f t="shared" si="52"/>
        <v>0</v>
      </c>
      <c r="CQ20" s="59">
        <f t="shared" si="53"/>
        <v>0</v>
      </c>
      <c r="CR20" s="59">
        <f t="shared" si="54"/>
        <v>0</v>
      </c>
      <c r="CS20" s="58">
        <f t="shared" si="55"/>
        <v>0</v>
      </c>
      <c r="CU20" s="59">
        <f t="shared" si="56"/>
        <v>0</v>
      </c>
      <c r="CV20" s="59">
        <f t="shared" si="57"/>
        <v>0</v>
      </c>
      <c r="CX20" s="59">
        <f t="shared" si="58"/>
        <v>0</v>
      </c>
      <c r="CY20" s="59">
        <f t="shared" si="59"/>
        <v>0</v>
      </c>
      <c r="CZ20" s="58">
        <f t="shared" si="60"/>
        <v>0</v>
      </c>
      <c r="DB20" s="59">
        <f t="shared" si="61"/>
        <v>0</v>
      </c>
      <c r="DC20" s="59">
        <f t="shared" si="62"/>
        <v>0</v>
      </c>
      <c r="DD20" s="58">
        <f t="shared" si="63"/>
        <v>0</v>
      </c>
      <c r="DF20" s="58">
        <f t="shared" si="64"/>
        <v>0</v>
      </c>
      <c r="DH20" s="58">
        <f t="shared" si="65"/>
        <v>0</v>
      </c>
      <c r="DJ20" s="57">
        <f t="shared" si="66"/>
        <v>0</v>
      </c>
      <c r="DK20" s="57">
        <f t="shared" si="67"/>
        <v>0</v>
      </c>
      <c r="DL20" s="59">
        <f t="shared" si="68"/>
        <v>0</v>
      </c>
      <c r="DM20" s="58">
        <f t="shared" si="69"/>
        <v>0</v>
      </c>
      <c r="DO20" s="56">
        <f t="shared" si="70"/>
        <v>0</v>
      </c>
      <c r="DP20" s="14">
        <f t="shared" si="71"/>
        <v>0</v>
      </c>
      <c r="DQ20" s="59">
        <f t="shared" si="72"/>
        <v>0</v>
      </c>
      <c r="DR20" s="49">
        <f t="shared" si="73"/>
        <v>0</v>
      </c>
      <c r="DT20" s="58">
        <f t="shared" si="74"/>
        <v>0</v>
      </c>
      <c r="DU20" s="58"/>
      <c r="DV20" s="59">
        <f t="shared" si="75"/>
        <v>0</v>
      </c>
      <c r="DX20" s="58">
        <f t="shared" si="76"/>
        <v>0</v>
      </c>
      <c r="EA20" s="59">
        <f t="shared" si="77"/>
        <v>0</v>
      </c>
      <c r="EB20" s="59">
        <f t="shared" si="78"/>
        <v>0</v>
      </c>
      <c r="EC20" s="58">
        <f t="shared" si="79"/>
        <v>0</v>
      </c>
      <c r="EE20" s="29">
        <f t="shared" si="80"/>
        <v>0</v>
      </c>
      <c r="EF20" s="29">
        <f t="shared" si="81"/>
        <v>0</v>
      </c>
      <c r="EG20" s="58">
        <f t="shared" si="82"/>
        <v>0</v>
      </c>
      <c r="EI20" s="58">
        <f t="shared" si="83"/>
        <v>0</v>
      </c>
      <c r="EK20" s="59">
        <v>18</v>
      </c>
      <c r="EL20" s="59">
        <f>APE!$N$91*EO19</f>
        <v>0</v>
      </c>
      <c r="EM20" s="59">
        <f>IF(EK20&gt;APE!$O$91,0,IF(EK20&gt;APE!$P$91,IF(APE!$E$91="SAC",APE!$C$93/(APE!$O$91-APE!$P$91),IF(APE!$E$91="PRICE",IF(EK20&gt;APE!$D$91,EN20-EL20,EN20-EL20-APE!$C$95/APE!$D$91),0)),0))</f>
        <v>0</v>
      </c>
      <c r="EN20" s="59">
        <f>IF(EK20&gt;APE!$O$91,0,IF(APE!$E$91="SAC",EL20+EM20,IF(APE!$E$91="PRICE",IF(EK20&gt;APE!$P$91,APE!$C$93*APE!$G$91,EL20),0)))</f>
        <v>0</v>
      </c>
      <c r="EO20" s="59">
        <f t="shared" si="84"/>
        <v>0</v>
      </c>
    </row>
    <row r="21" spans="1:145" x14ac:dyDescent="0.25">
      <c r="A21" s="107">
        <f t="shared" si="87"/>
        <v>5</v>
      </c>
      <c r="B21" s="40">
        <v>45047</v>
      </c>
      <c r="C21" s="26">
        <f t="shared" si="88"/>
        <v>720</v>
      </c>
      <c r="D21" s="45">
        <v>0</v>
      </c>
      <c r="E21" s="45">
        <v>0</v>
      </c>
      <c r="F21" s="46">
        <f t="shared" si="89"/>
        <v>0</v>
      </c>
      <c r="G21" s="46">
        <f t="shared" si="90"/>
        <v>0</v>
      </c>
      <c r="H21" s="114" t="str">
        <f t="shared" si="91"/>
        <v>MAI</v>
      </c>
      <c r="I21" s="54">
        <v>4.2590000000000003</v>
      </c>
      <c r="J21" s="46">
        <f>(($K$14*APE!$C$83*(APE!$C$84/100)*VLOOKUP(APE!$M$13,APE!$E$81:$F$83,2,0))/(APE!$C$81/1000))*I21*31</f>
        <v>0</v>
      </c>
      <c r="K21" s="46">
        <f t="shared" si="92"/>
        <v>0</v>
      </c>
      <c r="L21" s="25"/>
      <c r="M21" s="119">
        <f t="shared" si="93"/>
        <v>0.4</v>
      </c>
      <c r="N21" s="30"/>
      <c r="O21" s="26">
        <f>C9</f>
        <v>0</v>
      </c>
      <c r="P21" s="117">
        <f t="shared" ref="P21:P50" si="94">SUMIF($V$3:$V$374,O21,$EI$3:$EI$374)</f>
        <v>0</v>
      </c>
      <c r="Q21" s="117">
        <f t="shared" ref="Q21:Q50" si="95">-SUMIF($V$3:$V$374,O21,$EN$3:$EN$374)</f>
        <v>0</v>
      </c>
      <c r="R21" s="117">
        <f t="shared" ref="R21:R50" si="96">P21+Q21</f>
        <v>0</v>
      </c>
      <c r="S21" s="117">
        <f t="shared" ref="S21:S50" si="97">S20+R21</f>
        <v>0</v>
      </c>
      <c r="U21" s="61">
        <f t="shared" si="2"/>
        <v>45869</v>
      </c>
      <c r="V21" s="25">
        <f t="shared" si="0"/>
        <v>2025</v>
      </c>
      <c r="W21" s="25">
        <f t="shared" si="1"/>
        <v>7</v>
      </c>
      <c r="X21" s="25"/>
      <c r="Y21" s="25"/>
      <c r="Z21" s="62">
        <f t="shared" si="3"/>
        <v>0</v>
      </c>
      <c r="AA21" s="62">
        <f t="shared" si="4"/>
        <v>0</v>
      </c>
      <c r="AB21" s="62">
        <f t="shared" si="5"/>
        <v>0</v>
      </c>
      <c r="AC21" s="33">
        <f t="shared" si="6"/>
        <v>0</v>
      </c>
      <c r="AD21" s="69">
        <f t="shared" si="7"/>
        <v>0.98745470505396882</v>
      </c>
      <c r="AE21" s="70">
        <f t="shared" si="8"/>
        <v>0</v>
      </c>
      <c r="AF21" s="25"/>
      <c r="AG21" s="25"/>
      <c r="AH21" s="25"/>
      <c r="AI21" s="25"/>
      <c r="AJ21" s="25"/>
      <c r="AK21" s="25"/>
      <c r="AL21" s="25"/>
      <c r="AM21" s="75">
        <f t="shared" si="86"/>
        <v>0</v>
      </c>
      <c r="AN21" s="25"/>
      <c r="AO21" s="74">
        <f t="shared" si="14"/>
        <v>0</v>
      </c>
      <c r="AP21" s="75">
        <f t="shared" si="15"/>
        <v>0</v>
      </c>
      <c r="AQ21" s="76">
        <f t="shared" si="16"/>
        <v>0</v>
      </c>
      <c r="AR21" s="25"/>
      <c r="AS21" s="75">
        <f t="shared" si="17"/>
        <v>0</v>
      </c>
      <c r="AT21" s="74">
        <f t="shared" si="18"/>
        <v>0</v>
      </c>
      <c r="AU21" s="33">
        <f t="shared" si="19"/>
        <v>0</v>
      </c>
      <c r="AV21" s="25"/>
      <c r="AW21" s="74">
        <f t="shared" si="20"/>
        <v>0</v>
      </c>
      <c r="AX21" s="75">
        <f t="shared" si="21"/>
        <v>0</v>
      </c>
      <c r="AY21" s="76">
        <f t="shared" si="22"/>
        <v>0</v>
      </c>
      <c r="BB21" s="59">
        <f t="shared" si="23"/>
        <v>0</v>
      </c>
      <c r="BC21" s="59">
        <f t="shared" si="24"/>
        <v>0</v>
      </c>
      <c r="BD21" s="59">
        <f t="shared" si="25"/>
        <v>0</v>
      </c>
      <c r="BF21" s="59">
        <f t="shared" si="26"/>
        <v>0</v>
      </c>
      <c r="BG21" s="59">
        <f t="shared" si="27"/>
        <v>0</v>
      </c>
      <c r="BH21" s="59">
        <f t="shared" si="28"/>
        <v>0</v>
      </c>
      <c r="BI21" s="58">
        <f t="shared" si="29"/>
        <v>0</v>
      </c>
      <c r="BK21" s="59">
        <f t="shared" si="30"/>
        <v>0</v>
      </c>
      <c r="BL21" s="59">
        <f t="shared" si="31"/>
        <v>0</v>
      </c>
      <c r="BM21" s="59">
        <f t="shared" si="32"/>
        <v>0</v>
      </c>
      <c r="BN21" s="58">
        <f t="shared" si="33"/>
        <v>0</v>
      </c>
      <c r="BP21" s="58">
        <f t="shared" si="34"/>
        <v>0</v>
      </c>
      <c r="BR21" s="57">
        <f t="shared" si="35"/>
        <v>0</v>
      </c>
      <c r="BS21" s="57">
        <f t="shared" si="36"/>
        <v>0</v>
      </c>
      <c r="BT21" s="59">
        <f t="shared" si="37"/>
        <v>0</v>
      </c>
      <c r="BU21" s="58">
        <f t="shared" si="38"/>
        <v>0</v>
      </c>
      <c r="BW21" s="56">
        <f t="shared" si="39"/>
        <v>0</v>
      </c>
      <c r="BX21" s="14">
        <f t="shared" si="40"/>
        <v>0</v>
      </c>
      <c r="BY21" s="59">
        <f t="shared" si="41"/>
        <v>0</v>
      </c>
      <c r="BZ21" s="58">
        <f t="shared" si="42"/>
        <v>0</v>
      </c>
      <c r="CB21" s="58">
        <f t="shared" si="43"/>
        <v>0</v>
      </c>
      <c r="CD21" s="58">
        <f t="shared" si="44"/>
        <v>0</v>
      </c>
      <c r="CG21" s="59">
        <f t="shared" si="45"/>
        <v>0</v>
      </c>
      <c r="CH21" s="59">
        <f t="shared" si="46"/>
        <v>0</v>
      </c>
      <c r="CI21" s="59">
        <f t="shared" si="47"/>
        <v>0</v>
      </c>
      <c r="CK21" s="59">
        <f t="shared" si="48"/>
        <v>0</v>
      </c>
      <c r="CL21" s="59">
        <f t="shared" si="49"/>
        <v>0</v>
      </c>
      <c r="CM21" s="59">
        <f t="shared" si="50"/>
        <v>0</v>
      </c>
      <c r="CN21" s="58">
        <f t="shared" si="51"/>
        <v>0</v>
      </c>
      <c r="CP21" s="59">
        <f t="shared" si="52"/>
        <v>0</v>
      </c>
      <c r="CQ21" s="59">
        <f t="shared" si="53"/>
        <v>0</v>
      </c>
      <c r="CR21" s="59">
        <f t="shared" si="54"/>
        <v>0</v>
      </c>
      <c r="CS21" s="58">
        <f t="shared" si="55"/>
        <v>0</v>
      </c>
      <c r="CU21" s="59">
        <f t="shared" si="56"/>
        <v>0</v>
      </c>
      <c r="CV21" s="59">
        <f t="shared" si="57"/>
        <v>0</v>
      </c>
      <c r="CX21" s="59">
        <f t="shared" si="58"/>
        <v>0</v>
      </c>
      <c r="CY21" s="59">
        <f t="shared" si="59"/>
        <v>0</v>
      </c>
      <c r="CZ21" s="58">
        <f t="shared" si="60"/>
        <v>0</v>
      </c>
      <c r="DB21" s="59">
        <f t="shared" si="61"/>
        <v>0</v>
      </c>
      <c r="DC21" s="59">
        <f t="shared" si="62"/>
        <v>0</v>
      </c>
      <c r="DD21" s="58">
        <f t="shared" si="63"/>
        <v>0</v>
      </c>
      <c r="DF21" s="58">
        <f t="shared" si="64"/>
        <v>0</v>
      </c>
      <c r="DH21" s="58">
        <f t="shared" si="65"/>
        <v>0</v>
      </c>
      <c r="DJ21" s="57">
        <f t="shared" si="66"/>
        <v>0</v>
      </c>
      <c r="DK21" s="57">
        <f t="shared" si="67"/>
        <v>0</v>
      </c>
      <c r="DL21" s="59">
        <f t="shared" si="68"/>
        <v>0</v>
      </c>
      <c r="DM21" s="58">
        <f t="shared" si="69"/>
        <v>0</v>
      </c>
      <c r="DO21" s="56">
        <f t="shared" si="70"/>
        <v>0</v>
      </c>
      <c r="DP21" s="14">
        <f t="shared" si="71"/>
        <v>0</v>
      </c>
      <c r="DQ21" s="59">
        <f t="shared" si="72"/>
        <v>0</v>
      </c>
      <c r="DR21" s="49">
        <f t="shared" si="73"/>
        <v>0</v>
      </c>
      <c r="DT21" s="58">
        <f t="shared" si="74"/>
        <v>0</v>
      </c>
      <c r="DU21" s="58"/>
      <c r="DV21" s="59">
        <f t="shared" si="75"/>
        <v>0</v>
      </c>
      <c r="DX21" s="58">
        <f t="shared" si="76"/>
        <v>0</v>
      </c>
      <c r="EA21" s="59">
        <f t="shared" si="77"/>
        <v>0</v>
      </c>
      <c r="EB21" s="59">
        <f t="shared" si="78"/>
        <v>0</v>
      </c>
      <c r="EC21" s="58">
        <f t="shared" si="79"/>
        <v>0</v>
      </c>
      <c r="EE21" s="29">
        <f t="shared" si="80"/>
        <v>0</v>
      </c>
      <c r="EF21" s="29">
        <f t="shared" si="81"/>
        <v>0</v>
      </c>
      <c r="EG21" s="58">
        <f t="shared" si="82"/>
        <v>0</v>
      </c>
      <c r="EI21" s="58">
        <f t="shared" si="83"/>
        <v>0</v>
      </c>
      <c r="EK21" s="59">
        <v>19</v>
      </c>
      <c r="EL21" s="59">
        <f>APE!$N$91*EO20</f>
        <v>0</v>
      </c>
      <c r="EM21" s="59">
        <f>IF(EK21&gt;APE!$O$91,0,IF(EK21&gt;APE!$P$91,IF(APE!$E$91="SAC",APE!$C$93/(APE!$O$91-APE!$P$91),IF(APE!$E$91="PRICE",IF(EK21&gt;APE!$D$91,EN21-EL21,EN21-EL21-APE!$C$95/APE!$D$91),0)),0))</f>
        <v>0</v>
      </c>
      <c r="EN21" s="59">
        <f>IF(EK21&gt;APE!$O$91,0,IF(APE!$E$91="SAC",EL21+EM21,IF(APE!$E$91="PRICE",IF(EK21&gt;APE!$P$91,APE!$C$93*APE!$G$91,EL21),0)))</f>
        <v>0</v>
      </c>
      <c r="EO21" s="59">
        <f t="shared" si="84"/>
        <v>0</v>
      </c>
    </row>
    <row r="22" spans="1:145" x14ac:dyDescent="0.25">
      <c r="A22" s="107">
        <f t="shared" si="87"/>
        <v>6</v>
      </c>
      <c r="B22" s="40">
        <v>45078</v>
      </c>
      <c r="C22" s="26">
        <f t="shared" si="88"/>
        <v>744</v>
      </c>
      <c r="D22" s="45">
        <v>0</v>
      </c>
      <c r="E22" s="45">
        <v>0</v>
      </c>
      <c r="F22" s="46">
        <f t="shared" si="89"/>
        <v>0</v>
      </c>
      <c r="G22" s="46">
        <f t="shared" si="90"/>
        <v>0</v>
      </c>
      <c r="H22" s="114" t="str">
        <f t="shared" si="91"/>
        <v>JUN</v>
      </c>
      <c r="I22" s="54">
        <v>4.4779999999999998</v>
      </c>
      <c r="J22" s="46">
        <f>(($K$14*APE!$C$83*(APE!$C$84/100)*VLOOKUP(APE!$M$13,APE!$E$81:$F$83,2,0))/(APE!$C$81/1000))*I22*30</f>
        <v>0</v>
      </c>
      <c r="K22" s="46">
        <f t="shared" si="92"/>
        <v>0</v>
      </c>
      <c r="L22" s="25"/>
      <c r="M22" s="119">
        <f t="shared" si="93"/>
        <v>0.4</v>
      </c>
      <c r="N22" s="30"/>
      <c r="O22" s="26">
        <f t="shared" ref="O22:O50" si="98">O21+1</f>
        <v>1</v>
      </c>
      <c r="P22" s="117">
        <f t="shared" si="94"/>
        <v>0</v>
      </c>
      <c r="Q22" s="117">
        <f t="shared" si="95"/>
        <v>0</v>
      </c>
      <c r="R22" s="117">
        <f t="shared" si="96"/>
        <v>0</v>
      </c>
      <c r="S22" s="117">
        <f t="shared" si="97"/>
        <v>0</v>
      </c>
      <c r="U22" s="61">
        <f t="shared" si="2"/>
        <v>45900</v>
      </c>
      <c r="V22" s="25">
        <f t="shared" si="0"/>
        <v>2025</v>
      </c>
      <c r="W22" s="25">
        <f t="shared" si="1"/>
        <v>8</v>
      </c>
      <c r="X22" s="25"/>
      <c r="Y22" s="25"/>
      <c r="Z22" s="62">
        <f t="shared" si="3"/>
        <v>0</v>
      </c>
      <c r="AA22" s="62">
        <f t="shared" si="4"/>
        <v>0</v>
      </c>
      <c r="AB22" s="62">
        <f t="shared" si="5"/>
        <v>0</v>
      </c>
      <c r="AC22" s="33">
        <f t="shared" si="6"/>
        <v>0</v>
      </c>
      <c r="AD22" s="69">
        <f t="shared" si="7"/>
        <v>0.98679880342986392</v>
      </c>
      <c r="AE22" s="70">
        <f t="shared" si="8"/>
        <v>0</v>
      </c>
      <c r="AF22" s="25"/>
      <c r="AG22" s="25"/>
      <c r="AH22" s="25"/>
      <c r="AI22" s="25"/>
      <c r="AJ22" s="25"/>
      <c r="AK22" s="25"/>
      <c r="AL22" s="25"/>
      <c r="AM22" s="75">
        <f t="shared" si="86"/>
        <v>0</v>
      </c>
      <c r="AN22" s="25"/>
      <c r="AO22" s="74">
        <f t="shared" si="14"/>
        <v>0</v>
      </c>
      <c r="AP22" s="75">
        <f t="shared" si="15"/>
        <v>0</v>
      </c>
      <c r="AQ22" s="76">
        <f t="shared" si="16"/>
        <v>0</v>
      </c>
      <c r="AR22" s="25"/>
      <c r="AS22" s="75">
        <f t="shared" si="17"/>
        <v>0</v>
      </c>
      <c r="AT22" s="74">
        <f t="shared" si="18"/>
        <v>0</v>
      </c>
      <c r="AU22" s="33">
        <f t="shared" si="19"/>
        <v>0</v>
      </c>
      <c r="AV22" s="25"/>
      <c r="AW22" s="74">
        <f t="shared" si="20"/>
        <v>0</v>
      </c>
      <c r="AX22" s="75">
        <f t="shared" si="21"/>
        <v>0</v>
      </c>
      <c r="AY22" s="76">
        <f t="shared" si="22"/>
        <v>0</v>
      </c>
      <c r="BB22" s="59">
        <f t="shared" si="23"/>
        <v>0</v>
      </c>
      <c r="BC22" s="59">
        <f t="shared" si="24"/>
        <v>0</v>
      </c>
      <c r="BD22" s="59">
        <f t="shared" si="25"/>
        <v>0</v>
      </c>
      <c r="BF22" s="59">
        <f t="shared" si="26"/>
        <v>0</v>
      </c>
      <c r="BG22" s="59">
        <f t="shared" si="27"/>
        <v>0</v>
      </c>
      <c r="BH22" s="59">
        <f t="shared" si="28"/>
        <v>0</v>
      </c>
      <c r="BI22" s="58">
        <f t="shared" si="29"/>
        <v>0</v>
      </c>
      <c r="BK22" s="59">
        <f t="shared" si="30"/>
        <v>0</v>
      </c>
      <c r="BL22" s="59">
        <f t="shared" si="31"/>
        <v>0</v>
      </c>
      <c r="BM22" s="59">
        <f t="shared" si="32"/>
        <v>0</v>
      </c>
      <c r="BN22" s="58">
        <f t="shared" si="33"/>
        <v>0</v>
      </c>
      <c r="BP22" s="58">
        <f t="shared" si="34"/>
        <v>0</v>
      </c>
      <c r="BR22" s="57">
        <f t="shared" si="35"/>
        <v>0</v>
      </c>
      <c r="BS22" s="57">
        <f t="shared" si="36"/>
        <v>0</v>
      </c>
      <c r="BT22" s="59">
        <f t="shared" si="37"/>
        <v>0</v>
      </c>
      <c r="BU22" s="58">
        <f t="shared" si="38"/>
        <v>0</v>
      </c>
      <c r="BW22" s="56">
        <f t="shared" si="39"/>
        <v>0</v>
      </c>
      <c r="BX22" s="14">
        <f t="shared" si="40"/>
        <v>0</v>
      </c>
      <c r="BY22" s="59">
        <f t="shared" si="41"/>
        <v>0</v>
      </c>
      <c r="BZ22" s="58">
        <f t="shared" si="42"/>
        <v>0</v>
      </c>
      <c r="CB22" s="58">
        <f t="shared" si="43"/>
        <v>0</v>
      </c>
      <c r="CD22" s="58">
        <f t="shared" si="44"/>
        <v>0</v>
      </c>
      <c r="CG22" s="59">
        <f t="shared" si="45"/>
        <v>0</v>
      </c>
      <c r="CH22" s="59">
        <f t="shared" si="46"/>
        <v>0</v>
      </c>
      <c r="CI22" s="59">
        <f t="shared" si="47"/>
        <v>0</v>
      </c>
      <c r="CK22" s="59">
        <f t="shared" si="48"/>
        <v>0</v>
      </c>
      <c r="CL22" s="59">
        <f t="shared" si="49"/>
        <v>0</v>
      </c>
      <c r="CM22" s="59">
        <f t="shared" si="50"/>
        <v>0</v>
      </c>
      <c r="CN22" s="58">
        <f t="shared" si="51"/>
        <v>0</v>
      </c>
      <c r="CP22" s="59">
        <f t="shared" si="52"/>
        <v>0</v>
      </c>
      <c r="CQ22" s="59">
        <f t="shared" si="53"/>
        <v>0</v>
      </c>
      <c r="CR22" s="59">
        <f t="shared" si="54"/>
        <v>0</v>
      </c>
      <c r="CS22" s="58">
        <f t="shared" si="55"/>
        <v>0</v>
      </c>
      <c r="CU22" s="59">
        <f t="shared" si="56"/>
        <v>0</v>
      </c>
      <c r="CV22" s="59">
        <f t="shared" si="57"/>
        <v>0</v>
      </c>
      <c r="CX22" s="59">
        <f t="shared" si="58"/>
        <v>0</v>
      </c>
      <c r="CY22" s="59">
        <f t="shared" si="59"/>
        <v>0</v>
      </c>
      <c r="CZ22" s="58">
        <f t="shared" si="60"/>
        <v>0</v>
      </c>
      <c r="DB22" s="59">
        <f t="shared" si="61"/>
        <v>0</v>
      </c>
      <c r="DC22" s="59">
        <f t="shared" si="62"/>
        <v>0</v>
      </c>
      <c r="DD22" s="58">
        <f t="shared" si="63"/>
        <v>0</v>
      </c>
      <c r="DF22" s="58">
        <f t="shared" si="64"/>
        <v>0</v>
      </c>
      <c r="DH22" s="58">
        <f t="shared" si="65"/>
        <v>0</v>
      </c>
      <c r="DJ22" s="57">
        <f t="shared" si="66"/>
        <v>0</v>
      </c>
      <c r="DK22" s="57">
        <f t="shared" si="67"/>
        <v>0</v>
      </c>
      <c r="DL22" s="59">
        <f t="shared" si="68"/>
        <v>0</v>
      </c>
      <c r="DM22" s="58">
        <f t="shared" si="69"/>
        <v>0</v>
      </c>
      <c r="DO22" s="56">
        <f t="shared" si="70"/>
        <v>0</v>
      </c>
      <c r="DP22" s="14">
        <f t="shared" si="71"/>
        <v>0</v>
      </c>
      <c r="DQ22" s="59">
        <f t="shared" si="72"/>
        <v>0</v>
      </c>
      <c r="DR22" s="49">
        <f t="shared" si="73"/>
        <v>0</v>
      </c>
      <c r="DT22" s="58">
        <f t="shared" si="74"/>
        <v>0</v>
      </c>
      <c r="DU22" s="58"/>
      <c r="DV22" s="59">
        <f t="shared" si="75"/>
        <v>0</v>
      </c>
      <c r="DX22" s="58">
        <f t="shared" si="76"/>
        <v>0</v>
      </c>
      <c r="EA22" s="59">
        <f t="shared" si="77"/>
        <v>0</v>
      </c>
      <c r="EB22" s="59">
        <f t="shared" si="78"/>
        <v>0</v>
      </c>
      <c r="EC22" s="58">
        <f t="shared" si="79"/>
        <v>0</v>
      </c>
      <c r="EE22" s="29">
        <f t="shared" si="80"/>
        <v>0</v>
      </c>
      <c r="EF22" s="29">
        <f t="shared" si="81"/>
        <v>0</v>
      </c>
      <c r="EG22" s="58">
        <f t="shared" si="82"/>
        <v>0</v>
      </c>
      <c r="EI22" s="58">
        <f t="shared" si="83"/>
        <v>0</v>
      </c>
      <c r="EK22" s="59">
        <v>20</v>
      </c>
      <c r="EL22" s="59">
        <f>APE!$N$91*EO21</f>
        <v>0</v>
      </c>
      <c r="EM22" s="59">
        <f>IF(EK22&gt;APE!$O$91,0,IF(EK22&gt;APE!$P$91,IF(APE!$E$91="SAC",APE!$C$93/(APE!$O$91-APE!$P$91),IF(APE!$E$91="PRICE",IF(EK22&gt;APE!$D$91,EN22-EL22,EN22-EL22-APE!$C$95/APE!$D$91),0)),0))</f>
        <v>0</v>
      </c>
      <c r="EN22" s="59">
        <f>IF(EK22&gt;APE!$O$91,0,IF(APE!$E$91="SAC",EL22+EM22,IF(APE!$E$91="PRICE",IF(EK22&gt;APE!$P$91,APE!$C$93*APE!$G$91,EL22),0)))</f>
        <v>0</v>
      </c>
      <c r="EO22" s="59">
        <f t="shared" si="84"/>
        <v>0</v>
      </c>
    </row>
    <row r="23" spans="1:145" x14ac:dyDescent="0.25">
      <c r="A23" s="107">
        <f t="shared" si="87"/>
        <v>7</v>
      </c>
      <c r="B23" s="40">
        <v>45108</v>
      </c>
      <c r="C23" s="26">
        <f t="shared" si="88"/>
        <v>720</v>
      </c>
      <c r="D23" s="45">
        <v>0</v>
      </c>
      <c r="E23" s="45">
        <v>0</v>
      </c>
      <c r="F23" s="46">
        <f t="shared" si="89"/>
        <v>0</v>
      </c>
      <c r="G23" s="46">
        <f t="shared" si="90"/>
        <v>0</v>
      </c>
      <c r="H23" s="114" t="str">
        <f t="shared" si="91"/>
        <v>JUL</v>
      </c>
      <c r="I23" s="54">
        <v>4.6710000000000003</v>
      </c>
      <c r="J23" s="46">
        <f>(($K$14*APE!$C$83*(APE!$C$84/100)*VLOOKUP(APE!$M$13,APE!$E$81:$F$83,2,0))/(APE!$C$81/1000))*I23*31</f>
        <v>0</v>
      </c>
      <c r="K23" s="46">
        <f t="shared" si="92"/>
        <v>0</v>
      </c>
      <c r="L23" s="25"/>
      <c r="M23" s="119">
        <f t="shared" si="93"/>
        <v>0.4</v>
      </c>
      <c r="N23" s="30"/>
      <c r="O23" s="26">
        <f t="shared" si="98"/>
        <v>2</v>
      </c>
      <c r="P23" s="117">
        <f t="shared" si="94"/>
        <v>0</v>
      </c>
      <c r="Q23" s="117">
        <f t="shared" si="95"/>
        <v>0</v>
      </c>
      <c r="R23" s="117">
        <f t="shared" si="96"/>
        <v>0</v>
      </c>
      <c r="S23" s="117">
        <f t="shared" si="97"/>
        <v>0</v>
      </c>
      <c r="U23" s="61">
        <f t="shared" si="2"/>
        <v>45930</v>
      </c>
      <c r="V23" s="25">
        <f t="shared" si="0"/>
        <v>2025</v>
      </c>
      <c r="W23" s="25">
        <f t="shared" si="1"/>
        <v>9</v>
      </c>
      <c r="X23" s="25"/>
      <c r="Y23" s="25"/>
      <c r="Z23" s="62">
        <f t="shared" si="3"/>
        <v>0</v>
      </c>
      <c r="AA23" s="62">
        <f t="shared" si="4"/>
        <v>0</v>
      </c>
      <c r="AB23" s="62">
        <f t="shared" si="5"/>
        <v>0</v>
      </c>
      <c r="AC23" s="33">
        <f t="shared" si="6"/>
        <v>0</v>
      </c>
      <c r="AD23" s="69">
        <f t="shared" si="7"/>
        <v>0.9861433374783406</v>
      </c>
      <c r="AE23" s="70">
        <f t="shared" si="8"/>
        <v>0</v>
      </c>
      <c r="AF23" s="25"/>
      <c r="AG23" s="25"/>
      <c r="AH23" s="25"/>
      <c r="AI23" s="25"/>
      <c r="AJ23" s="25"/>
      <c r="AK23" s="25"/>
      <c r="AL23" s="25"/>
      <c r="AM23" s="75">
        <f t="shared" si="86"/>
        <v>0</v>
      </c>
      <c r="AN23" s="25"/>
      <c r="AO23" s="74">
        <f t="shared" si="14"/>
        <v>0</v>
      </c>
      <c r="AP23" s="75">
        <f t="shared" si="15"/>
        <v>0</v>
      </c>
      <c r="AQ23" s="76">
        <f t="shared" si="16"/>
        <v>0</v>
      </c>
      <c r="AR23" s="25"/>
      <c r="AS23" s="75">
        <f t="shared" si="17"/>
        <v>0</v>
      </c>
      <c r="AT23" s="74">
        <f t="shared" si="18"/>
        <v>0</v>
      </c>
      <c r="AU23" s="33">
        <f t="shared" si="19"/>
        <v>0</v>
      </c>
      <c r="AV23" s="25"/>
      <c r="AW23" s="74">
        <f t="shared" si="20"/>
        <v>0</v>
      </c>
      <c r="AX23" s="75">
        <f t="shared" si="21"/>
        <v>0</v>
      </c>
      <c r="AY23" s="76">
        <f t="shared" si="22"/>
        <v>0</v>
      </c>
      <c r="BB23" s="59">
        <f t="shared" si="23"/>
        <v>0</v>
      </c>
      <c r="BC23" s="59">
        <f t="shared" si="24"/>
        <v>0</v>
      </c>
      <c r="BD23" s="59">
        <f t="shared" si="25"/>
        <v>0</v>
      </c>
      <c r="BF23" s="59">
        <f t="shared" si="26"/>
        <v>0</v>
      </c>
      <c r="BG23" s="59">
        <f t="shared" si="27"/>
        <v>0</v>
      </c>
      <c r="BH23" s="59">
        <f t="shared" si="28"/>
        <v>0</v>
      </c>
      <c r="BI23" s="58">
        <f t="shared" si="29"/>
        <v>0</v>
      </c>
      <c r="BK23" s="59">
        <f t="shared" si="30"/>
        <v>0</v>
      </c>
      <c r="BL23" s="59">
        <f t="shared" si="31"/>
        <v>0</v>
      </c>
      <c r="BM23" s="59">
        <f t="shared" si="32"/>
        <v>0</v>
      </c>
      <c r="BN23" s="58">
        <f t="shared" si="33"/>
        <v>0</v>
      </c>
      <c r="BP23" s="58">
        <f t="shared" si="34"/>
        <v>0</v>
      </c>
      <c r="BR23" s="57">
        <f t="shared" si="35"/>
        <v>0</v>
      </c>
      <c r="BS23" s="57">
        <f t="shared" si="36"/>
        <v>0</v>
      </c>
      <c r="BT23" s="59">
        <f t="shared" si="37"/>
        <v>0</v>
      </c>
      <c r="BU23" s="58">
        <f t="shared" si="38"/>
        <v>0</v>
      </c>
      <c r="BW23" s="56">
        <f t="shared" si="39"/>
        <v>0</v>
      </c>
      <c r="BX23" s="14">
        <f t="shared" si="40"/>
        <v>0</v>
      </c>
      <c r="BY23" s="59">
        <f t="shared" si="41"/>
        <v>0</v>
      </c>
      <c r="BZ23" s="58">
        <f t="shared" si="42"/>
        <v>0</v>
      </c>
      <c r="CB23" s="58">
        <f t="shared" si="43"/>
        <v>0</v>
      </c>
      <c r="CD23" s="58">
        <f t="shared" si="44"/>
        <v>0</v>
      </c>
      <c r="CG23" s="59">
        <f t="shared" si="45"/>
        <v>0</v>
      </c>
      <c r="CH23" s="59">
        <f t="shared" si="46"/>
        <v>0</v>
      </c>
      <c r="CI23" s="59">
        <f t="shared" si="47"/>
        <v>0</v>
      </c>
      <c r="CK23" s="59">
        <f t="shared" si="48"/>
        <v>0</v>
      </c>
      <c r="CL23" s="59">
        <f t="shared" si="49"/>
        <v>0</v>
      </c>
      <c r="CM23" s="59">
        <f t="shared" si="50"/>
        <v>0</v>
      </c>
      <c r="CN23" s="58">
        <f t="shared" si="51"/>
        <v>0</v>
      </c>
      <c r="CP23" s="59">
        <f t="shared" si="52"/>
        <v>0</v>
      </c>
      <c r="CQ23" s="59">
        <f t="shared" si="53"/>
        <v>0</v>
      </c>
      <c r="CR23" s="59">
        <f t="shared" si="54"/>
        <v>0</v>
      </c>
      <c r="CS23" s="58">
        <f t="shared" si="55"/>
        <v>0</v>
      </c>
      <c r="CU23" s="59">
        <f t="shared" si="56"/>
        <v>0</v>
      </c>
      <c r="CV23" s="59">
        <f t="shared" si="57"/>
        <v>0</v>
      </c>
      <c r="CX23" s="59">
        <f t="shared" si="58"/>
        <v>0</v>
      </c>
      <c r="CY23" s="59">
        <f t="shared" si="59"/>
        <v>0</v>
      </c>
      <c r="CZ23" s="58">
        <f t="shared" si="60"/>
        <v>0</v>
      </c>
      <c r="DB23" s="59">
        <f t="shared" si="61"/>
        <v>0</v>
      </c>
      <c r="DC23" s="59">
        <f t="shared" si="62"/>
        <v>0</v>
      </c>
      <c r="DD23" s="58">
        <f t="shared" si="63"/>
        <v>0</v>
      </c>
      <c r="DF23" s="58">
        <f t="shared" si="64"/>
        <v>0</v>
      </c>
      <c r="DH23" s="58">
        <f t="shared" si="65"/>
        <v>0</v>
      </c>
      <c r="DJ23" s="57">
        <f t="shared" si="66"/>
        <v>0</v>
      </c>
      <c r="DK23" s="57">
        <f t="shared" si="67"/>
        <v>0</v>
      </c>
      <c r="DL23" s="59">
        <f t="shared" si="68"/>
        <v>0</v>
      </c>
      <c r="DM23" s="58">
        <f t="shared" si="69"/>
        <v>0</v>
      </c>
      <c r="DO23" s="56">
        <f t="shared" si="70"/>
        <v>0</v>
      </c>
      <c r="DP23" s="14">
        <f t="shared" si="71"/>
        <v>0</v>
      </c>
      <c r="DQ23" s="59">
        <f t="shared" si="72"/>
        <v>0</v>
      </c>
      <c r="DR23" s="49">
        <f t="shared" si="73"/>
        <v>0</v>
      </c>
      <c r="DT23" s="58">
        <f t="shared" si="74"/>
        <v>0</v>
      </c>
      <c r="DU23" s="58"/>
      <c r="DV23" s="59">
        <f t="shared" si="75"/>
        <v>0</v>
      </c>
      <c r="DX23" s="58">
        <f t="shared" si="76"/>
        <v>0</v>
      </c>
      <c r="EA23" s="59">
        <f t="shared" si="77"/>
        <v>0</v>
      </c>
      <c r="EB23" s="59">
        <f t="shared" si="78"/>
        <v>0</v>
      </c>
      <c r="EC23" s="58">
        <f t="shared" si="79"/>
        <v>0</v>
      </c>
      <c r="EE23" s="29">
        <f t="shared" si="80"/>
        <v>0</v>
      </c>
      <c r="EF23" s="29">
        <f t="shared" si="81"/>
        <v>0</v>
      </c>
      <c r="EG23" s="58">
        <f t="shared" si="82"/>
        <v>0</v>
      </c>
      <c r="EI23" s="58">
        <f t="shared" si="83"/>
        <v>0</v>
      </c>
      <c r="EK23" s="59">
        <v>21</v>
      </c>
      <c r="EL23" s="59">
        <f>APE!$N$91*EO22</f>
        <v>0</v>
      </c>
      <c r="EM23" s="59">
        <f>IF(EK23&gt;APE!$O$91,0,IF(EK23&gt;APE!$P$91,IF(APE!$E$91="SAC",APE!$C$93/(APE!$O$91-APE!$P$91),IF(APE!$E$91="PRICE",IF(EK23&gt;APE!$D$91,EN23-EL23,EN23-EL23-APE!$C$95/APE!$D$91),0)),0))</f>
        <v>0</v>
      </c>
      <c r="EN23" s="59">
        <f>IF(EK23&gt;APE!$O$91,0,IF(APE!$E$91="SAC",EL23+EM23,IF(APE!$E$91="PRICE",IF(EK23&gt;APE!$P$91,APE!$C$93*APE!$G$91,EL23),0)))</f>
        <v>0</v>
      </c>
      <c r="EO23" s="59">
        <f t="shared" si="84"/>
        <v>0</v>
      </c>
    </row>
    <row r="24" spans="1:145" x14ac:dyDescent="0.25">
      <c r="A24" s="107">
        <f t="shared" si="87"/>
        <v>8</v>
      </c>
      <c r="B24" s="40">
        <v>45139</v>
      </c>
      <c r="C24" s="26">
        <f t="shared" si="88"/>
        <v>744</v>
      </c>
      <c r="D24" s="45">
        <v>0</v>
      </c>
      <c r="E24" s="45">
        <v>0</v>
      </c>
      <c r="F24" s="46">
        <f t="shared" si="89"/>
        <v>0</v>
      </c>
      <c r="G24" s="46">
        <f t="shared" si="90"/>
        <v>0</v>
      </c>
      <c r="H24" s="114" t="str">
        <f t="shared" si="91"/>
        <v>AGO</v>
      </c>
      <c r="I24" s="54">
        <v>5.0890000000000004</v>
      </c>
      <c r="J24" s="46">
        <f>(($K$14*APE!$C$83*(APE!$C$84/100)*VLOOKUP(APE!$M$13,APE!$E$81:$F$83,2,0))/(APE!$C$81/1000))*I24*31</f>
        <v>0</v>
      </c>
      <c r="K24" s="46">
        <f t="shared" si="92"/>
        <v>0</v>
      </c>
      <c r="L24" s="25"/>
      <c r="M24" s="119">
        <f t="shared" si="93"/>
        <v>0.4</v>
      </c>
      <c r="N24" s="30"/>
      <c r="O24" s="26">
        <f t="shared" si="98"/>
        <v>3</v>
      </c>
      <c r="P24" s="117">
        <f t="shared" si="94"/>
        <v>0</v>
      </c>
      <c r="Q24" s="117">
        <f t="shared" si="95"/>
        <v>0</v>
      </c>
      <c r="R24" s="117">
        <f t="shared" si="96"/>
        <v>0</v>
      </c>
      <c r="S24" s="117">
        <f t="shared" si="97"/>
        <v>0</v>
      </c>
      <c r="U24" s="61">
        <f t="shared" si="2"/>
        <v>45961</v>
      </c>
      <c r="V24" s="25">
        <f t="shared" si="0"/>
        <v>2025</v>
      </c>
      <c r="W24" s="25">
        <f t="shared" si="1"/>
        <v>10</v>
      </c>
      <c r="X24" s="25"/>
      <c r="Y24" s="25"/>
      <c r="Z24" s="62">
        <f t="shared" si="3"/>
        <v>0</v>
      </c>
      <c r="AA24" s="62">
        <f t="shared" si="4"/>
        <v>0</v>
      </c>
      <c r="AB24" s="62">
        <f t="shared" si="5"/>
        <v>0</v>
      </c>
      <c r="AC24" s="33">
        <f t="shared" si="6"/>
        <v>0</v>
      </c>
      <c r="AD24" s="69">
        <f t="shared" si="7"/>
        <v>0.98548830691000999</v>
      </c>
      <c r="AE24" s="70">
        <f t="shared" si="8"/>
        <v>0</v>
      </c>
      <c r="AF24" s="25"/>
      <c r="AG24" s="25"/>
      <c r="AH24" s="25"/>
      <c r="AI24" s="25"/>
      <c r="AJ24" s="25"/>
      <c r="AK24" s="25"/>
      <c r="AL24" s="25"/>
      <c r="AM24" s="75">
        <f t="shared" si="86"/>
        <v>0</v>
      </c>
      <c r="AN24" s="25"/>
      <c r="AO24" s="74">
        <f t="shared" si="14"/>
        <v>0</v>
      </c>
      <c r="AP24" s="75">
        <f t="shared" si="15"/>
        <v>0</v>
      </c>
      <c r="AQ24" s="76">
        <f t="shared" si="16"/>
        <v>0</v>
      </c>
      <c r="AR24" s="25"/>
      <c r="AS24" s="75">
        <f t="shared" si="17"/>
        <v>0</v>
      </c>
      <c r="AT24" s="74">
        <f t="shared" si="18"/>
        <v>0</v>
      </c>
      <c r="AU24" s="33">
        <f t="shared" si="19"/>
        <v>0</v>
      </c>
      <c r="AV24" s="25"/>
      <c r="AW24" s="74">
        <f t="shared" si="20"/>
        <v>0</v>
      </c>
      <c r="AX24" s="75">
        <f t="shared" si="21"/>
        <v>0</v>
      </c>
      <c r="AY24" s="76">
        <f t="shared" si="22"/>
        <v>0</v>
      </c>
      <c r="BB24" s="59">
        <f t="shared" si="23"/>
        <v>0</v>
      </c>
      <c r="BC24" s="59">
        <f t="shared" si="24"/>
        <v>0</v>
      </c>
      <c r="BD24" s="59">
        <f t="shared" si="25"/>
        <v>0</v>
      </c>
      <c r="BF24" s="59">
        <f t="shared" si="26"/>
        <v>0</v>
      </c>
      <c r="BG24" s="59">
        <f t="shared" si="27"/>
        <v>0</v>
      </c>
      <c r="BH24" s="59">
        <f t="shared" si="28"/>
        <v>0</v>
      </c>
      <c r="BI24" s="58">
        <f t="shared" si="29"/>
        <v>0</v>
      </c>
      <c r="BK24" s="59">
        <f t="shared" si="30"/>
        <v>0</v>
      </c>
      <c r="BL24" s="59">
        <f t="shared" si="31"/>
        <v>0</v>
      </c>
      <c r="BM24" s="59">
        <f t="shared" si="32"/>
        <v>0</v>
      </c>
      <c r="BN24" s="58">
        <f t="shared" si="33"/>
        <v>0</v>
      </c>
      <c r="BP24" s="58">
        <f t="shared" si="34"/>
        <v>0</v>
      </c>
      <c r="BR24" s="57">
        <f t="shared" si="35"/>
        <v>0</v>
      </c>
      <c r="BS24" s="57">
        <f t="shared" si="36"/>
        <v>0</v>
      </c>
      <c r="BT24" s="59">
        <f t="shared" si="37"/>
        <v>0</v>
      </c>
      <c r="BU24" s="58">
        <f t="shared" si="38"/>
        <v>0</v>
      </c>
      <c r="BW24" s="56">
        <f t="shared" si="39"/>
        <v>0</v>
      </c>
      <c r="BX24" s="14">
        <f t="shared" si="40"/>
        <v>0</v>
      </c>
      <c r="BY24" s="59">
        <f t="shared" si="41"/>
        <v>0</v>
      </c>
      <c r="BZ24" s="58">
        <f t="shared" si="42"/>
        <v>0</v>
      </c>
      <c r="CB24" s="58">
        <f t="shared" si="43"/>
        <v>0</v>
      </c>
      <c r="CD24" s="58">
        <f t="shared" si="44"/>
        <v>0</v>
      </c>
      <c r="CG24" s="59">
        <f t="shared" si="45"/>
        <v>0</v>
      </c>
      <c r="CH24" s="59">
        <f t="shared" si="46"/>
        <v>0</v>
      </c>
      <c r="CI24" s="59">
        <f t="shared" si="47"/>
        <v>0</v>
      </c>
      <c r="CK24" s="59">
        <f t="shared" si="48"/>
        <v>0</v>
      </c>
      <c r="CL24" s="59">
        <f t="shared" si="49"/>
        <v>0</v>
      </c>
      <c r="CM24" s="59">
        <f t="shared" si="50"/>
        <v>0</v>
      </c>
      <c r="CN24" s="58">
        <f t="shared" si="51"/>
        <v>0</v>
      </c>
      <c r="CP24" s="59">
        <f t="shared" si="52"/>
        <v>0</v>
      </c>
      <c r="CQ24" s="59">
        <f t="shared" si="53"/>
        <v>0</v>
      </c>
      <c r="CR24" s="59">
        <f t="shared" si="54"/>
        <v>0</v>
      </c>
      <c r="CS24" s="58">
        <f t="shared" si="55"/>
        <v>0</v>
      </c>
      <c r="CU24" s="59">
        <f t="shared" si="56"/>
        <v>0</v>
      </c>
      <c r="CV24" s="59">
        <f t="shared" si="57"/>
        <v>0</v>
      </c>
      <c r="CX24" s="59">
        <f t="shared" si="58"/>
        <v>0</v>
      </c>
      <c r="CY24" s="59">
        <f t="shared" si="59"/>
        <v>0</v>
      </c>
      <c r="CZ24" s="58">
        <f t="shared" si="60"/>
        <v>0</v>
      </c>
      <c r="DB24" s="59">
        <f t="shared" si="61"/>
        <v>0</v>
      </c>
      <c r="DC24" s="59">
        <f t="shared" si="62"/>
        <v>0</v>
      </c>
      <c r="DD24" s="58">
        <f t="shared" si="63"/>
        <v>0</v>
      </c>
      <c r="DF24" s="58">
        <f t="shared" si="64"/>
        <v>0</v>
      </c>
      <c r="DH24" s="58">
        <f t="shared" si="65"/>
        <v>0</v>
      </c>
      <c r="DJ24" s="57">
        <f t="shared" si="66"/>
        <v>0</v>
      </c>
      <c r="DK24" s="57">
        <f t="shared" si="67"/>
        <v>0</v>
      </c>
      <c r="DL24" s="59">
        <f t="shared" si="68"/>
        <v>0</v>
      </c>
      <c r="DM24" s="58">
        <f t="shared" si="69"/>
        <v>0</v>
      </c>
      <c r="DO24" s="56">
        <f t="shared" si="70"/>
        <v>0</v>
      </c>
      <c r="DP24" s="14">
        <f t="shared" si="71"/>
        <v>0</v>
      </c>
      <c r="DQ24" s="59">
        <f t="shared" si="72"/>
        <v>0</v>
      </c>
      <c r="DR24" s="49">
        <f t="shared" si="73"/>
        <v>0</v>
      </c>
      <c r="DT24" s="58">
        <f t="shared" si="74"/>
        <v>0</v>
      </c>
      <c r="DU24" s="58"/>
      <c r="DV24" s="59">
        <f t="shared" si="75"/>
        <v>0</v>
      </c>
      <c r="DX24" s="58">
        <f t="shared" si="76"/>
        <v>0</v>
      </c>
      <c r="EA24" s="59">
        <f t="shared" si="77"/>
        <v>0</v>
      </c>
      <c r="EB24" s="59">
        <f t="shared" si="78"/>
        <v>0</v>
      </c>
      <c r="EC24" s="58">
        <f t="shared" si="79"/>
        <v>0</v>
      </c>
      <c r="EE24" s="29">
        <f t="shared" si="80"/>
        <v>0</v>
      </c>
      <c r="EF24" s="29">
        <f t="shared" si="81"/>
        <v>0</v>
      </c>
      <c r="EG24" s="58">
        <f t="shared" si="82"/>
        <v>0</v>
      </c>
      <c r="EI24" s="58">
        <f t="shared" si="83"/>
        <v>0</v>
      </c>
      <c r="EK24" s="59">
        <v>22</v>
      </c>
      <c r="EL24" s="59">
        <f>APE!$N$91*EO23</f>
        <v>0</v>
      </c>
      <c r="EM24" s="59">
        <f>IF(EK24&gt;APE!$O$91,0,IF(EK24&gt;APE!$P$91,IF(APE!$E$91="SAC",APE!$C$93/(APE!$O$91-APE!$P$91),IF(APE!$E$91="PRICE",IF(EK24&gt;APE!$D$91,EN24-EL24,EN24-EL24-APE!$C$95/APE!$D$91),0)),0))</f>
        <v>0</v>
      </c>
      <c r="EN24" s="59">
        <f>IF(EK24&gt;APE!$O$91,0,IF(APE!$E$91="SAC",EL24+EM24,IF(APE!$E$91="PRICE",IF(EK24&gt;APE!$P$91,APE!$C$93*APE!$G$91,EL24),0)))</f>
        <v>0</v>
      </c>
      <c r="EO24" s="59">
        <f t="shared" si="84"/>
        <v>0</v>
      </c>
    </row>
    <row r="25" spans="1:145" x14ac:dyDescent="0.25">
      <c r="A25" s="107">
        <f t="shared" si="87"/>
        <v>9</v>
      </c>
      <c r="B25" s="40">
        <v>45170</v>
      </c>
      <c r="C25" s="26">
        <f t="shared" si="88"/>
        <v>744</v>
      </c>
      <c r="D25" s="45">
        <v>0</v>
      </c>
      <c r="E25" s="45">
        <v>0</v>
      </c>
      <c r="F25" s="46">
        <f t="shared" si="89"/>
        <v>0</v>
      </c>
      <c r="G25" s="46">
        <f t="shared" si="90"/>
        <v>0</v>
      </c>
      <c r="H25" s="114" t="str">
        <f t="shared" si="91"/>
        <v>SET</v>
      </c>
      <c r="I25" s="54">
        <v>4.9859999999999998</v>
      </c>
      <c r="J25" s="46">
        <f>(($K$14*APE!$C$83*(APE!$C$84/100)*VLOOKUP(APE!$M$13,APE!$E$81:$F$83,2,0))/(APE!$C$81/1000))*I25*30</f>
        <v>0</v>
      </c>
      <c r="K25" s="46">
        <f t="shared" si="92"/>
        <v>0</v>
      </c>
      <c r="L25" s="25"/>
      <c r="M25" s="119">
        <f t="shared" si="93"/>
        <v>0.4</v>
      </c>
      <c r="N25" s="30"/>
      <c r="O25" s="26">
        <f t="shared" si="98"/>
        <v>4</v>
      </c>
      <c r="P25" s="117">
        <f t="shared" si="94"/>
        <v>0</v>
      </c>
      <c r="Q25" s="117">
        <f t="shared" si="95"/>
        <v>0</v>
      </c>
      <c r="R25" s="117">
        <f t="shared" si="96"/>
        <v>0</v>
      </c>
      <c r="S25" s="117">
        <f t="shared" si="97"/>
        <v>0</v>
      </c>
      <c r="U25" s="61">
        <f t="shared" si="2"/>
        <v>45991</v>
      </c>
      <c r="V25" s="25">
        <f t="shared" si="0"/>
        <v>2025</v>
      </c>
      <c r="W25" s="25">
        <f t="shared" si="1"/>
        <v>11</v>
      </c>
      <c r="X25" s="25"/>
      <c r="Y25" s="25"/>
      <c r="Z25" s="62">
        <f t="shared" si="3"/>
        <v>0</v>
      </c>
      <c r="AA25" s="62">
        <f t="shared" si="4"/>
        <v>0</v>
      </c>
      <c r="AB25" s="62">
        <f t="shared" si="5"/>
        <v>0</v>
      </c>
      <c r="AC25" s="33">
        <f t="shared" si="6"/>
        <v>0</v>
      </c>
      <c r="AD25" s="69">
        <f t="shared" si="7"/>
        <v>0.98483371143567544</v>
      </c>
      <c r="AE25" s="70">
        <f t="shared" si="8"/>
        <v>0</v>
      </c>
      <c r="AF25" s="25"/>
      <c r="AG25" s="25"/>
      <c r="AH25" s="25"/>
      <c r="AI25" s="25"/>
      <c r="AJ25" s="25"/>
      <c r="AK25" s="25"/>
      <c r="AL25" s="25"/>
      <c r="AM25" s="75">
        <f t="shared" si="86"/>
        <v>0</v>
      </c>
      <c r="AN25" s="25"/>
      <c r="AO25" s="74">
        <f t="shared" si="14"/>
        <v>0</v>
      </c>
      <c r="AP25" s="75">
        <f t="shared" si="15"/>
        <v>0</v>
      </c>
      <c r="AQ25" s="76">
        <f t="shared" si="16"/>
        <v>0</v>
      </c>
      <c r="AR25" s="25"/>
      <c r="AS25" s="75">
        <f t="shared" si="17"/>
        <v>0</v>
      </c>
      <c r="AT25" s="74">
        <f t="shared" si="18"/>
        <v>0</v>
      </c>
      <c r="AU25" s="33">
        <f t="shared" si="19"/>
        <v>0</v>
      </c>
      <c r="AV25" s="25"/>
      <c r="AW25" s="74">
        <f t="shared" si="20"/>
        <v>0</v>
      </c>
      <c r="AX25" s="75">
        <f t="shared" si="21"/>
        <v>0</v>
      </c>
      <c r="AY25" s="76">
        <f t="shared" si="22"/>
        <v>0</v>
      </c>
      <c r="BB25" s="59">
        <f t="shared" si="23"/>
        <v>0</v>
      </c>
      <c r="BC25" s="59">
        <f t="shared" si="24"/>
        <v>0</v>
      </c>
      <c r="BD25" s="59">
        <f t="shared" si="25"/>
        <v>0</v>
      </c>
      <c r="BF25" s="59">
        <f t="shared" si="26"/>
        <v>0</v>
      </c>
      <c r="BG25" s="59">
        <f t="shared" si="27"/>
        <v>0</v>
      </c>
      <c r="BH25" s="59">
        <f t="shared" si="28"/>
        <v>0</v>
      </c>
      <c r="BI25" s="58">
        <f t="shared" si="29"/>
        <v>0</v>
      </c>
      <c r="BK25" s="59">
        <f t="shared" si="30"/>
        <v>0</v>
      </c>
      <c r="BL25" s="59">
        <f t="shared" si="31"/>
        <v>0</v>
      </c>
      <c r="BM25" s="59">
        <f t="shared" si="32"/>
        <v>0</v>
      </c>
      <c r="BN25" s="58">
        <f t="shared" si="33"/>
        <v>0</v>
      </c>
      <c r="BP25" s="58">
        <f t="shared" si="34"/>
        <v>0</v>
      </c>
      <c r="BR25" s="57">
        <f t="shared" si="35"/>
        <v>0</v>
      </c>
      <c r="BS25" s="57">
        <f t="shared" si="36"/>
        <v>0</v>
      </c>
      <c r="BT25" s="59">
        <f t="shared" si="37"/>
        <v>0</v>
      </c>
      <c r="BU25" s="58">
        <f t="shared" si="38"/>
        <v>0</v>
      </c>
      <c r="BW25" s="56">
        <f t="shared" si="39"/>
        <v>0</v>
      </c>
      <c r="BX25" s="14">
        <f t="shared" si="40"/>
        <v>0</v>
      </c>
      <c r="BY25" s="59">
        <f t="shared" si="41"/>
        <v>0</v>
      </c>
      <c r="BZ25" s="58">
        <f t="shared" si="42"/>
        <v>0</v>
      </c>
      <c r="CB25" s="58">
        <f t="shared" si="43"/>
        <v>0</v>
      </c>
      <c r="CD25" s="58">
        <f t="shared" si="44"/>
        <v>0</v>
      </c>
      <c r="CG25" s="59">
        <f t="shared" si="45"/>
        <v>0</v>
      </c>
      <c r="CH25" s="59">
        <f t="shared" si="46"/>
        <v>0</v>
      </c>
      <c r="CI25" s="59">
        <f t="shared" si="47"/>
        <v>0</v>
      </c>
      <c r="CK25" s="59">
        <f t="shared" si="48"/>
        <v>0</v>
      </c>
      <c r="CL25" s="59">
        <f t="shared" si="49"/>
        <v>0</v>
      </c>
      <c r="CM25" s="59">
        <f t="shared" si="50"/>
        <v>0</v>
      </c>
      <c r="CN25" s="58">
        <f t="shared" si="51"/>
        <v>0</v>
      </c>
      <c r="CP25" s="59">
        <f t="shared" si="52"/>
        <v>0</v>
      </c>
      <c r="CQ25" s="59">
        <f t="shared" si="53"/>
        <v>0</v>
      </c>
      <c r="CR25" s="59">
        <f t="shared" si="54"/>
        <v>0</v>
      </c>
      <c r="CS25" s="58">
        <f t="shared" si="55"/>
        <v>0</v>
      </c>
      <c r="CU25" s="59">
        <f t="shared" si="56"/>
        <v>0</v>
      </c>
      <c r="CV25" s="59">
        <f t="shared" si="57"/>
        <v>0</v>
      </c>
      <c r="CX25" s="59">
        <f t="shared" si="58"/>
        <v>0</v>
      </c>
      <c r="CY25" s="59">
        <f t="shared" si="59"/>
        <v>0</v>
      </c>
      <c r="CZ25" s="58">
        <f t="shared" si="60"/>
        <v>0</v>
      </c>
      <c r="DB25" s="59">
        <f t="shared" si="61"/>
        <v>0</v>
      </c>
      <c r="DC25" s="59">
        <f t="shared" si="62"/>
        <v>0</v>
      </c>
      <c r="DD25" s="58">
        <f t="shared" si="63"/>
        <v>0</v>
      </c>
      <c r="DF25" s="58">
        <f t="shared" si="64"/>
        <v>0</v>
      </c>
      <c r="DH25" s="58">
        <f t="shared" si="65"/>
        <v>0</v>
      </c>
      <c r="DJ25" s="57">
        <f t="shared" si="66"/>
        <v>0</v>
      </c>
      <c r="DK25" s="57">
        <f t="shared" si="67"/>
        <v>0</v>
      </c>
      <c r="DL25" s="59">
        <f t="shared" si="68"/>
        <v>0</v>
      </c>
      <c r="DM25" s="58">
        <f t="shared" si="69"/>
        <v>0</v>
      </c>
      <c r="DO25" s="56">
        <f t="shared" si="70"/>
        <v>0</v>
      </c>
      <c r="DP25" s="14">
        <f t="shared" si="71"/>
        <v>0</v>
      </c>
      <c r="DQ25" s="59">
        <f t="shared" si="72"/>
        <v>0</v>
      </c>
      <c r="DR25" s="49">
        <f t="shared" si="73"/>
        <v>0</v>
      </c>
      <c r="DT25" s="58">
        <f t="shared" si="74"/>
        <v>0</v>
      </c>
      <c r="DU25" s="58"/>
      <c r="DV25" s="59">
        <f t="shared" si="75"/>
        <v>0</v>
      </c>
      <c r="DX25" s="58">
        <f t="shared" si="76"/>
        <v>0</v>
      </c>
      <c r="EA25" s="59">
        <f t="shared" si="77"/>
        <v>0</v>
      </c>
      <c r="EB25" s="59">
        <f t="shared" si="78"/>
        <v>0</v>
      </c>
      <c r="EC25" s="58">
        <f t="shared" si="79"/>
        <v>0</v>
      </c>
      <c r="EE25" s="29">
        <f t="shared" si="80"/>
        <v>0</v>
      </c>
      <c r="EF25" s="29">
        <f t="shared" si="81"/>
        <v>0</v>
      </c>
      <c r="EG25" s="58">
        <f t="shared" si="82"/>
        <v>0</v>
      </c>
      <c r="EI25" s="58">
        <f t="shared" si="83"/>
        <v>0</v>
      </c>
      <c r="EK25" s="59">
        <v>23</v>
      </c>
      <c r="EL25" s="59">
        <f>APE!$N$91*EO24</f>
        <v>0</v>
      </c>
      <c r="EM25" s="59">
        <f>IF(EK25&gt;APE!$O$91,0,IF(EK25&gt;APE!$P$91,IF(APE!$E$91="SAC",APE!$C$93/(APE!$O$91-APE!$P$91),IF(APE!$E$91="PRICE",IF(EK25&gt;APE!$D$91,EN25-EL25,EN25-EL25-APE!$C$95/APE!$D$91),0)),0))</f>
        <v>0</v>
      </c>
      <c r="EN25" s="59">
        <f>IF(EK25&gt;APE!$O$91,0,IF(APE!$E$91="SAC",EL25+EM25,IF(APE!$E$91="PRICE",IF(EK25&gt;APE!$P$91,APE!$C$93*APE!$G$91,EL25),0)))</f>
        <v>0</v>
      </c>
      <c r="EO25" s="59">
        <f t="shared" si="84"/>
        <v>0</v>
      </c>
    </row>
    <row r="26" spans="1:145" x14ac:dyDescent="0.25">
      <c r="A26" s="107">
        <f t="shared" si="87"/>
        <v>10</v>
      </c>
      <c r="B26" s="40">
        <v>45200</v>
      </c>
      <c r="C26" s="26">
        <f t="shared" si="88"/>
        <v>720</v>
      </c>
      <c r="D26" s="45">
        <v>0</v>
      </c>
      <c r="E26" s="45">
        <v>0</v>
      </c>
      <c r="F26" s="46">
        <f t="shared" si="89"/>
        <v>0</v>
      </c>
      <c r="G26" s="46">
        <f t="shared" si="90"/>
        <v>0</v>
      </c>
      <c r="H26" s="114" t="str">
        <f t="shared" si="91"/>
        <v>OUT</v>
      </c>
      <c r="I26" s="54">
        <v>4.8879999999999999</v>
      </c>
      <c r="J26" s="46">
        <f>(($K$14*APE!$C$83*(APE!$C$84/100)*VLOOKUP(APE!$M$13,APE!$E$81:$F$83,2,0))/(APE!$C$81/1000))*I26*31</f>
        <v>0</v>
      </c>
      <c r="K26" s="46">
        <f t="shared" si="92"/>
        <v>0</v>
      </c>
      <c r="L26" s="25"/>
      <c r="M26" s="119">
        <f t="shared" si="93"/>
        <v>0.4</v>
      </c>
      <c r="N26" s="30"/>
      <c r="O26" s="26">
        <f t="shared" si="98"/>
        <v>5</v>
      </c>
      <c r="P26" s="117">
        <f t="shared" si="94"/>
        <v>0</v>
      </c>
      <c r="Q26" s="117">
        <f t="shared" si="95"/>
        <v>0</v>
      </c>
      <c r="R26" s="117">
        <f t="shared" si="96"/>
        <v>0</v>
      </c>
      <c r="S26" s="117">
        <f t="shared" si="97"/>
        <v>0</v>
      </c>
      <c r="U26" s="61">
        <f t="shared" si="2"/>
        <v>46022</v>
      </c>
      <c r="V26" s="25">
        <f t="shared" si="0"/>
        <v>2025</v>
      </c>
      <c r="W26" s="25">
        <f t="shared" si="1"/>
        <v>12</v>
      </c>
      <c r="X26" s="25"/>
      <c r="Y26" s="25"/>
      <c r="Z26" s="62">
        <f t="shared" si="3"/>
        <v>0</v>
      </c>
      <c r="AA26" s="62">
        <f t="shared" si="4"/>
        <v>0</v>
      </c>
      <c r="AB26" s="62">
        <f t="shared" si="5"/>
        <v>0</v>
      </c>
      <c r="AC26" s="33">
        <f t="shared" si="6"/>
        <v>0</v>
      </c>
      <c r="AD26" s="69">
        <f t="shared" si="7"/>
        <v>0.98417955076633246</v>
      </c>
      <c r="AE26" s="70">
        <f t="shared" si="8"/>
        <v>0</v>
      </c>
      <c r="AF26" s="25"/>
      <c r="AG26" s="25"/>
      <c r="AH26" s="25"/>
      <c r="AI26" s="25"/>
      <c r="AJ26" s="25"/>
      <c r="AK26" s="25"/>
      <c r="AL26" s="25"/>
      <c r="AM26" s="75">
        <f t="shared" si="86"/>
        <v>0</v>
      </c>
      <c r="AN26" s="25"/>
      <c r="AO26" s="74">
        <f t="shared" si="14"/>
        <v>0</v>
      </c>
      <c r="AP26" s="75">
        <f t="shared" si="15"/>
        <v>0</v>
      </c>
      <c r="AQ26" s="76">
        <f t="shared" si="16"/>
        <v>0</v>
      </c>
      <c r="AR26" s="25"/>
      <c r="AS26" s="75">
        <f t="shared" si="17"/>
        <v>0</v>
      </c>
      <c r="AT26" s="74">
        <f t="shared" si="18"/>
        <v>0</v>
      </c>
      <c r="AU26" s="33">
        <f t="shared" si="19"/>
        <v>0</v>
      </c>
      <c r="AV26" s="25"/>
      <c r="AW26" s="74">
        <f t="shared" si="20"/>
        <v>0</v>
      </c>
      <c r="AX26" s="75">
        <f t="shared" si="21"/>
        <v>0</v>
      </c>
      <c r="AY26" s="76">
        <f t="shared" si="22"/>
        <v>0</v>
      </c>
      <c r="BB26" s="59">
        <f t="shared" si="23"/>
        <v>0</v>
      </c>
      <c r="BC26" s="59">
        <f t="shared" si="24"/>
        <v>0</v>
      </c>
      <c r="BD26" s="59">
        <f t="shared" si="25"/>
        <v>0</v>
      </c>
      <c r="BF26" s="59">
        <f t="shared" si="26"/>
        <v>0</v>
      </c>
      <c r="BG26" s="59">
        <f t="shared" si="27"/>
        <v>0</v>
      </c>
      <c r="BH26" s="59">
        <f t="shared" si="28"/>
        <v>0</v>
      </c>
      <c r="BI26" s="58">
        <f t="shared" si="29"/>
        <v>0</v>
      </c>
      <c r="BK26" s="59">
        <f t="shared" si="30"/>
        <v>0</v>
      </c>
      <c r="BL26" s="59">
        <f t="shared" si="31"/>
        <v>0</v>
      </c>
      <c r="BM26" s="59">
        <f t="shared" si="32"/>
        <v>0</v>
      </c>
      <c r="BN26" s="58">
        <f t="shared" si="33"/>
        <v>0</v>
      </c>
      <c r="BP26" s="58">
        <f t="shared" si="34"/>
        <v>0</v>
      </c>
      <c r="BR26" s="57">
        <f t="shared" si="35"/>
        <v>0</v>
      </c>
      <c r="BS26" s="57">
        <f t="shared" si="36"/>
        <v>0</v>
      </c>
      <c r="BT26" s="59">
        <f t="shared" si="37"/>
        <v>0</v>
      </c>
      <c r="BU26" s="58">
        <f t="shared" si="38"/>
        <v>0</v>
      </c>
      <c r="BW26" s="56">
        <f t="shared" si="39"/>
        <v>0</v>
      </c>
      <c r="BX26" s="14">
        <f t="shared" si="40"/>
        <v>0</v>
      </c>
      <c r="BY26" s="59">
        <f t="shared" si="41"/>
        <v>0</v>
      </c>
      <c r="BZ26" s="58">
        <f t="shared" si="42"/>
        <v>0</v>
      </c>
      <c r="CB26" s="58">
        <f t="shared" si="43"/>
        <v>0</v>
      </c>
      <c r="CD26" s="58">
        <f t="shared" si="44"/>
        <v>0</v>
      </c>
      <c r="CG26" s="59">
        <f t="shared" si="45"/>
        <v>0</v>
      </c>
      <c r="CH26" s="59">
        <f t="shared" si="46"/>
        <v>0</v>
      </c>
      <c r="CI26" s="59">
        <f t="shared" si="47"/>
        <v>0</v>
      </c>
      <c r="CK26" s="59">
        <f t="shared" si="48"/>
        <v>0</v>
      </c>
      <c r="CL26" s="59">
        <f t="shared" si="49"/>
        <v>0</v>
      </c>
      <c r="CM26" s="59">
        <f t="shared" si="50"/>
        <v>0</v>
      </c>
      <c r="CN26" s="58">
        <f t="shared" si="51"/>
        <v>0</v>
      </c>
      <c r="CP26" s="59">
        <f t="shared" si="52"/>
        <v>0</v>
      </c>
      <c r="CQ26" s="59">
        <f t="shared" si="53"/>
        <v>0</v>
      </c>
      <c r="CR26" s="59">
        <f t="shared" si="54"/>
        <v>0</v>
      </c>
      <c r="CS26" s="58">
        <f t="shared" si="55"/>
        <v>0</v>
      </c>
      <c r="CU26" s="59">
        <f t="shared" si="56"/>
        <v>0</v>
      </c>
      <c r="CV26" s="59">
        <f t="shared" si="57"/>
        <v>0</v>
      </c>
      <c r="CX26" s="59">
        <f t="shared" si="58"/>
        <v>0</v>
      </c>
      <c r="CY26" s="59">
        <f t="shared" si="59"/>
        <v>0</v>
      </c>
      <c r="CZ26" s="58">
        <f t="shared" si="60"/>
        <v>0</v>
      </c>
      <c r="DB26" s="59">
        <f t="shared" si="61"/>
        <v>0</v>
      </c>
      <c r="DC26" s="59">
        <f t="shared" si="62"/>
        <v>0</v>
      </c>
      <c r="DD26" s="58">
        <f t="shared" si="63"/>
        <v>0</v>
      </c>
      <c r="DF26" s="58">
        <f t="shared" si="64"/>
        <v>0</v>
      </c>
      <c r="DH26" s="58">
        <f t="shared" si="65"/>
        <v>0</v>
      </c>
      <c r="DJ26" s="57">
        <f t="shared" si="66"/>
        <v>0</v>
      </c>
      <c r="DK26" s="57">
        <f t="shared" si="67"/>
        <v>0</v>
      </c>
      <c r="DL26" s="59">
        <f t="shared" si="68"/>
        <v>0</v>
      </c>
      <c r="DM26" s="58">
        <f t="shared" si="69"/>
        <v>0</v>
      </c>
      <c r="DO26" s="56">
        <f t="shared" si="70"/>
        <v>0</v>
      </c>
      <c r="DP26" s="14">
        <f t="shared" si="71"/>
        <v>0</v>
      </c>
      <c r="DQ26" s="59">
        <f t="shared" si="72"/>
        <v>0</v>
      </c>
      <c r="DR26" s="49">
        <f t="shared" si="73"/>
        <v>0</v>
      </c>
      <c r="DT26" s="58">
        <f t="shared" si="74"/>
        <v>0</v>
      </c>
      <c r="DU26" s="58"/>
      <c r="DV26" s="59">
        <f t="shared" si="75"/>
        <v>0</v>
      </c>
      <c r="DX26" s="58">
        <f t="shared" si="76"/>
        <v>0</v>
      </c>
      <c r="EA26" s="59">
        <f t="shared" si="77"/>
        <v>0</v>
      </c>
      <c r="EB26" s="59">
        <f t="shared" si="78"/>
        <v>0</v>
      </c>
      <c r="EC26" s="58">
        <f t="shared" si="79"/>
        <v>0</v>
      </c>
      <c r="EE26" s="29">
        <f t="shared" si="80"/>
        <v>0</v>
      </c>
      <c r="EF26" s="29">
        <f t="shared" si="81"/>
        <v>0</v>
      </c>
      <c r="EG26" s="58">
        <f t="shared" si="82"/>
        <v>0</v>
      </c>
      <c r="EI26" s="58">
        <f t="shared" si="83"/>
        <v>0</v>
      </c>
      <c r="EK26" s="59">
        <v>24</v>
      </c>
      <c r="EL26" s="59">
        <f>APE!$N$91*EO25</f>
        <v>0</v>
      </c>
      <c r="EM26" s="59">
        <f>IF(EK26&gt;APE!$O$91,0,IF(EK26&gt;APE!$P$91,IF(APE!$E$91="SAC",APE!$C$93/(APE!$O$91-APE!$P$91),IF(APE!$E$91="PRICE",IF(EK26&gt;APE!$D$91,EN26-EL26,EN26-EL26-APE!$C$95/APE!$D$91),0)),0))</f>
        <v>0</v>
      </c>
      <c r="EN26" s="59">
        <f>IF(EK26&gt;APE!$O$91,0,IF(APE!$E$91="SAC",EL26+EM26,IF(APE!$E$91="PRICE",IF(EK26&gt;APE!$P$91,APE!$C$93*APE!$G$91,EL26),0)))</f>
        <v>0</v>
      </c>
      <c r="EO26" s="59">
        <f t="shared" si="84"/>
        <v>0</v>
      </c>
    </row>
    <row r="27" spans="1:145" s="32" customFormat="1" x14ac:dyDescent="0.25">
      <c r="A27" s="107">
        <f t="shared" si="87"/>
        <v>11</v>
      </c>
      <c r="B27" s="40">
        <v>45231</v>
      </c>
      <c r="C27" s="26">
        <f t="shared" si="88"/>
        <v>744</v>
      </c>
      <c r="D27" s="45">
        <v>0</v>
      </c>
      <c r="E27" s="45">
        <v>0</v>
      </c>
      <c r="F27" s="46">
        <f t="shared" si="89"/>
        <v>0</v>
      </c>
      <c r="G27" s="46">
        <f t="shared" si="90"/>
        <v>0</v>
      </c>
      <c r="H27" s="114" t="str">
        <f t="shared" si="91"/>
        <v>NOV</v>
      </c>
      <c r="I27" s="54">
        <v>4.6310000000000002</v>
      </c>
      <c r="J27" s="46">
        <f>(($K$14*APE!$C$83*(APE!$C$84/100)*VLOOKUP(APE!$M$13,APE!$E$81:$F$83,2,0))/(APE!$C$81/1000))*I27*30</f>
        <v>0</v>
      </c>
      <c r="K27" s="46">
        <f t="shared" si="92"/>
        <v>0</v>
      </c>
      <c r="L27" s="25"/>
      <c r="M27" s="119">
        <f t="shared" si="93"/>
        <v>0.4</v>
      </c>
      <c r="N27" s="30"/>
      <c r="O27" s="26">
        <f t="shared" si="98"/>
        <v>6</v>
      </c>
      <c r="P27" s="117">
        <f t="shared" si="94"/>
        <v>0</v>
      </c>
      <c r="Q27" s="117">
        <f t="shared" si="95"/>
        <v>0</v>
      </c>
      <c r="R27" s="117">
        <f t="shared" si="96"/>
        <v>0</v>
      </c>
      <c r="S27" s="117">
        <f t="shared" si="97"/>
        <v>0</v>
      </c>
      <c r="T27" s="14"/>
      <c r="U27" s="61">
        <f t="shared" si="2"/>
        <v>46053</v>
      </c>
      <c r="V27" s="25">
        <f t="shared" si="0"/>
        <v>2026</v>
      </c>
      <c r="W27" s="25">
        <f t="shared" si="1"/>
        <v>1</v>
      </c>
      <c r="X27" s="25"/>
      <c r="Y27" s="77"/>
      <c r="Z27" s="62">
        <f t="shared" si="3"/>
        <v>0</v>
      </c>
      <c r="AA27" s="62">
        <f t="shared" si="4"/>
        <v>0</v>
      </c>
      <c r="AB27" s="62">
        <f t="shared" si="5"/>
        <v>0</v>
      </c>
      <c r="AC27" s="33">
        <f t="shared" si="6"/>
        <v>0</v>
      </c>
      <c r="AD27" s="69">
        <f t="shared" si="7"/>
        <v>0.98352582461316862</v>
      </c>
      <c r="AE27" s="70">
        <f t="shared" si="8"/>
        <v>0</v>
      </c>
      <c r="AF27" s="25"/>
      <c r="AG27" s="25"/>
      <c r="AH27" s="25"/>
      <c r="AI27" s="25"/>
      <c r="AJ27" s="25"/>
      <c r="AK27" s="25"/>
      <c r="AL27" s="25"/>
      <c r="AM27" s="75">
        <f t="shared" si="86"/>
        <v>0</v>
      </c>
      <c r="AN27" s="25"/>
      <c r="AO27" s="74">
        <f t="shared" si="14"/>
        <v>0</v>
      </c>
      <c r="AP27" s="75">
        <f t="shared" si="15"/>
        <v>0</v>
      </c>
      <c r="AQ27" s="76">
        <f t="shared" si="16"/>
        <v>0</v>
      </c>
      <c r="AR27" s="25"/>
      <c r="AS27" s="75">
        <f t="shared" si="17"/>
        <v>0</v>
      </c>
      <c r="AT27" s="74">
        <f t="shared" si="18"/>
        <v>0</v>
      </c>
      <c r="AU27" s="33">
        <f t="shared" si="19"/>
        <v>0</v>
      </c>
      <c r="AV27" s="25"/>
      <c r="AW27" s="74">
        <f t="shared" si="20"/>
        <v>0</v>
      </c>
      <c r="AX27" s="75">
        <f t="shared" si="21"/>
        <v>0</v>
      </c>
      <c r="AY27" s="76">
        <f t="shared" si="22"/>
        <v>0</v>
      </c>
      <c r="AZ27" s="14"/>
      <c r="BA27" s="14"/>
      <c r="BB27" s="59">
        <f t="shared" si="23"/>
        <v>0</v>
      </c>
      <c r="BC27" s="59">
        <f t="shared" si="24"/>
        <v>0</v>
      </c>
      <c r="BD27" s="59">
        <f t="shared" si="25"/>
        <v>0</v>
      </c>
      <c r="BE27" s="31"/>
      <c r="BF27" s="59">
        <f t="shared" si="26"/>
        <v>0</v>
      </c>
      <c r="BG27" s="59">
        <f t="shared" si="27"/>
        <v>0</v>
      </c>
      <c r="BH27" s="59">
        <f t="shared" si="28"/>
        <v>0</v>
      </c>
      <c r="BI27" s="58">
        <f t="shared" si="29"/>
        <v>0</v>
      </c>
      <c r="BJ27" s="31"/>
      <c r="BK27" s="59">
        <f t="shared" si="30"/>
        <v>0</v>
      </c>
      <c r="BL27" s="59">
        <f t="shared" si="31"/>
        <v>0</v>
      </c>
      <c r="BM27" s="59">
        <f t="shared" si="32"/>
        <v>0</v>
      </c>
      <c r="BN27" s="58">
        <f t="shared" si="33"/>
        <v>0</v>
      </c>
      <c r="BO27" s="31"/>
      <c r="BP27" s="58">
        <f t="shared" si="34"/>
        <v>0</v>
      </c>
      <c r="BQ27" s="31"/>
      <c r="BR27" s="57">
        <f t="shared" si="35"/>
        <v>0</v>
      </c>
      <c r="BS27" s="57">
        <f t="shared" si="36"/>
        <v>0</v>
      </c>
      <c r="BT27" s="59">
        <f t="shared" si="37"/>
        <v>0</v>
      </c>
      <c r="BU27" s="58">
        <f t="shared" si="38"/>
        <v>0</v>
      </c>
      <c r="BV27" s="31"/>
      <c r="BW27" s="56">
        <f t="shared" si="39"/>
        <v>0</v>
      </c>
      <c r="BX27" s="14">
        <f t="shared" si="40"/>
        <v>0</v>
      </c>
      <c r="BY27" s="59">
        <f t="shared" si="41"/>
        <v>0</v>
      </c>
      <c r="BZ27" s="58">
        <f t="shared" si="42"/>
        <v>0</v>
      </c>
      <c r="CA27" s="31"/>
      <c r="CB27" s="58">
        <f t="shared" si="43"/>
        <v>0</v>
      </c>
      <c r="CC27" s="31"/>
      <c r="CD27" s="58">
        <f t="shared" si="44"/>
        <v>0</v>
      </c>
      <c r="CE27" s="31"/>
      <c r="CF27" s="31"/>
      <c r="CG27" s="59">
        <f t="shared" si="45"/>
        <v>0</v>
      </c>
      <c r="CH27" s="59">
        <f t="shared" si="46"/>
        <v>0</v>
      </c>
      <c r="CI27" s="59">
        <f t="shared" si="47"/>
        <v>0</v>
      </c>
      <c r="CJ27" s="31"/>
      <c r="CK27" s="59">
        <f t="shared" si="48"/>
        <v>0</v>
      </c>
      <c r="CL27" s="59">
        <f t="shared" si="49"/>
        <v>0</v>
      </c>
      <c r="CM27" s="59">
        <f t="shared" si="50"/>
        <v>0</v>
      </c>
      <c r="CN27" s="58">
        <f t="shared" si="51"/>
        <v>0</v>
      </c>
      <c r="CO27" s="31"/>
      <c r="CP27" s="59">
        <f t="shared" si="52"/>
        <v>0</v>
      </c>
      <c r="CQ27" s="59">
        <f t="shared" si="53"/>
        <v>0</v>
      </c>
      <c r="CR27" s="59">
        <f t="shared" si="54"/>
        <v>0</v>
      </c>
      <c r="CS27" s="58">
        <f t="shared" si="55"/>
        <v>0</v>
      </c>
      <c r="CT27" s="31"/>
      <c r="CU27" s="59">
        <f t="shared" si="56"/>
        <v>0</v>
      </c>
      <c r="CV27" s="59">
        <f t="shared" si="57"/>
        <v>0</v>
      </c>
      <c r="CW27" s="31"/>
      <c r="CX27" s="59">
        <f t="shared" si="58"/>
        <v>0</v>
      </c>
      <c r="CY27" s="59">
        <f t="shared" si="59"/>
        <v>0</v>
      </c>
      <c r="CZ27" s="58">
        <f t="shared" si="60"/>
        <v>0</v>
      </c>
      <c r="DA27" s="31"/>
      <c r="DB27" s="59">
        <f t="shared" si="61"/>
        <v>0</v>
      </c>
      <c r="DC27" s="59">
        <f t="shared" si="62"/>
        <v>0</v>
      </c>
      <c r="DD27" s="58">
        <f t="shared" si="63"/>
        <v>0</v>
      </c>
      <c r="DE27" s="31"/>
      <c r="DF27" s="58">
        <f t="shared" si="64"/>
        <v>0</v>
      </c>
      <c r="DG27" s="31"/>
      <c r="DH27" s="58">
        <f t="shared" si="65"/>
        <v>0</v>
      </c>
      <c r="DI27" s="31"/>
      <c r="DJ27" s="57">
        <f t="shared" si="66"/>
        <v>0</v>
      </c>
      <c r="DK27" s="57">
        <f t="shared" si="67"/>
        <v>0</v>
      </c>
      <c r="DL27" s="59">
        <f t="shared" si="68"/>
        <v>0</v>
      </c>
      <c r="DM27" s="58">
        <f t="shared" si="69"/>
        <v>0</v>
      </c>
      <c r="DN27" s="31"/>
      <c r="DO27" s="56">
        <f t="shared" si="70"/>
        <v>0</v>
      </c>
      <c r="DP27" s="14">
        <f t="shared" si="71"/>
        <v>0</v>
      </c>
      <c r="DQ27" s="59">
        <f t="shared" si="72"/>
        <v>0</v>
      </c>
      <c r="DR27" s="49">
        <f t="shared" si="73"/>
        <v>0</v>
      </c>
      <c r="DS27" s="31"/>
      <c r="DT27" s="58">
        <f t="shared" si="74"/>
        <v>0</v>
      </c>
      <c r="DU27" s="58"/>
      <c r="DV27" s="59">
        <f t="shared" si="75"/>
        <v>0</v>
      </c>
      <c r="DW27" s="31"/>
      <c r="DX27" s="58">
        <f t="shared" si="76"/>
        <v>0</v>
      </c>
      <c r="DY27" s="31"/>
      <c r="DZ27" s="31"/>
      <c r="EA27" s="59">
        <f t="shared" si="77"/>
        <v>0</v>
      </c>
      <c r="EB27" s="59">
        <f t="shared" si="78"/>
        <v>0</v>
      </c>
      <c r="EC27" s="58">
        <f t="shared" si="79"/>
        <v>0</v>
      </c>
      <c r="ED27" s="31"/>
      <c r="EE27" s="29">
        <f t="shared" si="80"/>
        <v>0</v>
      </c>
      <c r="EF27" s="29">
        <f t="shared" si="81"/>
        <v>0</v>
      </c>
      <c r="EG27" s="58">
        <f t="shared" si="82"/>
        <v>0</v>
      </c>
      <c r="EH27" s="31"/>
      <c r="EI27" s="58">
        <f t="shared" si="83"/>
        <v>0</v>
      </c>
      <c r="EJ27" s="31"/>
      <c r="EK27" s="59">
        <v>25</v>
      </c>
      <c r="EL27" s="59">
        <f>APE!$N$91*EO26</f>
        <v>0</v>
      </c>
      <c r="EM27" s="59">
        <f>IF(EK27&gt;APE!$O$91,0,IF(EK27&gt;APE!$P$91,IF(APE!$E$91="SAC",APE!$C$93/(APE!$O$91-APE!$P$91),IF(APE!$E$91="PRICE",IF(EK27&gt;APE!$D$91,EN27-EL27,EN27-EL27-APE!$C$95/APE!$D$91),0)),0))</f>
        <v>0</v>
      </c>
      <c r="EN27" s="59">
        <f>IF(EK27&gt;APE!$O$91,0,IF(APE!$E$91="SAC",EL27+EM27,IF(APE!$E$91="PRICE",IF(EK27&gt;APE!$P$91,APE!$C$93*APE!$G$91,EL27),0)))</f>
        <v>0</v>
      </c>
      <c r="EO27" s="59">
        <f t="shared" si="84"/>
        <v>0</v>
      </c>
    </row>
    <row r="28" spans="1:145" x14ac:dyDescent="0.25">
      <c r="A28" s="107">
        <f t="shared" si="87"/>
        <v>12</v>
      </c>
      <c r="B28" s="40">
        <v>45261</v>
      </c>
      <c r="C28" s="26">
        <f t="shared" si="88"/>
        <v>720</v>
      </c>
      <c r="D28" s="45">
        <v>0</v>
      </c>
      <c r="E28" s="45">
        <v>0</v>
      </c>
      <c r="F28" s="46">
        <f t="shared" si="89"/>
        <v>0</v>
      </c>
      <c r="G28" s="46">
        <f t="shared" si="90"/>
        <v>0</v>
      </c>
      <c r="H28" s="114" t="str">
        <f t="shared" si="91"/>
        <v>DEZ</v>
      </c>
      <c r="I28" s="54">
        <v>4.2809999999999997</v>
      </c>
      <c r="J28" s="46">
        <f>(($K$14*APE!$C$83*(APE!$C$84/100)*VLOOKUP(APE!$M$13,APE!$E$81:$F$83,2,0))/(APE!$C$81/1000))*I28*31</f>
        <v>0</v>
      </c>
      <c r="K28" s="46">
        <f t="shared" si="92"/>
        <v>0</v>
      </c>
      <c r="L28" s="25"/>
      <c r="M28" s="119">
        <f t="shared" si="93"/>
        <v>0.4</v>
      </c>
      <c r="N28" s="30"/>
      <c r="O28" s="26">
        <f t="shared" si="98"/>
        <v>7</v>
      </c>
      <c r="P28" s="117">
        <f t="shared" si="94"/>
        <v>0</v>
      </c>
      <c r="Q28" s="117">
        <f t="shared" si="95"/>
        <v>0</v>
      </c>
      <c r="R28" s="117">
        <f t="shared" si="96"/>
        <v>0</v>
      </c>
      <c r="S28" s="117">
        <f t="shared" si="97"/>
        <v>0</v>
      </c>
      <c r="U28" s="61">
        <f t="shared" si="2"/>
        <v>46081</v>
      </c>
      <c r="V28" s="25">
        <f t="shared" si="0"/>
        <v>2026</v>
      </c>
      <c r="W28" s="25">
        <f t="shared" si="1"/>
        <v>2</v>
      </c>
      <c r="X28" s="25"/>
      <c r="Y28" s="25"/>
      <c r="Z28" s="62">
        <f t="shared" si="3"/>
        <v>0</v>
      </c>
      <c r="AA28" s="62">
        <f t="shared" si="4"/>
        <v>0</v>
      </c>
      <c r="AB28" s="62">
        <f t="shared" si="5"/>
        <v>0</v>
      </c>
      <c r="AC28" s="33">
        <f t="shared" si="6"/>
        <v>0</v>
      </c>
      <c r="AD28" s="69">
        <f t="shared" si="7"/>
        <v>0.98287253268756314</v>
      </c>
      <c r="AE28" s="70">
        <f t="shared" si="8"/>
        <v>0</v>
      </c>
      <c r="AF28" s="25"/>
      <c r="AG28" s="25"/>
      <c r="AH28" s="25"/>
      <c r="AI28" s="25"/>
      <c r="AJ28" s="25"/>
      <c r="AK28" s="25"/>
      <c r="AL28" s="25"/>
      <c r="AM28" s="75">
        <f t="shared" si="86"/>
        <v>0</v>
      </c>
      <c r="AN28" s="25"/>
      <c r="AO28" s="74">
        <f t="shared" si="14"/>
        <v>0</v>
      </c>
      <c r="AP28" s="75">
        <f t="shared" si="15"/>
        <v>0</v>
      </c>
      <c r="AQ28" s="76">
        <f t="shared" si="16"/>
        <v>0</v>
      </c>
      <c r="AR28" s="25"/>
      <c r="AS28" s="75">
        <f t="shared" si="17"/>
        <v>0</v>
      </c>
      <c r="AT28" s="74">
        <f t="shared" si="18"/>
        <v>0</v>
      </c>
      <c r="AU28" s="33">
        <f t="shared" si="19"/>
        <v>0</v>
      </c>
      <c r="AV28" s="25"/>
      <c r="AW28" s="74">
        <f t="shared" si="20"/>
        <v>0</v>
      </c>
      <c r="AX28" s="75">
        <f t="shared" si="21"/>
        <v>0</v>
      </c>
      <c r="AY28" s="76">
        <f t="shared" si="22"/>
        <v>0</v>
      </c>
      <c r="BB28" s="59">
        <f t="shared" si="23"/>
        <v>0</v>
      </c>
      <c r="BC28" s="59">
        <f t="shared" si="24"/>
        <v>0</v>
      </c>
      <c r="BD28" s="59">
        <f t="shared" si="25"/>
        <v>0</v>
      </c>
      <c r="BF28" s="59">
        <f t="shared" si="26"/>
        <v>0</v>
      </c>
      <c r="BG28" s="59">
        <f t="shared" si="27"/>
        <v>0</v>
      </c>
      <c r="BH28" s="59">
        <f t="shared" si="28"/>
        <v>0</v>
      </c>
      <c r="BI28" s="58">
        <f t="shared" si="29"/>
        <v>0</v>
      </c>
      <c r="BK28" s="59">
        <f t="shared" si="30"/>
        <v>0</v>
      </c>
      <c r="BL28" s="59">
        <f t="shared" si="31"/>
        <v>0</v>
      </c>
      <c r="BM28" s="59">
        <f t="shared" si="32"/>
        <v>0</v>
      </c>
      <c r="BN28" s="58">
        <f t="shared" si="33"/>
        <v>0</v>
      </c>
      <c r="BP28" s="58">
        <f t="shared" si="34"/>
        <v>0</v>
      </c>
      <c r="BR28" s="57">
        <f t="shared" si="35"/>
        <v>0</v>
      </c>
      <c r="BS28" s="57">
        <f t="shared" si="36"/>
        <v>0</v>
      </c>
      <c r="BT28" s="59">
        <f t="shared" si="37"/>
        <v>0</v>
      </c>
      <c r="BU28" s="58">
        <f t="shared" si="38"/>
        <v>0</v>
      </c>
      <c r="BW28" s="56">
        <f t="shared" si="39"/>
        <v>0</v>
      </c>
      <c r="BX28" s="14">
        <f t="shared" si="40"/>
        <v>0</v>
      </c>
      <c r="BY28" s="59">
        <f t="shared" si="41"/>
        <v>0</v>
      </c>
      <c r="BZ28" s="58">
        <f t="shared" si="42"/>
        <v>0</v>
      </c>
      <c r="CB28" s="58">
        <f t="shared" si="43"/>
        <v>0</v>
      </c>
      <c r="CD28" s="58">
        <f t="shared" si="44"/>
        <v>0</v>
      </c>
      <c r="CG28" s="59">
        <f t="shared" si="45"/>
        <v>0</v>
      </c>
      <c r="CH28" s="59">
        <f t="shared" si="46"/>
        <v>0</v>
      </c>
      <c r="CI28" s="59">
        <f t="shared" si="47"/>
        <v>0</v>
      </c>
      <c r="CK28" s="59">
        <f t="shared" si="48"/>
        <v>0</v>
      </c>
      <c r="CL28" s="59">
        <f t="shared" si="49"/>
        <v>0</v>
      </c>
      <c r="CM28" s="59">
        <f t="shared" si="50"/>
        <v>0</v>
      </c>
      <c r="CN28" s="58">
        <f t="shared" si="51"/>
        <v>0</v>
      </c>
      <c r="CP28" s="59">
        <f t="shared" si="52"/>
        <v>0</v>
      </c>
      <c r="CQ28" s="59">
        <f t="shared" si="53"/>
        <v>0</v>
      </c>
      <c r="CR28" s="59">
        <f t="shared" si="54"/>
        <v>0</v>
      </c>
      <c r="CS28" s="58">
        <f t="shared" si="55"/>
        <v>0</v>
      </c>
      <c r="CU28" s="59">
        <f t="shared" si="56"/>
        <v>0</v>
      </c>
      <c r="CV28" s="59">
        <f t="shared" si="57"/>
        <v>0</v>
      </c>
      <c r="CX28" s="59">
        <f t="shared" si="58"/>
        <v>0</v>
      </c>
      <c r="CY28" s="59">
        <f t="shared" si="59"/>
        <v>0</v>
      </c>
      <c r="CZ28" s="58">
        <f t="shared" si="60"/>
        <v>0</v>
      </c>
      <c r="DB28" s="59">
        <f t="shared" si="61"/>
        <v>0</v>
      </c>
      <c r="DC28" s="59">
        <f t="shared" si="62"/>
        <v>0</v>
      </c>
      <c r="DD28" s="58">
        <f t="shared" si="63"/>
        <v>0</v>
      </c>
      <c r="DF28" s="58">
        <f t="shared" si="64"/>
        <v>0</v>
      </c>
      <c r="DH28" s="58">
        <f t="shared" si="65"/>
        <v>0</v>
      </c>
      <c r="DJ28" s="57">
        <f t="shared" si="66"/>
        <v>0</v>
      </c>
      <c r="DK28" s="57">
        <f t="shared" si="67"/>
        <v>0</v>
      </c>
      <c r="DL28" s="59">
        <f t="shared" si="68"/>
        <v>0</v>
      </c>
      <c r="DM28" s="58">
        <f t="shared" si="69"/>
        <v>0</v>
      </c>
      <c r="DO28" s="56">
        <f t="shared" si="70"/>
        <v>0</v>
      </c>
      <c r="DP28" s="14">
        <f t="shared" si="71"/>
        <v>0</v>
      </c>
      <c r="DQ28" s="59">
        <f t="shared" si="72"/>
        <v>0</v>
      </c>
      <c r="DR28" s="49">
        <f t="shared" si="73"/>
        <v>0</v>
      </c>
      <c r="DT28" s="58">
        <f t="shared" si="74"/>
        <v>0</v>
      </c>
      <c r="DU28" s="58"/>
      <c r="DV28" s="59">
        <f t="shared" si="75"/>
        <v>0</v>
      </c>
      <c r="DX28" s="58">
        <f t="shared" si="76"/>
        <v>0</v>
      </c>
      <c r="EA28" s="59">
        <f t="shared" si="77"/>
        <v>0</v>
      </c>
      <c r="EB28" s="59">
        <f t="shared" si="78"/>
        <v>0</v>
      </c>
      <c r="EC28" s="58">
        <f t="shared" si="79"/>
        <v>0</v>
      </c>
      <c r="EE28" s="29">
        <f t="shared" si="80"/>
        <v>0</v>
      </c>
      <c r="EF28" s="29">
        <f t="shared" si="81"/>
        <v>0</v>
      </c>
      <c r="EG28" s="58">
        <f t="shared" si="82"/>
        <v>0</v>
      </c>
      <c r="EI28" s="58">
        <f t="shared" si="83"/>
        <v>0</v>
      </c>
      <c r="EK28" s="59">
        <v>26</v>
      </c>
      <c r="EL28" s="59">
        <f>APE!$N$91*EO27</f>
        <v>0</v>
      </c>
      <c r="EM28" s="59">
        <f>IF(EK28&gt;APE!$O$91,0,IF(EK28&gt;APE!$P$91,IF(APE!$E$91="SAC",APE!$C$93/(APE!$O$91-APE!$P$91),IF(APE!$E$91="PRICE",IF(EK28&gt;APE!$D$91,EN28-EL28,EN28-EL28-APE!$C$95/APE!$D$91),0)),0))</f>
        <v>0</v>
      </c>
      <c r="EN28" s="59">
        <f>IF(EK28&gt;APE!$O$91,0,IF(APE!$E$91="SAC",EL28+EM28,IF(APE!$E$91="PRICE",IF(EK28&gt;APE!$P$91,APE!$C$93*APE!$G$91,EL28),0)))</f>
        <v>0</v>
      </c>
      <c r="EO28" s="59">
        <f t="shared" si="84"/>
        <v>0</v>
      </c>
    </row>
    <row r="29" spans="1:145" x14ac:dyDescent="0.25">
      <c r="B29" s="41" t="s">
        <v>108</v>
      </c>
      <c r="C29" s="39">
        <f>SUM(C17:C28)</f>
        <v>8760</v>
      </c>
      <c r="D29" s="116">
        <f>SUM(D17:D28)</f>
        <v>0</v>
      </c>
      <c r="E29" s="116">
        <f>SUM(E17:E28)</f>
        <v>0</v>
      </c>
      <c r="F29" s="47">
        <f>SUM(F17:F28)</f>
        <v>0</v>
      </c>
      <c r="G29" s="47">
        <f t="shared" si="90"/>
        <v>0</v>
      </c>
      <c r="I29" s="55">
        <f>AVERAGE(I17:I28)</f>
        <v>4.562666666666666</v>
      </c>
      <c r="J29" s="47">
        <f>SUM(J17:J28)</f>
        <v>0</v>
      </c>
      <c r="K29" s="47">
        <f t="shared" si="92"/>
        <v>0</v>
      </c>
      <c r="L29" s="25"/>
      <c r="M29" s="25"/>
      <c r="N29" s="25"/>
      <c r="O29" s="26">
        <f t="shared" si="98"/>
        <v>8</v>
      </c>
      <c r="P29" s="117">
        <f t="shared" si="94"/>
        <v>0</v>
      </c>
      <c r="Q29" s="117">
        <f t="shared" si="95"/>
        <v>0</v>
      </c>
      <c r="R29" s="117">
        <f t="shared" si="96"/>
        <v>0</v>
      </c>
      <c r="S29" s="117">
        <f t="shared" si="97"/>
        <v>0</v>
      </c>
      <c r="U29" s="61">
        <f t="shared" si="2"/>
        <v>46112</v>
      </c>
      <c r="V29" s="25">
        <f t="shared" si="0"/>
        <v>2026</v>
      </c>
      <c r="W29" s="25">
        <f t="shared" si="1"/>
        <v>3</v>
      </c>
      <c r="X29" s="25"/>
      <c r="Y29" s="25"/>
      <c r="Z29" s="62">
        <f t="shared" si="3"/>
        <v>0</v>
      </c>
      <c r="AA29" s="62">
        <f t="shared" si="4"/>
        <v>0</v>
      </c>
      <c r="AB29" s="62">
        <f t="shared" si="5"/>
        <v>0</v>
      </c>
      <c r="AC29" s="33">
        <f t="shared" si="6"/>
        <v>0</v>
      </c>
      <c r="AD29" s="69">
        <f t="shared" si="7"/>
        <v>0.98221967470108706</v>
      </c>
      <c r="AE29" s="70">
        <f t="shared" si="8"/>
        <v>0</v>
      </c>
      <c r="AF29" s="25"/>
      <c r="AG29" s="25"/>
      <c r="AH29" s="25"/>
      <c r="AI29" s="25"/>
      <c r="AJ29" s="25"/>
      <c r="AK29" s="25"/>
      <c r="AL29" s="25"/>
      <c r="AM29" s="75">
        <f t="shared" si="86"/>
        <v>0</v>
      </c>
      <c r="AN29" s="25"/>
      <c r="AO29" s="74">
        <f t="shared" si="14"/>
        <v>0</v>
      </c>
      <c r="AP29" s="75">
        <f t="shared" si="15"/>
        <v>0</v>
      </c>
      <c r="AQ29" s="76">
        <f t="shared" si="16"/>
        <v>0</v>
      </c>
      <c r="AR29" s="25"/>
      <c r="AS29" s="75">
        <f t="shared" si="17"/>
        <v>0</v>
      </c>
      <c r="AT29" s="74">
        <f t="shared" si="18"/>
        <v>0</v>
      </c>
      <c r="AU29" s="33">
        <f t="shared" si="19"/>
        <v>0</v>
      </c>
      <c r="AV29" s="25"/>
      <c r="AW29" s="74">
        <f t="shared" si="20"/>
        <v>0</v>
      </c>
      <c r="AX29" s="75">
        <f t="shared" si="21"/>
        <v>0</v>
      </c>
      <c r="AY29" s="76">
        <f t="shared" si="22"/>
        <v>0</v>
      </c>
      <c r="BB29" s="59">
        <f t="shared" si="23"/>
        <v>0</v>
      </c>
      <c r="BC29" s="59">
        <f t="shared" si="24"/>
        <v>0</v>
      </c>
      <c r="BD29" s="59">
        <f t="shared" si="25"/>
        <v>0</v>
      </c>
      <c r="BF29" s="59">
        <f t="shared" si="26"/>
        <v>0</v>
      </c>
      <c r="BG29" s="59">
        <f t="shared" si="27"/>
        <v>0</v>
      </c>
      <c r="BH29" s="59">
        <f t="shared" si="28"/>
        <v>0</v>
      </c>
      <c r="BI29" s="58">
        <f t="shared" si="29"/>
        <v>0</v>
      </c>
      <c r="BK29" s="59">
        <f t="shared" si="30"/>
        <v>0</v>
      </c>
      <c r="BL29" s="59">
        <f t="shared" si="31"/>
        <v>0</v>
      </c>
      <c r="BM29" s="59">
        <f t="shared" si="32"/>
        <v>0</v>
      </c>
      <c r="BN29" s="58">
        <f t="shared" si="33"/>
        <v>0</v>
      </c>
      <c r="BP29" s="58">
        <f t="shared" si="34"/>
        <v>0</v>
      </c>
      <c r="BR29" s="57">
        <f t="shared" si="35"/>
        <v>0</v>
      </c>
      <c r="BS29" s="57">
        <f t="shared" si="36"/>
        <v>0</v>
      </c>
      <c r="BT29" s="59">
        <f t="shared" si="37"/>
        <v>0</v>
      </c>
      <c r="BU29" s="58">
        <f t="shared" si="38"/>
        <v>0</v>
      </c>
      <c r="BW29" s="56">
        <f t="shared" si="39"/>
        <v>0</v>
      </c>
      <c r="BX29" s="14">
        <f t="shared" si="40"/>
        <v>0</v>
      </c>
      <c r="BY29" s="59">
        <f t="shared" si="41"/>
        <v>0</v>
      </c>
      <c r="BZ29" s="58">
        <f t="shared" si="42"/>
        <v>0</v>
      </c>
      <c r="CB29" s="58">
        <f t="shared" si="43"/>
        <v>0</v>
      </c>
      <c r="CD29" s="58">
        <f t="shared" si="44"/>
        <v>0</v>
      </c>
      <c r="CG29" s="59">
        <f t="shared" si="45"/>
        <v>0</v>
      </c>
      <c r="CH29" s="59">
        <f t="shared" si="46"/>
        <v>0</v>
      </c>
      <c r="CI29" s="59">
        <f t="shared" si="47"/>
        <v>0</v>
      </c>
      <c r="CK29" s="59">
        <f t="shared" si="48"/>
        <v>0</v>
      </c>
      <c r="CL29" s="59">
        <f t="shared" si="49"/>
        <v>0</v>
      </c>
      <c r="CM29" s="59">
        <f t="shared" si="50"/>
        <v>0</v>
      </c>
      <c r="CN29" s="58">
        <f t="shared" si="51"/>
        <v>0</v>
      </c>
      <c r="CP29" s="59">
        <f t="shared" si="52"/>
        <v>0</v>
      </c>
      <c r="CQ29" s="59">
        <f t="shared" si="53"/>
        <v>0</v>
      </c>
      <c r="CR29" s="59">
        <f t="shared" si="54"/>
        <v>0</v>
      </c>
      <c r="CS29" s="58">
        <f t="shared" si="55"/>
        <v>0</v>
      </c>
      <c r="CU29" s="59">
        <f t="shared" si="56"/>
        <v>0</v>
      </c>
      <c r="CV29" s="59">
        <f t="shared" si="57"/>
        <v>0</v>
      </c>
      <c r="CX29" s="59">
        <f t="shared" si="58"/>
        <v>0</v>
      </c>
      <c r="CY29" s="59">
        <f t="shared" si="59"/>
        <v>0</v>
      </c>
      <c r="CZ29" s="58">
        <f t="shared" si="60"/>
        <v>0</v>
      </c>
      <c r="DB29" s="59">
        <f t="shared" si="61"/>
        <v>0</v>
      </c>
      <c r="DC29" s="59">
        <f t="shared" si="62"/>
        <v>0</v>
      </c>
      <c r="DD29" s="58">
        <f t="shared" si="63"/>
        <v>0</v>
      </c>
      <c r="DF29" s="58">
        <f t="shared" si="64"/>
        <v>0</v>
      </c>
      <c r="DH29" s="58">
        <f t="shared" si="65"/>
        <v>0</v>
      </c>
      <c r="DJ29" s="57">
        <f t="shared" si="66"/>
        <v>0</v>
      </c>
      <c r="DK29" s="57">
        <f t="shared" si="67"/>
        <v>0</v>
      </c>
      <c r="DL29" s="59">
        <f t="shared" si="68"/>
        <v>0</v>
      </c>
      <c r="DM29" s="58">
        <f t="shared" si="69"/>
        <v>0</v>
      </c>
      <c r="DO29" s="56">
        <f t="shared" si="70"/>
        <v>0</v>
      </c>
      <c r="DP29" s="14">
        <f t="shared" si="71"/>
        <v>0</v>
      </c>
      <c r="DQ29" s="59">
        <f t="shared" si="72"/>
        <v>0</v>
      </c>
      <c r="DR29" s="49">
        <f t="shared" si="73"/>
        <v>0</v>
      </c>
      <c r="DT29" s="58">
        <f t="shared" si="74"/>
        <v>0</v>
      </c>
      <c r="DU29" s="58"/>
      <c r="DV29" s="59">
        <f t="shared" si="75"/>
        <v>0</v>
      </c>
      <c r="DX29" s="58">
        <f t="shared" si="76"/>
        <v>0</v>
      </c>
      <c r="EA29" s="59">
        <f t="shared" si="77"/>
        <v>0</v>
      </c>
      <c r="EB29" s="59">
        <f t="shared" si="78"/>
        <v>0</v>
      </c>
      <c r="EC29" s="58">
        <f t="shared" si="79"/>
        <v>0</v>
      </c>
      <c r="EE29" s="29">
        <f t="shared" si="80"/>
        <v>0</v>
      </c>
      <c r="EF29" s="29">
        <f t="shared" si="81"/>
        <v>0</v>
      </c>
      <c r="EG29" s="58">
        <f t="shared" si="82"/>
        <v>0</v>
      </c>
      <c r="EI29" s="58">
        <f t="shared" si="83"/>
        <v>0</v>
      </c>
      <c r="EK29" s="59">
        <v>27</v>
      </c>
      <c r="EL29" s="59">
        <f>APE!$N$91*EO28</f>
        <v>0</v>
      </c>
      <c r="EM29" s="59">
        <f>IF(EK29&gt;APE!$O$91,0,IF(EK29&gt;APE!$P$91,IF(APE!$E$91="SAC",APE!$C$93/(APE!$O$91-APE!$P$91),IF(APE!$E$91="PRICE",IF(EK29&gt;APE!$D$91,EN29-EL29,EN29-EL29-APE!$C$95/APE!$D$91),0)),0))</f>
        <v>0</v>
      </c>
      <c r="EN29" s="59">
        <f>IF(EK29&gt;APE!$O$91,0,IF(APE!$E$91="SAC",EL29+EM29,IF(APE!$E$91="PRICE",IF(EK29&gt;APE!$P$91,APE!$C$93*APE!$G$91,EL29),0)))</f>
        <v>0</v>
      </c>
      <c r="EO29" s="59">
        <f t="shared" si="84"/>
        <v>0</v>
      </c>
    </row>
    <row r="30" spans="1:145" x14ac:dyDescent="0.25">
      <c r="O30" s="26">
        <f t="shared" si="98"/>
        <v>9</v>
      </c>
      <c r="P30" s="117">
        <f t="shared" si="94"/>
        <v>0</v>
      </c>
      <c r="Q30" s="117">
        <f t="shared" si="95"/>
        <v>0</v>
      </c>
      <c r="R30" s="117">
        <f t="shared" si="96"/>
        <v>0</v>
      </c>
      <c r="S30" s="117">
        <f t="shared" si="97"/>
        <v>0</v>
      </c>
      <c r="U30" s="61">
        <f t="shared" si="2"/>
        <v>46142</v>
      </c>
      <c r="V30" s="25">
        <f t="shared" si="0"/>
        <v>2026</v>
      </c>
      <c r="W30" s="25">
        <f t="shared" si="1"/>
        <v>4</v>
      </c>
      <c r="X30" s="25"/>
      <c r="Y30" s="25"/>
      <c r="Z30" s="62">
        <f t="shared" si="3"/>
        <v>0</v>
      </c>
      <c r="AA30" s="62">
        <f t="shared" si="4"/>
        <v>0</v>
      </c>
      <c r="AB30" s="62">
        <f t="shared" si="5"/>
        <v>0</v>
      </c>
      <c r="AC30" s="33">
        <f t="shared" si="6"/>
        <v>0</v>
      </c>
      <c r="AD30" s="69">
        <f t="shared" si="7"/>
        <v>0.98156725036550296</v>
      </c>
      <c r="AE30" s="70">
        <f t="shared" si="8"/>
        <v>0</v>
      </c>
      <c r="AF30" s="25"/>
      <c r="AG30" s="25"/>
      <c r="AH30" s="25"/>
      <c r="AI30" s="25"/>
      <c r="AJ30" s="25"/>
      <c r="AK30" s="25"/>
      <c r="AL30" s="25"/>
      <c r="AM30" s="75">
        <f t="shared" si="86"/>
        <v>0</v>
      </c>
      <c r="AN30" s="25"/>
      <c r="AO30" s="74">
        <f t="shared" si="14"/>
        <v>0</v>
      </c>
      <c r="AP30" s="75">
        <f t="shared" si="15"/>
        <v>0</v>
      </c>
      <c r="AQ30" s="76">
        <f t="shared" si="16"/>
        <v>0</v>
      </c>
      <c r="AR30" s="25"/>
      <c r="AS30" s="75">
        <f t="shared" si="17"/>
        <v>0</v>
      </c>
      <c r="AT30" s="74">
        <f t="shared" si="18"/>
        <v>0</v>
      </c>
      <c r="AU30" s="33">
        <f t="shared" si="19"/>
        <v>0</v>
      </c>
      <c r="AV30" s="25"/>
      <c r="AW30" s="74">
        <f t="shared" si="20"/>
        <v>0</v>
      </c>
      <c r="AX30" s="75">
        <f t="shared" si="21"/>
        <v>0</v>
      </c>
      <c r="AY30" s="76">
        <f t="shared" si="22"/>
        <v>0</v>
      </c>
      <c r="BB30" s="59">
        <f t="shared" si="23"/>
        <v>0</v>
      </c>
      <c r="BC30" s="59">
        <f t="shared" si="24"/>
        <v>0</v>
      </c>
      <c r="BD30" s="59">
        <f t="shared" si="25"/>
        <v>0</v>
      </c>
      <c r="BF30" s="59">
        <f t="shared" si="26"/>
        <v>0</v>
      </c>
      <c r="BG30" s="59">
        <f t="shared" si="27"/>
        <v>0</v>
      </c>
      <c r="BH30" s="59">
        <f t="shared" si="28"/>
        <v>0</v>
      </c>
      <c r="BI30" s="58">
        <f t="shared" si="29"/>
        <v>0</v>
      </c>
      <c r="BK30" s="59">
        <f t="shared" si="30"/>
        <v>0</v>
      </c>
      <c r="BL30" s="59">
        <f t="shared" si="31"/>
        <v>0</v>
      </c>
      <c r="BM30" s="59">
        <f t="shared" si="32"/>
        <v>0</v>
      </c>
      <c r="BN30" s="58">
        <f t="shared" si="33"/>
        <v>0</v>
      </c>
      <c r="BP30" s="58">
        <f t="shared" si="34"/>
        <v>0</v>
      </c>
      <c r="BR30" s="57">
        <f t="shared" si="35"/>
        <v>0</v>
      </c>
      <c r="BS30" s="57">
        <f t="shared" si="36"/>
        <v>0</v>
      </c>
      <c r="BT30" s="59">
        <f t="shared" si="37"/>
        <v>0</v>
      </c>
      <c r="BU30" s="58">
        <f t="shared" si="38"/>
        <v>0</v>
      </c>
      <c r="BW30" s="56">
        <f t="shared" si="39"/>
        <v>0</v>
      </c>
      <c r="BX30" s="14">
        <f t="shared" si="40"/>
        <v>0</v>
      </c>
      <c r="BY30" s="59">
        <f t="shared" si="41"/>
        <v>0</v>
      </c>
      <c r="BZ30" s="58">
        <f t="shared" si="42"/>
        <v>0</v>
      </c>
      <c r="CB30" s="58">
        <f t="shared" si="43"/>
        <v>0</v>
      </c>
      <c r="CD30" s="58">
        <f t="shared" si="44"/>
        <v>0</v>
      </c>
      <c r="CG30" s="59">
        <f t="shared" si="45"/>
        <v>0</v>
      </c>
      <c r="CH30" s="59">
        <f t="shared" si="46"/>
        <v>0</v>
      </c>
      <c r="CI30" s="59">
        <f t="shared" si="47"/>
        <v>0</v>
      </c>
      <c r="CK30" s="59">
        <f t="shared" si="48"/>
        <v>0</v>
      </c>
      <c r="CL30" s="59">
        <f t="shared" si="49"/>
        <v>0</v>
      </c>
      <c r="CM30" s="59">
        <f t="shared" si="50"/>
        <v>0</v>
      </c>
      <c r="CN30" s="58">
        <f t="shared" si="51"/>
        <v>0</v>
      </c>
      <c r="CP30" s="59">
        <f t="shared" si="52"/>
        <v>0</v>
      </c>
      <c r="CQ30" s="59">
        <f t="shared" si="53"/>
        <v>0</v>
      </c>
      <c r="CR30" s="59">
        <f t="shared" si="54"/>
        <v>0</v>
      </c>
      <c r="CS30" s="58">
        <f t="shared" si="55"/>
        <v>0</v>
      </c>
      <c r="CU30" s="59">
        <f t="shared" si="56"/>
        <v>0</v>
      </c>
      <c r="CV30" s="59">
        <f t="shared" si="57"/>
        <v>0</v>
      </c>
      <c r="CX30" s="59">
        <f t="shared" si="58"/>
        <v>0</v>
      </c>
      <c r="CY30" s="59">
        <f t="shared" si="59"/>
        <v>0</v>
      </c>
      <c r="CZ30" s="58">
        <f t="shared" si="60"/>
        <v>0</v>
      </c>
      <c r="DB30" s="59">
        <f t="shared" si="61"/>
        <v>0</v>
      </c>
      <c r="DC30" s="59">
        <f t="shared" si="62"/>
        <v>0</v>
      </c>
      <c r="DD30" s="58">
        <f t="shared" si="63"/>
        <v>0</v>
      </c>
      <c r="DF30" s="58">
        <f t="shared" si="64"/>
        <v>0</v>
      </c>
      <c r="DH30" s="58">
        <f t="shared" si="65"/>
        <v>0</v>
      </c>
      <c r="DJ30" s="57">
        <f t="shared" si="66"/>
        <v>0</v>
      </c>
      <c r="DK30" s="57">
        <f t="shared" si="67"/>
        <v>0</v>
      </c>
      <c r="DL30" s="59">
        <f t="shared" si="68"/>
        <v>0</v>
      </c>
      <c r="DM30" s="58">
        <f t="shared" si="69"/>
        <v>0</v>
      </c>
      <c r="DO30" s="56">
        <f t="shared" si="70"/>
        <v>0</v>
      </c>
      <c r="DP30" s="14">
        <f t="shared" si="71"/>
        <v>0</v>
      </c>
      <c r="DQ30" s="59">
        <f t="shared" si="72"/>
        <v>0</v>
      </c>
      <c r="DR30" s="49">
        <f t="shared" si="73"/>
        <v>0</v>
      </c>
      <c r="DT30" s="58">
        <f t="shared" si="74"/>
        <v>0</v>
      </c>
      <c r="DU30" s="58"/>
      <c r="DV30" s="59">
        <f t="shared" si="75"/>
        <v>0</v>
      </c>
      <c r="DX30" s="58">
        <f t="shared" si="76"/>
        <v>0</v>
      </c>
      <c r="EA30" s="59">
        <f t="shared" si="77"/>
        <v>0</v>
      </c>
      <c r="EB30" s="59">
        <f t="shared" si="78"/>
        <v>0</v>
      </c>
      <c r="EC30" s="58">
        <f t="shared" si="79"/>
        <v>0</v>
      </c>
      <c r="EE30" s="29">
        <f t="shared" si="80"/>
        <v>0</v>
      </c>
      <c r="EF30" s="29">
        <f t="shared" si="81"/>
        <v>0</v>
      </c>
      <c r="EG30" s="58">
        <f t="shared" si="82"/>
        <v>0</v>
      </c>
      <c r="EI30" s="58">
        <f t="shared" si="83"/>
        <v>0</v>
      </c>
      <c r="EK30" s="59">
        <v>28</v>
      </c>
      <c r="EL30" s="59">
        <f>APE!$N$91*EO29</f>
        <v>0</v>
      </c>
      <c r="EM30" s="59">
        <f>IF(EK30&gt;APE!$O$91,0,IF(EK30&gt;APE!$P$91,IF(APE!$E$91="SAC",APE!$C$93/(APE!$O$91-APE!$P$91),IF(APE!$E$91="PRICE",IF(EK30&gt;APE!$D$91,EN30-EL30,EN30-EL30-APE!$C$95/APE!$D$91),0)),0))</f>
        <v>0</v>
      </c>
      <c r="EN30" s="59">
        <f>IF(EK30&gt;APE!$O$91,0,IF(APE!$E$91="SAC",EL30+EM30,IF(APE!$E$91="PRICE",IF(EK30&gt;APE!$P$91,APE!$C$93*APE!$G$91,EL30),0)))</f>
        <v>0</v>
      </c>
      <c r="EO30" s="59">
        <f t="shared" si="84"/>
        <v>0</v>
      </c>
    </row>
    <row r="31" spans="1:145" x14ac:dyDescent="0.25">
      <c r="B31" s="12" t="s">
        <v>118</v>
      </c>
      <c r="C31" s="12"/>
      <c r="D31" s="12"/>
      <c r="E31" s="13"/>
      <c r="F31" s="13"/>
      <c r="G31" s="13"/>
      <c r="I31" s="12" t="s">
        <v>119</v>
      </c>
      <c r="J31" s="12"/>
      <c r="K31" s="12"/>
      <c r="L31" s="13"/>
      <c r="M31" s="13"/>
      <c r="O31" s="26">
        <f t="shared" si="98"/>
        <v>10</v>
      </c>
      <c r="P31" s="117">
        <f t="shared" si="94"/>
        <v>0</v>
      </c>
      <c r="Q31" s="117">
        <f t="shared" si="95"/>
        <v>0</v>
      </c>
      <c r="R31" s="117">
        <f t="shared" si="96"/>
        <v>0</v>
      </c>
      <c r="S31" s="117">
        <f t="shared" si="97"/>
        <v>0</v>
      </c>
      <c r="U31" s="61">
        <f t="shared" si="2"/>
        <v>46173</v>
      </c>
      <c r="V31" s="25">
        <f t="shared" si="0"/>
        <v>2026</v>
      </c>
      <c r="W31" s="25">
        <f t="shared" si="1"/>
        <v>5</v>
      </c>
      <c r="X31" s="25"/>
      <c r="Y31" s="25"/>
      <c r="Z31" s="62">
        <f t="shared" si="3"/>
        <v>0</v>
      </c>
      <c r="AA31" s="62">
        <f t="shared" si="4"/>
        <v>0</v>
      </c>
      <c r="AB31" s="62">
        <f t="shared" si="5"/>
        <v>0</v>
      </c>
      <c r="AC31" s="33">
        <f t="shared" si="6"/>
        <v>0</v>
      </c>
      <c r="AD31" s="69">
        <f t="shared" si="7"/>
        <v>0.98091525939276492</v>
      </c>
      <c r="AE31" s="70">
        <f t="shared" si="8"/>
        <v>0</v>
      </c>
      <c r="AF31" s="25"/>
      <c r="AG31" s="25"/>
      <c r="AH31" s="25"/>
      <c r="AI31" s="25"/>
      <c r="AJ31" s="28"/>
      <c r="AK31" s="25"/>
      <c r="AL31" s="25"/>
      <c r="AM31" s="75">
        <f t="shared" si="86"/>
        <v>0</v>
      </c>
      <c r="AN31" s="25"/>
      <c r="AO31" s="74">
        <f t="shared" si="14"/>
        <v>0</v>
      </c>
      <c r="AP31" s="75">
        <f t="shared" si="15"/>
        <v>0</v>
      </c>
      <c r="AQ31" s="76">
        <f t="shared" si="16"/>
        <v>0</v>
      </c>
      <c r="AR31" s="25"/>
      <c r="AS31" s="75">
        <f t="shared" si="17"/>
        <v>0</v>
      </c>
      <c r="AT31" s="74">
        <f t="shared" si="18"/>
        <v>0</v>
      </c>
      <c r="AU31" s="33">
        <f t="shared" si="19"/>
        <v>0</v>
      </c>
      <c r="AV31" s="25"/>
      <c r="AW31" s="74">
        <f t="shared" si="20"/>
        <v>0</v>
      </c>
      <c r="AX31" s="75">
        <f t="shared" si="21"/>
        <v>0</v>
      </c>
      <c r="AY31" s="76">
        <f t="shared" si="22"/>
        <v>0</v>
      </c>
      <c r="BB31" s="59">
        <f t="shared" si="23"/>
        <v>0</v>
      </c>
      <c r="BC31" s="59">
        <f t="shared" si="24"/>
        <v>0</v>
      </c>
      <c r="BD31" s="59">
        <f t="shared" si="25"/>
        <v>0</v>
      </c>
      <c r="BF31" s="59">
        <f t="shared" si="26"/>
        <v>0</v>
      </c>
      <c r="BG31" s="59">
        <f t="shared" si="27"/>
        <v>0</v>
      </c>
      <c r="BH31" s="59">
        <f t="shared" si="28"/>
        <v>0</v>
      </c>
      <c r="BI31" s="58">
        <f t="shared" si="29"/>
        <v>0</v>
      </c>
      <c r="BK31" s="59">
        <f t="shared" si="30"/>
        <v>0</v>
      </c>
      <c r="BL31" s="59">
        <f t="shared" si="31"/>
        <v>0</v>
      </c>
      <c r="BM31" s="59">
        <f t="shared" si="32"/>
        <v>0</v>
      </c>
      <c r="BN31" s="58">
        <f t="shared" si="33"/>
        <v>0</v>
      </c>
      <c r="BP31" s="58">
        <f t="shared" si="34"/>
        <v>0</v>
      </c>
      <c r="BR31" s="57">
        <f t="shared" si="35"/>
        <v>0</v>
      </c>
      <c r="BS31" s="57">
        <f t="shared" si="36"/>
        <v>0</v>
      </c>
      <c r="BT31" s="59">
        <f t="shared" si="37"/>
        <v>0</v>
      </c>
      <c r="BU31" s="58">
        <f t="shared" si="38"/>
        <v>0</v>
      </c>
      <c r="BW31" s="56">
        <f t="shared" si="39"/>
        <v>0</v>
      </c>
      <c r="BX31" s="14">
        <f t="shared" si="40"/>
        <v>0</v>
      </c>
      <c r="BY31" s="59">
        <f t="shared" si="41"/>
        <v>0</v>
      </c>
      <c r="BZ31" s="58">
        <f t="shared" si="42"/>
        <v>0</v>
      </c>
      <c r="CB31" s="58">
        <f t="shared" si="43"/>
        <v>0</v>
      </c>
      <c r="CD31" s="58">
        <f t="shared" si="44"/>
        <v>0</v>
      </c>
      <c r="CG31" s="59">
        <f t="shared" si="45"/>
        <v>0</v>
      </c>
      <c r="CH31" s="59">
        <f t="shared" si="46"/>
        <v>0</v>
      </c>
      <c r="CI31" s="59">
        <f t="shared" si="47"/>
        <v>0</v>
      </c>
      <c r="CK31" s="59">
        <f t="shared" si="48"/>
        <v>0</v>
      </c>
      <c r="CL31" s="59">
        <f t="shared" si="49"/>
        <v>0</v>
      </c>
      <c r="CM31" s="59">
        <f t="shared" si="50"/>
        <v>0</v>
      </c>
      <c r="CN31" s="58">
        <f t="shared" si="51"/>
        <v>0</v>
      </c>
      <c r="CP31" s="59">
        <f t="shared" si="52"/>
        <v>0</v>
      </c>
      <c r="CQ31" s="59">
        <f t="shared" si="53"/>
        <v>0</v>
      </c>
      <c r="CR31" s="59">
        <f t="shared" si="54"/>
        <v>0</v>
      </c>
      <c r="CS31" s="58">
        <f t="shared" si="55"/>
        <v>0</v>
      </c>
      <c r="CU31" s="59">
        <f t="shared" si="56"/>
        <v>0</v>
      </c>
      <c r="CV31" s="59">
        <f t="shared" si="57"/>
        <v>0</v>
      </c>
      <c r="CX31" s="59">
        <f t="shared" si="58"/>
        <v>0</v>
      </c>
      <c r="CY31" s="59">
        <f t="shared" si="59"/>
        <v>0</v>
      </c>
      <c r="CZ31" s="58">
        <f t="shared" si="60"/>
        <v>0</v>
      </c>
      <c r="DB31" s="59">
        <f t="shared" si="61"/>
        <v>0</v>
      </c>
      <c r="DC31" s="59">
        <f t="shared" si="62"/>
        <v>0</v>
      </c>
      <c r="DD31" s="58">
        <f t="shared" si="63"/>
        <v>0</v>
      </c>
      <c r="DF31" s="58">
        <f t="shared" si="64"/>
        <v>0</v>
      </c>
      <c r="DH31" s="58">
        <f t="shared" si="65"/>
        <v>0</v>
      </c>
      <c r="DJ31" s="57">
        <f t="shared" si="66"/>
        <v>0</v>
      </c>
      <c r="DK31" s="57">
        <f t="shared" si="67"/>
        <v>0</v>
      </c>
      <c r="DL31" s="59">
        <f t="shared" si="68"/>
        <v>0</v>
      </c>
      <c r="DM31" s="58">
        <f t="shared" si="69"/>
        <v>0</v>
      </c>
      <c r="DO31" s="56">
        <f t="shared" si="70"/>
        <v>0</v>
      </c>
      <c r="DP31" s="14">
        <f t="shared" si="71"/>
        <v>0</v>
      </c>
      <c r="DQ31" s="59">
        <f t="shared" si="72"/>
        <v>0</v>
      </c>
      <c r="DR31" s="49">
        <f t="shared" si="73"/>
        <v>0</v>
      </c>
      <c r="DT31" s="58">
        <f t="shared" si="74"/>
        <v>0</v>
      </c>
      <c r="DU31" s="58"/>
      <c r="DV31" s="59">
        <f t="shared" si="75"/>
        <v>0</v>
      </c>
      <c r="DX31" s="58">
        <f t="shared" si="76"/>
        <v>0</v>
      </c>
      <c r="EA31" s="59">
        <f t="shared" si="77"/>
        <v>0</v>
      </c>
      <c r="EB31" s="59">
        <f t="shared" si="78"/>
        <v>0</v>
      </c>
      <c r="EC31" s="58">
        <f t="shared" si="79"/>
        <v>0</v>
      </c>
      <c r="EE31" s="29">
        <f t="shared" si="80"/>
        <v>0</v>
      </c>
      <c r="EF31" s="29">
        <f t="shared" si="81"/>
        <v>0</v>
      </c>
      <c r="EG31" s="58">
        <f t="shared" si="82"/>
        <v>0</v>
      </c>
      <c r="EI31" s="58">
        <f t="shared" si="83"/>
        <v>0</v>
      </c>
      <c r="EK31" s="59">
        <v>29</v>
      </c>
      <c r="EL31" s="59">
        <f>APE!$N$91*EO30</f>
        <v>0</v>
      </c>
      <c r="EM31" s="59">
        <f>IF(EK31&gt;APE!$O$91,0,IF(EK31&gt;APE!$P$91,IF(APE!$E$91="SAC",APE!$C$93/(APE!$O$91-APE!$P$91),IF(APE!$E$91="PRICE",IF(EK31&gt;APE!$D$91,EN31-EL31,EN31-EL31-APE!$C$95/APE!$D$91),0)),0))</f>
        <v>0</v>
      </c>
      <c r="EN31" s="59">
        <f>IF(EK31&gt;APE!$O$91,0,IF(APE!$E$91="SAC",EL31+EM31,IF(APE!$E$91="PRICE",IF(EK31&gt;APE!$P$91,APE!$C$93*APE!$G$91,EL31),0)))</f>
        <v>0</v>
      </c>
      <c r="EO31" s="59">
        <f t="shared" si="84"/>
        <v>0</v>
      </c>
    </row>
    <row r="32" spans="1:145" x14ac:dyDescent="0.25">
      <c r="J32" s="35"/>
      <c r="O32" s="26">
        <f t="shared" si="98"/>
        <v>11</v>
      </c>
      <c r="P32" s="117">
        <f t="shared" si="94"/>
        <v>0</v>
      </c>
      <c r="Q32" s="117">
        <f t="shared" si="95"/>
        <v>0</v>
      </c>
      <c r="R32" s="117">
        <f t="shared" si="96"/>
        <v>0</v>
      </c>
      <c r="S32" s="117">
        <f t="shared" si="97"/>
        <v>0</v>
      </c>
      <c r="U32" s="61">
        <f t="shared" si="2"/>
        <v>46203</v>
      </c>
      <c r="V32" s="25">
        <f t="shared" si="0"/>
        <v>2026</v>
      </c>
      <c r="W32" s="25">
        <f t="shared" si="1"/>
        <v>6</v>
      </c>
      <c r="X32" s="25"/>
      <c r="Y32" s="25"/>
      <c r="Z32" s="62">
        <f t="shared" si="3"/>
        <v>0</v>
      </c>
      <c r="AA32" s="62">
        <f t="shared" si="4"/>
        <v>0</v>
      </c>
      <c r="AB32" s="62">
        <f t="shared" si="5"/>
        <v>0</v>
      </c>
      <c r="AC32" s="33">
        <f t="shared" si="6"/>
        <v>0</v>
      </c>
      <c r="AD32" s="69">
        <f t="shared" si="7"/>
        <v>0.98026370149501829</v>
      </c>
      <c r="AE32" s="70">
        <f t="shared" si="8"/>
        <v>0</v>
      </c>
      <c r="AF32" s="25"/>
      <c r="AG32" s="25"/>
      <c r="AH32" s="25"/>
      <c r="AI32" s="25"/>
      <c r="AJ32" s="75"/>
      <c r="AK32" s="25"/>
      <c r="AL32" s="25"/>
      <c r="AM32" s="75">
        <f t="shared" si="86"/>
        <v>0</v>
      </c>
      <c r="AN32" s="25"/>
      <c r="AO32" s="74">
        <f t="shared" si="14"/>
        <v>0</v>
      </c>
      <c r="AP32" s="75">
        <f t="shared" si="15"/>
        <v>0</v>
      </c>
      <c r="AQ32" s="76">
        <f t="shared" si="16"/>
        <v>0</v>
      </c>
      <c r="AR32" s="25"/>
      <c r="AS32" s="75">
        <f t="shared" si="17"/>
        <v>0</v>
      </c>
      <c r="AT32" s="74">
        <f t="shared" si="18"/>
        <v>0</v>
      </c>
      <c r="AU32" s="33">
        <f t="shared" si="19"/>
        <v>0</v>
      </c>
      <c r="AV32" s="25"/>
      <c r="AW32" s="74">
        <f t="shared" si="20"/>
        <v>0</v>
      </c>
      <c r="AX32" s="75">
        <f t="shared" si="21"/>
        <v>0</v>
      </c>
      <c r="AY32" s="76">
        <f t="shared" si="22"/>
        <v>0</v>
      </c>
      <c r="BB32" s="59">
        <f t="shared" si="23"/>
        <v>0</v>
      </c>
      <c r="BC32" s="59">
        <f t="shared" si="24"/>
        <v>0</v>
      </c>
      <c r="BD32" s="59">
        <f t="shared" si="25"/>
        <v>0</v>
      </c>
      <c r="BF32" s="59">
        <f t="shared" si="26"/>
        <v>0</v>
      </c>
      <c r="BG32" s="59">
        <f t="shared" si="27"/>
        <v>0</v>
      </c>
      <c r="BH32" s="59">
        <f t="shared" si="28"/>
        <v>0</v>
      </c>
      <c r="BI32" s="58">
        <f t="shared" si="29"/>
        <v>0</v>
      </c>
      <c r="BK32" s="59">
        <f t="shared" si="30"/>
        <v>0</v>
      </c>
      <c r="BL32" s="59">
        <f t="shared" si="31"/>
        <v>0</v>
      </c>
      <c r="BM32" s="59">
        <f t="shared" si="32"/>
        <v>0</v>
      </c>
      <c r="BN32" s="58">
        <f t="shared" si="33"/>
        <v>0</v>
      </c>
      <c r="BP32" s="58">
        <f t="shared" si="34"/>
        <v>0</v>
      </c>
      <c r="BR32" s="57">
        <f t="shared" si="35"/>
        <v>0</v>
      </c>
      <c r="BS32" s="57">
        <f t="shared" si="36"/>
        <v>0</v>
      </c>
      <c r="BT32" s="59">
        <f t="shared" si="37"/>
        <v>0</v>
      </c>
      <c r="BU32" s="58">
        <f t="shared" si="38"/>
        <v>0</v>
      </c>
      <c r="BW32" s="56">
        <f t="shared" si="39"/>
        <v>0</v>
      </c>
      <c r="BX32" s="14">
        <f t="shared" si="40"/>
        <v>0</v>
      </c>
      <c r="BY32" s="59">
        <f t="shared" si="41"/>
        <v>0</v>
      </c>
      <c r="BZ32" s="58">
        <f t="shared" si="42"/>
        <v>0</v>
      </c>
      <c r="CB32" s="58">
        <f t="shared" si="43"/>
        <v>0</v>
      </c>
      <c r="CD32" s="58">
        <f t="shared" si="44"/>
        <v>0</v>
      </c>
      <c r="CG32" s="59">
        <f t="shared" si="45"/>
        <v>0</v>
      </c>
      <c r="CH32" s="59">
        <f t="shared" si="46"/>
        <v>0</v>
      </c>
      <c r="CI32" s="59">
        <f t="shared" si="47"/>
        <v>0</v>
      </c>
      <c r="CK32" s="59">
        <f t="shared" si="48"/>
        <v>0</v>
      </c>
      <c r="CL32" s="59">
        <f t="shared" si="49"/>
        <v>0</v>
      </c>
      <c r="CM32" s="59">
        <f t="shared" si="50"/>
        <v>0</v>
      </c>
      <c r="CN32" s="58">
        <f t="shared" si="51"/>
        <v>0</v>
      </c>
      <c r="CP32" s="59">
        <f t="shared" si="52"/>
        <v>0</v>
      </c>
      <c r="CQ32" s="59">
        <f t="shared" si="53"/>
        <v>0</v>
      </c>
      <c r="CR32" s="59">
        <f t="shared" si="54"/>
        <v>0</v>
      </c>
      <c r="CS32" s="58">
        <f t="shared" si="55"/>
        <v>0</v>
      </c>
      <c r="CU32" s="59">
        <f t="shared" si="56"/>
        <v>0</v>
      </c>
      <c r="CV32" s="59">
        <f t="shared" si="57"/>
        <v>0</v>
      </c>
      <c r="CX32" s="59">
        <f t="shared" si="58"/>
        <v>0</v>
      </c>
      <c r="CY32" s="59">
        <f t="shared" si="59"/>
        <v>0</v>
      </c>
      <c r="CZ32" s="58">
        <f t="shared" si="60"/>
        <v>0</v>
      </c>
      <c r="DB32" s="59">
        <f t="shared" si="61"/>
        <v>0</v>
      </c>
      <c r="DC32" s="59">
        <f t="shared" si="62"/>
        <v>0</v>
      </c>
      <c r="DD32" s="58">
        <f t="shared" si="63"/>
        <v>0</v>
      </c>
      <c r="DF32" s="58">
        <f t="shared" si="64"/>
        <v>0</v>
      </c>
      <c r="DH32" s="58">
        <f t="shared" si="65"/>
        <v>0</v>
      </c>
      <c r="DJ32" s="57">
        <f t="shared" si="66"/>
        <v>0</v>
      </c>
      <c r="DK32" s="57">
        <f t="shared" si="67"/>
        <v>0</v>
      </c>
      <c r="DL32" s="59">
        <f t="shared" si="68"/>
        <v>0</v>
      </c>
      <c r="DM32" s="58">
        <f t="shared" si="69"/>
        <v>0</v>
      </c>
      <c r="DO32" s="56">
        <f t="shared" si="70"/>
        <v>0</v>
      </c>
      <c r="DP32" s="14">
        <f t="shared" si="71"/>
        <v>0</v>
      </c>
      <c r="DQ32" s="59">
        <f t="shared" si="72"/>
        <v>0</v>
      </c>
      <c r="DR32" s="49">
        <f t="shared" si="73"/>
        <v>0</v>
      </c>
      <c r="DT32" s="58">
        <f t="shared" si="74"/>
        <v>0</v>
      </c>
      <c r="DU32" s="58"/>
      <c r="DV32" s="59">
        <f t="shared" si="75"/>
        <v>0</v>
      </c>
      <c r="DX32" s="58">
        <f t="shared" si="76"/>
        <v>0</v>
      </c>
      <c r="EA32" s="59">
        <f t="shared" si="77"/>
        <v>0</v>
      </c>
      <c r="EB32" s="59">
        <f t="shared" si="78"/>
        <v>0</v>
      </c>
      <c r="EC32" s="58">
        <f t="shared" si="79"/>
        <v>0</v>
      </c>
      <c r="EE32" s="29">
        <f t="shared" si="80"/>
        <v>0</v>
      </c>
      <c r="EF32" s="29">
        <f t="shared" si="81"/>
        <v>0</v>
      </c>
      <c r="EG32" s="58">
        <f t="shared" si="82"/>
        <v>0</v>
      </c>
      <c r="EI32" s="58">
        <f t="shared" si="83"/>
        <v>0</v>
      </c>
      <c r="EK32" s="59">
        <v>30</v>
      </c>
      <c r="EL32" s="59">
        <f>APE!$N$91*EO31</f>
        <v>0</v>
      </c>
      <c r="EM32" s="59">
        <f>IF(EK32&gt;APE!$O$91,0,IF(EK32&gt;APE!$P$91,IF(APE!$E$91="SAC",APE!$C$93/(APE!$O$91-APE!$P$91),IF(APE!$E$91="PRICE",IF(EK32&gt;APE!$D$91,EN32-EL32,EN32-EL32-APE!$C$95/APE!$D$91),0)),0))</f>
        <v>0</v>
      </c>
      <c r="EN32" s="59">
        <f>IF(EK32&gt;APE!$O$91,0,IF(APE!$E$91="SAC",EL32+EM32,IF(APE!$E$91="PRICE",IF(EK32&gt;APE!$P$91,APE!$C$93*APE!$G$91,EL32),0)))</f>
        <v>0</v>
      </c>
      <c r="EO32" s="59">
        <f t="shared" si="84"/>
        <v>0</v>
      </c>
    </row>
    <row r="33" spans="2:145" x14ac:dyDescent="0.25">
      <c r="B33" s="16" t="s">
        <v>120</v>
      </c>
      <c r="C33" s="38"/>
      <c r="D33" s="14" t="s">
        <v>121</v>
      </c>
      <c r="E33" s="16" t="s">
        <v>122</v>
      </c>
      <c r="F33" s="38"/>
      <c r="G33" s="14" t="s">
        <v>121</v>
      </c>
      <c r="I33" s="16" t="s">
        <v>123</v>
      </c>
      <c r="J33" s="38"/>
      <c r="K33" s="25"/>
      <c r="L33" s="28" t="s">
        <v>38</v>
      </c>
      <c r="M33" s="28" t="s">
        <v>41</v>
      </c>
      <c r="O33" s="26">
        <f t="shared" si="98"/>
        <v>12</v>
      </c>
      <c r="P33" s="117">
        <f t="shared" si="94"/>
        <v>0</v>
      </c>
      <c r="Q33" s="117">
        <f t="shared" si="95"/>
        <v>0</v>
      </c>
      <c r="R33" s="117">
        <f t="shared" si="96"/>
        <v>0</v>
      </c>
      <c r="S33" s="117">
        <f t="shared" si="97"/>
        <v>0</v>
      </c>
      <c r="U33" s="61">
        <f t="shared" si="2"/>
        <v>46234</v>
      </c>
      <c r="V33" s="25">
        <f t="shared" si="0"/>
        <v>2026</v>
      </c>
      <c r="W33" s="25">
        <f t="shared" si="1"/>
        <v>7</v>
      </c>
      <c r="X33" s="25"/>
      <c r="Y33" s="25"/>
      <c r="Z33" s="62">
        <f t="shared" si="3"/>
        <v>0</v>
      </c>
      <c r="AA33" s="62">
        <f t="shared" si="4"/>
        <v>0</v>
      </c>
      <c r="AB33" s="62">
        <f t="shared" si="5"/>
        <v>0</v>
      </c>
      <c r="AC33" s="33">
        <f t="shared" si="6"/>
        <v>0</v>
      </c>
      <c r="AD33" s="69">
        <f t="shared" si="7"/>
        <v>0.97961257638459964</v>
      </c>
      <c r="AE33" s="70">
        <f t="shared" si="8"/>
        <v>0</v>
      </c>
      <c r="AF33" s="25"/>
      <c r="AG33" s="25"/>
      <c r="AH33" s="25"/>
      <c r="AI33" s="25"/>
      <c r="AJ33" s="25"/>
      <c r="AK33" s="25"/>
      <c r="AL33" s="25"/>
      <c r="AM33" s="75">
        <f t="shared" si="86"/>
        <v>0</v>
      </c>
      <c r="AN33" s="25"/>
      <c r="AO33" s="74">
        <f t="shared" si="14"/>
        <v>0</v>
      </c>
      <c r="AP33" s="75">
        <f t="shared" si="15"/>
        <v>0</v>
      </c>
      <c r="AQ33" s="76">
        <f t="shared" si="16"/>
        <v>0</v>
      </c>
      <c r="AR33" s="25"/>
      <c r="AS33" s="75">
        <f t="shared" si="17"/>
        <v>0</v>
      </c>
      <c r="AT33" s="74">
        <f t="shared" si="18"/>
        <v>0</v>
      </c>
      <c r="AU33" s="33">
        <f t="shared" si="19"/>
        <v>0</v>
      </c>
      <c r="AV33" s="25"/>
      <c r="AW33" s="74">
        <f t="shared" si="20"/>
        <v>0</v>
      </c>
      <c r="AX33" s="75">
        <f t="shared" si="21"/>
        <v>0</v>
      </c>
      <c r="AY33" s="76">
        <f t="shared" si="22"/>
        <v>0</v>
      </c>
      <c r="BB33" s="59">
        <f t="shared" si="23"/>
        <v>0</v>
      </c>
      <c r="BC33" s="59">
        <f t="shared" si="24"/>
        <v>0</v>
      </c>
      <c r="BD33" s="59">
        <f t="shared" si="25"/>
        <v>0</v>
      </c>
      <c r="BF33" s="59">
        <f t="shared" si="26"/>
        <v>0</v>
      </c>
      <c r="BG33" s="59">
        <f t="shared" si="27"/>
        <v>0</v>
      </c>
      <c r="BH33" s="59">
        <f t="shared" si="28"/>
        <v>0</v>
      </c>
      <c r="BI33" s="58">
        <f t="shared" si="29"/>
        <v>0</v>
      </c>
      <c r="BK33" s="59">
        <f t="shared" si="30"/>
        <v>0</v>
      </c>
      <c r="BL33" s="59">
        <f t="shared" si="31"/>
        <v>0</v>
      </c>
      <c r="BM33" s="59">
        <f t="shared" si="32"/>
        <v>0</v>
      </c>
      <c r="BN33" s="58">
        <f t="shared" si="33"/>
        <v>0</v>
      </c>
      <c r="BP33" s="58">
        <f t="shared" si="34"/>
        <v>0</v>
      </c>
      <c r="BR33" s="57">
        <f t="shared" si="35"/>
        <v>0</v>
      </c>
      <c r="BS33" s="57">
        <f t="shared" si="36"/>
        <v>0</v>
      </c>
      <c r="BT33" s="59">
        <f t="shared" si="37"/>
        <v>0</v>
      </c>
      <c r="BU33" s="58">
        <f t="shared" si="38"/>
        <v>0</v>
      </c>
      <c r="BW33" s="56">
        <f t="shared" si="39"/>
        <v>0</v>
      </c>
      <c r="BX33" s="14">
        <f t="shared" si="40"/>
        <v>0</v>
      </c>
      <c r="BY33" s="59">
        <f t="shared" si="41"/>
        <v>0</v>
      </c>
      <c r="BZ33" s="58">
        <f t="shared" si="42"/>
        <v>0</v>
      </c>
      <c r="CB33" s="58">
        <f t="shared" si="43"/>
        <v>0</v>
      </c>
      <c r="CD33" s="58">
        <f t="shared" si="44"/>
        <v>0</v>
      </c>
      <c r="CG33" s="59">
        <f t="shared" si="45"/>
        <v>0</v>
      </c>
      <c r="CH33" s="59">
        <f t="shared" si="46"/>
        <v>0</v>
      </c>
      <c r="CI33" s="59">
        <f t="shared" si="47"/>
        <v>0</v>
      </c>
      <c r="CK33" s="59">
        <f t="shared" si="48"/>
        <v>0</v>
      </c>
      <c r="CL33" s="59">
        <f t="shared" si="49"/>
        <v>0</v>
      </c>
      <c r="CM33" s="59">
        <f t="shared" si="50"/>
        <v>0</v>
      </c>
      <c r="CN33" s="58">
        <f t="shared" si="51"/>
        <v>0</v>
      </c>
      <c r="CP33" s="59">
        <f t="shared" si="52"/>
        <v>0</v>
      </c>
      <c r="CQ33" s="59">
        <f t="shared" si="53"/>
        <v>0</v>
      </c>
      <c r="CR33" s="59">
        <f t="shared" si="54"/>
        <v>0</v>
      </c>
      <c r="CS33" s="58">
        <f t="shared" si="55"/>
        <v>0</v>
      </c>
      <c r="CU33" s="59">
        <f t="shared" si="56"/>
        <v>0</v>
      </c>
      <c r="CV33" s="59">
        <f t="shared" si="57"/>
        <v>0</v>
      </c>
      <c r="CX33" s="59">
        <f t="shared" si="58"/>
        <v>0</v>
      </c>
      <c r="CY33" s="59">
        <f t="shared" si="59"/>
        <v>0</v>
      </c>
      <c r="CZ33" s="58">
        <f t="shared" si="60"/>
        <v>0</v>
      </c>
      <c r="DB33" s="59">
        <f t="shared" si="61"/>
        <v>0</v>
      </c>
      <c r="DC33" s="59">
        <f t="shared" si="62"/>
        <v>0</v>
      </c>
      <c r="DD33" s="58">
        <f t="shared" si="63"/>
        <v>0</v>
      </c>
      <c r="DF33" s="58">
        <f t="shared" si="64"/>
        <v>0</v>
      </c>
      <c r="DH33" s="58">
        <f t="shared" si="65"/>
        <v>0</v>
      </c>
      <c r="DJ33" s="57">
        <f t="shared" si="66"/>
        <v>0</v>
      </c>
      <c r="DK33" s="57">
        <f t="shared" si="67"/>
        <v>0</v>
      </c>
      <c r="DL33" s="59">
        <f t="shared" si="68"/>
        <v>0</v>
      </c>
      <c r="DM33" s="58">
        <f t="shared" si="69"/>
        <v>0</v>
      </c>
      <c r="DO33" s="56">
        <f t="shared" si="70"/>
        <v>0</v>
      </c>
      <c r="DP33" s="14">
        <f t="shared" si="71"/>
        <v>0</v>
      </c>
      <c r="DQ33" s="59">
        <f t="shared" si="72"/>
        <v>0</v>
      </c>
      <c r="DR33" s="49">
        <f t="shared" si="73"/>
        <v>0</v>
      </c>
      <c r="DT33" s="58">
        <f t="shared" si="74"/>
        <v>0</v>
      </c>
      <c r="DU33" s="58"/>
      <c r="DV33" s="59">
        <f t="shared" si="75"/>
        <v>0</v>
      </c>
      <c r="DX33" s="58">
        <f t="shared" si="76"/>
        <v>0</v>
      </c>
      <c r="EA33" s="59">
        <f t="shared" si="77"/>
        <v>0</v>
      </c>
      <c r="EB33" s="59">
        <f t="shared" si="78"/>
        <v>0</v>
      </c>
      <c r="EC33" s="58">
        <f t="shared" si="79"/>
        <v>0</v>
      </c>
      <c r="EE33" s="29">
        <f t="shared" si="80"/>
        <v>0</v>
      </c>
      <c r="EF33" s="29">
        <f t="shared" si="81"/>
        <v>0</v>
      </c>
      <c r="EG33" s="58">
        <f t="shared" si="82"/>
        <v>0</v>
      </c>
      <c r="EI33" s="58">
        <f t="shared" si="83"/>
        <v>0</v>
      </c>
      <c r="EK33" s="59">
        <v>31</v>
      </c>
      <c r="EL33" s="59">
        <f>APE!$N$91*EO32</f>
        <v>0</v>
      </c>
      <c r="EM33" s="59">
        <f>IF(EK33&gt;APE!$O$91,0,IF(EK33&gt;APE!$P$91,IF(APE!$E$91="SAC",APE!$C$93/(APE!$O$91-APE!$P$91),IF(APE!$E$91="PRICE",IF(EK33&gt;APE!$D$91,EN33-EL33,EN33-EL33-APE!$C$95/APE!$D$91),0)),0))</f>
        <v>0</v>
      </c>
      <c r="EN33" s="59">
        <f>IF(EK33&gt;APE!$O$91,0,IF(APE!$E$91="SAC",EL33+EM33,IF(APE!$E$91="PRICE",IF(EK33&gt;APE!$P$91,APE!$C$93*APE!$G$91,EL33),0)))</f>
        <v>0</v>
      </c>
      <c r="EO33" s="59">
        <f t="shared" si="84"/>
        <v>0</v>
      </c>
    </row>
    <row r="34" spans="2:145" x14ac:dyDescent="0.25">
      <c r="C34" s="25"/>
      <c r="F34" s="25"/>
      <c r="I34" s="16" t="s">
        <v>124</v>
      </c>
      <c r="J34" s="43"/>
      <c r="K34" s="53">
        <f>C9</f>
        <v>0</v>
      </c>
      <c r="L34" s="52">
        <v>0</v>
      </c>
      <c r="M34" s="52">
        <v>0</v>
      </c>
      <c r="O34" s="26">
        <f t="shared" si="98"/>
        <v>13</v>
      </c>
      <c r="P34" s="117">
        <f t="shared" si="94"/>
        <v>0</v>
      </c>
      <c r="Q34" s="117">
        <f t="shared" si="95"/>
        <v>0</v>
      </c>
      <c r="R34" s="117">
        <f t="shared" si="96"/>
        <v>0</v>
      </c>
      <c r="S34" s="117">
        <f t="shared" si="97"/>
        <v>0</v>
      </c>
      <c r="U34" s="61">
        <f t="shared" si="2"/>
        <v>46265</v>
      </c>
      <c r="V34" s="25">
        <f t="shared" si="0"/>
        <v>2026</v>
      </c>
      <c r="W34" s="25">
        <f t="shared" si="1"/>
        <v>8</v>
      </c>
      <c r="X34" s="25"/>
      <c r="Y34" s="25"/>
      <c r="Z34" s="62">
        <f t="shared" si="3"/>
        <v>0</v>
      </c>
      <c r="AA34" s="62">
        <f t="shared" si="4"/>
        <v>0</v>
      </c>
      <c r="AB34" s="62">
        <f t="shared" si="5"/>
        <v>0</v>
      </c>
      <c r="AC34" s="33">
        <f t="shared" si="6"/>
        <v>0</v>
      </c>
      <c r="AD34" s="69">
        <f t="shared" si="7"/>
        <v>0.9789618837740367</v>
      </c>
      <c r="AE34" s="70">
        <f t="shared" si="8"/>
        <v>0</v>
      </c>
      <c r="AF34" s="25"/>
      <c r="AG34" s="25"/>
      <c r="AH34" s="25"/>
      <c r="AI34" s="25"/>
      <c r="AJ34" s="25"/>
      <c r="AK34" s="25"/>
      <c r="AL34" s="25"/>
      <c r="AM34" s="75">
        <f t="shared" si="86"/>
        <v>0</v>
      </c>
      <c r="AN34" s="25"/>
      <c r="AO34" s="74">
        <f t="shared" si="14"/>
        <v>0</v>
      </c>
      <c r="AP34" s="75">
        <f t="shared" si="15"/>
        <v>0</v>
      </c>
      <c r="AQ34" s="76">
        <f t="shared" si="16"/>
        <v>0</v>
      </c>
      <c r="AR34" s="25"/>
      <c r="AS34" s="75">
        <f t="shared" si="17"/>
        <v>0</v>
      </c>
      <c r="AT34" s="74">
        <f t="shared" si="18"/>
        <v>0</v>
      </c>
      <c r="AU34" s="33">
        <f t="shared" si="19"/>
        <v>0</v>
      </c>
      <c r="AV34" s="25"/>
      <c r="AW34" s="74">
        <f t="shared" si="20"/>
        <v>0</v>
      </c>
      <c r="AX34" s="75">
        <f t="shared" si="21"/>
        <v>0</v>
      </c>
      <c r="AY34" s="76">
        <f t="shared" si="22"/>
        <v>0</v>
      </c>
      <c r="BB34" s="59">
        <f t="shared" si="23"/>
        <v>0</v>
      </c>
      <c r="BC34" s="59">
        <f t="shared" si="24"/>
        <v>0</v>
      </c>
      <c r="BD34" s="59">
        <f t="shared" si="25"/>
        <v>0</v>
      </c>
      <c r="BF34" s="59">
        <f t="shared" si="26"/>
        <v>0</v>
      </c>
      <c r="BG34" s="59">
        <f t="shared" si="27"/>
        <v>0</v>
      </c>
      <c r="BH34" s="59">
        <f t="shared" si="28"/>
        <v>0</v>
      </c>
      <c r="BI34" s="58">
        <f t="shared" si="29"/>
        <v>0</v>
      </c>
      <c r="BK34" s="59">
        <f t="shared" si="30"/>
        <v>0</v>
      </c>
      <c r="BL34" s="59">
        <f t="shared" si="31"/>
        <v>0</v>
      </c>
      <c r="BM34" s="59">
        <f t="shared" si="32"/>
        <v>0</v>
      </c>
      <c r="BN34" s="58">
        <f t="shared" si="33"/>
        <v>0</v>
      </c>
      <c r="BP34" s="58">
        <f t="shared" si="34"/>
        <v>0</v>
      </c>
      <c r="BR34" s="57">
        <f t="shared" si="35"/>
        <v>0</v>
      </c>
      <c r="BS34" s="57">
        <f t="shared" si="36"/>
        <v>0</v>
      </c>
      <c r="BT34" s="59">
        <f t="shared" si="37"/>
        <v>0</v>
      </c>
      <c r="BU34" s="58">
        <f t="shared" si="38"/>
        <v>0</v>
      </c>
      <c r="BW34" s="56">
        <f t="shared" si="39"/>
        <v>0</v>
      </c>
      <c r="BX34" s="14">
        <f t="shared" si="40"/>
        <v>0</v>
      </c>
      <c r="BY34" s="59">
        <f t="shared" si="41"/>
        <v>0</v>
      </c>
      <c r="BZ34" s="58">
        <f t="shared" si="42"/>
        <v>0</v>
      </c>
      <c r="CB34" s="58">
        <f t="shared" si="43"/>
        <v>0</v>
      </c>
      <c r="CD34" s="58">
        <f t="shared" si="44"/>
        <v>0</v>
      </c>
      <c r="CG34" s="59">
        <f t="shared" si="45"/>
        <v>0</v>
      </c>
      <c r="CH34" s="59">
        <f t="shared" si="46"/>
        <v>0</v>
      </c>
      <c r="CI34" s="59">
        <f t="shared" si="47"/>
        <v>0</v>
      </c>
      <c r="CK34" s="59">
        <f t="shared" si="48"/>
        <v>0</v>
      </c>
      <c r="CL34" s="59">
        <f t="shared" si="49"/>
        <v>0</v>
      </c>
      <c r="CM34" s="59">
        <f t="shared" si="50"/>
        <v>0</v>
      </c>
      <c r="CN34" s="58">
        <f t="shared" si="51"/>
        <v>0</v>
      </c>
      <c r="CP34" s="59">
        <f t="shared" si="52"/>
        <v>0</v>
      </c>
      <c r="CQ34" s="59">
        <f t="shared" si="53"/>
        <v>0</v>
      </c>
      <c r="CR34" s="59">
        <f t="shared" si="54"/>
        <v>0</v>
      </c>
      <c r="CS34" s="58">
        <f t="shared" si="55"/>
        <v>0</v>
      </c>
      <c r="CU34" s="59">
        <f t="shared" si="56"/>
        <v>0</v>
      </c>
      <c r="CV34" s="59">
        <f t="shared" si="57"/>
        <v>0</v>
      </c>
      <c r="CX34" s="59">
        <f t="shared" si="58"/>
        <v>0</v>
      </c>
      <c r="CY34" s="59">
        <f t="shared" si="59"/>
        <v>0</v>
      </c>
      <c r="CZ34" s="58">
        <f t="shared" si="60"/>
        <v>0</v>
      </c>
      <c r="DB34" s="59">
        <f t="shared" si="61"/>
        <v>0</v>
      </c>
      <c r="DC34" s="59">
        <f t="shared" si="62"/>
        <v>0</v>
      </c>
      <c r="DD34" s="58">
        <f t="shared" si="63"/>
        <v>0</v>
      </c>
      <c r="DF34" s="58">
        <f t="shared" si="64"/>
        <v>0</v>
      </c>
      <c r="DH34" s="58">
        <f t="shared" si="65"/>
        <v>0</v>
      </c>
      <c r="DJ34" s="57">
        <f t="shared" si="66"/>
        <v>0</v>
      </c>
      <c r="DK34" s="57">
        <f t="shared" si="67"/>
        <v>0</v>
      </c>
      <c r="DL34" s="59">
        <f t="shared" si="68"/>
        <v>0</v>
      </c>
      <c r="DM34" s="58">
        <f t="shared" si="69"/>
        <v>0</v>
      </c>
      <c r="DO34" s="56">
        <f t="shared" si="70"/>
        <v>0</v>
      </c>
      <c r="DP34" s="14">
        <f t="shared" si="71"/>
        <v>0</v>
      </c>
      <c r="DQ34" s="59">
        <f t="shared" si="72"/>
        <v>0</v>
      </c>
      <c r="DR34" s="49">
        <f t="shared" si="73"/>
        <v>0</v>
      </c>
      <c r="DT34" s="58">
        <f t="shared" si="74"/>
        <v>0</v>
      </c>
      <c r="DU34" s="58"/>
      <c r="DV34" s="59">
        <f t="shared" si="75"/>
        <v>0</v>
      </c>
      <c r="DX34" s="58">
        <f t="shared" si="76"/>
        <v>0</v>
      </c>
      <c r="EA34" s="59">
        <f t="shared" si="77"/>
        <v>0</v>
      </c>
      <c r="EB34" s="59">
        <f t="shared" si="78"/>
        <v>0</v>
      </c>
      <c r="EC34" s="58">
        <f t="shared" si="79"/>
        <v>0</v>
      </c>
      <c r="EE34" s="29">
        <f t="shared" si="80"/>
        <v>0</v>
      </c>
      <c r="EF34" s="29">
        <f t="shared" si="81"/>
        <v>0</v>
      </c>
      <c r="EG34" s="58">
        <f t="shared" si="82"/>
        <v>0</v>
      </c>
      <c r="EI34" s="58">
        <f t="shared" si="83"/>
        <v>0</v>
      </c>
      <c r="EK34" s="59">
        <v>32</v>
      </c>
      <c r="EL34" s="59">
        <f>APE!$N$91*EO33</f>
        <v>0</v>
      </c>
      <c r="EM34" s="59">
        <f>IF(EK34&gt;APE!$O$91,0,IF(EK34&gt;APE!$P$91,IF(APE!$E$91="SAC",APE!$C$93/(APE!$O$91-APE!$P$91),IF(APE!$E$91="PRICE",IF(EK34&gt;APE!$D$91,EN34-EL34,EN34-EL34-APE!$C$95/APE!$D$91),0)),0))</f>
        <v>0</v>
      </c>
      <c r="EN34" s="59">
        <f>IF(EK34&gt;APE!$O$91,0,IF(APE!$E$91="SAC",EL34+EM34,IF(APE!$E$91="PRICE",IF(EK34&gt;APE!$P$91,APE!$C$93*APE!$G$91,EL34),0)))</f>
        <v>0</v>
      </c>
      <c r="EO34" s="59">
        <f t="shared" si="84"/>
        <v>0</v>
      </c>
    </row>
    <row r="35" spans="2:145" x14ac:dyDescent="0.25">
      <c r="B35" s="80" t="s">
        <v>125</v>
      </c>
      <c r="C35" s="81"/>
      <c r="D35" s="81"/>
      <c r="E35" s="80" t="s">
        <v>126</v>
      </c>
      <c r="I35" s="16" t="s">
        <v>127</v>
      </c>
      <c r="J35" s="44"/>
      <c r="K35" s="53">
        <f t="shared" ref="K35:K48" si="99">K34+1</f>
        <v>1</v>
      </c>
      <c r="L35" s="52">
        <v>0</v>
      </c>
      <c r="M35" s="52">
        <v>0</v>
      </c>
      <c r="O35" s="26">
        <f t="shared" si="98"/>
        <v>14</v>
      </c>
      <c r="P35" s="117">
        <f t="shared" si="94"/>
        <v>0</v>
      </c>
      <c r="Q35" s="117">
        <f t="shared" si="95"/>
        <v>0</v>
      </c>
      <c r="R35" s="117">
        <f t="shared" si="96"/>
        <v>0</v>
      </c>
      <c r="S35" s="117">
        <f t="shared" si="97"/>
        <v>0</v>
      </c>
      <c r="U35" s="61">
        <f t="shared" si="2"/>
        <v>46295</v>
      </c>
      <c r="V35" s="25">
        <f t="shared" si="0"/>
        <v>2026</v>
      </c>
      <c r="W35" s="25">
        <f t="shared" si="1"/>
        <v>9</v>
      </c>
      <c r="X35" s="25"/>
      <c r="Y35" s="25"/>
      <c r="Z35" s="62">
        <f t="shared" si="3"/>
        <v>0</v>
      </c>
      <c r="AA35" s="62">
        <f t="shared" si="4"/>
        <v>0</v>
      </c>
      <c r="AB35" s="62">
        <f t="shared" si="5"/>
        <v>0</v>
      </c>
      <c r="AC35" s="33">
        <f t="shared" si="6"/>
        <v>0</v>
      </c>
      <c r="AD35" s="69">
        <f t="shared" si="7"/>
        <v>0.97831162337604805</v>
      </c>
      <c r="AE35" s="70">
        <f t="shared" si="8"/>
        <v>0</v>
      </c>
      <c r="AF35" s="25"/>
      <c r="AG35" s="25"/>
      <c r="AH35" s="25"/>
      <c r="AI35" s="25"/>
      <c r="AJ35" s="25"/>
      <c r="AK35" s="25"/>
      <c r="AL35" s="25"/>
      <c r="AM35" s="75">
        <f t="shared" si="86"/>
        <v>0</v>
      </c>
      <c r="AN35" s="25"/>
      <c r="AO35" s="74">
        <f t="shared" si="14"/>
        <v>0</v>
      </c>
      <c r="AP35" s="75">
        <f t="shared" si="15"/>
        <v>0</v>
      </c>
      <c r="AQ35" s="76">
        <f t="shared" si="16"/>
        <v>0</v>
      </c>
      <c r="AR35" s="25"/>
      <c r="AS35" s="75">
        <f t="shared" si="17"/>
        <v>0</v>
      </c>
      <c r="AT35" s="74">
        <f t="shared" si="18"/>
        <v>0</v>
      </c>
      <c r="AU35" s="33">
        <f t="shared" si="19"/>
        <v>0</v>
      </c>
      <c r="AV35" s="25"/>
      <c r="AW35" s="74">
        <f t="shared" si="20"/>
        <v>0</v>
      </c>
      <c r="AX35" s="75">
        <f t="shared" si="21"/>
        <v>0</v>
      </c>
      <c r="AY35" s="76">
        <f t="shared" si="22"/>
        <v>0</v>
      </c>
      <c r="BB35" s="59">
        <f t="shared" si="23"/>
        <v>0</v>
      </c>
      <c r="BC35" s="59">
        <f t="shared" si="24"/>
        <v>0</v>
      </c>
      <c r="BD35" s="59">
        <f t="shared" si="25"/>
        <v>0</v>
      </c>
      <c r="BF35" s="59">
        <f t="shared" si="26"/>
        <v>0</v>
      </c>
      <c r="BG35" s="59">
        <f t="shared" si="27"/>
        <v>0</v>
      </c>
      <c r="BH35" s="59">
        <f t="shared" si="28"/>
        <v>0</v>
      </c>
      <c r="BI35" s="58">
        <f t="shared" si="29"/>
        <v>0</v>
      </c>
      <c r="BK35" s="59">
        <f t="shared" si="30"/>
        <v>0</v>
      </c>
      <c r="BL35" s="59">
        <f t="shared" si="31"/>
        <v>0</v>
      </c>
      <c r="BM35" s="59">
        <f t="shared" si="32"/>
        <v>0</v>
      </c>
      <c r="BN35" s="58">
        <f t="shared" si="33"/>
        <v>0</v>
      </c>
      <c r="BP35" s="58">
        <f t="shared" si="34"/>
        <v>0</v>
      </c>
      <c r="BR35" s="57">
        <f t="shared" si="35"/>
        <v>0</v>
      </c>
      <c r="BS35" s="57">
        <f t="shared" si="36"/>
        <v>0</v>
      </c>
      <c r="BT35" s="59">
        <f t="shared" si="37"/>
        <v>0</v>
      </c>
      <c r="BU35" s="58">
        <f t="shared" si="38"/>
        <v>0</v>
      </c>
      <c r="BW35" s="56">
        <f t="shared" si="39"/>
        <v>0</v>
      </c>
      <c r="BX35" s="14">
        <f t="shared" si="40"/>
        <v>0</v>
      </c>
      <c r="BY35" s="59">
        <f t="shared" si="41"/>
        <v>0</v>
      </c>
      <c r="BZ35" s="58">
        <f t="shared" si="42"/>
        <v>0</v>
      </c>
      <c r="CB35" s="58">
        <f t="shared" si="43"/>
        <v>0</v>
      </c>
      <c r="CD35" s="58">
        <f t="shared" si="44"/>
        <v>0</v>
      </c>
      <c r="CG35" s="59">
        <f t="shared" si="45"/>
        <v>0</v>
      </c>
      <c r="CH35" s="59">
        <f t="shared" si="46"/>
        <v>0</v>
      </c>
      <c r="CI35" s="59">
        <f t="shared" si="47"/>
        <v>0</v>
      </c>
      <c r="CK35" s="59">
        <f t="shared" si="48"/>
        <v>0</v>
      </c>
      <c r="CL35" s="59">
        <f t="shared" si="49"/>
        <v>0</v>
      </c>
      <c r="CM35" s="59">
        <f t="shared" si="50"/>
        <v>0</v>
      </c>
      <c r="CN35" s="58">
        <f t="shared" si="51"/>
        <v>0</v>
      </c>
      <c r="CP35" s="59">
        <f t="shared" si="52"/>
        <v>0</v>
      </c>
      <c r="CQ35" s="59">
        <f t="shared" si="53"/>
        <v>0</v>
      </c>
      <c r="CR35" s="59">
        <f t="shared" si="54"/>
        <v>0</v>
      </c>
      <c r="CS35" s="58">
        <f t="shared" si="55"/>
        <v>0</v>
      </c>
      <c r="CU35" s="59">
        <f t="shared" si="56"/>
        <v>0</v>
      </c>
      <c r="CV35" s="59">
        <f t="shared" si="57"/>
        <v>0</v>
      </c>
      <c r="CX35" s="59">
        <f t="shared" si="58"/>
        <v>0</v>
      </c>
      <c r="CY35" s="59">
        <f t="shared" si="59"/>
        <v>0</v>
      </c>
      <c r="CZ35" s="58">
        <f t="shared" si="60"/>
        <v>0</v>
      </c>
      <c r="DB35" s="59">
        <f t="shared" si="61"/>
        <v>0</v>
      </c>
      <c r="DC35" s="59">
        <f t="shared" si="62"/>
        <v>0</v>
      </c>
      <c r="DD35" s="58">
        <f t="shared" si="63"/>
        <v>0</v>
      </c>
      <c r="DF35" s="58">
        <f t="shared" si="64"/>
        <v>0</v>
      </c>
      <c r="DH35" s="58">
        <f t="shared" si="65"/>
        <v>0</v>
      </c>
      <c r="DJ35" s="57">
        <f t="shared" si="66"/>
        <v>0</v>
      </c>
      <c r="DK35" s="57">
        <f t="shared" si="67"/>
        <v>0</v>
      </c>
      <c r="DL35" s="59">
        <f t="shared" si="68"/>
        <v>0</v>
      </c>
      <c r="DM35" s="58">
        <f t="shared" si="69"/>
        <v>0</v>
      </c>
      <c r="DO35" s="56">
        <f t="shared" si="70"/>
        <v>0</v>
      </c>
      <c r="DP35" s="14">
        <f t="shared" si="71"/>
        <v>0</v>
      </c>
      <c r="DQ35" s="59">
        <f t="shared" si="72"/>
        <v>0</v>
      </c>
      <c r="DR35" s="49">
        <f t="shared" si="73"/>
        <v>0</v>
      </c>
      <c r="DT35" s="58">
        <f t="shared" si="74"/>
        <v>0</v>
      </c>
      <c r="DU35" s="58"/>
      <c r="DV35" s="59">
        <f t="shared" si="75"/>
        <v>0</v>
      </c>
      <c r="DX35" s="58">
        <f t="shared" si="76"/>
        <v>0</v>
      </c>
      <c r="EA35" s="59">
        <f t="shared" si="77"/>
        <v>0</v>
      </c>
      <c r="EB35" s="59">
        <f t="shared" si="78"/>
        <v>0</v>
      </c>
      <c r="EC35" s="58">
        <f t="shared" si="79"/>
        <v>0</v>
      </c>
      <c r="EE35" s="29">
        <f t="shared" si="80"/>
        <v>0</v>
      </c>
      <c r="EF35" s="29">
        <f t="shared" si="81"/>
        <v>0</v>
      </c>
      <c r="EG35" s="58">
        <f t="shared" si="82"/>
        <v>0</v>
      </c>
      <c r="EI35" s="58">
        <f t="shared" si="83"/>
        <v>0</v>
      </c>
      <c r="EK35" s="59">
        <v>33</v>
      </c>
      <c r="EL35" s="59">
        <f>APE!$N$91*EO34</f>
        <v>0</v>
      </c>
      <c r="EM35" s="59">
        <f>IF(EK35&gt;APE!$O$91,0,IF(EK35&gt;APE!$P$91,IF(APE!$E$91="SAC",APE!$C$93/(APE!$O$91-APE!$P$91),IF(APE!$E$91="PRICE",IF(EK35&gt;APE!$D$91,EN35-EL35,EN35-EL35-APE!$C$95/APE!$D$91),0)),0))</f>
        <v>0</v>
      </c>
      <c r="EN35" s="59">
        <f>IF(EK35&gt;APE!$O$91,0,IF(APE!$E$91="SAC",EL35+EM35,IF(APE!$E$91="PRICE",IF(EK35&gt;APE!$P$91,APE!$C$93*APE!$G$91,EL35),0)))</f>
        <v>0</v>
      </c>
      <c r="EO35" s="59">
        <f t="shared" si="84"/>
        <v>0</v>
      </c>
    </row>
    <row r="36" spans="2:145" x14ac:dyDescent="0.25">
      <c r="B36" s="79" t="s">
        <v>27</v>
      </c>
      <c r="C36" s="38"/>
      <c r="D36" s="14" t="s">
        <v>128</v>
      </c>
      <c r="E36" s="79" t="s">
        <v>27</v>
      </c>
      <c r="F36" s="38"/>
      <c r="G36" s="14" t="s">
        <v>128</v>
      </c>
      <c r="I36" s="16" t="s">
        <v>129</v>
      </c>
      <c r="J36" s="44"/>
      <c r="K36" s="53">
        <f t="shared" si="99"/>
        <v>2</v>
      </c>
      <c r="L36" s="52">
        <v>0</v>
      </c>
      <c r="M36" s="52">
        <v>0</v>
      </c>
      <c r="O36" s="26">
        <f t="shared" si="98"/>
        <v>15</v>
      </c>
      <c r="P36" s="117">
        <f t="shared" si="94"/>
        <v>0</v>
      </c>
      <c r="Q36" s="117">
        <f t="shared" si="95"/>
        <v>0</v>
      </c>
      <c r="R36" s="117">
        <f t="shared" si="96"/>
        <v>0</v>
      </c>
      <c r="S36" s="117">
        <f t="shared" si="97"/>
        <v>0</v>
      </c>
      <c r="U36" s="61">
        <f t="shared" si="2"/>
        <v>46326</v>
      </c>
      <c r="V36" s="25">
        <f t="shared" si="0"/>
        <v>2026</v>
      </c>
      <c r="W36" s="25">
        <f t="shared" si="1"/>
        <v>10</v>
      </c>
      <c r="X36" s="25"/>
      <c r="Y36" s="25"/>
      <c r="Z36" s="62">
        <f t="shared" si="3"/>
        <v>0</v>
      </c>
      <c r="AA36" s="62">
        <f t="shared" si="4"/>
        <v>0</v>
      </c>
      <c r="AB36" s="62">
        <f t="shared" si="5"/>
        <v>0</v>
      </c>
      <c r="AC36" s="33">
        <f t="shared" si="6"/>
        <v>0</v>
      </c>
      <c r="AD36" s="69">
        <f t="shared" si="7"/>
        <v>0.9776617949035431</v>
      </c>
      <c r="AE36" s="70">
        <f t="shared" si="8"/>
        <v>0</v>
      </c>
      <c r="AF36" s="25"/>
      <c r="AG36" s="25"/>
      <c r="AH36" s="25"/>
      <c r="AI36" s="25"/>
      <c r="AJ36" s="25"/>
      <c r="AK36" s="25"/>
      <c r="AL36" s="25"/>
      <c r="AM36" s="75">
        <f t="shared" si="86"/>
        <v>0</v>
      </c>
      <c r="AN36" s="25"/>
      <c r="AO36" s="74">
        <f t="shared" si="14"/>
        <v>0</v>
      </c>
      <c r="AP36" s="75">
        <f t="shared" si="15"/>
        <v>0</v>
      </c>
      <c r="AQ36" s="76">
        <f t="shared" si="16"/>
        <v>0</v>
      </c>
      <c r="AR36" s="25"/>
      <c r="AS36" s="75">
        <f t="shared" si="17"/>
        <v>0</v>
      </c>
      <c r="AT36" s="74">
        <f t="shared" si="18"/>
        <v>0</v>
      </c>
      <c r="AU36" s="33">
        <f t="shared" si="19"/>
        <v>0</v>
      </c>
      <c r="AV36" s="25"/>
      <c r="AW36" s="74">
        <f t="shared" si="20"/>
        <v>0</v>
      </c>
      <c r="AX36" s="75">
        <f t="shared" si="21"/>
        <v>0</v>
      </c>
      <c r="AY36" s="76">
        <f t="shared" si="22"/>
        <v>0</v>
      </c>
      <c r="BB36" s="59">
        <f t="shared" si="23"/>
        <v>0</v>
      </c>
      <c r="BC36" s="59">
        <f t="shared" si="24"/>
        <v>0</v>
      </c>
      <c r="BD36" s="59">
        <f t="shared" si="25"/>
        <v>0</v>
      </c>
      <c r="BF36" s="59">
        <f t="shared" si="26"/>
        <v>0</v>
      </c>
      <c r="BG36" s="59">
        <f t="shared" si="27"/>
        <v>0</v>
      </c>
      <c r="BH36" s="59">
        <f t="shared" si="28"/>
        <v>0</v>
      </c>
      <c r="BI36" s="58">
        <f t="shared" si="29"/>
        <v>0</v>
      </c>
      <c r="BK36" s="59">
        <f t="shared" si="30"/>
        <v>0</v>
      </c>
      <c r="BL36" s="59">
        <f t="shared" si="31"/>
        <v>0</v>
      </c>
      <c r="BM36" s="59">
        <f t="shared" si="32"/>
        <v>0</v>
      </c>
      <c r="BN36" s="58">
        <f t="shared" si="33"/>
        <v>0</v>
      </c>
      <c r="BP36" s="58">
        <f t="shared" si="34"/>
        <v>0</v>
      </c>
      <c r="BR36" s="57">
        <f t="shared" si="35"/>
        <v>0</v>
      </c>
      <c r="BS36" s="57">
        <f t="shared" si="36"/>
        <v>0</v>
      </c>
      <c r="BT36" s="59">
        <f t="shared" si="37"/>
        <v>0</v>
      </c>
      <c r="BU36" s="58">
        <f t="shared" si="38"/>
        <v>0</v>
      </c>
      <c r="BW36" s="56">
        <f t="shared" si="39"/>
        <v>0</v>
      </c>
      <c r="BX36" s="14">
        <f t="shared" si="40"/>
        <v>0</v>
      </c>
      <c r="BY36" s="59">
        <f t="shared" si="41"/>
        <v>0</v>
      </c>
      <c r="BZ36" s="58">
        <f t="shared" si="42"/>
        <v>0</v>
      </c>
      <c r="CB36" s="58">
        <f t="shared" si="43"/>
        <v>0</v>
      </c>
      <c r="CD36" s="58">
        <f t="shared" si="44"/>
        <v>0</v>
      </c>
      <c r="CG36" s="59">
        <f t="shared" si="45"/>
        <v>0</v>
      </c>
      <c r="CH36" s="59">
        <f t="shared" si="46"/>
        <v>0</v>
      </c>
      <c r="CI36" s="59">
        <f t="shared" si="47"/>
        <v>0</v>
      </c>
      <c r="CK36" s="59">
        <f t="shared" si="48"/>
        <v>0</v>
      </c>
      <c r="CL36" s="59">
        <f t="shared" si="49"/>
        <v>0</v>
      </c>
      <c r="CM36" s="59">
        <f t="shared" si="50"/>
        <v>0</v>
      </c>
      <c r="CN36" s="58">
        <f t="shared" si="51"/>
        <v>0</v>
      </c>
      <c r="CP36" s="59">
        <f t="shared" si="52"/>
        <v>0</v>
      </c>
      <c r="CQ36" s="59">
        <f t="shared" si="53"/>
        <v>0</v>
      </c>
      <c r="CR36" s="59">
        <f t="shared" si="54"/>
        <v>0</v>
      </c>
      <c r="CS36" s="58">
        <f t="shared" si="55"/>
        <v>0</v>
      </c>
      <c r="CU36" s="59">
        <f t="shared" si="56"/>
        <v>0</v>
      </c>
      <c r="CV36" s="59">
        <f t="shared" si="57"/>
        <v>0</v>
      </c>
      <c r="CX36" s="59">
        <f t="shared" si="58"/>
        <v>0</v>
      </c>
      <c r="CY36" s="59">
        <f t="shared" si="59"/>
        <v>0</v>
      </c>
      <c r="CZ36" s="58">
        <f t="shared" si="60"/>
        <v>0</v>
      </c>
      <c r="DB36" s="59">
        <f t="shared" si="61"/>
        <v>0</v>
      </c>
      <c r="DC36" s="59">
        <f t="shared" si="62"/>
        <v>0</v>
      </c>
      <c r="DD36" s="58">
        <f t="shared" si="63"/>
        <v>0</v>
      </c>
      <c r="DF36" s="58">
        <f t="shared" si="64"/>
        <v>0</v>
      </c>
      <c r="DH36" s="58">
        <f t="shared" si="65"/>
        <v>0</v>
      </c>
      <c r="DJ36" s="57">
        <f t="shared" si="66"/>
        <v>0</v>
      </c>
      <c r="DK36" s="57">
        <f t="shared" si="67"/>
        <v>0</v>
      </c>
      <c r="DL36" s="59">
        <f t="shared" si="68"/>
        <v>0</v>
      </c>
      <c r="DM36" s="58">
        <f t="shared" si="69"/>
        <v>0</v>
      </c>
      <c r="DO36" s="56">
        <f t="shared" si="70"/>
        <v>0</v>
      </c>
      <c r="DP36" s="14">
        <f t="shared" si="71"/>
        <v>0</v>
      </c>
      <c r="DQ36" s="59">
        <f t="shared" si="72"/>
        <v>0</v>
      </c>
      <c r="DR36" s="49">
        <f t="shared" si="73"/>
        <v>0</v>
      </c>
      <c r="DT36" s="58">
        <f t="shared" si="74"/>
        <v>0</v>
      </c>
      <c r="DU36" s="58"/>
      <c r="DV36" s="59">
        <f t="shared" si="75"/>
        <v>0</v>
      </c>
      <c r="DX36" s="58">
        <f t="shared" si="76"/>
        <v>0</v>
      </c>
      <c r="EA36" s="59">
        <f t="shared" si="77"/>
        <v>0</v>
      </c>
      <c r="EB36" s="59">
        <f t="shared" si="78"/>
        <v>0</v>
      </c>
      <c r="EC36" s="58">
        <f t="shared" si="79"/>
        <v>0</v>
      </c>
      <c r="EE36" s="29">
        <f t="shared" si="80"/>
        <v>0</v>
      </c>
      <c r="EF36" s="29">
        <f t="shared" si="81"/>
        <v>0</v>
      </c>
      <c r="EG36" s="58">
        <f t="shared" si="82"/>
        <v>0</v>
      </c>
      <c r="EI36" s="58">
        <f t="shared" si="83"/>
        <v>0</v>
      </c>
      <c r="EK36" s="59">
        <v>34</v>
      </c>
      <c r="EL36" s="59">
        <f>APE!$N$91*EO35</f>
        <v>0</v>
      </c>
      <c r="EM36" s="59">
        <f>IF(EK36&gt;APE!$O$91,0,IF(EK36&gt;APE!$P$91,IF(APE!$E$91="SAC",APE!$C$93/(APE!$O$91-APE!$P$91),IF(APE!$E$91="PRICE",IF(EK36&gt;APE!$D$91,EN36-EL36,EN36-EL36-APE!$C$95/APE!$D$91),0)),0))</f>
        <v>0</v>
      </c>
      <c r="EN36" s="59">
        <f>IF(EK36&gt;APE!$O$91,0,IF(APE!$E$91="SAC",EL36+EM36,IF(APE!$E$91="PRICE",IF(EK36&gt;APE!$P$91,APE!$C$93*APE!$G$91,EL36),0)))</f>
        <v>0</v>
      </c>
      <c r="EO36" s="59">
        <f t="shared" si="84"/>
        <v>0</v>
      </c>
    </row>
    <row r="37" spans="2:145" x14ac:dyDescent="0.25">
      <c r="B37" s="79" t="s">
        <v>28</v>
      </c>
      <c r="C37" s="38"/>
      <c r="D37" s="14" t="s">
        <v>128</v>
      </c>
      <c r="E37" s="79" t="s">
        <v>28</v>
      </c>
      <c r="F37" s="38"/>
      <c r="G37" s="14" t="s">
        <v>128</v>
      </c>
      <c r="I37" s="16" t="s">
        <v>130</v>
      </c>
      <c r="J37" s="50"/>
      <c r="K37" s="53">
        <f t="shared" si="99"/>
        <v>3</v>
      </c>
      <c r="L37" s="52">
        <v>0</v>
      </c>
      <c r="M37" s="52">
        <v>0</v>
      </c>
      <c r="O37" s="26">
        <f t="shared" si="98"/>
        <v>16</v>
      </c>
      <c r="P37" s="117">
        <f t="shared" si="94"/>
        <v>0</v>
      </c>
      <c r="Q37" s="117">
        <f t="shared" si="95"/>
        <v>0</v>
      </c>
      <c r="R37" s="117">
        <f t="shared" si="96"/>
        <v>0</v>
      </c>
      <c r="S37" s="117">
        <f t="shared" si="97"/>
        <v>0</v>
      </c>
      <c r="U37" s="61">
        <f t="shared" si="2"/>
        <v>46356</v>
      </c>
      <c r="V37" s="25">
        <f t="shared" si="0"/>
        <v>2026</v>
      </c>
      <c r="W37" s="25">
        <f t="shared" si="1"/>
        <v>11</v>
      </c>
      <c r="X37" s="25"/>
      <c r="Y37" s="25"/>
      <c r="Z37" s="62">
        <f t="shared" si="3"/>
        <v>0</v>
      </c>
      <c r="AA37" s="62">
        <f t="shared" si="4"/>
        <v>0</v>
      </c>
      <c r="AB37" s="62">
        <f t="shared" si="5"/>
        <v>0</v>
      </c>
      <c r="AC37" s="33">
        <f t="shared" si="6"/>
        <v>0</v>
      </c>
      <c r="AD37" s="69">
        <f t="shared" si="7"/>
        <v>0.97701239806962203</v>
      </c>
      <c r="AE37" s="70">
        <f t="shared" si="8"/>
        <v>0</v>
      </c>
      <c r="AF37" s="25"/>
      <c r="AG37" s="25"/>
      <c r="AH37" s="25"/>
      <c r="AI37" s="25"/>
      <c r="AJ37" s="75"/>
      <c r="AK37" s="25"/>
      <c r="AL37" s="25"/>
      <c r="AM37" s="75">
        <f t="shared" si="86"/>
        <v>0</v>
      </c>
      <c r="AN37" s="25"/>
      <c r="AO37" s="74">
        <f t="shared" si="14"/>
        <v>0</v>
      </c>
      <c r="AP37" s="75">
        <f t="shared" si="15"/>
        <v>0</v>
      </c>
      <c r="AQ37" s="76">
        <f t="shared" si="16"/>
        <v>0</v>
      </c>
      <c r="AR37" s="25"/>
      <c r="AS37" s="75">
        <f t="shared" si="17"/>
        <v>0</v>
      </c>
      <c r="AT37" s="74">
        <f t="shared" si="18"/>
        <v>0</v>
      </c>
      <c r="AU37" s="33">
        <f t="shared" si="19"/>
        <v>0</v>
      </c>
      <c r="AV37" s="25"/>
      <c r="AW37" s="74">
        <f t="shared" si="20"/>
        <v>0</v>
      </c>
      <c r="AX37" s="75">
        <f t="shared" si="21"/>
        <v>0</v>
      </c>
      <c r="AY37" s="76">
        <f t="shared" si="22"/>
        <v>0</v>
      </c>
      <c r="BB37" s="59">
        <f t="shared" si="23"/>
        <v>0</v>
      </c>
      <c r="BC37" s="59">
        <f t="shared" si="24"/>
        <v>0</v>
      </c>
      <c r="BD37" s="59">
        <f t="shared" si="25"/>
        <v>0</v>
      </c>
      <c r="BF37" s="59">
        <f t="shared" si="26"/>
        <v>0</v>
      </c>
      <c r="BG37" s="59">
        <f t="shared" si="27"/>
        <v>0</v>
      </c>
      <c r="BH37" s="59">
        <f t="shared" si="28"/>
        <v>0</v>
      </c>
      <c r="BI37" s="58">
        <f t="shared" si="29"/>
        <v>0</v>
      </c>
      <c r="BK37" s="59">
        <f t="shared" si="30"/>
        <v>0</v>
      </c>
      <c r="BL37" s="59">
        <f t="shared" si="31"/>
        <v>0</v>
      </c>
      <c r="BM37" s="59">
        <f t="shared" si="32"/>
        <v>0</v>
      </c>
      <c r="BN37" s="58">
        <f t="shared" si="33"/>
        <v>0</v>
      </c>
      <c r="BP37" s="58">
        <f t="shared" si="34"/>
        <v>0</v>
      </c>
      <c r="BR37" s="57">
        <f t="shared" si="35"/>
        <v>0</v>
      </c>
      <c r="BS37" s="57">
        <f t="shared" si="36"/>
        <v>0</v>
      </c>
      <c r="BT37" s="59">
        <f t="shared" si="37"/>
        <v>0</v>
      </c>
      <c r="BU37" s="58">
        <f t="shared" si="38"/>
        <v>0</v>
      </c>
      <c r="BW37" s="56">
        <f t="shared" si="39"/>
        <v>0</v>
      </c>
      <c r="BX37" s="14">
        <f t="shared" si="40"/>
        <v>0</v>
      </c>
      <c r="BY37" s="59">
        <f t="shared" si="41"/>
        <v>0</v>
      </c>
      <c r="BZ37" s="58">
        <f t="shared" si="42"/>
        <v>0</v>
      </c>
      <c r="CB37" s="58">
        <f t="shared" si="43"/>
        <v>0</v>
      </c>
      <c r="CD37" s="58">
        <f t="shared" si="44"/>
        <v>0</v>
      </c>
      <c r="CG37" s="59">
        <f t="shared" si="45"/>
        <v>0</v>
      </c>
      <c r="CH37" s="59">
        <f t="shared" si="46"/>
        <v>0</v>
      </c>
      <c r="CI37" s="59">
        <f t="shared" si="47"/>
        <v>0</v>
      </c>
      <c r="CK37" s="59">
        <f t="shared" si="48"/>
        <v>0</v>
      </c>
      <c r="CL37" s="59">
        <f t="shared" si="49"/>
        <v>0</v>
      </c>
      <c r="CM37" s="59">
        <f t="shared" si="50"/>
        <v>0</v>
      </c>
      <c r="CN37" s="58">
        <f t="shared" si="51"/>
        <v>0</v>
      </c>
      <c r="CP37" s="59">
        <f t="shared" si="52"/>
        <v>0</v>
      </c>
      <c r="CQ37" s="59">
        <f t="shared" si="53"/>
        <v>0</v>
      </c>
      <c r="CR37" s="59">
        <f t="shared" si="54"/>
        <v>0</v>
      </c>
      <c r="CS37" s="58">
        <f t="shared" si="55"/>
        <v>0</v>
      </c>
      <c r="CU37" s="59">
        <f t="shared" si="56"/>
        <v>0</v>
      </c>
      <c r="CV37" s="59">
        <f t="shared" si="57"/>
        <v>0</v>
      </c>
      <c r="CX37" s="59">
        <f t="shared" si="58"/>
        <v>0</v>
      </c>
      <c r="CY37" s="59">
        <f t="shared" si="59"/>
        <v>0</v>
      </c>
      <c r="CZ37" s="58">
        <f t="shared" si="60"/>
        <v>0</v>
      </c>
      <c r="DB37" s="59">
        <f t="shared" si="61"/>
        <v>0</v>
      </c>
      <c r="DC37" s="59">
        <f t="shared" si="62"/>
        <v>0</v>
      </c>
      <c r="DD37" s="58">
        <f t="shared" si="63"/>
        <v>0</v>
      </c>
      <c r="DF37" s="58">
        <f t="shared" si="64"/>
        <v>0</v>
      </c>
      <c r="DH37" s="58">
        <f t="shared" si="65"/>
        <v>0</v>
      </c>
      <c r="DJ37" s="57">
        <f t="shared" si="66"/>
        <v>0</v>
      </c>
      <c r="DK37" s="57">
        <f t="shared" si="67"/>
        <v>0</v>
      </c>
      <c r="DL37" s="59">
        <f t="shared" si="68"/>
        <v>0</v>
      </c>
      <c r="DM37" s="58">
        <f t="shared" si="69"/>
        <v>0</v>
      </c>
      <c r="DO37" s="56">
        <f t="shared" si="70"/>
        <v>0</v>
      </c>
      <c r="DP37" s="14">
        <f t="shared" si="71"/>
        <v>0</v>
      </c>
      <c r="DQ37" s="59">
        <f t="shared" si="72"/>
        <v>0</v>
      </c>
      <c r="DR37" s="49">
        <f t="shared" si="73"/>
        <v>0</v>
      </c>
      <c r="DT37" s="58">
        <f t="shared" si="74"/>
        <v>0</v>
      </c>
      <c r="DU37" s="58"/>
      <c r="DV37" s="59">
        <f t="shared" si="75"/>
        <v>0</v>
      </c>
      <c r="DX37" s="58">
        <f t="shared" si="76"/>
        <v>0</v>
      </c>
      <c r="EA37" s="59">
        <f t="shared" si="77"/>
        <v>0</v>
      </c>
      <c r="EB37" s="59">
        <f t="shared" si="78"/>
        <v>0</v>
      </c>
      <c r="EC37" s="58">
        <f t="shared" si="79"/>
        <v>0</v>
      </c>
      <c r="EE37" s="29">
        <f t="shared" si="80"/>
        <v>0</v>
      </c>
      <c r="EF37" s="29">
        <f t="shared" si="81"/>
        <v>0</v>
      </c>
      <c r="EG37" s="58">
        <f t="shared" si="82"/>
        <v>0</v>
      </c>
      <c r="EI37" s="58">
        <f t="shared" si="83"/>
        <v>0</v>
      </c>
      <c r="EK37" s="59">
        <v>35</v>
      </c>
      <c r="EL37" s="59">
        <f>APE!$N$91*EO36</f>
        <v>0</v>
      </c>
      <c r="EM37" s="59">
        <f>IF(EK37&gt;APE!$O$91,0,IF(EK37&gt;APE!$P$91,IF(APE!$E$91="SAC",APE!$C$93/(APE!$O$91-APE!$P$91),IF(APE!$E$91="PRICE",IF(EK37&gt;APE!$D$91,EN37-EL37,EN37-EL37-APE!$C$95/APE!$D$91),0)),0))</f>
        <v>0</v>
      </c>
      <c r="EN37" s="59">
        <f>IF(EK37&gt;APE!$O$91,0,IF(APE!$E$91="SAC",EL37+EM37,IF(APE!$E$91="PRICE",IF(EK37&gt;APE!$P$91,APE!$C$93*APE!$G$91,EL37),0)))</f>
        <v>0</v>
      </c>
      <c r="EO37" s="59">
        <f t="shared" si="84"/>
        <v>0</v>
      </c>
    </row>
    <row r="38" spans="2:145" x14ac:dyDescent="0.25">
      <c r="C38" s="25"/>
      <c r="I38" s="16" t="s">
        <v>131</v>
      </c>
      <c r="J38" s="44"/>
      <c r="K38" s="53">
        <f t="shared" si="99"/>
        <v>4</v>
      </c>
      <c r="L38" s="52">
        <v>0</v>
      </c>
      <c r="M38" s="52">
        <v>0</v>
      </c>
      <c r="O38" s="26">
        <f t="shared" si="98"/>
        <v>17</v>
      </c>
      <c r="P38" s="117">
        <f t="shared" si="94"/>
        <v>0</v>
      </c>
      <c r="Q38" s="117">
        <f t="shared" si="95"/>
        <v>0</v>
      </c>
      <c r="R38" s="117">
        <f t="shared" si="96"/>
        <v>0</v>
      </c>
      <c r="S38" s="117">
        <f t="shared" si="97"/>
        <v>0</v>
      </c>
      <c r="U38" s="61">
        <f t="shared" si="2"/>
        <v>46387</v>
      </c>
      <c r="V38" s="25">
        <f t="shared" si="0"/>
        <v>2026</v>
      </c>
      <c r="W38" s="25">
        <f t="shared" si="1"/>
        <v>12</v>
      </c>
      <c r="X38" s="25"/>
      <c r="Y38" s="25"/>
      <c r="Z38" s="62">
        <f t="shared" si="3"/>
        <v>0</v>
      </c>
      <c r="AA38" s="62">
        <f t="shared" si="4"/>
        <v>0</v>
      </c>
      <c r="AB38" s="62">
        <f t="shared" si="5"/>
        <v>0</v>
      </c>
      <c r="AC38" s="33">
        <f t="shared" si="6"/>
        <v>0</v>
      </c>
      <c r="AD38" s="69">
        <f t="shared" si="7"/>
        <v>0.97636343258757552</v>
      </c>
      <c r="AE38" s="70">
        <f t="shared" si="8"/>
        <v>0</v>
      </c>
      <c r="AF38" s="25"/>
      <c r="AG38" s="25"/>
      <c r="AH38" s="25"/>
      <c r="AI38" s="25"/>
      <c r="AJ38" s="25"/>
      <c r="AK38" s="25"/>
      <c r="AL38" s="25"/>
      <c r="AM38" s="75">
        <f t="shared" si="86"/>
        <v>0</v>
      </c>
      <c r="AN38" s="25"/>
      <c r="AO38" s="74">
        <f t="shared" si="14"/>
        <v>0</v>
      </c>
      <c r="AP38" s="75">
        <f t="shared" si="15"/>
        <v>0</v>
      </c>
      <c r="AQ38" s="76">
        <f t="shared" si="16"/>
        <v>0</v>
      </c>
      <c r="AR38" s="25"/>
      <c r="AS38" s="75">
        <f t="shared" si="17"/>
        <v>0</v>
      </c>
      <c r="AT38" s="74">
        <f t="shared" si="18"/>
        <v>0</v>
      </c>
      <c r="AU38" s="33">
        <f t="shared" si="19"/>
        <v>0</v>
      </c>
      <c r="AV38" s="25"/>
      <c r="AW38" s="74">
        <f t="shared" si="20"/>
        <v>0</v>
      </c>
      <c r="AX38" s="75">
        <f t="shared" si="21"/>
        <v>0</v>
      </c>
      <c r="AY38" s="76">
        <f t="shared" si="22"/>
        <v>0</v>
      </c>
      <c r="BB38" s="59">
        <f t="shared" si="23"/>
        <v>0</v>
      </c>
      <c r="BC38" s="59">
        <f t="shared" si="24"/>
        <v>0</v>
      </c>
      <c r="BD38" s="59">
        <f t="shared" si="25"/>
        <v>0</v>
      </c>
      <c r="BF38" s="59">
        <f t="shared" si="26"/>
        <v>0</v>
      </c>
      <c r="BG38" s="59">
        <f t="shared" si="27"/>
        <v>0</v>
      </c>
      <c r="BH38" s="59">
        <f t="shared" si="28"/>
        <v>0</v>
      </c>
      <c r="BI38" s="58">
        <f t="shared" si="29"/>
        <v>0</v>
      </c>
      <c r="BK38" s="59">
        <f t="shared" si="30"/>
        <v>0</v>
      </c>
      <c r="BL38" s="59">
        <f t="shared" si="31"/>
        <v>0</v>
      </c>
      <c r="BM38" s="59">
        <f t="shared" si="32"/>
        <v>0</v>
      </c>
      <c r="BN38" s="58">
        <f t="shared" si="33"/>
        <v>0</v>
      </c>
      <c r="BP38" s="58">
        <f t="shared" si="34"/>
        <v>0</v>
      </c>
      <c r="BR38" s="57">
        <f t="shared" si="35"/>
        <v>0</v>
      </c>
      <c r="BS38" s="57">
        <f t="shared" si="36"/>
        <v>0</v>
      </c>
      <c r="BT38" s="59">
        <f t="shared" si="37"/>
        <v>0</v>
      </c>
      <c r="BU38" s="58">
        <f t="shared" si="38"/>
        <v>0</v>
      </c>
      <c r="BW38" s="56">
        <f t="shared" si="39"/>
        <v>0</v>
      </c>
      <c r="BX38" s="14">
        <f t="shared" si="40"/>
        <v>0</v>
      </c>
      <c r="BY38" s="59">
        <f t="shared" si="41"/>
        <v>0</v>
      </c>
      <c r="BZ38" s="58">
        <f t="shared" si="42"/>
        <v>0</v>
      </c>
      <c r="CB38" s="58">
        <f t="shared" si="43"/>
        <v>0</v>
      </c>
      <c r="CD38" s="58">
        <f t="shared" si="44"/>
        <v>0</v>
      </c>
      <c r="CG38" s="59">
        <f t="shared" si="45"/>
        <v>0</v>
      </c>
      <c r="CH38" s="59">
        <f t="shared" si="46"/>
        <v>0</v>
      </c>
      <c r="CI38" s="59">
        <f t="shared" si="47"/>
        <v>0</v>
      </c>
      <c r="CK38" s="59">
        <f t="shared" si="48"/>
        <v>0</v>
      </c>
      <c r="CL38" s="59">
        <f t="shared" si="49"/>
        <v>0</v>
      </c>
      <c r="CM38" s="59">
        <f t="shared" si="50"/>
        <v>0</v>
      </c>
      <c r="CN38" s="58">
        <f t="shared" si="51"/>
        <v>0</v>
      </c>
      <c r="CP38" s="59">
        <f t="shared" si="52"/>
        <v>0</v>
      </c>
      <c r="CQ38" s="59">
        <f t="shared" si="53"/>
        <v>0</v>
      </c>
      <c r="CR38" s="59">
        <f t="shared" si="54"/>
        <v>0</v>
      </c>
      <c r="CS38" s="58">
        <f t="shared" si="55"/>
        <v>0</v>
      </c>
      <c r="CU38" s="59">
        <f t="shared" si="56"/>
        <v>0</v>
      </c>
      <c r="CV38" s="59">
        <f t="shared" si="57"/>
        <v>0</v>
      </c>
      <c r="CX38" s="59">
        <f t="shared" si="58"/>
        <v>0</v>
      </c>
      <c r="CY38" s="59">
        <f t="shared" si="59"/>
        <v>0</v>
      </c>
      <c r="CZ38" s="58">
        <f t="shared" si="60"/>
        <v>0</v>
      </c>
      <c r="DB38" s="59">
        <f t="shared" si="61"/>
        <v>0</v>
      </c>
      <c r="DC38" s="59">
        <f t="shared" si="62"/>
        <v>0</v>
      </c>
      <c r="DD38" s="58">
        <f t="shared" si="63"/>
        <v>0</v>
      </c>
      <c r="DF38" s="58">
        <f t="shared" si="64"/>
        <v>0</v>
      </c>
      <c r="DH38" s="58">
        <f t="shared" si="65"/>
        <v>0</v>
      </c>
      <c r="DJ38" s="57">
        <f t="shared" si="66"/>
        <v>0</v>
      </c>
      <c r="DK38" s="57">
        <f t="shared" si="67"/>
        <v>0</v>
      </c>
      <c r="DL38" s="59">
        <f t="shared" si="68"/>
        <v>0</v>
      </c>
      <c r="DM38" s="58">
        <f t="shared" si="69"/>
        <v>0</v>
      </c>
      <c r="DO38" s="56">
        <f t="shared" si="70"/>
        <v>0</v>
      </c>
      <c r="DP38" s="14">
        <f t="shared" si="71"/>
        <v>0</v>
      </c>
      <c r="DQ38" s="59">
        <f t="shared" si="72"/>
        <v>0</v>
      </c>
      <c r="DR38" s="49">
        <f t="shared" si="73"/>
        <v>0</v>
      </c>
      <c r="DT38" s="58">
        <f t="shared" si="74"/>
        <v>0</v>
      </c>
      <c r="DU38" s="58"/>
      <c r="DV38" s="59">
        <f t="shared" si="75"/>
        <v>0</v>
      </c>
      <c r="DX38" s="58">
        <f t="shared" si="76"/>
        <v>0</v>
      </c>
      <c r="EA38" s="59">
        <f t="shared" si="77"/>
        <v>0</v>
      </c>
      <c r="EB38" s="59">
        <f t="shared" si="78"/>
        <v>0</v>
      </c>
      <c r="EC38" s="58">
        <f t="shared" si="79"/>
        <v>0</v>
      </c>
      <c r="EE38" s="29">
        <f t="shared" si="80"/>
        <v>0</v>
      </c>
      <c r="EF38" s="29">
        <f t="shared" si="81"/>
        <v>0</v>
      </c>
      <c r="EG38" s="58">
        <f t="shared" si="82"/>
        <v>0</v>
      </c>
      <c r="EI38" s="58">
        <f t="shared" si="83"/>
        <v>0</v>
      </c>
      <c r="EK38" s="59">
        <v>36</v>
      </c>
      <c r="EL38" s="59">
        <f>APE!$N$91*EO37</f>
        <v>0</v>
      </c>
      <c r="EM38" s="59">
        <f>IF(EK38&gt;APE!$O$91,0,IF(EK38&gt;APE!$P$91,IF(APE!$E$91="SAC",APE!$C$93/(APE!$O$91-APE!$P$91),IF(APE!$E$91="PRICE",IF(EK38&gt;APE!$D$91,EN38-EL38,EN38-EL38-APE!$C$95/APE!$D$91),0)),0))</f>
        <v>0</v>
      </c>
      <c r="EN38" s="59">
        <f>IF(EK38&gt;APE!$O$91,0,IF(APE!$E$91="SAC",EL38+EM38,IF(APE!$E$91="PRICE",IF(EK38&gt;APE!$P$91,APE!$C$93*APE!$G$91,EL38),0)))</f>
        <v>0</v>
      </c>
      <c r="EO38" s="59">
        <f t="shared" si="84"/>
        <v>0</v>
      </c>
    </row>
    <row r="39" spans="2:145" x14ac:dyDescent="0.25">
      <c r="K39" s="53">
        <f t="shared" si="99"/>
        <v>5</v>
      </c>
      <c r="L39" s="52">
        <v>0</v>
      </c>
      <c r="M39" s="52">
        <v>0</v>
      </c>
      <c r="O39" s="26">
        <f t="shared" si="98"/>
        <v>18</v>
      </c>
      <c r="P39" s="117">
        <f t="shared" si="94"/>
        <v>0</v>
      </c>
      <c r="Q39" s="117">
        <f t="shared" si="95"/>
        <v>0</v>
      </c>
      <c r="R39" s="117">
        <f t="shared" si="96"/>
        <v>0</v>
      </c>
      <c r="S39" s="117">
        <f t="shared" si="97"/>
        <v>0</v>
      </c>
      <c r="U39" s="61">
        <f t="shared" si="2"/>
        <v>46418</v>
      </c>
      <c r="V39" s="25">
        <f t="shared" si="0"/>
        <v>2027</v>
      </c>
      <c r="W39" s="25">
        <f t="shared" si="1"/>
        <v>1</v>
      </c>
      <c r="X39" s="25"/>
      <c r="Y39" s="25"/>
      <c r="Z39" s="62">
        <f t="shared" si="3"/>
        <v>0</v>
      </c>
      <c r="AA39" s="62">
        <f t="shared" si="4"/>
        <v>0</v>
      </c>
      <c r="AB39" s="62">
        <f t="shared" si="5"/>
        <v>0</v>
      </c>
      <c r="AC39" s="33">
        <f t="shared" si="6"/>
        <v>0</v>
      </c>
      <c r="AD39" s="69">
        <f t="shared" si="7"/>
        <v>0.97571489817088464</v>
      </c>
      <c r="AE39" s="70">
        <f t="shared" si="8"/>
        <v>0</v>
      </c>
      <c r="AF39" s="25"/>
      <c r="AG39" s="25"/>
      <c r="AH39" s="25"/>
      <c r="AI39" s="25"/>
      <c r="AJ39" s="25"/>
      <c r="AK39" s="25"/>
      <c r="AL39" s="25"/>
      <c r="AM39" s="75">
        <f t="shared" si="86"/>
        <v>0</v>
      </c>
      <c r="AN39" s="25"/>
      <c r="AO39" s="74">
        <f t="shared" si="14"/>
        <v>0</v>
      </c>
      <c r="AP39" s="75">
        <f t="shared" si="15"/>
        <v>0</v>
      </c>
      <c r="AQ39" s="76">
        <f t="shared" si="16"/>
        <v>0</v>
      </c>
      <c r="AR39" s="25"/>
      <c r="AS39" s="75">
        <f t="shared" si="17"/>
        <v>0</v>
      </c>
      <c r="AT39" s="74">
        <f t="shared" si="18"/>
        <v>0</v>
      </c>
      <c r="AU39" s="33">
        <f t="shared" si="19"/>
        <v>0</v>
      </c>
      <c r="AV39" s="25"/>
      <c r="AW39" s="74">
        <f t="shared" si="20"/>
        <v>0</v>
      </c>
      <c r="AX39" s="75">
        <f t="shared" si="21"/>
        <v>0</v>
      </c>
      <c r="AY39" s="76">
        <f t="shared" si="22"/>
        <v>0</v>
      </c>
      <c r="BB39" s="59">
        <f t="shared" si="23"/>
        <v>0</v>
      </c>
      <c r="BC39" s="59">
        <f t="shared" si="24"/>
        <v>0</v>
      </c>
      <c r="BD39" s="59">
        <f t="shared" si="25"/>
        <v>0</v>
      </c>
      <c r="BF39" s="59">
        <f t="shared" si="26"/>
        <v>0</v>
      </c>
      <c r="BG39" s="59">
        <f t="shared" si="27"/>
        <v>0</v>
      </c>
      <c r="BH39" s="59">
        <f t="shared" si="28"/>
        <v>0</v>
      </c>
      <c r="BI39" s="58">
        <f t="shared" si="29"/>
        <v>0</v>
      </c>
      <c r="BK39" s="59">
        <f t="shared" si="30"/>
        <v>0</v>
      </c>
      <c r="BL39" s="59">
        <f t="shared" si="31"/>
        <v>0</v>
      </c>
      <c r="BM39" s="59">
        <f t="shared" si="32"/>
        <v>0</v>
      </c>
      <c r="BN39" s="58">
        <f t="shared" si="33"/>
        <v>0</v>
      </c>
      <c r="BP39" s="58">
        <f t="shared" si="34"/>
        <v>0</v>
      </c>
      <c r="BR39" s="57">
        <f t="shared" si="35"/>
        <v>0</v>
      </c>
      <c r="BS39" s="57">
        <f t="shared" si="36"/>
        <v>0</v>
      </c>
      <c r="BT39" s="59">
        <f t="shared" si="37"/>
        <v>0</v>
      </c>
      <c r="BU39" s="58">
        <f t="shared" si="38"/>
        <v>0</v>
      </c>
      <c r="BW39" s="56">
        <f t="shared" si="39"/>
        <v>0</v>
      </c>
      <c r="BX39" s="14">
        <f t="shared" si="40"/>
        <v>0</v>
      </c>
      <c r="BY39" s="59">
        <f t="shared" si="41"/>
        <v>0</v>
      </c>
      <c r="BZ39" s="58">
        <f t="shared" si="42"/>
        <v>0</v>
      </c>
      <c r="CB39" s="58">
        <f t="shared" si="43"/>
        <v>0</v>
      </c>
      <c r="CD39" s="58">
        <f t="shared" si="44"/>
        <v>0</v>
      </c>
      <c r="CG39" s="59">
        <f t="shared" si="45"/>
        <v>0</v>
      </c>
      <c r="CH39" s="59">
        <f t="shared" si="46"/>
        <v>0</v>
      </c>
      <c r="CI39" s="59">
        <f t="shared" si="47"/>
        <v>0</v>
      </c>
      <c r="CK39" s="59">
        <f t="shared" si="48"/>
        <v>0</v>
      </c>
      <c r="CL39" s="59">
        <f t="shared" si="49"/>
        <v>0</v>
      </c>
      <c r="CM39" s="59">
        <f t="shared" si="50"/>
        <v>0</v>
      </c>
      <c r="CN39" s="58">
        <f t="shared" si="51"/>
        <v>0</v>
      </c>
      <c r="CP39" s="59">
        <f t="shared" si="52"/>
        <v>0</v>
      </c>
      <c r="CQ39" s="59">
        <f t="shared" si="53"/>
        <v>0</v>
      </c>
      <c r="CR39" s="59">
        <f t="shared" si="54"/>
        <v>0</v>
      </c>
      <c r="CS39" s="58">
        <f t="shared" si="55"/>
        <v>0</v>
      </c>
      <c r="CU39" s="59">
        <f t="shared" si="56"/>
        <v>0</v>
      </c>
      <c r="CV39" s="59">
        <f t="shared" si="57"/>
        <v>0</v>
      </c>
      <c r="CX39" s="59">
        <f t="shared" si="58"/>
        <v>0</v>
      </c>
      <c r="CY39" s="59">
        <f t="shared" si="59"/>
        <v>0</v>
      </c>
      <c r="CZ39" s="58">
        <f t="shared" si="60"/>
        <v>0</v>
      </c>
      <c r="DB39" s="59">
        <f t="shared" si="61"/>
        <v>0</v>
      </c>
      <c r="DC39" s="59">
        <f t="shared" si="62"/>
        <v>0</v>
      </c>
      <c r="DD39" s="58">
        <f t="shared" si="63"/>
        <v>0</v>
      </c>
      <c r="DF39" s="58">
        <f t="shared" si="64"/>
        <v>0</v>
      </c>
      <c r="DH39" s="58">
        <f t="shared" si="65"/>
        <v>0</v>
      </c>
      <c r="DJ39" s="57">
        <f t="shared" si="66"/>
        <v>0</v>
      </c>
      <c r="DK39" s="57">
        <f t="shared" si="67"/>
        <v>0</v>
      </c>
      <c r="DL39" s="59">
        <f t="shared" si="68"/>
        <v>0</v>
      </c>
      <c r="DM39" s="58">
        <f t="shared" si="69"/>
        <v>0</v>
      </c>
      <c r="DO39" s="56">
        <f t="shared" si="70"/>
        <v>0</v>
      </c>
      <c r="DP39" s="14">
        <f t="shared" si="71"/>
        <v>0</v>
      </c>
      <c r="DQ39" s="59">
        <f t="shared" si="72"/>
        <v>0</v>
      </c>
      <c r="DR39" s="49">
        <f t="shared" si="73"/>
        <v>0</v>
      </c>
      <c r="DT39" s="58">
        <f t="shared" si="74"/>
        <v>0</v>
      </c>
      <c r="DU39" s="58"/>
      <c r="DV39" s="59">
        <f t="shared" si="75"/>
        <v>0</v>
      </c>
      <c r="DX39" s="58">
        <f t="shared" si="76"/>
        <v>0</v>
      </c>
      <c r="EA39" s="59">
        <f t="shared" si="77"/>
        <v>0</v>
      </c>
      <c r="EB39" s="59">
        <f t="shared" si="78"/>
        <v>0</v>
      </c>
      <c r="EC39" s="58">
        <f t="shared" si="79"/>
        <v>0</v>
      </c>
      <c r="EE39" s="29">
        <f t="shared" si="80"/>
        <v>0</v>
      </c>
      <c r="EF39" s="29">
        <f t="shared" si="81"/>
        <v>0</v>
      </c>
      <c r="EG39" s="58">
        <f t="shared" si="82"/>
        <v>0</v>
      </c>
      <c r="EI39" s="58">
        <f t="shared" si="83"/>
        <v>0</v>
      </c>
      <c r="EK39" s="59">
        <v>37</v>
      </c>
      <c r="EL39" s="59">
        <f>APE!$N$91*EO38</f>
        <v>0</v>
      </c>
      <c r="EM39" s="59">
        <f>IF(EK39&gt;APE!$O$91,0,IF(EK39&gt;APE!$P$91,IF(APE!$E$91="SAC",APE!$C$93/(APE!$O$91-APE!$P$91),IF(APE!$E$91="PRICE",IF(EK39&gt;APE!$D$91,EN39-EL39,EN39-EL39-APE!$C$95/APE!$D$91),0)),0))</f>
        <v>0</v>
      </c>
      <c r="EN39" s="59">
        <f>IF(EK39&gt;APE!$O$91,0,IF(APE!$E$91="SAC",EL39+EM39,IF(APE!$E$91="PRICE",IF(EK39&gt;APE!$P$91,APE!$C$93*APE!$G$91,EL39),0)))</f>
        <v>0</v>
      </c>
      <c r="EO39" s="59">
        <f t="shared" si="84"/>
        <v>0</v>
      </c>
    </row>
    <row r="40" spans="2:145" x14ac:dyDescent="0.25">
      <c r="K40" s="53">
        <f t="shared" si="99"/>
        <v>6</v>
      </c>
      <c r="L40" s="52">
        <v>0</v>
      </c>
      <c r="M40" s="52">
        <v>0</v>
      </c>
      <c r="O40" s="26">
        <f t="shared" si="98"/>
        <v>19</v>
      </c>
      <c r="P40" s="117">
        <f t="shared" si="94"/>
        <v>0</v>
      </c>
      <c r="Q40" s="117">
        <f t="shared" si="95"/>
        <v>0</v>
      </c>
      <c r="R40" s="117">
        <f t="shared" si="96"/>
        <v>0</v>
      </c>
      <c r="S40" s="117">
        <f t="shared" si="97"/>
        <v>0</v>
      </c>
      <c r="U40" s="61">
        <f t="shared" si="2"/>
        <v>46446</v>
      </c>
      <c r="V40" s="25">
        <f t="shared" si="0"/>
        <v>2027</v>
      </c>
      <c r="W40" s="25">
        <f t="shared" si="1"/>
        <v>2</v>
      </c>
      <c r="X40" s="25"/>
      <c r="Y40" s="25"/>
      <c r="Z40" s="62">
        <f t="shared" si="3"/>
        <v>0</v>
      </c>
      <c r="AA40" s="62">
        <f t="shared" si="4"/>
        <v>0</v>
      </c>
      <c r="AB40" s="62">
        <f t="shared" si="5"/>
        <v>0</v>
      </c>
      <c r="AC40" s="33">
        <f t="shared" si="6"/>
        <v>0</v>
      </c>
      <c r="AD40" s="69">
        <f t="shared" si="7"/>
        <v>0.97506679453322087</v>
      </c>
      <c r="AE40" s="70">
        <f t="shared" si="8"/>
        <v>0</v>
      </c>
      <c r="AF40" s="25"/>
      <c r="AG40" s="25"/>
      <c r="AH40" s="25"/>
      <c r="AI40" s="25"/>
      <c r="AJ40" s="28"/>
      <c r="AK40" s="25"/>
      <c r="AL40" s="25"/>
      <c r="AM40" s="75">
        <f t="shared" si="86"/>
        <v>0</v>
      </c>
      <c r="AN40" s="25"/>
      <c r="AO40" s="74">
        <f t="shared" si="14"/>
        <v>0</v>
      </c>
      <c r="AP40" s="75">
        <f t="shared" si="15"/>
        <v>0</v>
      </c>
      <c r="AQ40" s="76">
        <f t="shared" si="16"/>
        <v>0</v>
      </c>
      <c r="AR40" s="25"/>
      <c r="AS40" s="75">
        <f t="shared" si="17"/>
        <v>0</v>
      </c>
      <c r="AT40" s="74">
        <f t="shared" si="18"/>
        <v>0</v>
      </c>
      <c r="AU40" s="33">
        <f t="shared" si="19"/>
        <v>0</v>
      </c>
      <c r="AV40" s="25"/>
      <c r="AW40" s="74">
        <f t="shared" si="20"/>
        <v>0</v>
      </c>
      <c r="AX40" s="75">
        <f t="shared" si="21"/>
        <v>0</v>
      </c>
      <c r="AY40" s="76">
        <f t="shared" si="22"/>
        <v>0</v>
      </c>
      <c r="BB40" s="59">
        <f t="shared" si="23"/>
        <v>0</v>
      </c>
      <c r="BC40" s="59">
        <f t="shared" si="24"/>
        <v>0</v>
      </c>
      <c r="BD40" s="59">
        <f t="shared" si="25"/>
        <v>0</v>
      </c>
      <c r="BF40" s="59">
        <f t="shared" si="26"/>
        <v>0</v>
      </c>
      <c r="BG40" s="59">
        <f t="shared" si="27"/>
        <v>0</v>
      </c>
      <c r="BH40" s="59">
        <f t="shared" si="28"/>
        <v>0</v>
      </c>
      <c r="BI40" s="58">
        <f t="shared" si="29"/>
        <v>0</v>
      </c>
      <c r="BK40" s="59">
        <f t="shared" si="30"/>
        <v>0</v>
      </c>
      <c r="BL40" s="59">
        <f t="shared" si="31"/>
        <v>0</v>
      </c>
      <c r="BM40" s="59">
        <f t="shared" si="32"/>
        <v>0</v>
      </c>
      <c r="BN40" s="58">
        <f t="shared" si="33"/>
        <v>0</v>
      </c>
      <c r="BP40" s="58">
        <f t="shared" si="34"/>
        <v>0</v>
      </c>
      <c r="BR40" s="57">
        <f t="shared" si="35"/>
        <v>0</v>
      </c>
      <c r="BS40" s="57">
        <f t="shared" si="36"/>
        <v>0</v>
      </c>
      <c r="BT40" s="59">
        <f t="shared" si="37"/>
        <v>0</v>
      </c>
      <c r="BU40" s="58">
        <f t="shared" si="38"/>
        <v>0</v>
      </c>
      <c r="BW40" s="56">
        <f t="shared" si="39"/>
        <v>0</v>
      </c>
      <c r="BX40" s="14">
        <f t="shared" si="40"/>
        <v>0</v>
      </c>
      <c r="BY40" s="59">
        <f t="shared" si="41"/>
        <v>0</v>
      </c>
      <c r="BZ40" s="58">
        <f t="shared" si="42"/>
        <v>0</v>
      </c>
      <c r="CB40" s="58">
        <f t="shared" si="43"/>
        <v>0</v>
      </c>
      <c r="CD40" s="58">
        <f t="shared" si="44"/>
        <v>0</v>
      </c>
      <c r="CG40" s="59">
        <f t="shared" si="45"/>
        <v>0</v>
      </c>
      <c r="CH40" s="59">
        <f t="shared" si="46"/>
        <v>0</v>
      </c>
      <c r="CI40" s="59">
        <f t="shared" si="47"/>
        <v>0</v>
      </c>
      <c r="CK40" s="59">
        <f t="shared" si="48"/>
        <v>0</v>
      </c>
      <c r="CL40" s="59">
        <f t="shared" si="49"/>
        <v>0</v>
      </c>
      <c r="CM40" s="59">
        <f t="shared" si="50"/>
        <v>0</v>
      </c>
      <c r="CN40" s="58">
        <f t="shared" si="51"/>
        <v>0</v>
      </c>
      <c r="CP40" s="59">
        <f t="shared" si="52"/>
        <v>0</v>
      </c>
      <c r="CQ40" s="59">
        <f t="shared" si="53"/>
        <v>0</v>
      </c>
      <c r="CR40" s="59">
        <f t="shared" si="54"/>
        <v>0</v>
      </c>
      <c r="CS40" s="58">
        <f t="shared" si="55"/>
        <v>0</v>
      </c>
      <c r="CU40" s="59">
        <f t="shared" si="56"/>
        <v>0</v>
      </c>
      <c r="CV40" s="59">
        <f t="shared" si="57"/>
        <v>0</v>
      </c>
      <c r="CX40" s="59">
        <f t="shared" si="58"/>
        <v>0</v>
      </c>
      <c r="CY40" s="59">
        <f t="shared" si="59"/>
        <v>0</v>
      </c>
      <c r="CZ40" s="58">
        <f t="shared" si="60"/>
        <v>0</v>
      </c>
      <c r="DB40" s="59">
        <f t="shared" si="61"/>
        <v>0</v>
      </c>
      <c r="DC40" s="59">
        <f t="shared" si="62"/>
        <v>0</v>
      </c>
      <c r="DD40" s="58">
        <f t="shared" si="63"/>
        <v>0</v>
      </c>
      <c r="DF40" s="58">
        <f t="shared" si="64"/>
        <v>0</v>
      </c>
      <c r="DH40" s="58">
        <f t="shared" si="65"/>
        <v>0</v>
      </c>
      <c r="DJ40" s="57">
        <f t="shared" si="66"/>
        <v>0</v>
      </c>
      <c r="DK40" s="57">
        <f t="shared" si="67"/>
        <v>0</v>
      </c>
      <c r="DL40" s="59">
        <f t="shared" si="68"/>
        <v>0</v>
      </c>
      <c r="DM40" s="58">
        <f t="shared" si="69"/>
        <v>0</v>
      </c>
      <c r="DO40" s="56">
        <f t="shared" si="70"/>
        <v>0</v>
      </c>
      <c r="DP40" s="14">
        <f t="shared" si="71"/>
        <v>0</v>
      </c>
      <c r="DQ40" s="59">
        <f t="shared" si="72"/>
        <v>0</v>
      </c>
      <c r="DR40" s="49">
        <f t="shared" si="73"/>
        <v>0</v>
      </c>
      <c r="DT40" s="58">
        <f t="shared" si="74"/>
        <v>0</v>
      </c>
      <c r="DU40" s="58"/>
      <c r="DV40" s="59">
        <f t="shared" si="75"/>
        <v>0</v>
      </c>
      <c r="DX40" s="58">
        <f t="shared" si="76"/>
        <v>0</v>
      </c>
      <c r="EA40" s="59">
        <f t="shared" si="77"/>
        <v>0</v>
      </c>
      <c r="EB40" s="59">
        <f t="shared" si="78"/>
        <v>0</v>
      </c>
      <c r="EC40" s="58">
        <f t="shared" si="79"/>
        <v>0</v>
      </c>
      <c r="EE40" s="29">
        <f t="shared" si="80"/>
        <v>0</v>
      </c>
      <c r="EF40" s="29">
        <f t="shared" si="81"/>
        <v>0</v>
      </c>
      <c r="EG40" s="58">
        <f t="shared" si="82"/>
        <v>0</v>
      </c>
      <c r="EI40" s="58">
        <f t="shared" si="83"/>
        <v>0</v>
      </c>
      <c r="EK40" s="59">
        <v>38</v>
      </c>
      <c r="EL40" s="59">
        <f>APE!$N$91*EO39</f>
        <v>0</v>
      </c>
      <c r="EM40" s="59">
        <f>IF(EK40&gt;APE!$O$91,0,IF(EK40&gt;APE!$P$91,IF(APE!$E$91="SAC",APE!$C$93/(APE!$O$91-APE!$P$91),IF(APE!$E$91="PRICE",IF(EK40&gt;APE!$D$91,EN40-EL40,EN40-EL40-APE!$C$95/APE!$D$91),0)),0))</f>
        <v>0</v>
      </c>
      <c r="EN40" s="59">
        <f>IF(EK40&gt;APE!$O$91,0,IF(APE!$E$91="SAC",EL40+EM40,IF(APE!$E$91="PRICE",IF(EK40&gt;APE!$P$91,APE!$C$93*APE!$G$91,EL40),0)))</f>
        <v>0</v>
      </c>
      <c r="EO40" s="59">
        <f t="shared" si="84"/>
        <v>0</v>
      </c>
    </row>
    <row r="41" spans="2:145" x14ac:dyDescent="0.25">
      <c r="B41" s="88" t="s">
        <v>132</v>
      </c>
      <c r="C41" s="88"/>
      <c r="D41" s="88"/>
      <c r="E41" s="89"/>
      <c r="F41" s="89"/>
      <c r="G41" s="89"/>
      <c r="K41" s="53">
        <f t="shared" si="99"/>
        <v>7</v>
      </c>
      <c r="L41" s="52">
        <v>0</v>
      </c>
      <c r="M41" s="52">
        <v>0</v>
      </c>
      <c r="O41" s="26">
        <f t="shared" si="98"/>
        <v>20</v>
      </c>
      <c r="P41" s="117">
        <f t="shared" si="94"/>
        <v>0</v>
      </c>
      <c r="Q41" s="117">
        <f t="shared" si="95"/>
        <v>0</v>
      </c>
      <c r="R41" s="117">
        <f t="shared" si="96"/>
        <v>0</v>
      </c>
      <c r="S41" s="117">
        <f t="shared" si="97"/>
        <v>0</v>
      </c>
      <c r="U41" s="61">
        <f t="shared" si="2"/>
        <v>46477</v>
      </c>
      <c r="V41" s="25">
        <f t="shared" si="0"/>
        <v>2027</v>
      </c>
      <c r="W41" s="25">
        <f t="shared" si="1"/>
        <v>3</v>
      </c>
      <c r="X41" s="25"/>
      <c r="Y41" s="25"/>
      <c r="Z41" s="62">
        <f t="shared" si="3"/>
        <v>0</v>
      </c>
      <c r="AA41" s="62">
        <f t="shared" si="4"/>
        <v>0</v>
      </c>
      <c r="AB41" s="62">
        <f t="shared" si="5"/>
        <v>0</v>
      </c>
      <c r="AC41" s="33">
        <f t="shared" si="6"/>
        <v>0</v>
      </c>
      <c r="AD41" s="69">
        <f t="shared" si="7"/>
        <v>0.97441912138844589</v>
      </c>
      <c r="AE41" s="70">
        <f t="shared" si="8"/>
        <v>0</v>
      </c>
      <c r="AF41" s="25"/>
      <c r="AG41" s="25"/>
      <c r="AH41" s="25"/>
      <c r="AI41" s="25"/>
      <c r="AJ41" s="25"/>
      <c r="AK41" s="25"/>
      <c r="AL41" s="25"/>
      <c r="AM41" s="75">
        <f t="shared" si="86"/>
        <v>0</v>
      </c>
      <c r="AN41" s="25"/>
      <c r="AO41" s="74">
        <f t="shared" si="14"/>
        <v>0</v>
      </c>
      <c r="AP41" s="75">
        <f t="shared" si="15"/>
        <v>0</v>
      </c>
      <c r="AQ41" s="76">
        <f t="shared" si="16"/>
        <v>0</v>
      </c>
      <c r="AR41" s="25"/>
      <c r="AS41" s="75">
        <f t="shared" si="17"/>
        <v>0</v>
      </c>
      <c r="AT41" s="74">
        <f t="shared" si="18"/>
        <v>0</v>
      </c>
      <c r="AU41" s="33">
        <f t="shared" si="19"/>
        <v>0</v>
      </c>
      <c r="AV41" s="25"/>
      <c r="AW41" s="74">
        <f t="shared" si="20"/>
        <v>0</v>
      </c>
      <c r="AX41" s="75">
        <f t="shared" si="21"/>
        <v>0</v>
      </c>
      <c r="AY41" s="76">
        <f t="shared" si="22"/>
        <v>0</v>
      </c>
      <c r="BB41" s="59">
        <f t="shared" si="23"/>
        <v>0</v>
      </c>
      <c r="BC41" s="59">
        <f t="shared" si="24"/>
        <v>0</v>
      </c>
      <c r="BD41" s="59">
        <f t="shared" si="25"/>
        <v>0</v>
      </c>
      <c r="BF41" s="59">
        <f t="shared" si="26"/>
        <v>0</v>
      </c>
      <c r="BG41" s="59">
        <f t="shared" si="27"/>
        <v>0</v>
      </c>
      <c r="BH41" s="59">
        <f t="shared" si="28"/>
        <v>0</v>
      </c>
      <c r="BI41" s="58">
        <f t="shared" si="29"/>
        <v>0</v>
      </c>
      <c r="BK41" s="59">
        <f t="shared" si="30"/>
        <v>0</v>
      </c>
      <c r="BL41" s="59">
        <f t="shared" si="31"/>
        <v>0</v>
      </c>
      <c r="BM41" s="59">
        <f t="shared" si="32"/>
        <v>0</v>
      </c>
      <c r="BN41" s="58">
        <f t="shared" si="33"/>
        <v>0</v>
      </c>
      <c r="BP41" s="58">
        <f t="shared" si="34"/>
        <v>0</v>
      </c>
      <c r="BR41" s="57">
        <f t="shared" si="35"/>
        <v>0</v>
      </c>
      <c r="BS41" s="57">
        <f t="shared" si="36"/>
        <v>0</v>
      </c>
      <c r="BT41" s="59">
        <f t="shared" si="37"/>
        <v>0</v>
      </c>
      <c r="BU41" s="58">
        <f t="shared" si="38"/>
        <v>0</v>
      </c>
      <c r="BW41" s="56">
        <f t="shared" si="39"/>
        <v>0</v>
      </c>
      <c r="BX41" s="14">
        <f t="shared" si="40"/>
        <v>0</v>
      </c>
      <c r="BY41" s="59">
        <f t="shared" si="41"/>
        <v>0</v>
      </c>
      <c r="BZ41" s="58">
        <f t="shared" si="42"/>
        <v>0</v>
      </c>
      <c r="CB41" s="58">
        <f t="shared" si="43"/>
        <v>0</v>
      </c>
      <c r="CD41" s="58">
        <f t="shared" si="44"/>
        <v>0</v>
      </c>
      <c r="CG41" s="59">
        <f t="shared" si="45"/>
        <v>0</v>
      </c>
      <c r="CH41" s="59">
        <f t="shared" si="46"/>
        <v>0</v>
      </c>
      <c r="CI41" s="59">
        <f t="shared" si="47"/>
        <v>0</v>
      </c>
      <c r="CK41" s="59">
        <f t="shared" si="48"/>
        <v>0</v>
      </c>
      <c r="CL41" s="59">
        <f t="shared" si="49"/>
        <v>0</v>
      </c>
      <c r="CM41" s="59">
        <f t="shared" si="50"/>
        <v>0</v>
      </c>
      <c r="CN41" s="58">
        <f t="shared" si="51"/>
        <v>0</v>
      </c>
      <c r="CP41" s="59">
        <f t="shared" si="52"/>
        <v>0</v>
      </c>
      <c r="CQ41" s="59">
        <f t="shared" si="53"/>
        <v>0</v>
      </c>
      <c r="CR41" s="59">
        <f t="shared" si="54"/>
        <v>0</v>
      </c>
      <c r="CS41" s="58">
        <f t="shared" si="55"/>
        <v>0</v>
      </c>
      <c r="CU41" s="59">
        <f t="shared" si="56"/>
        <v>0</v>
      </c>
      <c r="CV41" s="59">
        <f t="shared" si="57"/>
        <v>0</v>
      </c>
      <c r="CX41" s="59">
        <f t="shared" si="58"/>
        <v>0</v>
      </c>
      <c r="CY41" s="59">
        <f t="shared" si="59"/>
        <v>0</v>
      </c>
      <c r="CZ41" s="58">
        <f t="shared" si="60"/>
        <v>0</v>
      </c>
      <c r="DB41" s="59">
        <f t="shared" si="61"/>
        <v>0</v>
      </c>
      <c r="DC41" s="59">
        <f t="shared" si="62"/>
        <v>0</v>
      </c>
      <c r="DD41" s="58">
        <f t="shared" si="63"/>
        <v>0</v>
      </c>
      <c r="DF41" s="58">
        <f t="shared" si="64"/>
        <v>0</v>
      </c>
      <c r="DH41" s="58">
        <f t="shared" si="65"/>
        <v>0</v>
      </c>
      <c r="DJ41" s="57">
        <f t="shared" si="66"/>
        <v>0</v>
      </c>
      <c r="DK41" s="57">
        <f t="shared" si="67"/>
        <v>0</v>
      </c>
      <c r="DL41" s="59">
        <f t="shared" si="68"/>
        <v>0</v>
      </c>
      <c r="DM41" s="58">
        <f t="shared" si="69"/>
        <v>0</v>
      </c>
      <c r="DO41" s="56">
        <f t="shared" si="70"/>
        <v>0</v>
      </c>
      <c r="DP41" s="14">
        <f t="shared" si="71"/>
        <v>0</v>
      </c>
      <c r="DQ41" s="59">
        <f t="shared" si="72"/>
        <v>0</v>
      </c>
      <c r="DR41" s="49">
        <f t="shared" si="73"/>
        <v>0</v>
      </c>
      <c r="DT41" s="58">
        <f t="shared" si="74"/>
        <v>0</v>
      </c>
      <c r="DU41" s="58"/>
      <c r="DV41" s="59">
        <f t="shared" si="75"/>
        <v>0</v>
      </c>
      <c r="DX41" s="58">
        <f t="shared" si="76"/>
        <v>0</v>
      </c>
      <c r="EA41" s="59">
        <f t="shared" si="77"/>
        <v>0</v>
      </c>
      <c r="EB41" s="59">
        <f t="shared" si="78"/>
        <v>0</v>
      </c>
      <c r="EC41" s="58">
        <f t="shared" si="79"/>
        <v>0</v>
      </c>
      <c r="EE41" s="29">
        <f t="shared" si="80"/>
        <v>0</v>
      </c>
      <c r="EF41" s="29">
        <f t="shared" si="81"/>
        <v>0</v>
      </c>
      <c r="EG41" s="58">
        <f t="shared" si="82"/>
        <v>0</v>
      </c>
      <c r="EI41" s="58">
        <f t="shared" si="83"/>
        <v>0</v>
      </c>
      <c r="EK41" s="59">
        <v>39</v>
      </c>
      <c r="EL41" s="59">
        <f>APE!$N$91*EO40</f>
        <v>0</v>
      </c>
      <c r="EM41" s="59">
        <f>IF(EK41&gt;APE!$O$91,0,IF(EK41&gt;APE!$P$91,IF(APE!$E$91="SAC",APE!$C$93/(APE!$O$91-APE!$P$91),IF(APE!$E$91="PRICE",IF(EK41&gt;APE!$D$91,EN41-EL41,EN41-EL41-APE!$C$95/APE!$D$91),0)),0))</f>
        <v>0</v>
      </c>
      <c r="EN41" s="59">
        <f>IF(EK41&gt;APE!$O$91,0,IF(APE!$E$91="SAC",EL41+EM41,IF(APE!$E$91="PRICE",IF(EK41&gt;APE!$P$91,APE!$C$93*APE!$G$91,EL41),0)))</f>
        <v>0</v>
      </c>
      <c r="EO41" s="59">
        <f t="shared" si="84"/>
        <v>0</v>
      </c>
    </row>
    <row r="42" spans="2:145" x14ac:dyDescent="0.25">
      <c r="K42" s="53">
        <f t="shared" si="99"/>
        <v>8</v>
      </c>
      <c r="L42" s="52">
        <v>0</v>
      </c>
      <c r="M42" s="52">
        <v>0</v>
      </c>
      <c r="O42" s="26">
        <f t="shared" si="98"/>
        <v>21</v>
      </c>
      <c r="P42" s="117">
        <f t="shared" si="94"/>
        <v>0</v>
      </c>
      <c r="Q42" s="117">
        <f t="shared" si="95"/>
        <v>0</v>
      </c>
      <c r="R42" s="117">
        <f t="shared" si="96"/>
        <v>0</v>
      </c>
      <c r="S42" s="117">
        <f t="shared" si="97"/>
        <v>0</v>
      </c>
      <c r="U42" s="61">
        <f t="shared" si="2"/>
        <v>46507</v>
      </c>
      <c r="V42" s="25">
        <f t="shared" si="0"/>
        <v>2027</v>
      </c>
      <c r="W42" s="25">
        <f t="shared" si="1"/>
        <v>4</v>
      </c>
      <c r="X42" s="25"/>
      <c r="Y42" s="25"/>
      <c r="Z42" s="62">
        <f t="shared" si="3"/>
        <v>0</v>
      </c>
      <c r="AA42" s="62">
        <f t="shared" si="4"/>
        <v>0</v>
      </c>
      <c r="AB42" s="62">
        <f t="shared" si="5"/>
        <v>0</v>
      </c>
      <c r="AC42" s="33">
        <f t="shared" si="6"/>
        <v>0</v>
      </c>
      <c r="AD42" s="69">
        <f t="shared" si="7"/>
        <v>0.97377187845061142</v>
      </c>
      <c r="AE42" s="70">
        <f t="shared" si="8"/>
        <v>0</v>
      </c>
      <c r="AF42" s="25"/>
      <c r="AG42" s="25"/>
      <c r="AH42" s="25"/>
      <c r="AI42" s="25"/>
      <c r="AJ42" s="25"/>
      <c r="AK42" s="25"/>
      <c r="AL42" s="25"/>
      <c r="AM42" s="75">
        <f t="shared" si="86"/>
        <v>0</v>
      </c>
      <c r="AN42" s="25"/>
      <c r="AO42" s="74">
        <f t="shared" si="14"/>
        <v>0</v>
      </c>
      <c r="AP42" s="75">
        <f t="shared" si="15"/>
        <v>0</v>
      </c>
      <c r="AQ42" s="76">
        <f t="shared" si="16"/>
        <v>0</v>
      </c>
      <c r="AR42" s="25"/>
      <c r="AS42" s="75">
        <f t="shared" si="17"/>
        <v>0</v>
      </c>
      <c r="AT42" s="74">
        <f t="shared" si="18"/>
        <v>0</v>
      </c>
      <c r="AU42" s="33">
        <f t="shared" si="19"/>
        <v>0</v>
      </c>
      <c r="AV42" s="25"/>
      <c r="AW42" s="74">
        <f t="shared" si="20"/>
        <v>0</v>
      </c>
      <c r="AX42" s="75">
        <f t="shared" si="21"/>
        <v>0</v>
      </c>
      <c r="AY42" s="76">
        <f t="shared" si="22"/>
        <v>0</v>
      </c>
      <c r="BB42" s="59">
        <f t="shared" si="23"/>
        <v>0</v>
      </c>
      <c r="BC42" s="59">
        <f t="shared" si="24"/>
        <v>0</v>
      </c>
      <c r="BD42" s="59">
        <f t="shared" si="25"/>
        <v>0</v>
      </c>
      <c r="BF42" s="59">
        <f t="shared" si="26"/>
        <v>0</v>
      </c>
      <c r="BG42" s="59">
        <f t="shared" si="27"/>
        <v>0</v>
      </c>
      <c r="BH42" s="59">
        <f t="shared" si="28"/>
        <v>0</v>
      </c>
      <c r="BI42" s="58">
        <f t="shared" si="29"/>
        <v>0</v>
      </c>
      <c r="BK42" s="59">
        <f t="shared" si="30"/>
        <v>0</v>
      </c>
      <c r="BL42" s="59">
        <f t="shared" si="31"/>
        <v>0</v>
      </c>
      <c r="BM42" s="59">
        <f t="shared" si="32"/>
        <v>0</v>
      </c>
      <c r="BN42" s="58">
        <f t="shared" si="33"/>
        <v>0</v>
      </c>
      <c r="BP42" s="58">
        <f t="shared" si="34"/>
        <v>0</v>
      </c>
      <c r="BR42" s="57">
        <f t="shared" si="35"/>
        <v>0</v>
      </c>
      <c r="BS42" s="57">
        <f t="shared" si="36"/>
        <v>0</v>
      </c>
      <c r="BT42" s="59">
        <f t="shared" si="37"/>
        <v>0</v>
      </c>
      <c r="BU42" s="58">
        <f t="shared" si="38"/>
        <v>0</v>
      </c>
      <c r="BW42" s="56">
        <f t="shared" si="39"/>
        <v>0</v>
      </c>
      <c r="BX42" s="14">
        <f t="shared" si="40"/>
        <v>0</v>
      </c>
      <c r="BY42" s="59">
        <f t="shared" si="41"/>
        <v>0</v>
      </c>
      <c r="BZ42" s="58">
        <f t="shared" si="42"/>
        <v>0</v>
      </c>
      <c r="CB42" s="58">
        <f t="shared" si="43"/>
        <v>0</v>
      </c>
      <c r="CD42" s="58">
        <f t="shared" si="44"/>
        <v>0</v>
      </c>
      <c r="CG42" s="59">
        <f t="shared" si="45"/>
        <v>0</v>
      </c>
      <c r="CH42" s="59">
        <f t="shared" si="46"/>
        <v>0</v>
      </c>
      <c r="CI42" s="59">
        <f t="shared" si="47"/>
        <v>0</v>
      </c>
      <c r="CK42" s="59">
        <f t="shared" si="48"/>
        <v>0</v>
      </c>
      <c r="CL42" s="59">
        <f t="shared" si="49"/>
        <v>0</v>
      </c>
      <c r="CM42" s="59">
        <f t="shared" si="50"/>
        <v>0</v>
      </c>
      <c r="CN42" s="58">
        <f t="shared" si="51"/>
        <v>0</v>
      </c>
      <c r="CP42" s="59">
        <f t="shared" si="52"/>
        <v>0</v>
      </c>
      <c r="CQ42" s="59">
        <f t="shared" si="53"/>
        <v>0</v>
      </c>
      <c r="CR42" s="59">
        <f t="shared" si="54"/>
        <v>0</v>
      </c>
      <c r="CS42" s="58">
        <f t="shared" si="55"/>
        <v>0</v>
      </c>
      <c r="CU42" s="59">
        <f t="shared" si="56"/>
        <v>0</v>
      </c>
      <c r="CV42" s="59">
        <f t="shared" si="57"/>
        <v>0</v>
      </c>
      <c r="CX42" s="59">
        <f t="shared" si="58"/>
        <v>0</v>
      </c>
      <c r="CY42" s="59">
        <f t="shared" si="59"/>
        <v>0</v>
      </c>
      <c r="CZ42" s="58">
        <f t="shared" si="60"/>
        <v>0</v>
      </c>
      <c r="DB42" s="59">
        <f t="shared" si="61"/>
        <v>0</v>
      </c>
      <c r="DC42" s="59">
        <f t="shared" si="62"/>
        <v>0</v>
      </c>
      <c r="DD42" s="58">
        <f t="shared" si="63"/>
        <v>0</v>
      </c>
      <c r="DF42" s="58">
        <f t="shared" si="64"/>
        <v>0</v>
      </c>
      <c r="DH42" s="58">
        <f t="shared" si="65"/>
        <v>0</v>
      </c>
      <c r="DJ42" s="57">
        <f t="shared" si="66"/>
        <v>0</v>
      </c>
      <c r="DK42" s="57">
        <f t="shared" si="67"/>
        <v>0</v>
      </c>
      <c r="DL42" s="59">
        <f t="shared" si="68"/>
        <v>0</v>
      </c>
      <c r="DM42" s="58">
        <f t="shared" si="69"/>
        <v>0</v>
      </c>
      <c r="DO42" s="56">
        <f t="shared" si="70"/>
        <v>0</v>
      </c>
      <c r="DP42" s="14">
        <f t="shared" si="71"/>
        <v>0</v>
      </c>
      <c r="DQ42" s="59">
        <f t="shared" si="72"/>
        <v>0</v>
      </c>
      <c r="DR42" s="49">
        <f t="shared" si="73"/>
        <v>0</v>
      </c>
      <c r="DT42" s="58">
        <f t="shared" si="74"/>
        <v>0</v>
      </c>
      <c r="DU42" s="58"/>
      <c r="DV42" s="59">
        <f t="shared" si="75"/>
        <v>0</v>
      </c>
      <c r="DX42" s="58">
        <f t="shared" si="76"/>
        <v>0</v>
      </c>
      <c r="EA42" s="59">
        <f t="shared" si="77"/>
        <v>0</v>
      </c>
      <c r="EB42" s="59">
        <f t="shared" si="78"/>
        <v>0</v>
      </c>
      <c r="EC42" s="58">
        <f t="shared" si="79"/>
        <v>0</v>
      </c>
      <c r="EE42" s="29">
        <f t="shared" si="80"/>
        <v>0</v>
      </c>
      <c r="EF42" s="29">
        <f t="shared" si="81"/>
        <v>0</v>
      </c>
      <c r="EG42" s="58">
        <f t="shared" si="82"/>
        <v>0</v>
      </c>
      <c r="EI42" s="58">
        <f t="shared" si="83"/>
        <v>0</v>
      </c>
      <c r="EK42" s="59">
        <v>40</v>
      </c>
      <c r="EL42" s="59">
        <f>APE!$N$91*EO41</f>
        <v>0</v>
      </c>
      <c r="EM42" s="59">
        <f>IF(EK42&gt;APE!$O$91,0,IF(EK42&gt;APE!$P$91,IF(APE!$E$91="SAC",APE!$C$93/(APE!$O$91-APE!$P$91),IF(APE!$E$91="PRICE",IF(EK42&gt;APE!$D$91,EN42-EL42,EN42-EL42-APE!$C$95/APE!$D$91),0)),0))</f>
        <v>0</v>
      </c>
      <c r="EN42" s="59">
        <f>IF(EK42&gt;APE!$O$91,0,IF(APE!$E$91="SAC",EL42+EM42,IF(APE!$E$91="PRICE",IF(EK42&gt;APE!$P$91,APE!$C$93*APE!$G$91,EL42),0)))</f>
        <v>0</v>
      </c>
      <c r="EO42" s="59">
        <f t="shared" si="84"/>
        <v>0</v>
      </c>
    </row>
    <row r="43" spans="2:145" x14ac:dyDescent="0.25">
      <c r="B43" s="39" t="s">
        <v>125</v>
      </c>
      <c r="C43" s="39" t="s">
        <v>133</v>
      </c>
      <c r="D43" s="39" t="s">
        <v>134</v>
      </c>
      <c r="E43" s="39" t="s">
        <v>135</v>
      </c>
      <c r="F43" s="39" t="s">
        <v>136</v>
      </c>
      <c r="G43" s="39" t="s">
        <v>137</v>
      </c>
      <c r="H43" s="25"/>
      <c r="I43" s="107" t="s">
        <v>138</v>
      </c>
      <c r="J43" s="107" t="s">
        <v>139</v>
      </c>
      <c r="K43" s="53">
        <f t="shared" si="99"/>
        <v>9</v>
      </c>
      <c r="L43" s="52">
        <v>0</v>
      </c>
      <c r="M43" s="52">
        <v>0</v>
      </c>
      <c r="O43" s="26">
        <f t="shared" si="98"/>
        <v>22</v>
      </c>
      <c r="P43" s="117">
        <f t="shared" si="94"/>
        <v>0</v>
      </c>
      <c r="Q43" s="117">
        <f t="shared" si="95"/>
        <v>0</v>
      </c>
      <c r="R43" s="117">
        <f t="shared" si="96"/>
        <v>0</v>
      </c>
      <c r="S43" s="117">
        <f t="shared" si="97"/>
        <v>0</v>
      </c>
      <c r="U43" s="61">
        <f t="shared" si="2"/>
        <v>46538</v>
      </c>
      <c r="V43" s="25">
        <f t="shared" si="0"/>
        <v>2027</v>
      </c>
      <c r="W43" s="25">
        <f t="shared" si="1"/>
        <v>5</v>
      </c>
      <c r="X43" s="25"/>
      <c r="Y43" s="25"/>
      <c r="Z43" s="62">
        <f t="shared" si="3"/>
        <v>0</v>
      </c>
      <c r="AA43" s="62">
        <f t="shared" si="4"/>
        <v>0</v>
      </c>
      <c r="AB43" s="62">
        <f t="shared" si="5"/>
        <v>0</v>
      </c>
      <c r="AC43" s="33">
        <f t="shared" si="6"/>
        <v>0</v>
      </c>
      <c r="AD43" s="69">
        <f t="shared" si="7"/>
        <v>0.97312506543395916</v>
      </c>
      <c r="AE43" s="70">
        <f t="shared" si="8"/>
        <v>0</v>
      </c>
      <c r="AF43" s="25"/>
      <c r="AG43" s="25"/>
      <c r="AH43" s="25"/>
      <c r="AI43" s="25"/>
      <c r="AJ43" s="25"/>
      <c r="AK43" s="25"/>
      <c r="AL43" s="25"/>
      <c r="AM43" s="75">
        <f t="shared" si="86"/>
        <v>0</v>
      </c>
      <c r="AN43" s="25"/>
      <c r="AO43" s="74">
        <f t="shared" si="14"/>
        <v>0</v>
      </c>
      <c r="AP43" s="75">
        <f t="shared" si="15"/>
        <v>0</v>
      </c>
      <c r="AQ43" s="76">
        <f t="shared" si="16"/>
        <v>0</v>
      </c>
      <c r="AR43" s="25"/>
      <c r="AS43" s="75">
        <f t="shared" si="17"/>
        <v>0</v>
      </c>
      <c r="AT43" s="74">
        <f t="shared" si="18"/>
        <v>0</v>
      </c>
      <c r="AU43" s="33">
        <f t="shared" si="19"/>
        <v>0</v>
      </c>
      <c r="AV43" s="25"/>
      <c r="AW43" s="74">
        <f t="shared" si="20"/>
        <v>0</v>
      </c>
      <c r="AX43" s="75">
        <f t="shared" si="21"/>
        <v>0</v>
      </c>
      <c r="AY43" s="76">
        <f t="shared" si="22"/>
        <v>0</v>
      </c>
      <c r="BB43" s="59">
        <f t="shared" si="23"/>
        <v>0</v>
      </c>
      <c r="BC43" s="59">
        <f t="shared" si="24"/>
        <v>0</v>
      </c>
      <c r="BD43" s="59">
        <f t="shared" si="25"/>
        <v>0</v>
      </c>
      <c r="BF43" s="59">
        <f t="shared" si="26"/>
        <v>0</v>
      </c>
      <c r="BG43" s="59">
        <f t="shared" si="27"/>
        <v>0</v>
      </c>
      <c r="BH43" s="59">
        <f t="shared" si="28"/>
        <v>0</v>
      </c>
      <c r="BI43" s="58">
        <f t="shared" si="29"/>
        <v>0</v>
      </c>
      <c r="BK43" s="59">
        <f t="shared" si="30"/>
        <v>0</v>
      </c>
      <c r="BL43" s="59">
        <f t="shared" si="31"/>
        <v>0</v>
      </c>
      <c r="BM43" s="59">
        <f t="shared" si="32"/>
        <v>0</v>
      </c>
      <c r="BN43" s="58">
        <f t="shared" si="33"/>
        <v>0</v>
      </c>
      <c r="BP43" s="58">
        <f t="shared" si="34"/>
        <v>0</v>
      </c>
      <c r="BR43" s="57">
        <f t="shared" si="35"/>
        <v>0</v>
      </c>
      <c r="BS43" s="57">
        <f t="shared" si="36"/>
        <v>0</v>
      </c>
      <c r="BT43" s="59">
        <f t="shared" si="37"/>
        <v>0</v>
      </c>
      <c r="BU43" s="58">
        <f t="shared" si="38"/>
        <v>0</v>
      </c>
      <c r="BW43" s="56">
        <f t="shared" si="39"/>
        <v>0</v>
      </c>
      <c r="BX43" s="14">
        <f t="shared" si="40"/>
        <v>0</v>
      </c>
      <c r="BY43" s="59">
        <f t="shared" si="41"/>
        <v>0</v>
      </c>
      <c r="BZ43" s="58">
        <f t="shared" si="42"/>
        <v>0</v>
      </c>
      <c r="CB43" s="58">
        <f t="shared" si="43"/>
        <v>0</v>
      </c>
      <c r="CD43" s="58">
        <f t="shared" si="44"/>
        <v>0</v>
      </c>
      <c r="CG43" s="59">
        <f t="shared" si="45"/>
        <v>0</v>
      </c>
      <c r="CH43" s="59">
        <f t="shared" si="46"/>
        <v>0</v>
      </c>
      <c r="CI43" s="59">
        <f t="shared" si="47"/>
        <v>0</v>
      </c>
      <c r="CK43" s="59">
        <f t="shared" si="48"/>
        <v>0</v>
      </c>
      <c r="CL43" s="59">
        <f t="shared" si="49"/>
        <v>0</v>
      </c>
      <c r="CM43" s="59">
        <f t="shared" si="50"/>
        <v>0</v>
      </c>
      <c r="CN43" s="58">
        <f t="shared" si="51"/>
        <v>0</v>
      </c>
      <c r="CP43" s="59">
        <f t="shared" si="52"/>
        <v>0</v>
      </c>
      <c r="CQ43" s="59">
        <f t="shared" si="53"/>
        <v>0</v>
      </c>
      <c r="CR43" s="59">
        <f t="shared" si="54"/>
        <v>0</v>
      </c>
      <c r="CS43" s="58">
        <f t="shared" si="55"/>
        <v>0</v>
      </c>
      <c r="CU43" s="59">
        <f t="shared" si="56"/>
        <v>0</v>
      </c>
      <c r="CV43" s="59">
        <f t="shared" si="57"/>
        <v>0</v>
      </c>
      <c r="CX43" s="59">
        <f t="shared" si="58"/>
        <v>0</v>
      </c>
      <c r="CY43" s="59">
        <f t="shared" si="59"/>
        <v>0</v>
      </c>
      <c r="CZ43" s="58">
        <f t="shared" si="60"/>
        <v>0</v>
      </c>
      <c r="DB43" s="59">
        <f t="shared" si="61"/>
        <v>0</v>
      </c>
      <c r="DC43" s="59">
        <f t="shared" si="62"/>
        <v>0</v>
      </c>
      <c r="DD43" s="58">
        <f t="shared" si="63"/>
        <v>0</v>
      </c>
      <c r="DF43" s="58">
        <f t="shared" si="64"/>
        <v>0</v>
      </c>
      <c r="DH43" s="58">
        <f t="shared" si="65"/>
        <v>0</v>
      </c>
      <c r="DJ43" s="57">
        <f t="shared" si="66"/>
        <v>0</v>
      </c>
      <c r="DK43" s="57">
        <f t="shared" si="67"/>
        <v>0</v>
      </c>
      <c r="DL43" s="59">
        <f t="shared" si="68"/>
        <v>0</v>
      </c>
      <c r="DM43" s="58">
        <f t="shared" si="69"/>
        <v>0</v>
      </c>
      <c r="DO43" s="56">
        <f t="shared" si="70"/>
        <v>0</v>
      </c>
      <c r="DP43" s="14">
        <f t="shared" si="71"/>
        <v>0</v>
      </c>
      <c r="DQ43" s="59">
        <f t="shared" si="72"/>
        <v>0</v>
      </c>
      <c r="DR43" s="49">
        <f t="shared" si="73"/>
        <v>0</v>
      </c>
      <c r="DT43" s="58">
        <f t="shared" si="74"/>
        <v>0</v>
      </c>
      <c r="DU43" s="58"/>
      <c r="DV43" s="59">
        <f t="shared" si="75"/>
        <v>0</v>
      </c>
      <c r="DX43" s="58">
        <f t="shared" si="76"/>
        <v>0</v>
      </c>
      <c r="EA43" s="59">
        <f t="shared" si="77"/>
        <v>0</v>
      </c>
      <c r="EB43" s="59">
        <f t="shared" si="78"/>
        <v>0</v>
      </c>
      <c r="EC43" s="58">
        <f t="shared" si="79"/>
        <v>0</v>
      </c>
      <c r="EE43" s="29">
        <f t="shared" si="80"/>
        <v>0</v>
      </c>
      <c r="EF43" s="29">
        <f t="shared" si="81"/>
        <v>0</v>
      </c>
      <c r="EG43" s="58">
        <f t="shared" si="82"/>
        <v>0</v>
      </c>
      <c r="EI43" s="58">
        <f t="shared" si="83"/>
        <v>0</v>
      </c>
      <c r="EK43" s="59">
        <v>41</v>
      </c>
      <c r="EL43" s="59">
        <f>APE!$N$91*EO42</f>
        <v>0</v>
      </c>
      <c r="EM43" s="59">
        <f>IF(EK43&gt;APE!$O$91,0,IF(EK43&gt;APE!$P$91,IF(APE!$E$91="SAC",APE!$C$93/(APE!$O$91-APE!$P$91),IF(APE!$E$91="PRICE",IF(EK43&gt;APE!$D$91,EN43-EL43,EN43-EL43-APE!$C$95/APE!$D$91),0)),0))</f>
        <v>0</v>
      </c>
      <c r="EN43" s="59">
        <f>IF(EK43&gt;APE!$O$91,0,IF(APE!$E$91="SAC",EL43+EM43,IF(APE!$E$91="PRICE",IF(EK43&gt;APE!$P$91,APE!$C$93*APE!$G$91,EL43),0)))</f>
        <v>0</v>
      </c>
      <c r="EO43" s="59">
        <f t="shared" si="84"/>
        <v>0</v>
      </c>
    </row>
    <row r="44" spans="2:145" x14ac:dyDescent="0.25">
      <c r="B44" s="109">
        <f t="shared" ref="B44:B55" si="100">G17</f>
        <v>0</v>
      </c>
      <c r="C44" s="109">
        <f t="shared" ref="C44:C55" si="101">AI3/C17</f>
        <v>0</v>
      </c>
      <c r="D44" s="109">
        <f t="shared" ref="D44:D55" si="102">AM3/C17</f>
        <v>0</v>
      </c>
      <c r="E44" s="109">
        <f t="shared" ref="E44:E55" si="103">AM3*(1+$J$35)/C17</f>
        <v>0</v>
      </c>
      <c r="F44" s="109">
        <f t="shared" ref="F44:F55" si="104">AM3*(1-$J$36)/C17</f>
        <v>0</v>
      </c>
      <c r="G44" s="109">
        <f t="shared" ref="G44:G55" si="105">AU3/C17</f>
        <v>0</v>
      </c>
      <c r="I44" s="108">
        <f t="shared" ref="I44:I55" si="106">F44</f>
        <v>0</v>
      </c>
      <c r="J44" s="108">
        <f t="shared" ref="J44:J55" si="107">E44-F44</f>
        <v>0</v>
      </c>
      <c r="K44" s="53">
        <f t="shared" si="99"/>
        <v>10</v>
      </c>
      <c r="L44" s="52">
        <v>0</v>
      </c>
      <c r="M44" s="52">
        <v>0</v>
      </c>
      <c r="O44" s="26">
        <f t="shared" si="98"/>
        <v>23</v>
      </c>
      <c r="P44" s="117">
        <f t="shared" si="94"/>
        <v>0</v>
      </c>
      <c r="Q44" s="117">
        <f t="shared" si="95"/>
        <v>0</v>
      </c>
      <c r="R44" s="117">
        <f t="shared" si="96"/>
        <v>0</v>
      </c>
      <c r="S44" s="117">
        <f t="shared" si="97"/>
        <v>0</v>
      </c>
      <c r="U44" s="61">
        <f t="shared" si="2"/>
        <v>46568</v>
      </c>
      <c r="V44" s="25">
        <f t="shared" si="0"/>
        <v>2027</v>
      </c>
      <c r="W44" s="25">
        <f t="shared" si="1"/>
        <v>6</v>
      </c>
      <c r="X44" s="25"/>
      <c r="Y44" s="25"/>
      <c r="Z44" s="62">
        <f t="shared" si="3"/>
        <v>0</v>
      </c>
      <c r="AA44" s="62">
        <f t="shared" si="4"/>
        <v>0</v>
      </c>
      <c r="AB44" s="62">
        <f t="shared" si="5"/>
        <v>0</v>
      </c>
      <c r="AC44" s="33">
        <f t="shared" si="6"/>
        <v>0</v>
      </c>
      <c r="AD44" s="69">
        <f t="shared" si="7"/>
        <v>0.97247868205292043</v>
      </c>
      <c r="AE44" s="70">
        <f t="shared" si="8"/>
        <v>0</v>
      </c>
      <c r="AF44" s="25"/>
      <c r="AG44" s="25"/>
      <c r="AH44" s="25"/>
      <c r="AI44" s="25"/>
      <c r="AJ44" s="25"/>
      <c r="AK44" s="25"/>
      <c r="AL44" s="25"/>
      <c r="AM44" s="75">
        <f t="shared" si="86"/>
        <v>0</v>
      </c>
      <c r="AN44" s="25"/>
      <c r="AO44" s="74">
        <f t="shared" si="14"/>
        <v>0</v>
      </c>
      <c r="AP44" s="75">
        <f t="shared" si="15"/>
        <v>0</v>
      </c>
      <c r="AQ44" s="76">
        <f t="shared" si="16"/>
        <v>0</v>
      </c>
      <c r="AR44" s="25"/>
      <c r="AS44" s="75">
        <f t="shared" si="17"/>
        <v>0</v>
      </c>
      <c r="AT44" s="74">
        <f t="shared" si="18"/>
        <v>0</v>
      </c>
      <c r="AU44" s="33">
        <f t="shared" si="19"/>
        <v>0</v>
      </c>
      <c r="AV44" s="25"/>
      <c r="AW44" s="74">
        <f t="shared" si="20"/>
        <v>0</v>
      </c>
      <c r="AX44" s="75">
        <f t="shared" si="21"/>
        <v>0</v>
      </c>
      <c r="AY44" s="76">
        <f t="shared" si="22"/>
        <v>0</v>
      </c>
      <c r="BB44" s="59">
        <f t="shared" si="23"/>
        <v>0</v>
      </c>
      <c r="BC44" s="59">
        <f t="shared" si="24"/>
        <v>0</v>
      </c>
      <c r="BD44" s="59">
        <f t="shared" si="25"/>
        <v>0</v>
      </c>
      <c r="BF44" s="59">
        <f t="shared" si="26"/>
        <v>0</v>
      </c>
      <c r="BG44" s="59">
        <f t="shared" si="27"/>
        <v>0</v>
      </c>
      <c r="BH44" s="59">
        <f t="shared" si="28"/>
        <v>0</v>
      </c>
      <c r="BI44" s="58">
        <f t="shared" si="29"/>
        <v>0</v>
      </c>
      <c r="BK44" s="59">
        <f t="shared" si="30"/>
        <v>0</v>
      </c>
      <c r="BL44" s="59">
        <f t="shared" si="31"/>
        <v>0</v>
      </c>
      <c r="BM44" s="59">
        <f t="shared" si="32"/>
        <v>0</v>
      </c>
      <c r="BN44" s="58">
        <f t="shared" si="33"/>
        <v>0</v>
      </c>
      <c r="BP44" s="58">
        <f t="shared" si="34"/>
        <v>0</v>
      </c>
      <c r="BR44" s="57">
        <f t="shared" si="35"/>
        <v>0</v>
      </c>
      <c r="BS44" s="57">
        <f t="shared" si="36"/>
        <v>0</v>
      </c>
      <c r="BT44" s="59">
        <f t="shared" si="37"/>
        <v>0</v>
      </c>
      <c r="BU44" s="58">
        <f t="shared" si="38"/>
        <v>0</v>
      </c>
      <c r="BW44" s="56">
        <f t="shared" si="39"/>
        <v>0</v>
      </c>
      <c r="BX44" s="14">
        <f t="shared" si="40"/>
        <v>0</v>
      </c>
      <c r="BY44" s="59">
        <f t="shared" si="41"/>
        <v>0</v>
      </c>
      <c r="BZ44" s="58">
        <f t="shared" si="42"/>
        <v>0</v>
      </c>
      <c r="CB44" s="58">
        <f t="shared" si="43"/>
        <v>0</v>
      </c>
      <c r="CD44" s="58">
        <f t="shared" si="44"/>
        <v>0</v>
      </c>
      <c r="CG44" s="59">
        <f t="shared" si="45"/>
        <v>0</v>
      </c>
      <c r="CH44" s="59">
        <f t="shared" si="46"/>
        <v>0</v>
      </c>
      <c r="CI44" s="59">
        <f t="shared" si="47"/>
        <v>0</v>
      </c>
      <c r="CK44" s="59">
        <f t="shared" si="48"/>
        <v>0</v>
      </c>
      <c r="CL44" s="59">
        <f t="shared" si="49"/>
        <v>0</v>
      </c>
      <c r="CM44" s="59">
        <f t="shared" si="50"/>
        <v>0</v>
      </c>
      <c r="CN44" s="58">
        <f t="shared" si="51"/>
        <v>0</v>
      </c>
      <c r="CP44" s="59">
        <f t="shared" si="52"/>
        <v>0</v>
      </c>
      <c r="CQ44" s="59">
        <f t="shared" si="53"/>
        <v>0</v>
      </c>
      <c r="CR44" s="59">
        <f t="shared" si="54"/>
        <v>0</v>
      </c>
      <c r="CS44" s="58">
        <f t="shared" si="55"/>
        <v>0</v>
      </c>
      <c r="CU44" s="59">
        <f t="shared" si="56"/>
        <v>0</v>
      </c>
      <c r="CV44" s="59">
        <f t="shared" si="57"/>
        <v>0</v>
      </c>
      <c r="CX44" s="59">
        <f t="shared" si="58"/>
        <v>0</v>
      </c>
      <c r="CY44" s="59">
        <f t="shared" si="59"/>
        <v>0</v>
      </c>
      <c r="CZ44" s="58">
        <f t="shared" si="60"/>
        <v>0</v>
      </c>
      <c r="DB44" s="59">
        <f t="shared" si="61"/>
        <v>0</v>
      </c>
      <c r="DC44" s="59">
        <f t="shared" si="62"/>
        <v>0</v>
      </c>
      <c r="DD44" s="58">
        <f t="shared" si="63"/>
        <v>0</v>
      </c>
      <c r="DF44" s="58">
        <f t="shared" si="64"/>
        <v>0</v>
      </c>
      <c r="DH44" s="58">
        <f t="shared" si="65"/>
        <v>0</v>
      </c>
      <c r="DJ44" s="57">
        <f t="shared" si="66"/>
        <v>0</v>
      </c>
      <c r="DK44" s="57">
        <f t="shared" si="67"/>
        <v>0</v>
      </c>
      <c r="DL44" s="59">
        <f t="shared" si="68"/>
        <v>0</v>
      </c>
      <c r="DM44" s="58">
        <f t="shared" si="69"/>
        <v>0</v>
      </c>
      <c r="DO44" s="56">
        <f t="shared" si="70"/>
        <v>0</v>
      </c>
      <c r="DP44" s="14">
        <f t="shared" si="71"/>
        <v>0</v>
      </c>
      <c r="DQ44" s="59">
        <f t="shared" si="72"/>
        <v>0</v>
      </c>
      <c r="DR44" s="49">
        <f t="shared" si="73"/>
        <v>0</v>
      </c>
      <c r="DT44" s="58">
        <f t="shared" si="74"/>
        <v>0</v>
      </c>
      <c r="DU44" s="58"/>
      <c r="DV44" s="59">
        <f t="shared" si="75"/>
        <v>0</v>
      </c>
      <c r="DX44" s="58">
        <f t="shared" si="76"/>
        <v>0</v>
      </c>
      <c r="EA44" s="59">
        <f t="shared" si="77"/>
        <v>0</v>
      </c>
      <c r="EB44" s="59">
        <f t="shared" si="78"/>
        <v>0</v>
      </c>
      <c r="EC44" s="58">
        <f t="shared" si="79"/>
        <v>0</v>
      </c>
      <c r="EE44" s="29">
        <f t="shared" si="80"/>
        <v>0</v>
      </c>
      <c r="EF44" s="29">
        <f t="shared" si="81"/>
        <v>0</v>
      </c>
      <c r="EG44" s="58">
        <f t="shared" si="82"/>
        <v>0</v>
      </c>
      <c r="EI44" s="58">
        <f t="shared" si="83"/>
        <v>0</v>
      </c>
      <c r="EK44" s="59">
        <v>42</v>
      </c>
      <c r="EL44" s="59">
        <f>APE!$N$91*EO43</f>
        <v>0</v>
      </c>
      <c r="EM44" s="59">
        <f>IF(EK44&gt;APE!$O$91,0,IF(EK44&gt;APE!$P$91,IF(APE!$E$91="SAC",APE!$C$93/(APE!$O$91-APE!$P$91),IF(APE!$E$91="PRICE",IF(EK44&gt;APE!$D$91,EN44-EL44,EN44-EL44-APE!$C$95/APE!$D$91),0)),0))</f>
        <v>0</v>
      </c>
      <c r="EN44" s="59">
        <f>IF(EK44&gt;APE!$O$91,0,IF(APE!$E$91="SAC",EL44+EM44,IF(APE!$E$91="PRICE",IF(EK44&gt;APE!$P$91,APE!$C$93*APE!$G$91,EL44),0)))</f>
        <v>0</v>
      </c>
      <c r="EO44" s="59">
        <f t="shared" si="84"/>
        <v>0</v>
      </c>
    </row>
    <row r="45" spans="2:145" x14ac:dyDescent="0.25">
      <c r="B45" s="109">
        <f t="shared" si="100"/>
        <v>0</v>
      </c>
      <c r="C45" s="109">
        <f t="shared" si="101"/>
        <v>0</v>
      </c>
      <c r="D45" s="109">
        <f t="shared" si="102"/>
        <v>0</v>
      </c>
      <c r="E45" s="109">
        <f t="shared" si="103"/>
        <v>0</v>
      </c>
      <c r="F45" s="109">
        <f t="shared" si="104"/>
        <v>0</v>
      </c>
      <c r="G45" s="109">
        <f t="shared" si="105"/>
        <v>0</v>
      </c>
      <c r="I45" s="108">
        <f t="shared" si="106"/>
        <v>0</v>
      </c>
      <c r="J45" s="108">
        <f t="shared" si="107"/>
        <v>0</v>
      </c>
      <c r="K45" s="53">
        <f t="shared" si="99"/>
        <v>11</v>
      </c>
      <c r="L45" s="52">
        <v>0</v>
      </c>
      <c r="M45" s="52">
        <v>0</v>
      </c>
      <c r="O45" s="26">
        <f t="shared" si="98"/>
        <v>24</v>
      </c>
      <c r="P45" s="117">
        <f t="shared" si="94"/>
        <v>0</v>
      </c>
      <c r="Q45" s="117">
        <f t="shared" si="95"/>
        <v>0</v>
      </c>
      <c r="R45" s="117">
        <f t="shared" si="96"/>
        <v>0</v>
      </c>
      <c r="S45" s="117">
        <f t="shared" si="97"/>
        <v>0</v>
      </c>
      <c r="U45" s="61">
        <f t="shared" si="2"/>
        <v>46599</v>
      </c>
      <c r="V45" s="25">
        <f t="shared" si="0"/>
        <v>2027</v>
      </c>
      <c r="W45" s="25">
        <f t="shared" si="1"/>
        <v>7</v>
      </c>
      <c r="X45" s="25"/>
      <c r="Y45" s="25"/>
      <c r="Z45" s="62">
        <f t="shared" si="3"/>
        <v>0</v>
      </c>
      <c r="AA45" s="62">
        <f t="shared" si="4"/>
        <v>0</v>
      </c>
      <c r="AB45" s="62">
        <f t="shared" si="5"/>
        <v>0</v>
      </c>
      <c r="AC45" s="33">
        <f t="shared" si="6"/>
        <v>0</v>
      </c>
      <c r="AD45" s="69">
        <f t="shared" si="7"/>
        <v>0.97183272802211651</v>
      </c>
      <c r="AE45" s="70">
        <f t="shared" si="8"/>
        <v>0</v>
      </c>
      <c r="AF45" s="25"/>
      <c r="AG45" s="25"/>
      <c r="AH45" s="25"/>
      <c r="AI45" s="25"/>
      <c r="AJ45" s="25"/>
      <c r="AK45" s="25"/>
      <c r="AL45" s="25"/>
      <c r="AM45" s="75">
        <f t="shared" si="86"/>
        <v>0</v>
      </c>
      <c r="AN45" s="25"/>
      <c r="AO45" s="74">
        <f t="shared" si="14"/>
        <v>0</v>
      </c>
      <c r="AP45" s="75">
        <f t="shared" si="15"/>
        <v>0</v>
      </c>
      <c r="AQ45" s="76">
        <f t="shared" si="16"/>
        <v>0</v>
      </c>
      <c r="AR45" s="25"/>
      <c r="AS45" s="75">
        <f t="shared" si="17"/>
        <v>0</v>
      </c>
      <c r="AT45" s="74">
        <f t="shared" si="18"/>
        <v>0</v>
      </c>
      <c r="AU45" s="33">
        <f t="shared" si="19"/>
        <v>0</v>
      </c>
      <c r="AV45" s="25"/>
      <c r="AW45" s="74">
        <f t="shared" si="20"/>
        <v>0</v>
      </c>
      <c r="AX45" s="75">
        <f t="shared" si="21"/>
        <v>0</v>
      </c>
      <c r="AY45" s="76">
        <f t="shared" si="22"/>
        <v>0</v>
      </c>
      <c r="BB45" s="59">
        <f t="shared" si="23"/>
        <v>0</v>
      </c>
      <c r="BC45" s="59">
        <f t="shared" si="24"/>
        <v>0</v>
      </c>
      <c r="BD45" s="59">
        <f t="shared" si="25"/>
        <v>0</v>
      </c>
      <c r="BF45" s="59">
        <f t="shared" si="26"/>
        <v>0</v>
      </c>
      <c r="BG45" s="59">
        <f t="shared" si="27"/>
        <v>0</v>
      </c>
      <c r="BH45" s="59">
        <f t="shared" si="28"/>
        <v>0</v>
      </c>
      <c r="BI45" s="58">
        <f t="shared" si="29"/>
        <v>0</v>
      </c>
      <c r="BK45" s="59">
        <f t="shared" si="30"/>
        <v>0</v>
      </c>
      <c r="BL45" s="59">
        <f t="shared" si="31"/>
        <v>0</v>
      </c>
      <c r="BM45" s="59">
        <f t="shared" si="32"/>
        <v>0</v>
      </c>
      <c r="BN45" s="58">
        <f t="shared" si="33"/>
        <v>0</v>
      </c>
      <c r="BP45" s="58">
        <f t="shared" si="34"/>
        <v>0</v>
      </c>
      <c r="BR45" s="57">
        <f t="shared" si="35"/>
        <v>0</v>
      </c>
      <c r="BS45" s="57">
        <f t="shared" si="36"/>
        <v>0</v>
      </c>
      <c r="BT45" s="59">
        <f t="shared" si="37"/>
        <v>0</v>
      </c>
      <c r="BU45" s="58">
        <f t="shared" si="38"/>
        <v>0</v>
      </c>
      <c r="BW45" s="56">
        <f t="shared" si="39"/>
        <v>0</v>
      </c>
      <c r="BX45" s="14">
        <f t="shared" si="40"/>
        <v>0</v>
      </c>
      <c r="BY45" s="59">
        <f t="shared" si="41"/>
        <v>0</v>
      </c>
      <c r="BZ45" s="58">
        <f t="shared" si="42"/>
        <v>0</v>
      </c>
      <c r="CB45" s="58">
        <f t="shared" si="43"/>
        <v>0</v>
      </c>
      <c r="CD45" s="58">
        <f t="shared" si="44"/>
        <v>0</v>
      </c>
      <c r="CG45" s="59">
        <f t="shared" si="45"/>
        <v>0</v>
      </c>
      <c r="CH45" s="59">
        <f t="shared" si="46"/>
        <v>0</v>
      </c>
      <c r="CI45" s="59">
        <f t="shared" si="47"/>
        <v>0</v>
      </c>
      <c r="CK45" s="59">
        <f t="shared" si="48"/>
        <v>0</v>
      </c>
      <c r="CL45" s="59">
        <f t="shared" si="49"/>
        <v>0</v>
      </c>
      <c r="CM45" s="59">
        <f t="shared" si="50"/>
        <v>0</v>
      </c>
      <c r="CN45" s="58">
        <f t="shared" si="51"/>
        <v>0</v>
      </c>
      <c r="CP45" s="59">
        <f t="shared" si="52"/>
        <v>0</v>
      </c>
      <c r="CQ45" s="59">
        <f t="shared" si="53"/>
        <v>0</v>
      </c>
      <c r="CR45" s="59">
        <f t="shared" si="54"/>
        <v>0</v>
      </c>
      <c r="CS45" s="58">
        <f t="shared" si="55"/>
        <v>0</v>
      </c>
      <c r="CU45" s="59">
        <f t="shared" si="56"/>
        <v>0</v>
      </c>
      <c r="CV45" s="59">
        <f t="shared" si="57"/>
        <v>0</v>
      </c>
      <c r="CX45" s="59">
        <f t="shared" si="58"/>
        <v>0</v>
      </c>
      <c r="CY45" s="59">
        <f t="shared" si="59"/>
        <v>0</v>
      </c>
      <c r="CZ45" s="58">
        <f t="shared" si="60"/>
        <v>0</v>
      </c>
      <c r="DB45" s="59">
        <f t="shared" si="61"/>
        <v>0</v>
      </c>
      <c r="DC45" s="59">
        <f t="shared" si="62"/>
        <v>0</v>
      </c>
      <c r="DD45" s="58">
        <f t="shared" si="63"/>
        <v>0</v>
      </c>
      <c r="DF45" s="58">
        <f t="shared" si="64"/>
        <v>0</v>
      </c>
      <c r="DH45" s="58">
        <f t="shared" si="65"/>
        <v>0</v>
      </c>
      <c r="DJ45" s="57">
        <f t="shared" si="66"/>
        <v>0</v>
      </c>
      <c r="DK45" s="57">
        <f t="shared" si="67"/>
        <v>0</v>
      </c>
      <c r="DL45" s="59">
        <f t="shared" si="68"/>
        <v>0</v>
      </c>
      <c r="DM45" s="58">
        <f t="shared" si="69"/>
        <v>0</v>
      </c>
      <c r="DO45" s="56">
        <f t="shared" si="70"/>
        <v>0</v>
      </c>
      <c r="DP45" s="14">
        <f t="shared" si="71"/>
        <v>0</v>
      </c>
      <c r="DQ45" s="59">
        <f t="shared" si="72"/>
        <v>0</v>
      </c>
      <c r="DR45" s="49">
        <f t="shared" si="73"/>
        <v>0</v>
      </c>
      <c r="DT45" s="58">
        <f t="shared" si="74"/>
        <v>0</v>
      </c>
      <c r="DU45" s="58"/>
      <c r="DV45" s="59">
        <f t="shared" si="75"/>
        <v>0</v>
      </c>
      <c r="DX45" s="58">
        <f t="shared" si="76"/>
        <v>0</v>
      </c>
      <c r="EA45" s="59">
        <f t="shared" si="77"/>
        <v>0</v>
      </c>
      <c r="EB45" s="59">
        <f t="shared" si="78"/>
        <v>0</v>
      </c>
      <c r="EC45" s="58">
        <f t="shared" si="79"/>
        <v>0</v>
      </c>
      <c r="EE45" s="29">
        <f t="shared" si="80"/>
        <v>0</v>
      </c>
      <c r="EF45" s="29">
        <f t="shared" si="81"/>
        <v>0</v>
      </c>
      <c r="EG45" s="58">
        <f t="shared" si="82"/>
        <v>0</v>
      </c>
      <c r="EI45" s="58">
        <f t="shared" si="83"/>
        <v>0</v>
      </c>
      <c r="EK45" s="59">
        <v>43</v>
      </c>
      <c r="EL45" s="59">
        <f>APE!$N$91*EO44</f>
        <v>0</v>
      </c>
      <c r="EM45" s="59">
        <f>IF(EK45&gt;APE!$O$91,0,IF(EK45&gt;APE!$P$91,IF(APE!$E$91="SAC",APE!$C$93/(APE!$O$91-APE!$P$91),IF(APE!$E$91="PRICE",IF(EK45&gt;APE!$D$91,EN45-EL45,EN45-EL45-APE!$C$95/APE!$D$91),0)),0))</f>
        <v>0</v>
      </c>
      <c r="EN45" s="59">
        <f>IF(EK45&gt;APE!$O$91,0,IF(APE!$E$91="SAC",EL45+EM45,IF(APE!$E$91="PRICE",IF(EK45&gt;APE!$P$91,APE!$C$93*APE!$G$91,EL45),0)))</f>
        <v>0</v>
      </c>
      <c r="EO45" s="59">
        <f t="shared" si="84"/>
        <v>0</v>
      </c>
    </row>
    <row r="46" spans="2:145" x14ac:dyDescent="0.25">
      <c r="B46" s="109">
        <f t="shared" si="100"/>
        <v>0</v>
      </c>
      <c r="C46" s="109">
        <f t="shared" si="101"/>
        <v>0</v>
      </c>
      <c r="D46" s="109">
        <f t="shared" si="102"/>
        <v>0</v>
      </c>
      <c r="E46" s="109">
        <f t="shared" si="103"/>
        <v>0</v>
      </c>
      <c r="F46" s="109">
        <f t="shared" si="104"/>
        <v>0</v>
      </c>
      <c r="G46" s="109">
        <f t="shared" si="105"/>
        <v>0</v>
      </c>
      <c r="I46" s="108">
        <f t="shared" si="106"/>
        <v>0</v>
      </c>
      <c r="J46" s="108">
        <f t="shared" si="107"/>
        <v>0</v>
      </c>
      <c r="K46" s="53">
        <f t="shared" si="99"/>
        <v>12</v>
      </c>
      <c r="L46" s="52">
        <v>0</v>
      </c>
      <c r="M46" s="52">
        <v>0</v>
      </c>
      <c r="O46" s="26">
        <f t="shared" si="98"/>
        <v>25</v>
      </c>
      <c r="P46" s="117">
        <f t="shared" si="94"/>
        <v>0</v>
      </c>
      <c r="Q46" s="117">
        <f t="shared" si="95"/>
        <v>0</v>
      </c>
      <c r="R46" s="117">
        <f t="shared" si="96"/>
        <v>0</v>
      </c>
      <c r="S46" s="117">
        <f t="shared" si="97"/>
        <v>0</v>
      </c>
      <c r="U46" s="61">
        <f t="shared" si="2"/>
        <v>46630</v>
      </c>
      <c r="V46" s="25">
        <f t="shared" si="0"/>
        <v>2027</v>
      </c>
      <c r="W46" s="25">
        <f t="shared" si="1"/>
        <v>8</v>
      </c>
      <c r="X46" s="25"/>
      <c r="Y46" s="25"/>
      <c r="Z46" s="62">
        <f t="shared" si="3"/>
        <v>0</v>
      </c>
      <c r="AA46" s="62">
        <f t="shared" si="4"/>
        <v>0</v>
      </c>
      <c r="AB46" s="62">
        <f t="shared" si="5"/>
        <v>0</v>
      </c>
      <c r="AC46" s="33">
        <f t="shared" si="6"/>
        <v>0</v>
      </c>
      <c r="AD46" s="69">
        <f t="shared" si="7"/>
        <v>0.97118720305635797</v>
      </c>
      <c r="AE46" s="70">
        <f t="shared" si="8"/>
        <v>0</v>
      </c>
      <c r="AF46" s="25"/>
      <c r="AG46" s="25"/>
      <c r="AH46" s="25"/>
      <c r="AI46" s="25"/>
      <c r="AJ46" s="25"/>
      <c r="AK46" s="25"/>
      <c r="AL46" s="25"/>
      <c r="AM46" s="75">
        <f t="shared" si="86"/>
        <v>0</v>
      </c>
      <c r="AN46" s="25"/>
      <c r="AO46" s="74">
        <f t="shared" si="14"/>
        <v>0</v>
      </c>
      <c r="AP46" s="75">
        <f t="shared" si="15"/>
        <v>0</v>
      </c>
      <c r="AQ46" s="76">
        <f t="shared" si="16"/>
        <v>0</v>
      </c>
      <c r="AR46" s="25"/>
      <c r="AS46" s="75">
        <f t="shared" si="17"/>
        <v>0</v>
      </c>
      <c r="AT46" s="74">
        <f t="shared" si="18"/>
        <v>0</v>
      </c>
      <c r="AU46" s="33">
        <f t="shared" si="19"/>
        <v>0</v>
      </c>
      <c r="AV46" s="25"/>
      <c r="AW46" s="74">
        <f t="shared" si="20"/>
        <v>0</v>
      </c>
      <c r="AX46" s="75">
        <f t="shared" si="21"/>
        <v>0</v>
      </c>
      <c r="AY46" s="76">
        <f t="shared" si="22"/>
        <v>0</v>
      </c>
      <c r="BB46" s="59">
        <f t="shared" si="23"/>
        <v>0</v>
      </c>
      <c r="BC46" s="59">
        <f t="shared" si="24"/>
        <v>0</v>
      </c>
      <c r="BD46" s="59">
        <f t="shared" si="25"/>
        <v>0</v>
      </c>
      <c r="BF46" s="59">
        <f t="shared" si="26"/>
        <v>0</v>
      </c>
      <c r="BG46" s="59">
        <f t="shared" si="27"/>
        <v>0</v>
      </c>
      <c r="BH46" s="59">
        <f t="shared" si="28"/>
        <v>0</v>
      </c>
      <c r="BI46" s="58">
        <f t="shared" si="29"/>
        <v>0</v>
      </c>
      <c r="BK46" s="59">
        <f t="shared" si="30"/>
        <v>0</v>
      </c>
      <c r="BL46" s="59">
        <f t="shared" si="31"/>
        <v>0</v>
      </c>
      <c r="BM46" s="59">
        <f t="shared" si="32"/>
        <v>0</v>
      </c>
      <c r="BN46" s="58">
        <f t="shared" si="33"/>
        <v>0</v>
      </c>
      <c r="BP46" s="58">
        <f t="shared" si="34"/>
        <v>0</v>
      </c>
      <c r="BR46" s="57">
        <f t="shared" si="35"/>
        <v>0</v>
      </c>
      <c r="BS46" s="57">
        <f t="shared" si="36"/>
        <v>0</v>
      </c>
      <c r="BT46" s="59">
        <f t="shared" si="37"/>
        <v>0</v>
      </c>
      <c r="BU46" s="58">
        <f t="shared" si="38"/>
        <v>0</v>
      </c>
      <c r="BW46" s="56">
        <f t="shared" si="39"/>
        <v>0</v>
      </c>
      <c r="BX46" s="14">
        <f t="shared" si="40"/>
        <v>0</v>
      </c>
      <c r="BY46" s="59">
        <f t="shared" si="41"/>
        <v>0</v>
      </c>
      <c r="BZ46" s="58">
        <f t="shared" si="42"/>
        <v>0</v>
      </c>
      <c r="CB46" s="58">
        <f t="shared" si="43"/>
        <v>0</v>
      </c>
      <c r="CD46" s="58">
        <f t="shared" si="44"/>
        <v>0</v>
      </c>
      <c r="CG46" s="59">
        <f t="shared" si="45"/>
        <v>0</v>
      </c>
      <c r="CH46" s="59">
        <f t="shared" si="46"/>
        <v>0</v>
      </c>
      <c r="CI46" s="59">
        <f t="shared" si="47"/>
        <v>0</v>
      </c>
      <c r="CK46" s="59">
        <f t="shared" si="48"/>
        <v>0</v>
      </c>
      <c r="CL46" s="59">
        <f t="shared" si="49"/>
        <v>0</v>
      </c>
      <c r="CM46" s="59">
        <f t="shared" si="50"/>
        <v>0</v>
      </c>
      <c r="CN46" s="58">
        <f t="shared" si="51"/>
        <v>0</v>
      </c>
      <c r="CP46" s="59">
        <f t="shared" si="52"/>
        <v>0</v>
      </c>
      <c r="CQ46" s="59">
        <f t="shared" si="53"/>
        <v>0</v>
      </c>
      <c r="CR46" s="59">
        <f t="shared" si="54"/>
        <v>0</v>
      </c>
      <c r="CS46" s="58">
        <f t="shared" si="55"/>
        <v>0</v>
      </c>
      <c r="CU46" s="59">
        <f t="shared" si="56"/>
        <v>0</v>
      </c>
      <c r="CV46" s="59">
        <f t="shared" si="57"/>
        <v>0</v>
      </c>
      <c r="CX46" s="59">
        <f t="shared" si="58"/>
        <v>0</v>
      </c>
      <c r="CY46" s="59">
        <f t="shared" si="59"/>
        <v>0</v>
      </c>
      <c r="CZ46" s="58">
        <f t="shared" si="60"/>
        <v>0</v>
      </c>
      <c r="DB46" s="59">
        <f t="shared" si="61"/>
        <v>0</v>
      </c>
      <c r="DC46" s="59">
        <f t="shared" si="62"/>
        <v>0</v>
      </c>
      <c r="DD46" s="58">
        <f t="shared" si="63"/>
        <v>0</v>
      </c>
      <c r="DF46" s="58">
        <f t="shared" si="64"/>
        <v>0</v>
      </c>
      <c r="DH46" s="58">
        <f t="shared" si="65"/>
        <v>0</v>
      </c>
      <c r="DJ46" s="57">
        <f t="shared" si="66"/>
        <v>0</v>
      </c>
      <c r="DK46" s="57">
        <f t="shared" si="67"/>
        <v>0</v>
      </c>
      <c r="DL46" s="59">
        <f t="shared" si="68"/>
        <v>0</v>
      </c>
      <c r="DM46" s="58">
        <f t="shared" si="69"/>
        <v>0</v>
      </c>
      <c r="DO46" s="56">
        <f t="shared" si="70"/>
        <v>0</v>
      </c>
      <c r="DP46" s="14">
        <f t="shared" si="71"/>
        <v>0</v>
      </c>
      <c r="DQ46" s="59">
        <f t="shared" si="72"/>
        <v>0</v>
      </c>
      <c r="DR46" s="49">
        <f t="shared" si="73"/>
        <v>0</v>
      </c>
      <c r="DT46" s="58">
        <f t="shared" si="74"/>
        <v>0</v>
      </c>
      <c r="DU46" s="58"/>
      <c r="DV46" s="59">
        <f t="shared" si="75"/>
        <v>0</v>
      </c>
      <c r="DX46" s="58">
        <f t="shared" si="76"/>
        <v>0</v>
      </c>
      <c r="EA46" s="59">
        <f t="shared" si="77"/>
        <v>0</v>
      </c>
      <c r="EB46" s="59">
        <f t="shared" si="78"/>
        <v>0</v>
      </c>
      <c r="EC46" s="58">
        <f t="shared" si="79"/>
        <v>0</v>
      </c>
      <c r="EE46" s="29">
        <f t="shared" si="80"/>
        <v>0</v>
      </c>
      <c r="EF46" s="29">
        <f t="shared" si="81"/>
        <v>0</v>
      </c>
      <c r="EG46" s="58">
        <f t="shared" si="82"/>
        <v>0</v>
      </c>
      <c r="EI46" s="58">
        <f t="shared" si="83"/>
        <v>0</v>
      </c>
      <c r="EK46" s="59">
        <v>44</v>
      </c>
      <c r="EL46" s="59">
        <f>APE!$N$91*EO45</f>
        <v>0</v>
      </c>
      <c r="EM46" s="59">
        <f>IF(EK46&gt;APE!$O$91,0,IF(EK46&gt;APE!$P$91,IF(APE!$E$91="SAC",APE!$C$93/(APE!$O$91-APE!$P$91),IF(APE!$E$91="PRICE",IF(EK46&gt;APE!$D$91,EN46-EL46,EN46-EL46-APE!$C$95/APE!$D$91),0)),0))</f>
        <v>0</v>
      </c>
      <c r="EN46" s="59">
        <f>IF(EK46&gt;APE!$O$91,0,IF(APE!$E$91="SAC",EL46+EM46,IF(APE!$E$91="PRICE",IF(EK46&gt;APE!$P$91,APE!$C$93*APE!$G$91,EL46),0)))</f>
        <v>0</v>
      </c>
      <c r="EO46" s="59">
        <f t="shared" si="84"/>
        <v>0</v>
      </c>
    </row>
    <row r="47" spans="2:145" x14ac:dyDescent="0.25">
      <c r="B47" s="109">
        <f t="shared" si="100"/>
        <v>0</v>
      </c>
      <c r="C47" s="109">
        <f t="shared" si="101"/>
        <v>0</v>
      </c>
      <c r="D47" s="109">
        <f t="shared" si="102"/>
        <v>0</v>
      </c>
      <c r="E47" s="109">
        <f t="shared" si="103"/>
        <v>0</v>
      </c>
      <c r="F47" s="109">
        <f t="shared" si="104"/>
        <v>0</v>
      </c>
      <c r="G47" s="109">
        <f t="shared" si="105"/>
        <v>0</v>
      </c>
      <c r="I47" s="108">
        <f t="shared" si="106"/>
        <v>0</v>
      </c>
      <c r="J47" s="108">
        <f t="shared" si="107"/>
        <v>0</v>
      </c>
      <c r="K47" s="53">
        <f t="shared" si="99"/>
        <v>13</v>
      </c>
      <c r="L47" s="52">
        <v>0</v>
      </c>
      <c r="M47" s="52">
        <v>0</v>
      </c>
      <c r="O47" s="26">
        <f t="shared" si="98"/>
        <v>26</v>
      </c>
      <c r="P47" s="117">
        <f t="shared" si="94"/>
        <v>0</v>
      </c>
      <c r="Q47" s="117">
        <f t="shared" si="95"/>
        <v>0</v>
      </c>
      <c r="R47" s="117">
        <f t="shared" si="96"/>
        <v>0</v>
      </c>
      <c r="S47" s="117">
        <f t="shared" si="97"/>
        <v>0</v>
      </c>
      <c r="U47" s="61">
        <f t="shared" si="2"/>
        <v>46660</v>
      </c>
      <c r="V47" s="25">
        <f t="shared" si="0"/>
        <v>2027</v>
      </c>
      <c r="W47" s="25">
        <f t="shared" si="1"/>
        <v>9</v>
      </c>
      <c r="X47" s="25"/>
      <c r="Y47" s="25"/>
      <c r="Z47" s="62">
        <f t="shared" si="3"/>
        <v>0</v>
      </c>
      <c r="AA47" s="62">
        <f t="shared" si="4"/>
        <v>0</v>
      </c>
      <c r="AB47" s="62">
        <f t="shared" si="5"/>
        <v>0</v>
      </c>
      <c r="AC47" s="33">
        <f t="shared" si="6"/>
        <v>0</v>
      </c>
      <c r="AD47" s="69">
        <f t="shared" si="7"/>
        <v>0.97054210687064502</v>
      </c>
      <c r="AE47" s="70">
        <f t="shared" si="8"/>
        <v>0</v>
      </c>
      <c r="AF47" s="25"/>
      <c r="AG47" s="25"/>
      <c r="AH47" s="25"/>
      <c r="AI47" s="25"/>
      <c r="AJ47" s="25"/>
      <c r="AK47" s="25"/>
      <c r="AL47" s="25"/>
      <c r="AM47" s="75">
        <f t="shared" si="86"/>
        <v>0</v>
      </c>
      <c r="AN47" s="25"/>
      <c r="AO47" s="74">
        <f t="shared" si="14"/>
        <v>0</v>
      </c>
      <c r="AP47" s="75">
        <f t="shared" si="15"/>
        <v>0</v>
      </c>
      <c r="AQ47" s="76">
        <f t="shared" si="16"/>
        <v>0</v>
      </c>
      <c r="AR47" s="25"/>
      <c r="AS47" s="75">
        <f t="shared" si="17"/>
        <v>0</v>
      </c>
      <c r="AT47" s="74">
        <f t="shared" si="18"/>
        <v>0</v>
      </c>
      <c r="AU47" s="33">
        <f t="shared" si="19"/>
        <v>0</v>
      </c>
      <c r="AV47" s="25"/>
      <c r="AW47" s="74">
        <f t="shared" si="20"/>
        <v>0</v>
      </c>
      <c r="AX47" s="75">
        <f t="shared" si="21"/>
        <v>0</v>
      </c>
      <c r="AY47" s="76">
        <f t="shared" si="22"/>
        <v>0</v>
      </c>
      <c r="BB47" s="59">
        <f t="shared" si="23"/>
        <v>0</v>
      </c>
      <c r="BC47" s="59">
        <f t="shared" si="24"/>
        <v>0</v>
      </c>
      <c r="BD47" s="59">
        <f t="shared" si="25"/>
        <v>0</v>
      </c>
      <c r="BF47" s="59">
        <f t="shared" si="26"/>
        <v>0</v>
      </c>
      <c r="BG47" s="59">
        <f t="shared" si="27"/>
        <v>0</v>
      </c>
      <c r="BH47" s="59">
        <f t="shared" si="28"/>
        <v>0</v>
      </c>
      <c r="BI47" s="58">
        <f t="shared" si="29"/>
        <v>0</v>
      </c>
      <c r="BK47" s="59">
        <f t="shared" si="30"/>
        <v>0</v>
      </c>
      <c r="BL47" s="59">
        <f t="shared" si="31"/>
        <v>0</v>
      </c>
      <c r="BM47" s="59">
        <f t="shared" si="32"/>
        <v>0</v>
      </c>
      <c r="BN47" s="58">
        <f t="shared" si="33"/>
        <v>0</v>
      </c>
      <c r="BP47" s="58">
        <f t="shared" si="34"/>
        <v>0</v>
      </c>
      <c r="BR47" s="57">
        <f t="shared" si="35"/>
        <v>0</v>
      </c>
      <c r="BS47" s="57">
        <f t="shared" si="36"/>
        <v>0</v>
      </c>
      <c r="BT47" s="59">
        <f t="shared" si="37"/>
        <v>0</v>
      </c>
      <c r="BU47" s="58">
        <f t="shared" si="38"/>
        <v>0</v>
      </c>
      <c r="BW47" s="56">
        <f t="shared" si="39"/>
        <v>0</v>
      </c>
      <c r="BX47" s="14">
        <f t="shared" si="40"/>
        <v>0</v>
      </c>
      <c r="BY47" s="59">
        <f t="shared" si="41"/>
        <v>0</v>
      </c>
      <c r="BZ47" s="58">
        <f t="shared" si="42"/>
        <v>0</v>
      </c>
      <c r="CB47" s="58">
        <f t="shared" si="43"/>
        <v>0</v>
      </c>
      <c r="CD47" s="58">
        <f t="shared" si="44"/>
        <v>0</v>
      </c>
      <c r="CG47" s="59">
        <f t="shared" si="45"/>
        <v>0</v>
      </c>
      <c r="CH47" s="59">
        <f t="shared" si="46"/>
        <v>0</v>
      </c>
      <c r="CI47" s="59">
        <f t="shared" si="47"/>
        <v>0</v>
      </c>
      <c r="CK47" s="59">
        <f t="shared" si="48"/>
        <v>0</v>
      </c>
      <c r="CL47" s="59">
        <f t="shared" si="49"/>
        <v>0</v>
      </c>
      <c r="CM47" s="59">
        <f t="shared" si="50"/>
        <v>0</v>
      </c>
      <c r="CN47" s="58">
        <f t="shared" si="51"/>
        <v>0</v>
      </c>
      <c r="CP47" s="59">
        <f t="shared" si="52"/>
        <v>0</v>
      </c>
      <c r="CQ47" s="59">
        <f t="shared" si="53"/>
        <v>0</v>
      </c>
      <c r="CR47" s="59">
        <f t="shared" si="54"/>
        <v>0</v>
      </c>
      <c r="CS47" s="58">
        <f t="shared" si="55"/>
        <v>0</v>
      </c>
      <c r="CU47" s="59">
        <f t="shared" si="56"/>
        <v>0</v>
      </c>
      <c r="CV47" s="59">
        <f t="shared" si="57"/>
        <v>0</v>
      </c>
      <c r="CX47" s="59">
        <f t="shared" si="58"/>
        <v>0</v>
      </c>
      <c r="CY47" s="59">
        <f t="shared" si="59"/>
        <v>0</v>
      </c>
      <c r="CZ47" s="58">
        <f t="shared" si="60"/>
        <v>0</v>
      </c>
      <c r="DB47" s="59">
        <f t="shared" si="61"/>
        <v>0</v>
      </c>
      <c r="DC47" s="59">
        <f t="shared" si="62"/>
        <v>0</v>
      </c>
      <c r="DD47" s="58">
        <f t="shared" si="63"/>
        <v>0</v>
      </c>
      <c r="DF47" s="58">
        <f t="shared" si="64"/>
        <v>0</v>
      </c>
      <c r="DH47" s="58">
        <f t="shared" si="65"/>
        <v>0</v>
      </c>
      <c r="DJ47" s="57">
        <f t="shared" si="66"/>
        <v>0</v>
      </c>
      <c r="DK47" s="57">
        <f t="shared" si="67"/>
        <v>0</v>
      </c>
      <c r="DL47" s="59">
        <f t="shared" si="68"/>
        <v>0</v>
      </c>
      <c r="DM47" s="58">
        <f t="shared" si="69"/>
        <v>0</v>
      </c>
      <c r="DO47" s="56">
        <f t="shared" si="70"/>
        <v>0</v>
      </c>
      <c r="DP47" s="14">
        <f t="shared" si="71"/>
        <v>0</v>
      </c>
      <c r="DQ47" s="59">
        <f t="shared" si="72"/>
        <v>0</v>
      </c>
      <c r="DR47" s="49">
        <f t="shared" si="73"/>
        <v>0</v>
      </c>
      <c r="DT47" s="58">
        <f t="shared" si="74"/>
        <v>0</v>
      </c>
      <c r="DU47" s="58"/>
      <c r="DV47" s="59">
        <f t="shared" si="75"/>
        <v>0</v>
      </c>
      <c r="DX47" s="58">
        <f t="shared" si="76"/>
        <v>0</v>
      </c>
      <c r="EA47" s="59">
        <f t="shared" si="77"/>
        <v>0</v>
      </c>
      <c r="EB47" s="59">
        <f t="shared" si="78"/>
        <v>0</v>
      </c>
      <c r="EC47" s="58">
        <f t="shared" si="79"/>
        <v>0</v>
      </c>
      <c r="EE47" s="29">
        <f t="shared" si="80"/>
        <v>0</v>
      </c>
      <c r="EF47" s="29">
        <f t="shared" si="81"/>
        <v>0</v>
      </c>
      <c r="EG47" s="58">
        <f t="shared" si="82"/>
        <v>0</v>
      </c>
      <c r="EI47" s="58">
        <f t="shared" si="83"/>
        <v>0</v>
      </c>
      <c r="EK47" s="59">
        <v>45</v>
      </c>
      <c r="EL47" s="59">
        <f>APE!$N$91*EO46</f>
        <v>0</v>
      </c>
      <c r="EM47" s="59">
        <f>IF(EK47&gt;APE!$O$91,0,IF(EK47&gt;APE!$P$91,IF(APE!$E$91="SAC",APE!$C$93/(APE!$O$91-APE!$P$91),IF(APE!$E$91="PRICE",IF(EK47&gt;APE!$D$91,EN47-EL47,EN47-EL47-APE!$C$95/APE!$D$91),0)),0))</f>
        <v>0</v>
      </c>
      <c r="EN47" s="59">
        <f>IF(EK47&gt;APE!$O$91,0,IF(APE!$E$91="SAC",EL47+EM47,IF(APE!$E$91="PRICE",IF(EK47&gt;APE!$P$91,APE!$C$93*APE!$G$91,EL47),0)))</f>
        <v>0</v>
      </c>
      <c r="EO47" s="59">
        <f t="shared" si="84"/>
        <v>0</v>
      </c>
    </row>
    <row r="48" spans="2:145" x14ac:dyDescent="0.25">
      <c r="B48" s="109">
        <f t="shared" si="100"/>
        <v>0</v>
      </c>
      <c r="C48" s="109">
        <f t="shared" si="101"/>
        <v>0</v>
      </c>
      <c r="D48" s="109">
        <f t="shared" si="102"/>
        <v>0</v>
      </c>
      <c r="E48" s="109">
        <f t="shared" si="103"/>
        <v>0</v>
      </c>
      <c r="F48" s="109">
        <f t="shared" si="104"/>
        <v>0</v>
      </c>
      <c r="G48" s="109">
        <f t="shared" si="105"/>
        <v>0</v>
      </c>
      <c r="I48" s="108">
        <f t="shared" si="106"/>
        <v>0</v>
      </c>
      <c r="J48" s="108">
        <f t="shared" si="107"/>
        <v>0</v>
      </c>
      <c r="K48" s="53">
        <f t="shared" si="99"/>
        <v>14</v>
      </c>
      <c r="L48" s="52">
        <v>0</v>
      </c>
      <c r="M48" s="52">
        <v>0</v>
      </c>
      <c r="O48" s="26">
        <f t="shared" si="98"/>
        <v>27</v>
      </c>
      <c r="P48" s="117">
        <f t="shared" si="94"/>
        <v>0</v>
      </c>
      <c r="Q48" s="117">
        <f t="shared" si="95"/>
        <v>0</v>
      </c>
      <c r="R48" s="117">
        <f t="shared" si="96"/>
        <v>0</v>
      </c>
      <c r="S48" s="117">
        <f t="shared" si="97"/>
        <v>0</v>
      </c>
      <c r="U48" s="61">
        <f t="shared" si="2"/>
        <v>46691</v>
      </c>
      <c r="V48" s="25">
        <f t="shared" si="0"/>
        <v>2027</v>
      </c>
      <c r="W48" s="25">
        <f t="shared" si="1"/>
        <v>10</v>
      </c>
      <c r="X48" s="25"/>
      <c r="Y48" s="25"/>
      <c r="Z48" s="62">
        <f t="shared" si="3"/>
        <v>0</v>
      </c>
      <c r="AA48" s="62">
        <f t="shared" si="4"/>
        <v>0</v>
      </c>
      <c r="AB48" s="62">
        <f t="shared" si="5"/>
        <v>0</v>
      </c>
      <c r="AC48" s="33">
        <f t="shared" si="6"/>
        <v>0</v>
      </c>
      <c r="AD48" s="69">
        <f t="shared" si="7"/>
        <v>0.96989743918016713</v>
      </c>
      <c r="AE48" s="70">
        <f t="shared" si="8"/>
        <v>0</v>
      </c>
      <c r="AF48" s="25"/>
      <c r="AG48" s="25"/>
      <c r="AH48" s="25"/>
      <c r="AI48" s="25"/>
      <c r="AJ48" s="25"/>
      <c r="AK48" s="25"/>
      <c r="AL48" s="25"/>
      <c r="AM48" s="75">
        <f t="shared" si="86"/>
        <v>0</v>
      </c>
      <c r="AN48" s="25"/>
      <c r="AO48" s="74">
        <f t="shared" si="14"/>
        <v>0</v>
      </c>
      <c r="AP48" s="75">
        <f t="shared" si="15"/>
        <v>0</v>
      </c>
      <c r="AQ48" s="76">
        <f t="shared" si="16"/>
        <v>0</v>
      </c>
      <c r="AR48" s="25"/>
      <c r="AS48" s="75">
        <f t="shared" si="17"/>
        <v>0</v>
      </c>
      <c r="AT48" s="74">
        <f t="shared" si="18"/>
        <v>0</v>
      </c>
      <c r="AU48" s="33">
        <f t="shared" si="19"/>
        <v>0</v>
      </c>
      <c r="AV48" s="25"/>
      <c r="AW48" s="74">
        <f t="shared" si="20"/>
        <v>0</v>
      </c>
      <c r="AX48" s="75">
        <f t="shared" si="21"/>
        <v>0</v>
      </c>
      <c r="AY48" s="76">
        <f t="shared" si="22"/>
        <v>0</v>
      </c>
      <c r="BB48" s="59">
        <f t="shared" si="23"/>
        <v>0</v>
      </c>
      <c r="BC48" s="59">
        <f t="shared" si="24"/>
        <v>0</v>
      </c>
      <c r="BD48" s="59">
        <f t="shared" si="25"/>
        <v>0</v>
      </c>
      <c r="BF48" s="59">
        <f t="shared" si="26"/>
        <v>0</v>
      </c>
      <c r="BG48" s="59">
        <f t="shared" si="27"/>
        <v>0</v>
      </c>
      <c r="BH48" s="59">
        <f t="shared" si="28"/>
        <v>0</v>
      </c>
      <c r="BI48" s="58">
        <f t="shared" si="29"/>
        <v>0</v>
      </c>
      <c r="BK48" s="59">
        <f t="shared" si="30"/>
        <v>0</v>
      </c>
      <c r="BL48" s="59">
        <f t="shared" si="31"/>
        <v>0</v>
      </c>
      <c r="BM48" s="59">
        <f t="shared" si="32"/>
        <v>0</v>
      </c>
      <c r="BN48" s="58">
        <f t="shared" si="33"/>
        <v>0</v>
      </c>
      <c r="BP48" s="58">
        <f t="shared" si="34"/>
        <v>0</v>
      </c>
      <c r="BR48" s="57">
        <f t="shared" si="35"/>
        <v>0</v>
      </c>
      <c r="BS48" s="57">
        <f t="shared" si="36"/>
        <v>0</v>
      </c>
      <c r="BT48" s="59">
        <f t="shared" si="37"/>
        <v>0</v>
      </c>
      <c r="BU48" s="58">
        <f t="shared" si="38"/>
        <v>0</v>
      </c>
      <c r="BW48" s="56">
        <f t="shared" si="39"/>
        <v>0</v>
      </c>
      <c r="BX48" s="14">
        <f t="shared" si="40"/>
        <v>0</v>
      </c>
      <c r="BY48" s="59">
        <f t="shared" si="41"/>
        <v>0</v>
      </c>
      <c r="BZ48" s="58">
        <f t="shared" si="42"/>
        <v>0</v>
      </c>
      <c r="CB48" s="58">
        <f t="shared" si="43"/>
        <v>0</v>
      </c>
      <c r="CD48" s="58">
        <f t="shared" si="44"/>
        <v>0</v>
      </c>
      <c r="CG48" s="59">
        <f t="shared" si="45"/>
        <v>0</v>
      </c>
      <c r="CH48" s="59">
        <f t="shared" si="46"/>
        <v>0</v>
      </c>
      <c r="CI48" s="59">
        <f t="shared" si="47"/>
        <v>0</v>
      </c>
      <c r="CK48" s="59">
        <f t="shared" si="48"/>
        <v>0</v>
      </c>
      <c r="CL48" s="59">
        <f t="shared" si="49"/>
        <v>0</v>
      </c>
      <c r="CM48" s="59">
        <f t="shared" si="50"/>
        <v>0</v>
      </c>
      <c r="CN48" s="58">
        <f t="shared" si="51"/>
        <v>0</v>
      </c>
      <c r="CP48" s="59">
        <f t="shared" si="52"/>
        <v>0</v>
      </c>
      <c r="CQ48" s="59">
        <f t="shared" si="53"/>
        <v>0</v>
      </c>
      <c r="CR48" s="59">
        <f t="shared" si="54"/>
        <v>0</v>
      </c>
      <c r="CS48" s="58">
        <f t="shared" si="55"/>
        <v>0</v>
      </c>
      <c r="CU48" s="59">
        <f t="shared" si="56"/>
        <v>0</v>
      </c>
      <c r="CV48" s="59">
        <f t="shared" si="57"/>
        <v>0</v>
      </c>
      <c r="CX48" s="59">
        <f t="shared" si="58"/>
        <v>0</v>
      </c>
      <c r="CY48" s="59">
        <f t="shared" si="59"/>
        <v>0</v>
      </c>
      <c r="CZ48" s="58">
        <f t="shared" si="60"/>
        <v>0</v>
      </c>
      <c r="DB48" s="59">
        <f t="shared" si="61"/>
        <v>0</v>
      </c>
      <c r="DC48" s="59">
        <f t="shared" si="62"/>
        <v>0</v>
      </c>
      <c r="DD48" s="58">
        <f t="shared" si="63"/>
        <v>0</v>
      </c>
      <c r="DF48" s="58">
        <f t="shared" si="64"/>
        <v>0</v>
      </c>
      <c r="DH48" s="58">
        <f t="shared" si="65"/>
        <v>0</v>
      </c>
      <c r="DJ48" s="57">
        <f t="shared" si="66"/>
        <v>0</v>
      </c>
      <c r="DK48" s="57">
        <f t="shared" si="67"/>
        <v>0</v>
      </c>
      <c r="DL48" s="59">
        <f t="shared" si="68"/>
        <v>0</v>
      </c>
      <c r="DM48" s="58">
        <f t="shared" si="69"/>
        <v>0</v>
      </c>
      <c r="DO48" s="56">
        <f t="shared" si="70"/>
        <v>0</v>
      </c>
      <c r="DP48" s="14">
        <f t="shared" si="71"/>
        <v>0</v>
      </c>
      <c r="DQ48" s="59">
        <f t="shared" si="72"/>
        <v>0</v>
      </c>
      <c r="DR48" s="49">
        <f t="shared" si="73"/>
        <v>0</v>
      </c>
      <c r="DT48" s="58">
        <f t="shared" si="74"/>
        <v>0</v>
      </c>
      <c r="DU48" s="58"/>
      <c r="DV48" s="59">
        <f t="shared" si="75"/>
        <v>0</v>
      </c>
      <c r="DX48" s="58">
        <f t="shared" si="76"/>
        <v>0</v>
      </c>
      <c r="EA48" s="59">
        <f t="shared" si="77"/>
        <v>0</v>
      </c>
      <c r="EB48" s="59">
        <f t="shared" si="78"/>
        <v>0</v>
      </c>
      <c r="EC48" s="58">
        <f t="shared" si="79"/>
        <v>0</v>
      </c>
      <c r="EE48" s="29">
        <f t="shared" si="80"/>
        <v>0</v>
      </c>
      <c r="EF48" s="29">
        <f t="shared" si="81"/>
        <v>0</v>
      </c>
      <c r="EG48" s="58">
        <f t="shared" si="82"/>
        <v>0</v>
      </c>
      <c r="EI48" s="58">
        <f t="shared" si="83"/>
        <v>0</v>
      </c>
      <c r="EK48" s="59">
        <v>46</v>
      </c>
      <c r="EL48" s="59">
        <f>APE!$N$91*EO47</f>
        <v>0</v>
      </c>
      <c r="EM48" s="59">
        <f>IF(EK48&gt;APE!$O$91,0,IF(EK48&gt;APE!$P$91,IF(APE!$E$91="SAC",APE!$C$93/(APE!$O$91-APE!$P$91),IF(APE!$E$91="PRICE",IF(EK48&gt;APE!$D$91,EN48-EL48,EN48-EL48-APE!$C$95/APE!$D$91),0)),0))</f>
        <v>0</v>
      </c>
      <c r="EN48" s="59">
        <f>IF(EK48&gt;APE!$O$91,0,IF(APE!$E$91="SAC",EL48+EM48,IF(APE!$E$91="PRICE",IF(EK48&gt;APE!$P$91,APE!$C$93*APE!$G$91,EL48),0)))</f>
        <v>0</v>
      </c>
      <c r="EO48" s="59">
        <f t="shared" si="84"/>
        <v>0</v>
      </c>
    </row>
    <row r="49" spans="2:145" x14ac:dyDescent="0.25">
      <c r="B49" s="109">
        <f t="shared" si="100"/>
        <v>0</v>
      </c>
      <c r="C49" s="109">
        <f t="shared" si="101"/>
        <v>0</v>
      </c>
      <c r="D49" s="109">
        <f t="shared" si="102"/>
        <v>0</v>
      </c>
      <c r="E49" s="109">
        <f t="shared" si="103"/>
        <v>0</v>
      </c>
      <c r="F49" s="109">
        <f t="shared" si="104"/>
        <v>0</v>
      </c>
      <c r="G49" s="109">
        <f t="shared" si="105"/>
        <v>0</v>
      </c>
      <c r="I49" s="108">
        <f t="shared" si="106"/>
        <v>0</v>
      </c>
      <c r="J49" s="108">
        <f t="shared" si="107"/>
        <v>0</v>
      </c>
      <c r="O49" s="26">
        <f t="shared" si="98"/>
        <v>28</v>
      </c>
      <c r="P49" s="117">
        <f t="shared" si="94"/>
        <v>0</v>
      </c>
      <c r="Q49" s="117">
        <f t="shared" si="95"/>
        <v>0</v>
      </c>
      <c r="R49" s="117">
        <f t="shared" si="96"/>
        <v>0</v>
      </c>
      <c r="S49" s="117">
        <f t="shared" si="97"/>
        <v>0</v>
      </c>
      <c r="U49" s="61">
        <f t="shared" si="2"/>
        <v>46721</v>
      </c>
      <c r="V49" s="25">
        <f t="shared" si="0"/>
        <v>2027</v>
      </c>
      <c r="W49" s="25">
        <f t="shared" si="1"/>
        <v>11</v>
      </c>
      <c r="X49" s="25"/>
      <c r="Y49" s="25"/>
      <c r="Z49" s="62">
        <f t="shared" si="3"/>
        <v>0</v>
      </c>
      <c r="AA49" s="62">
        <f t="shared" si="4"/>
        <v>0</v>
      </c>
      <c r="AB49" s="62">
        <f t="shared" si="5"/>
        <v>0</v>
      </c>
      <c r="AC49" s="33">
        <f t="shared" si="6"/>
        <v>0</v>
      </c>
      <c r="AD49" s="69">
        <f t="shared" si="7"/>
        <v>0.96925319970030288</v>
      </c>
      <c r="AE49" s="70">
        <f t="shared" si="8"/>
        <v>0</v>
      </c>
      <c r="AF49" s="25"/>
      <c r="AG49" s="25"/>
      <c r="AH49" s="25"/>
      <c r="AI49" s="25"/>
      <c r="AJ49" s="25"/>
      <c r="AK49" s="25"/>
      <c r="AL49" s="25"/>
      <c r="AM49" s="75">
        <f t="shared" si="86"/>
        <v>0</v>
      </c>
      <c r="AN49" s="25"/>
      <c r="AO49" s="74">
        <f t="shared" si="14"/>
        <v>0</v>
      </c>
      <c r="AP49" s="75">
        <f t="shared" si="15"/>
        <v>0</v>
      </c>
      <c r="AQ49" s="76">
        <f t="shared" si="16"/>
        <v>0</v>
      </c>
      <c r="AR49" s="25"/>
      <c r="AS49" s="75">
        <f t="shared" si="17"/>
        <v>0</v>
      </c>
      <c r="AT49" s="74">
        <f t="shared" si="18"/>
        <v>0</v>
      </c>
      <c r="AU49" s="33">
        <f t="shared" si="19"/>
        <v>0</v>
      </c>
      <c r="AV49" s="25"/>
      <c r="AW49" s="74">
        <f t="shared" si="20"/>
        <v>0</v>
      </c>
      <c r="AX49" s="75">
        <f t="shared" si="21"/>
        <v>0</v>
      </c>
      <c r="AY49" s="76">
        <f t="shared" si="22"/>
        <v>0</v>
      </c>
      <c r="BB49" s="59">
        <f t="shared" si="23"/>
        <v>0</v>
      </c>
      <c r="BC49" s="59">
        <f t="shared" si="24"/>
        <v>0</v>
      </c>
      <c r="BD49" s="59">
        <f t="shared" si="25"/>
        <v>0</v>
      </c>
      <c r="BF49" s="59">
        <f t="shared" si="26"/>
        <v>0</v>
      </c>
      <c r="BG49" s="59">
        <f t="shared" si="27"/>
        <v>0</v>
      </c>
      <c r="BH49" s="59">
        <f t="shared" si="28"/>
        <v>0</v>
      </c>
      <c r="BI49" s="58">
        <f t="shared" si="29"/>
        <v>0</v>
      </c>
      <c r="BK49" s="59">
        <f t="shared" si="30"/>
        <v>0</v>
      </c>
      <c r="BL49" s="59">
        <f t="shared" si="31"/>
        <v>0</v>
      </c>
      <c r="BM49" s="59">
        <f t="shared" si="32"/>
        <v>0</v>
      </c>
      <c r="BN49" s="58">
        <f t="shared" si="33"/>
        <v>0</v>
      </c>
      <c r="BP49" s="58">
        <f t="shared" si="34"/>
        <v>0</v>
      </c>
      <c r="BR49" s="57">
        <f t="shared" si="35"/>
        <v>0</v>
      </c>
      <c r="BS49" s="57">
        <f t="shared" si="36"/>
        <v>0</v>
      </c>
      <c r="BT49" s="59">
        <f t="shared" si="37"/>
        <v>0</v>
      </c>
      <c r="BU49" s="58">
        <f t="shared" si="38"/>
        <v>0</v>
      </c>
      <c r="BW49" s="56">
        <f t="shared" si="39"/>
        <v>0</v>
      </c>
      <c r="BX49" s="14">
        <f t="shared" si="40"/>
        <v>0</v>
      </c>
      <c r="BY49" s="59">
        <f t="shared" si="41"/>
        <v>0</v>
      </c>
      <c r="BZ49" s="58">
        <f t="shared" si="42"/>
        <v>0</v>
      </c>
      <c r="CB49" s="58">
        <f t="shared" si="43"/>
        <v>0</v>
      </c>
      <c r="CD49" s="58">
        <f t="shared" si="44"/>
        <v>0</v>
      </c>
      <c r="CG49" s="59">
        <f t="shared" si="45"/>
        <v>0</v>
      </c>
      <c r="CH49" s="59">
        <f t="shared" si="46"/>
        <v>0</v>
      </c>
      <c r="CI49" s="59">
        <f t="shared" si="47"/>
        <v>0</v>
      </c>
      <c r="CK49" s="59">
        <f t="shared" si="48"/>
        <v>0</v>
      </c>
      <c r="CL49" s="59">
        <f t="shared" si="49"/>
        <v>0</v>
      </c>
      <c r="CM49" s="59">
        <f t="shared" si="50"/>
        <v>0</v>
      </c>
      <c r="CN49" s="58">
        <f t="shared" si="51"/>
        <v>0</v>
      </c>
      <c r="CP49" s="59">
        <f t="shared" si="52"/>
        <v>0</v>
      </c>
      <c r="CQ49" s="59">
        <f t="shared" si="53"/>
        <v>0</v>
      </c>
      <c r="CR49" s="59">
        <f t="shared" si="54"/>
        <v>0</v>
      </c>
      <c r="CS49" s="58">
        <f t="shared" si="55"/>
        <v>0</v>
      </c>
      <c r="CU49" s="59">
        <f t="shared" si="56"/>
        <v>0</v>
      </c>
      <c r="CV49" s="59">
        <f t="shared" si="57"/>
        <v>0</v>
      </c>
      <c r="CX49" s="59">
        <f t="shared" si="58"/>
        <v>0</v>
      </c>
      <c r="CY49" s="59">
        <f t="shared" si="59"/>
        <v>0</v>
      </c>
      <c r="CZ49" s="58">
        <f t="shared" si="60"/>
        <v>0</v>
      </c>
      <c r="DB49" s="59">
        <f t="shared" si="61"/>
        <v>0</v>
      </c>
      <c r="DC49" s="59">
        <f t="shared" si="62"/>
        <v>0</v>
      </c>
      <c r="DD49" s="58">
        <f t="shared" si="63"/>
        <v>0</v>
      </c>
      <c r="DF49" s="58">
        <f t="shared" si="64"/>
        <v>0</v>
      </c>
      <c r="DH49" s="58">
        <f t="shared" si="65"/>
        <v>0</v>
      </c>
      <c r="DJ49" s="57">
        <f t="shared" si="66"/>
        <v>0</v>
      </c>
      <c r="DK49" s="57">
        <f t="shared" si="67"/>
        <v>0</v>
      </c>
      <c r="DL49" s="59">
        <f t="shared" si="68"/>
        <v>0</v>
      </c>
      <c r="DM49" s="58">
        <f t="shared" si="69"/>
        <v>0</v>
      </c>
      <c r="DO49" s="56">
        <f t="shared" si="70"/>
        <v>0</v>
      </c>
      <c r="DP49" s="14">
        <f t="shared" si="71"/>
        <v>0</v>
      </c>
      <c r="DQ49" s="59">
        <f t="shared" si="72"/>
        <v>0</v>
      </c>
      <c r="DR49" s="49">
        <f t="shared" si="73"/>
        <v>0</v>
      </c>
      <c r="DT49" s="58">
        <f t="shared" si="74"/>
        <v>0</v>
      </c>
      <c r="DU49" s="58"/>
      <c r="DV49" s="59">
        <f t="shared" si="75"/>
        <v>0</v>
      </c>
      <c r="DX49" s="58">
        <f t="shared" si="76"/>
        <v>0</v>
      </c>
      <c r="EA49" s="59">
        <f t="shared" si="77"/>
        <v>0</v>
      </c>
      <c r="EB49" s="59">
        <f t="shared" si="78"/>
        <v>0</v>
      </c>
      <c r="EC49" s="58">
        <f t="shared" si="79"/>
        <v>0</v>
      </c>
      <c r="EE49" s="29">
        <f t="shared" si="80"/>
        <v>0</v>
      </c>
      <c r="EF49" s="29">
        <f t="shared" si="81"/>
        <v>0</v>
      </c>
      <c r="EG49" s="58">
        <f t="shared" si="82"/>
        <v>0</v>
      </c>
      <c r="EI49" s="58">
        <f t="shared" si="83"/>
        <v>0</v>
      </c>
      <c r="EK49" s="59">
        <v>47</v>
      </c>
      <c r="EL49" s="59">
        <f>APE!$N$91*EO48</f>
        <v>0</v>
      </c>
      <c r="EM49" s="59">
        <f>IF(EK49&gt;APE!$O$91,0,IF(EK49&gt;APE!$P$91,IF(APE!$E$91="SAC",APE!$C$93/(APE!$O$91-APE!$P$91),IF(APE!$E$91="PRICE",IF(EK49&gt;APE!$D$91,EN49-EL49,EN49-EL49-APE!$C$95/APE!$D$91),0)),0))</f>
        <v>0</v>
      </c>
      <c r="EN49" s="59">
        <f>IF(EK49&gt;APE!$O$91,0,IF(APE!$E$91="SAC",EL49+EM49,IF(APE!$E$91="PRICE",IF(EK49&gt;APE!$P$91,APE!$C$93*APE!$G$91,EL49),0)))</f>
        <v>0</v>
      </c>
      <c r="EO49" s="59">
        <f t="shared" si="84"/>
        <v>0</v>
      </c>
    </row>
    <row r="50" spans="2:145" x14ac:dyDescent="0.25">
      <c r="B50" s="109">
        <f t="shared" si="100"/>
        <v>0</v>
      </c>
      <c r="C50" s="109">
        <f t="shared" si="101"/>
        <v>0</v>
      </c>
      <c r="D50" s="109">
        <f t="shared" si="102"/>
        <v>0</v>
      </c>
      <c r="E50" s="109">
        <f t="shared" si="103"/>
        <v>0</v>
      </c>
      <c r="F50" s="109">
        <f t="shared" si="104"/>
        <v>0</v>
      </c>
      <c r="G50" s="109">
        <f t="shared" si="105"/>
        <v>0</v>
      </c>
      <c r="I50" s="108">
        <f t="shared" si="106"/>
        <v>0</v>
      </c>
      <c r="J50" s="108">
        <f t="shared" si="107"/>
        <v>0</v>
      </c>
      <c r="O50" s="26">
        <f t="shared" si="98"/>
        <v>29</v>
      </c>
      <c r="P50" s="117">
        <f t="shared" si="94"/>
        <v>0</v>
      </c>
      <c r="Q50" s="117">
        <f t="shared" si="95"/>
        <v>0</v>
      </c>
      <c r="R50" s="117">
        <f t="shared" si="96"/>
        <v>0</v>
      </c>
      <c r="S50" s="117">
        <f t="shared" si="97"/>
        <v>0</v>
      </c>
      <c r="U50" s="61">
        <f t="shared" si="2"/>
        <v>46752</v>
      </c>
      <c r="V50" s="25">
        <f t="shared" si="0"/>
        <v>2027</v>
      </c>
      <c r="W50" s="25">
        <f t="shared" si="1"/>
        <v>12</v>
      </c>
      <c r="X50" s="25"/>
      <c r="Y50" s="25"/>
      <c r="Z50" s="62">
        <f t="shared" si="3"/>
        <v>0</v>
      </c>
      <c r="AA50" s="62">
        <f t="shared" si="4"/>
        <v>0</v>
      </c>
      <c r="AB50" s="62">
        <f t="shared" si="5"/>
        <v>0</v>
      </c>
      <c r="AC50" s="33">
        <f t="shared" si="6"/>
        <v>0</v>
      </c>
      <c r="AD50" s="69">
        <f t="shared" si="7"/>
        <v>0.9686093881466199</v>
      </c>
      <c r="AE50" s="70">
        <f t="shared" si="8"/>
        <v>0</v>
      </c>
      <c r="AF50" s="25"/>
      <c r="AG50" s="25"/>
      <c r="AH50" s="25"/>
      <c r="AI50" s="25"/>
      <c r="AJ50" s="25"/>
      <c r="AK50" s="25"/>
      <c r="AL50" s="25"/>
      <c r="AM50" s="75">
        <f t="shared" si="86"/>
        <v>0</v>
      </c>
      <c r="AN50" s="25"/>
      <c r="AO50" s="74">
        <f t="shared" si="14"/>
        <v>0</v>
      </c>
      <c r="AP50" s="75">
        <f t="shared" si="15"/>
        <v>0</v>
      </c>
      <c r="AQ50" s="76">
        <f t="shared" si="16"/>
        <v>0</v>
      </c>
      <c r="AR50" s="25"/>
      <c r="AS50" s="75">
        <f t="shared" si="17"/>
        <v>0</v>
      </c>
      <c r="AT50" s="74">
        <f t="shared" si="18"/>
        <v>0</v>
      </c>
      <c r="AU50" s="33">
        <f t="shared" si="19"/>
        <v>0</v>
      </c>
      <c r="AV50" s="25"/>
      <c r="AW50" s="74">
        <f t="shared" si="20"/>
        <v>0</v>
      </c>
      <c r="AX50" s="75">
        <f t="shared" si="21"/>
        <v>0</v>
      </c>
      <c r="AY50" s="76">
        <f t="shared" si="22"/>
        <v>0</v>
      </c>
      <c r="BB50" s="59">
        <f t="shared" si="23"/>
        <v>0</v>
      </c>
      <c r="BC50" s="59">
        <f t="shared" si="24"/>
        <v>0</v>
      </c>
      <c r="BD50" s="59">
        <f t="shared" si="25"/>
        <v>0</v>
      </c>
      <c r="BF50" s="59">
        <f t="shared" si="26"/>
        <v>0</v>
      </c>
      <c r="BG50" s="59">
        <f t="shared" si="27"/>
        <v>0</v>
      </c>
      <c r="BH50" s="59">
        <f t="shared" si="28"/>
        <v>0</v>
      </c>
      <c r="BI50" s="58">
        <f t="shared" si="29"/>
        <v>0</v>
      </c>
      <c r="BK50" s="59">
        <f t="shared" si="30"/>
        <v>0</v>
      </c>
      <c r="BL50" s="59">
        <f t="shared" si="31"/>
        <v>0</v>
      </c>
      <c r="BM50" s="59">
        <f t="shared" si="32"/>
        <v>0</v>
      </c>
      <c r="BN50" s="58">
        <f t="shared" si="33"/>
        <v>0</v>
      </c>
      <c r="BP50" s="58">
        <f t="shared" si="34"/>
        <v>0</v>
      </c>
      <c r="BR50" s="57">
        <f t="shared" si="35"/>
        <v>0</v>
      </c>
      <c r="BS50" s="57">
        <f t="shared" si="36"/>
        <v>0</v>
      </c>
      <c r="BT50" s="59">
        <f t="shared" si="37"/>
        <v>0</v>
      </c>
      <c r="BU50" s="58">
        <f t="shared" si="38"/>
        <v>0</v>
      </c>
      <c r="BW50" s="56">
        <f t="shared" si="39"/>
        <v>0</v>
      </c>
      <c r="BX50" s="14">
        <f t="shared" si="40"/>
        <v>0</v>
      </c>
      <c r="BY50" s="59">
        <f t="shared" si="41"/>
        <v>0</v>
      </c>
      <c r="BZ50" s="58">
        <f t="shared" si="42"/>
        <v>0</v>
      </c>
      <c r="CB50" s="58">
        <f t="shared" si="43"/>
        <v>0</v>
      </c>
      <c r="CD50" s="58">
        <f t="shared" si="44"/>
        <v>0</v>
      </c>
      <c r="CG50" s="59">
        <f t="shared" si="45"/>
        <v>0</v>
      </c>
      <c r="CH50" s="59">
        <f t="shared" si="46"/>
        <v>0</v>
      </c>
      <c r="CI50" s="59">
        <f t="shared" si="47"/>
        <v>0</v>
      </c>
      <c r="CK50" s="59">
        <f t="shared" si="48"/>
        <v>0</v>
      </c>
      <c r="CL50" s="59">
        <f t="shared" si="49"/>
        <v>0</v>
      </c>
      <c r="CM50" s="59">
        <f t="shared" si="50"/>
        <v>0</v>
      </c>
      <c r="CN50" s="58">
        <f t="shared" si="51"/>
        <v>0</v>
      </c>
      <c r="CP50" s="59">
        <f t="shared" si="52"/>
        <v>0</v>
      </c>
      <c r="CQ50" s="59">
        <f t="shared" si="53"/>
        <v>0</v>
      </c>
      <c r="CR50" s="59">
        <f t="shared" si="54"/>
        <v>0</v>
      </c>
      <c r="CS50" s="58">
        <f t="shared" si="55"/>
        <v>0</v>
      </c>
      <c r="CU50" s="59">
        <f t="shared" si="56"/>
        <v>0</v>
      </c>
      <c r="CV50" s="59">
        <f t="shared" si="57"/>
        <v>0</v>
      </c>
      <c r="CX50" s="59">
        <f t="shared" si="58"/>
        <v>0</v>
      </c>
      <c r="CY50" s="59">
        <f t="shared" si="59"/>
        <v>0</v>
      </c>
      <c r="CZ50" s="58">
        <f t="shared" si="60"/>
        <v>0</v>
      </c>
      <c r="DB50" s="59">
        <f t="shared" si="61"/>
        <v>0</v>
      </c>
      <c r="DC50" s="59">
        <f t="shared" si="62"/>
        <v>0</v>
      </c>
      <c r="DD50" s="58">
        <f t="shared" si="63"/>
        <v>0</v>
      </c>
      <c r="DF50" s="58">
        <f t="shared" si="64"/>
        <v>0</v>
      </c>
      <c r="DH50" s="58">
        <f t="shared" si="65"/>
        <v>0</v>
      </c>
      <c r="DJ50" s="57">
        <f t="shared" si="66"/>
        <v>0</v>
      </c>
      <c r="DK50" s="57">
        <f t="shared" si="67"/>
        <v>0</v>
      </c>
      <c r="DL50" s="59">
        <f t="shared" si="68"/>
        <v>0</v>
      </c>
      <c r="DM50" s="58">
        <f t="shared" si="69"/>
        <v>0</v>
      </c>
      <c r="DO50" s="56">
        <f t="shared" si="70"/>
        <v>0</v>
      </c>
      <c r="DP50" s="14">
        <f t="shared" si="71"/>
        <v>0</v>
      </c>
      <c r="DQ50" s="59">
        <f t="shared" si="72"/>
        <v>0</v>
      </c>
      <c r="DR50" s="49">
        <f t="shared" si="73"/>
        <v>0</v>
      </c>
      <c r="DT50" s="58">
        <f t="shared" si="74"/>
        <v>0</v>
      </c>
      <c r="DU50" s="58"/>
      <c r="DV50" s="59">
        <f t="shared" si="75"/>
        <v>0</v>
      </c>
      <c r="DX50" s="58">
        <f t="shared" si="76"/>
        <v>0</v>
      </c>
      <c r="EA50" s="59">
        <f t="shared" si="77"/>
        <v>0</v>
      </c>
      <c r="EB50" s="59">
        <f t="shared" si="78"/>
        <v>0</v>
      </c>
      <c r="EC50" s="58">
        <f t="shared" si="79"/>
        <v>0</v>
      </c>
      <c r="EE50" s="29">
        <f t="shared" si="80"/>
        <v>0</v>
      </c>
      <c r="EF50" s="29">
        <f t="shared" si="81"/>
        <v>0</v>
      </c>
      <c r="EG50" s="58">
        <f t="shared" si="82"/>
        <v>0</v>
      </c>
      <c r="EI50" s="58">
        <f t="shared" si="83"/>
        <v>0</v>
      </c>
      <c r="EK50" s="59">
        <v>48</v>
      </c>
      <c r="EL50" s="59">
        <f>APE!$N$91*EO49</f>
        <v>0</v>
      </c>
      <c r="EM50" s="59">
        <f>IF(EK50&gt;APE!$O$91,0,IF(EK50&gt;APE!$P$91,IF(APE!$E$91="SAC",APE!$C$93/(APE!$O$91-APE!$P$91),IF(APE!$E$91="PRICE",IF(EK50&gt;APE!$D$91,EN50-EL50,EN50-EL50-APE!$C$95/APE!$D$91),0)),0))</f>
        <v>0</v>
      </c>
      <c r="EN50" s="59">
        <f>IF(EK50&gt;APE!$O$91,0,IF(APE!$E$91="SAC",EL50+EM50,IF(APE!$E$91="PRICE",IF(EK50&gt;APE!$P$91,APE!$C$93*APE!$G$91,EL50),0)))</f>
        <v>0</v>
      </c>
      <c r="EO50" s="59">
        <f t="shared" si="84"/>
        <v>0</v>
      </c>
    </row>
    <row r="51" spans="2:145" x14ac:dyDescent="0.25">
      <c r="B51" s="109">
        <f t="shared" si="100"/>
        <v>0</v>
      </c>
      <c r="C51" s="109">
        <f t="shared" si="101"/>
        <v>0</v>
      </c>
      <c r="D51" s="109">
        <f t="shared" si="102"/>
        <v>0</v>
      </c>
      <c r="E51" s="109">
        <f t="shared" si="103"/>
        <v>0</v>
      </c>
      <c r="F51" s="109">
        <f t="shared" si="104"/>
        <v>0</v>
      </c>
      <c r="G51" s="109">
        <f t="shared" si="105"/>
        <v>0</v>
      </c>
      <c r="I51" s="108">
        <f t="shared" si="106"/>
        <v>0</v>
      </c>
      <c r="J51" s="108">
        <f t="shared" si="107"/>
        <v>0</v>
      </c>
      <c r="U51" s="61">
        <f t="shared" si="2"/>
        <v>46783</v>
      </c>
      <c r="V51" s="25">
        <f t="shared" si="0"/>
        <v>2028</v>
      </c>
      <c r="W51" s="25">
        <f t="shared" si="1"/>
        <v>1</v>
      </c>
      <c r="X51" s="25"/>
      <c r="Y51" s="25"/>
      <c r="Z51" s="62">
        <f t="shared" si="3"/>
        <v>0</v>
      </c>
      <c r="AA51" s="62">
        <f t="shared" si="4"/>
        <v>0</v>
      </c>
      <c r="AB51" s="62">
        <f t="shared" si="5"/>
        <v>0</v>
      </c>
      <c r="AC51" s="33">
        <f t="shared" si="6"/>
        <v>0</v>
      </c>
      <c r="AD51" s="69">
        <f t="shared" si="7"/>
        <v>0.96796600423487489</v>
      </c>
      <c r="AE51" s="70">
        <f t="shared" si="8"/>
        <v>0</v>
      </c>
      <c r="AF51" s="25"/>
      <c r="AG51" s="25"/>
      <c r="AH51" s="25"/>
      <c r="AI51" s="25"/>
      <c r="AJ51" s="25"/>
      <c r="AK51" s="25"/>
      <c r="AL51" s="25"/>
      <c r="AM51" s="75">
        <f t="shared" si="86"/>
        <v>0</v>
      </c>
      <c r="AN51" s="25"/>
      <c r="AO51" s="74">
        <f t="shared" si="14"/>
        <v>0</v>
      </c>
      <c r="AP51" s="75">
        <f t="shared" si="15"/>
        <v>0</v>
      </c>
      <c r="AQ51" s="76">
        <f t="shared" si="16"/>
        <v>0</v>
      </c>
      <c r="AR51" s="25"/>
      <c r="AS51" s="75">
        <f t="shared" si="17"/>
        <v>0</v>
      </c>
      <c r="AT51" s="74">
        <f t="shared" si="18"/>
        <v>0</v>
      </c>
      <c r="AU51" s="33">
        <f t="shared" si="19"/>
        <v>0</v>
      </c>
      <c r="AV51" s="25"/>
      <c r="AW51" s="74">
        <f t="shared" si="20"/>
        <v>0</v>
      </c>
      <c r="AX51" s="75">
        <f t="shared" si="21"/>
        <v>0</v>
      </c>
      <c r="AY51" s="76">
        <f t="shared" si="22"/>
        <v>0</v>
      </c>
      <c r="BB51" s="59">
        <f t="shared" si="23"/>
        <v>0</v>
      </c>
      <c r="BC51" s="59">
        <f t="shared" si="24"/>
        <v>0</v>
      </c>
      <c r="BD51" s="59">
        <f t="shared" si="25"/>
        <v>0</v>
      </c>
      <c r="BF51" s="59">
        <f t="shared" si="26"/>
        <v>0</v>
      </c>
      <c r="BG51" s="59">
        <f t="shared" si="27"/>
        <v>0</v>
      </c>
      <c r="BH51" s="59">
        <f t="shared" si="28"/>
        <v>0</v>
      </c>
      <c r="BI51" s="58">
        <f t="shared" si="29"/>
        <v>0</v>
      </c>
      <c r="BK51" s="59">
        <f t="shared" si="30"/>
        <v>0</v>
      </c>
      <c r="BL51" s="59">
        <f t="shared" si="31"/>
        <v>0</v>
      </c>
      <c r="BM51" s="59">
        <f t="shared" si="32"/>
        <v>0</v>
      </c>
      <c r="BN51" s="58">
        <f t="shared" si="33"/>
        <v>0</v>
      </c>
      <c r="BP51" s="58">
        <f t="shared" si="34"/>
        <v>0</v>
      </c>
      <c r="BR51" s="57">
        <f t="shared" si="35"/>
        <v>0</v>
      </c>
      <c r="BS51" s="57">
        <f t="shared" si="36"/>
        <v>0</v>
      </c>
      <c r="BT51" s="59">
        <f t="shared" si="37"/>
        <v>0</v>
      </c>
      <c r="BU51" s="58">
        <f t="shared" si="38"/>
        <v>0</v>
      </c>
      <c r="BW51" s="56">
        <f t="shared" si="39"/>
        <v>0</v>
      </c>
      <c r="BX51" s="14">
        <f t="shared" si="40"/>
        <v>0</v>
      </c>
      <c r="BY51" s="59">
        <f t="shared" si="41"/>
        <v>0</v>
      </c>
      <c r="BZ51" s="58">
        <f t="shared" si="42"/>
        <v>0</v>
      </c>
      <c r="CB51" s="58">
        <f t="shared" si="43"/>
        <v>0</v>
      </c>
      <c r="CD51" s="58">
        <f t="shared" si="44"/>
        <v>0</v>
      </c>
      <c r="CG51" s="59">
        <f t="shared" si="45"/>
        <v>0</v>
      </c>
      <c r="CH51" s="59">
        <f t="shared" si="46"/>
        <v>0</v>
      </c>
      <c r="CI51" s="59">
        <f t="shared" si="47"/>
        <v>0</v>
      </c>
      <c r="CK51" s="59">
        <f t="shared" si="48"/>
        <v>0</v>
      </c>
      <c r="CL51" s="59">
        <f t="shared" si="49"/>
        <v>0</v>
      </c>
      <c r="CM51" s="59">
        <f t="shared" si="50"/>
        <v>0</v>
      </c>
      <c r="CN51" s="58">
        <f t="shared" si="51"/>
        <v>0</v>
      </c>
      <c r="CP51" s="59">
        <f t="shared" si="52"/>
        <v>0</v>
      </c>
      <c r="CQ51" s="59">
        <f t="shared" si="53"/>
        <v>0</v>
      </c>
      <c r="CR51" s="59">
        <f t="shared" si="54"/>
        <v>0</v>
      </c>
      <c r="CS51" s="58">
        <f t="shared" si="55"/>
        <v>0</v>
      </c>
      <c r="CU51" s="59">
        <f t="shared" si="56"/>
        <v>0</v>
      </c>
      <c r="CV51" s="59">
        <f t="shared" si="57"/>
        <v>0</v>
      </c>
      <c r="CX51" s="59">
        <f t="shared" si="58"/>
        <v>0</v>
      </c>
      <c r="CY51" s="59">
        <f t="shared" si="59"/>
        <v>0</v>
      </c>
      <c r="CZ51" s="58">
        <f t="shared" si="60"/>
        <v>0</v>
      </c>
      <c r="DB51" s="59">
        <f t="shared" si="61"/>
        <v>0</v>
      </c>
      <c r="DC51" s="59">
        <f t="shared" si="62"/>
        <v>0</v>
      </c>
      <c r="DD51" s="58">
        <f t="shared" si="63"/>
        <v>0</v>
      </c>
      <c r="DF51" s="58">
        <f t="shared" si="64"/>
        <v>0</v>
      </c>
      <c r="DH51" s="58">
        <f t="shared" si="65"/>
        <v>0</v>
      </c>
      <c r="DJ51" s="57">
        <f t="shared" si="66"/>
        <v>0</v>
      </c>
      <c r="DK51" s="57">
        <f t="shared" si="67"/>
        <v>0</v>
      </c>
      <c r="DL51" s="59">
        <f t="shared" si="68"/>
        <v>0</v>
      </c>
      <c r="DM51" s="58">
        <f t="shared" si="69"/>
        <v>0</v>
      </c>
      <c r="DO51" s="56">
        <f t="shared" si="70"/>
        <v>0</v>
      </c>
      <c r="DP51" s="14">
        <f t="shared" si="71"/>
        <v>0</v>
      </c>
      <c r="DQ51" s="59">
        <f t="shared" si="72"/>
        <v>0</v>
      </c>
      <c r="DR51" s="49">
        <f t="shared" si="73"/>
        <v>0</v>
      </c>
      <c r="DT51" s="58">
        <f t="shared" si="74"/>
        <v>0</v>
      </c>
      <c r="DU51" s="58"/>
      <c r="DV51" s="59">
        <f t="shared" si="75"/>
        <v>0</v>
      </c>
      <c r="DX51" s="58">
        <f t="shared" si="76"/>
        <v>0</v>
      </c>
      <c r="EA51" s="59">
        <f t="shared" si="77"/>
        <v>0</v>
      </c>
      <c r="EB51" s="59">
        <f t="shared" si="78"/>
        <v>0</v>
      </c>
      <c r="EC51" s="58">
        <f t="shared" si="79"/>
        <v>0</v>
      </c>
      <c r="EE51" s="29">
        <f t="shared" si="80"/>
        <v>0</v>
      </c>
      <c r="EF51" s="29">
        <f t="shared" si="81"/>
        <v>0</v>
      </c>
      <c r="EG51" s="58">
        <f t="shared" si="82"/>
        <v>0</v>
      </c>
      <c r="EI51" s="58">
        <f t="shared" si="83"/>
        <v>0</v>
      </c>
      <c r="EK51" s="59">
        <v>49</v>
      </c>
      <c r="EL51" s="59">
        <f>APE!$N$91*EO50</f>
        <v>0</v>
      </c>
      <c r="EM51" s="59">
        <f>IF(EK51&gt;APE!$O$91,0,IF(EK51&gt;APE!$P$91,IF(APE!$E$91="SAC",APE!$C$93/(APE!$O$91-APE!$P$91),IF(APE!$E$91="PRICE",IF(EK51&gt;APE!$D$91,EN51-EL51,EN51-EL51-APE!$C$95/APE!$D$91),0)),0))</f>
        <v>0</v>
      </c>
      <c r="EN51" s="59">
        <f>IF(EK51&gt;APE!$O$91,0,IF(APE!$E$91="SAC",EL51+EM51,IF(APE!$E$91="PRICE",IF(EK51&gt;APE!$P$91,APE!$C$93*APE!$G$91,EL51),0)))</f>
        <v>0</v>
      </c>
      <c r="EO51" s="59">
        <f t="shared" si="84"/>
        <v>0</v>
      </c>
    </row>
    <row r="52" spans="2:145" x14ac:dyDescent="0.25">
      <c r="B52" s="109">
        <f t="shared" si="100"/>
        <v>0</v>
      </c>
      <c r="C52" s="109">
        <f t="shared" si="101"/>
        <v>0</v>
      </c>
      <c r="D52" s="109">
        <f t="shared" si="102"/>
        <v>0</v>
      </c>
      <c r="E52" s="109">
        <f t="shared" si="103"/>
        <v>0</v>
      </c>
      <c r="F52" s="109">
        <f t="shared" si="104"/>
        <v>0</v>
      </c>
      <c r="G52" s="109">
        <f t="shared" si="105"/>
        <v>0</v>
      </c>
      <c r="I52" s="108">
        <f t="shared" si="106"/>
        <v>0</v>
      </c>
      <c r="J52" s="108">
        <f t="shared" si="107"/>
        <v>0</v>
      </c>
      <c r="U52" s="61">
        <f t="shared" si="2"/>
        <v>46812</v>
      </c>
      <c r="V52" s="25">
        <f t="shared" si="0"/>
        <v>2028</v>
      </c>
      <c r="W52" s="25">
        <f t="shared" si="1"/>
        <v>2</v>
      </c>
      <c r="X52" s="25"/>
      <c r="Y52" s="25"/>
      <c r="Z52" s="62">
        <f t="shared" si="3"/>
        <v>0</v>
      </c>
      <c r="AA52" s="62">
        <f t="shared" si="4"/>
        <v>0</v>
      </c>
      <c r="AB52" s="62">
        <f t="shared" si="5"/>
        <v>0</v>
      </c>
      <c r="AC52" s="33">
        <f t="shared" si="6"/>
        <v>0</v>
      </c>
      <c r="AD52" s="69">
        <f t="shared" si="7"/>
        <v>0.96732304768101318</v>
      </c>
      <c r="AE52" s="70">
        <f t="shared" si="8"/>
        <v>0</v>
      </c>
      <c r="AF52" s="25"/>
      <c r="AG52" s="25"/>
      <c r="AH52" s="25"/>
      <c r="AI52" s="25"/>
      <c r="AJ52" s="25"/>
      <c r="AK52" s="25"/>
      <c r="AL52" s="25"/>
      <c r="AM52" s="75">
        <f t="shared" si="86"/>
        <v>0</v>
      </c>
      <c r="AN52" s="25"/>
      <c r="AO52" s="74">
        <f t="shared" si="14"/>
        <v>0</v>
      </c>
      <c r="AP52" s="75">
        <f t="shared" si="15"/>
        <v>0</v>
      </c>
      <c r="AQ52" s="76">
        <f t="shared" si="16"/>
        <v>0</v>
      </c>
      <c r="AR52" s="25"/>
      <c r="AS52" s="75">
        <f t="shared" si="17"/>
        <v>0</v>
      </c>
      <c r="AT52" s="74">
        <f t="shared" si="18"/>
        <v>0</v>
      </c>
      <c r="AU52" s="33">
        <f t="shared" si="19"/>
        <v>0</v>
      </c>
      <c r="AV52" s="25"/>
      <c r="AW52" s="74">
        <f t="shared" si="20"/>
        <v>0</v>
      </c>
      <c r="AX52" s="75">
        <f t="shared" si="21"/>
        <v>0</v>
      </c>
      <c r="AY52" s="76">
        <f t="shared" si="22"/>
        <v>0</v>
      </c>
      <c r="BB52" s="59">
        <f t="shared" si="23"/>
        <v>0</v>
      </c>
      <c r="BC52" s="59">
        <f t="shared" si="24"/>
        <v>0</v>
      </c>
      <c r="BD52" s="59">
        <f t="shared" si="25"/>
        <v>0</v>
      </c>
      <c r="BF52" s="59">
        <f t="shared" si="26"/>
        <v>0</v>
      </c>
      <c r="BG52" s="59">
        <f t="shared" si="27"/>
        <v>0</v>
      </c>
      <c r="BH52" s="59">
        <f t="shared" si="28"/>
        <v>0</v>
      </c>
      <c r="BI52" s="58">
        <f t="shared" si="29"/>
        <v>0</v>
      </c>
      <c r="BK52" s="59">
        <f t="shared" si="30"/>
        <v>0</v>
      </c>
      <c r="BL52" s="59">
        <f t="shared" si="31"/>
        <v>0</v>
      </c>
      <c r="BM52" s="59">
        <f t="shared" si="32"/>
        <v>0</v>
      </c>
      <c r="BN52" s="58">
        <f t="shared" si="33"/>
        <v>0</v>
      </c>
      <c r="BP52" s="58">
        <f t="shared" si="34"/>
        <v>0</v>
      </c>
      <c r="BR52" s="57">
        <f t="shared" si="35"/>
        <v>0</v>
      </c>
      <c r="BS52" s="57">
        <f t="shared" si="36"/>
        <v>0</v>
      </c>
      <c r="BT52" s="59">
        <f t="shared" si="37"/>
        <v>0</v>
      </c>
      <c r="BU52" s="58">
        <f t="shared" si="38"/>
        <v>0</v>
      </c>
      <c r="BW52" s="56">
        <f t="shared" si="39"/>
        <v>0</v>
      </c>
      <c r="BX52" s="14">
        <f t="shared" si="40"/>
        <v>0</v>
      </c>
      <c r="BY52" s="59">
        <f t="shared" si="41"/>
        <v>0</v>
      </c>
      <c r="BZ52" s="58">
        <f t="shared" si="42"/>
        <v>0</v>
      </c>
      <c r="CB52" s="58">
        <f t="shared" si="43"/>
        <v>0</v>
      </c>
      <c r="CD52" s="58">
        <f t="shared" si="44"/>
        <v>0</v>
      </c>
      <c r="CG52" s="59">
        <f t="shared" si="45"/>
        <v>0</v>
      </c>
      <c r="CH52" s="59">
        <f t="shared" si="46"/>
        <v>0</v>
      </c>
      <c r="CI52" s="59">
        <f t="shared" si="47"/>
        <v>0</v>
      </c>
      <c r="CK52" s="59">
        <f t="shared" si="48"/>
        <v>0</v>
      </c>
      <c r="CL52" s="59">
        <f t="shared" si="49"/>
        <v>0</v>
      </c>
      <c r="CM52" s="59">
        <f t="shared" si="50"/>
        <v>0</v>
      </c>
      <c r="CN52" s="58">
        <f t="shared" si="51"/>
        <v>0</v>
      </c>
      <c r="CP52" s="59">
        <f t="shared" si="52"/>
        <v>0</v>
      </c>
      <c r="CQ52" s="59">
        <f t="shared" si="53"/>
        <v>0</v>
      </c>
      <c r="CR52" s="59">
        <f t="shared" si="54"/>
        <v>0</v>
      </c>
      <c r="CS52" s="58">
        <f t="shared" si="55"/>
        <v>0</v>
      </c>
      <c r="CU52" s="59">
        <f t="shared" si="56"/>
        <v>0</v>
      </c>
      <c r="CV52" s="59">
        <f t="shared" si="57"/>
        <v>0</v>
      </c>
      <c r="CX52" s="59">
        <f t="shared" si="58"/>
        <v>0</v>
      </c>
      <c r="CY52" s="59">
        <f t="shared" si="59"/>
        <v>0</v>
      </c>
      <c r="CZ52" s="58">
        <f t="shared" si="60"/>
        <v>0</v>
      </c>
      <c r="DB52" s="59">
        <f t="shared" si="61"/>
        <v>0</v>
      </c>
      <c r="DC52" s="59">
        <f t="shared" si="62"/>
        <v>0</v>
      </c>
      <c r="DD52" s="58">
        <f t="shared" si="63"/>
        <v>0</v>
      </c>
      <c r="DF52" s="58">
        <f t="shared" si="64"/>
        <v>0</v>
      </c>
      <c r="DH52" s="58">
        <f t="shared" si="65"/>
        <v>0</v>
      </c>
      <c r="DJ52" s="57">
        <f t="shared" si="66"/>
        <v>0</v>
      </c>
      <c r="DK52" s="57">
        <f t="shared" si="67"/>
        <v>0</v>
      </c>
      <c r="DL52" s="59">
        <f t="shared" si="68"/>
        <v>0</v>
      </c>
      <c r="DM52" s="58">
        <f t="shared" si="69"/>
        <v>0</v>
      </c>
      <c r="DO52" s="56">
        <f t="shared" si="70"/>
        <v>0</v>
      </c>
      <c r="DP52" s="14">
        <f t="shared" si="71"/>
        <v>0</v>
      </c>
      <c r="DQ52" s="59">
        <f t="shared" si="72"/>
        <v>0</v>
      </c>
      <c r="DR52" s="49">
        <f t="shared" si="73"/>
        <v>0</v>
      </c>
      <c r="DT52" s="58">
        <f t="shared" si="74"/>
        <v>0</v>
      </c>
      <c r="DU52" s="58"/>
      <c r="DV52" s="59">
        <f t="shared" si="75"/>
        <v>0</v>
      </c>
      <c r="DX52" s="58">
        <f t="shared" si="76"/>
        <v>0</v>
      </c>
      <c r="EA52" s="59">
        <f t="shared" si="77"/>
        <v>0</v>
      </c>
      <c r="EB52" s="59">
        <f t="shared" si="78"/>
        <v>0</v>
      </c>
      <c r="EC52" s="58">
        <f t="shared" si="79"/>
        <v>0</v>
      </c>
      <c r="EE52" s="29">
        <f t="shared" si="80"/>
        <v>0</v>
      </c>
      <c r="EF52" s="29">
        <f t="shared" si="81"/>
        <v>0</v>
      </c>
      <c r="EG52" s="58">
        <f t="shared" si="82"/>
        <v>0</v>
      </c>
      <c r="EI52" s="58">
        <f t="shared" si="83"/>
        <v>0</v>
      </c>
      <c r="EK52" s="59">
        <v>50</v>
      </c>
      <c r="EL52" s="59">
        <f>APE!$N$91*EO51</f>
        <v>0</v>
      </c>
      <c r="EM52" s="59">
        <f>IF(EK52&gt;APE!$O$91,0,IF(EK52&gt;APE!$P$91,IF(APE!$E$91="SAC",APE!$C$93/(APE!$O$91-APE!$P$91),IF(APE!$E$91="PRICE",IF(EK52&gt;APE!$D$91,EN52-EL52,EN52-EL52-APE!$C$95/APE!$D$91),0)),0))</f>
        <v>0</v>
      </c>
      <c r="EN52" s="59">
        <f>IF(EK52&gt;APE!$O$91,0,IF(APE!$E$91="SAC",EL52+EM52,IF(APE!$E$91="PRICE",IF(EK52&gt;APE!$P$91,APE!$C$93*APE!$G$91,EL52),0)))</f>
        <v>0</v>
      </c>
      <c r="EO52" s="59">
        <f t="shared" si="84"/>
        <v>0</v>
      </c>
    </row>
    <row r="53" spans="2:145" x14ac:dyDescent="0.25">
      <c r="B53" s="109">
        <f t="shared" si="100"/>
        <v>0</v>
      </c>
      <c r="C53" s="109">
        <f t="shared" si="101"/>
        <v>0</v>
      </c>
      <c r="D53" s="109">
        <f t="shared" si="102"/>
        <v>0</v>
      </c>
      <c r="E53" s="109">
        <f t="shared" si="103"/>
        <v>0</v>
      </c>
      <c r="F53" s="109">
        <f t="shared" si="104"/>
        <v>0</v>
      </c>
      <c r="G53" s="109">
        <f t="shared" si="105"/>
        <v>0</v>
      </c>
      <c r="I53" s="108">
        <f t="shared" si="106"/>
        <v>0</v>
      </c>
      <c r="J53" s="108">
        <f t="shared" si="107"/>
        <v>0</v>
      </c>
      <c r="U53" s="61">
        <f t="shared" si="2"/>
        <v>46843</v>
      </c>
      <c r="V53" s="25">
        <f t="shared" si="0"/>
        <v>2028</v>
      </c>
      <c r="W53" s="25">
        <f t="shared" si="1"/>
        <v>3</v>
      </c>
      <c r="X53" s="25"/>
      <c r="Y53" s="25"/>
      <c r="Z53" s="62">
        <f t="shared" si="3"/>
        <v>0</v>
      </c>
      <c r="AA53" s="62">
        <f t="shared" si="4"/>
        <v>0</v>
      </c>
      <c r="AB53" s="62">
        <f t="shared" si="5"/>
        <v>0</v>
      </c>
      <c r="AC53" s="33">
        <f t="shared" si="6"/>
        <v>0</v>
      </c>
      <c r="AD53" s="69">
        <f t="shared" si="7"/>
        <v>0.96668051820116896</v>
      </c>
      <c r="AE53" s="70">
        <f t="shared" si="8"/>
        <v>0</v>
      </c>
      <c r="AF53" s="25"/>
      <c r="AG53" s="25"/>
      <c r="AH53" s="25"/>
      <c r="AI53" s="25"/>
      <c r="AJ53" s="25"/>
      <c r="AK53" s="25"/>
      <c r="AL53" s="25"/>
      <c r="AM53" s="75">
        <f t="shared" si="86"/>
        <v>0</v>
      </c>
      <c r="AN53" s="25"/>
      <c r="AO53" s="74">
        <f t="shared" si="14"/>
        <v>0</v>
      </c>
      <c r="AP53" s="75">
        <f t="shared" si="15"/>
        <v>0</v>
      </c>
      <c r="AQ53" s="76">
        <f t="shared" si="16"/>
        <v>0</v>
      </c>
      <c r="AR53" s="25"/>
      <c r="AS53" s="75">
        <f t="shared" si="17"/>
        <v>0</v>
      </c>
      <c r="AT53" s="74">
        <f t="shared" si="18"/>
        <v>0</v>
      </c>
      <c r="AU53" s="33">
        <f t="shared" si="19"/>
        <v>0</v>
      </c>
      <c r="AV53" s="25"/>
      <c r="AW53" s="74">
        <f t="shared" si="20"/>
        <v>0</v>
      </c>
      <c r="AX53" s="75">
        <f t="shared" si="21"/>
        <v>0</v>
      </c>
      <c r="AY53" s="76">
        <f t="shared" si="22"/>
        <v>0</v>
      </c>
      <c r="BB53" s="59">
        <f t="shared" si="23"/>
        <v>0</v>
      </c>
      <c r="BC53" s="59">
        <f t="shared" si="24"/>
        <v>0</v>
      </c>
      <c r="BD53" s="59">
        <f t="shared" si="25"/>
        <v>0</v>
      </c>
      <c r="BF53" s="59">
        <f t="shared" si="26"/>
        <v>0</v>
      </c>
      <c r="BG53" s="59">
        <f t="shared" si="27"/>
        <v>0</v>
      </c>
      <c r="BH53" s="59">
        <f t="shared" si="28"/>
        <v>0</v>
      </c>
      <c r="BI53" s="58">
        <f t="shared" si="29"/>
        <v>0</v>
      </c>
      <c r="BK53" s="59">
        <f t="shared" si="30"/>
        <v>0</v>
      </c>
      <c r="BL53" s="59">
        <f t="shared" si="31"/>
        <v>0</v>
      </c>
      <c r="BM53" s="59">
        <f t="shared" si="32"/>
        <v>0</v>
      </c>
      <c r="BN53" s="58">
        <f t="shared" si="33"/>
        <v>0</v>
      </c>
      <c r="BP53" s="58">
        <f t="shared" si="34"/>
        <v>0</v>
      </c>
      <c r="BR53" s="57">
        <f t="shared" si="35"/>
        <v>0</v>
      </c>
      <c r="BS53" s="57">
        <f t="shared" si="36"/>
        <v>0</v>
      </c>
      <c r="BT53" s="59">
        <f t="shared" si="37"/>
        <v>0</v>
      </c>
      <c r="BU53" s="58">
        <f t="shared" si="38"/>
        <v>0</v>
      </c>
      <c r="BW53" s="56">
        <f t="shared" si="39"/>
        <v>0</v>
      </c>
      <c r="BX53" s="14">
        <f t="shared" si="40"/>
        <v>0</v>
      </c>
      <c r="BY53" s="59">
        <f t="shared" si="41"/>
        <v>0</v>
      </c>
      <c r="BZ53" s="58">
        <f t="shared" si="42"/>
        <v>0</v>
      </c>
      <c r="CB53" s="58">
        <f t="shared" si="43"/>
        <v>0</v>
      </c>
      <c r="CD53" s="58">
        <f t="shared" si="44"/>
        <v>0</v>
      </c>
      <c r="CG53" s="59">
        <f t="shared" si="45"/>
        <v>0</v>
      </c>
      <c r="CH53" s="59">
        <f t="shared" si="46"/>
        <v>0</v>
      </c>
      <c r="CI53" s="59">
        <f t="shared" si="47"/>
        <v>0</v>
      </c>
      <c r="CK53" s="59">
        <f t="shared" si="48"/>
        <v>0</v>
      </c>
      <c r="CL53" s="59">
        <f t="shared" si="49"/>
        <v>0</v>
      </c>
      <c r="CM53" s="59">
        <f t="shared" si="50"/>
        <v>0</v>
      </c>
      <c r="CN53" s="58">
        <f t="shared" si="51"/>
        <v>0</v>
      </c>
      <c r="CP53" s="59">
        <f t="shared" si="52"/>
        <v>0</v>
      </c>
      <c r="CQ53" s="59">
        <f t="shared" si="53"/>
        <v>0</v>
      </c>
      <c r="CR53" s="59">
        <f t="shared" si="54"/>
        <v>0</v>
      </c>
      <c r="CS53" s="58">
        <f t="shared" si="55"/>
        <v>0</v>
      </c>
      <c r="CU53" s="59">
        <f t="shared" si="56"/>
        <v>0</v>
      </c>
      <c r="CV53" s="59">
        <f t="shared" si="57"/>
        <v>0</v>
      </c>
      <c r="CX53" s="59">
        <f t="shared" si="58"/>
        <v>0</v>
      </c>
      <c r="CY53" s="59">
        <f t="shared" si="59"/>
        <v>0</v>
      </c>
      <c r="CZ53" s="58">
        <f t="shared" si="60"/>
        <v>0</v>
      </c>
      <c r="DB53" s="59">
        <f t="shared" si="61"/>
        <v>0</v>
      </c>
      <c r="DC53" s="59">
        <f t="shared" si="62"/>
        <v>0</v>
      </c>
      <c r="DD53" s="58">
        <f t="shared" si="63"/>
        <v>0</v>
      </c>
      <c r="DF53" s="58">
        <f t="shared" si="64"/>
        <v>0</v>
      </c>
      <c r="DH53" s="58">
        <f t="shared" si="65"/>
        <v>0</v>
      </c>
      <c r="DJ53" s="57">
        <f t="shared" si="66"/>
        <v>0</v>
      </c>
      <c r="DK53" s="57">
        <f t="shared" si="67"/>
        <v>0</v>
      </c>
      <c r="DL53" s="59">
        <f t="shared" si="68"/>
        <v>0</v>
      </c>
      <c r="DM53" s="58">
        <f t="shared" si="69"/>
        <v>0</v>
      </c>
      <c r="DO53" s="56">
        <f t="shared" si="70"/>
        <v>0</v>
      </c>
      <c r="DP53" s="14">
        <f t="shared" si="71"/>
        <v>0</v>
      </c>
      <c r="DQ53" s="59">
        <f t="shared" si="72"/>
        <v>0</v>
      </c>
      <c r="DR53" s="49">
        <f t="shared" si="73"/>
        <v>0</v>
      </c>
      <c r="DT53" s="58">
        <f t="shared" si="74"/>
        <v>0</v>
      </c>
      <c r="DU53" s="58"/>
      <c r="DV53" s="59">
        <f t="shared" si="75"/>
        <v>0</v>
      </c>
      <c r="DX53" s="58">
        <f t="shared" si="76"/>
        <v>0</v>
      </c>
      <c r="EA53" s="59">
        <f t="shared" si="77"/>
        <v>0</v>
      </c>
      <c r="EB53" s="59">
        <f t="shared" si="78"/>
        <v>0</v>
      </c>
      <c r="EC53" s="58">
        <f t="shared" si="79"/>
        <v>0</v>
      </c>
      <c r="EE53" s="29">
        <f t="shared" si="80"/>
        <v>0</v>
      </c>
      <c r="EF53" s="29">
        <f t="shared" si="81"/>
        <v>0</v>
      </c>
      <c r="EG53" s="58">
        <f t="shared" si="82"/>
        <v>0</v>
      </c>
      <c r="EI53" s="58">
        <f t="shared" si="83"/>
        <v>0</v>
      </c>
      <c r="EK53" s="59">
        <v>51</v>
      </c>
      <c r="EL53" s="59">
        <f>APE!$N$91*EO52</f>
        <v>0</v>
      </c>
      <c r="EM53" s="59">
        <f>IF(EK53&gt;APE!$O$91,0,IF(EK53&gt;APE!$P$91,IF(APE!$E$91="SAC",APE!$C$93/(APE!$O$91-APE!$P$91),IF(APE!$E$91="PRICE",IF(EK53&gt;APE!$D$91,EN53-EL53,EN53-EL53-APE!$C$95/APE!$D$91),0)),0))</f>
        <v>0</v>
      </c>
      <c r="EN53" s="59">
        <f>IF(EK53&gt;APE!$O$91,0,IF(APE!$E$91="SAC",EL53+EM53,IF(APE!$E$91="PRICE",IF(EK53&gt;APE!$P$91,APE!$C$93*APE!$G$91,EL53),0)))</f>
        <v>0</v>
      </c>
      <c r="EO53" s="59">
        <f t="shared" si="84"/>
        <v>0</v>
      </c>
    </row>
    <row r="54" spans="2:145" x14ac:dyDescent="0.25">
      <c r="B54" s="109">
        <f t="shared" si="100"/>
        <v>0</v>
      </c>
      <c r="C54" s="109">
        <f t="shared" si="101"/>
        <v>0</v>
      </c>
      <c r="D54" s="109">
        <f t="shared" si="102"/>
        <v>0</v>
      </c>
      <c r="E54" s="109">
        <f t="shared" si="103"/>
        <v>0</v>
      </c>
      <c r="F54" s="109">
        <f t="shared" si="104"/>
        <v>0</v>
      </c>
      <c r="G54" s="109">
        <f t="shared" si="105"/>
        <v>0</v>
      </c>
      <c r="I54" s="108">
        <f t="shared" si="106"/>
        <v>0</v>
      </c>
      <c r="J54" s="108">
        <f t="shared" si="107"/>
        <v>0</v>
      </c>
      <c r="U54" s="61">
        <f t="shared" si="2"/>
        <v>46873</v>
      </c>
      <c r="V54" s="25">
        <f t="shared" si="0"/>
        <v>2028</v>
      </c>
      <c r="W54" s="25">
        <f t="shared" si="1"/>
        <v>4</v>
      </c>
      <c r="X54" s="25"/>
      <c r="Y54" s="25"/>
      <c r="Z54" s="62">
        <f t="shared" si="3"/>
        <v>0</v>
      </c>
      <c r="AA54" s="62">
        <f t="shared" si="4"/>
        <v>0</v>
      </c>
      <c r="AB54" s="62">
        <f t="shared" si="5"/>
        <v>0</v>
      </c>
      <c r="AC54" s="33">
        <f t="shared" si="6"/>
        <v>0</v>
      </c>
      <c r="AD54" s="69">
        <f t="shared" si="7"/>
        <v>0.96603841551166481</v>
      </c>
      <c r="AE54" s="70">
        <f t="shared" si="8"/>
        <v>0</v>
      </c>
      <c r="AF54" s="25"/>
      <c r="AG54" s="25"/>
      <c r="AH54" s="25"/>
      <c r="AI54" s="25"/>
      <c r="AJ54" s="25"/>
      <c r="AK54" s="25"/>
      <c r="AL54" s="25"/>
      <c r="AM54" s="75">
        <f t="shared" si="86"/>
        <v>0</v>
      </c>
      <c r="AN54" s="25"/>
      <c r="AO54" s="74">
        <f t="shared" si="14"/>
        <v>0</v>
      </c>
      <c r="AP54" s="75">
        <f t="shared" si="15"/>
        <v>0</v>
      </c>
      <c r="AQ54" s="76">
        <f t="shared" si="16"/>
        <v>0</v>
      </c>
      <c r="AR54" s="25"/>
      <c r="AS54" s="75">
        <f t="shared" si="17"/>
        <v>0</v>
      </c>
      <c r="AT54" s="74">
        <f t="shared" si="18"/>
        <v>0</v>
      </c>
      <c r="AU54" s="33">
        <f t="shared" si="19"/>
        <v>0</v>
      </c>
      <c r="AV54" s="25"/>
      <c r="AW54" s="74">
        <f t="shared" si="20"/>
        <v>0</v>
      </c>
      <c r="AX54" s="75">
        <f t="shared" si="21"/>
        <v>0</v>
      </c>
      <c r="AY54" s="76">
        <f t="shared" si="22"/>
        <v>0</v>
      </c>
      <c r="BB54" s="59">
        <f t="shared" si="23"/>
        <v>0</v>
      </c>
      <c r="BC54" s="59">
        <f t="shared" si="24"/>
        <v>0</v>
      </c>
      <c r="BD54" s="59">
        <f t="shared" si="25"/>
        <v>0</v>
      </c>
      <c r="BF54" s="59">
        <f t="shared" si="26"/>
        <v>0</v>
      </c>
      <c r="BG54" s="59">
        <f t="shared" si="27"/>
        <v>0</v>
      </c>
      <c r="BH54" s="59">
        <f t="shared" si="28"/>
        <v>0</v>
      </c>
      <c r="BI54" s="58">
        <f t="shared" si="29"/>
        <v>0</v>
      </c>
      <c r="BK54" s="59">
        <f t="shared" si="30"/>
        <v>0</v>
      </c>
      <c r="BL54" s="59">
        <f t="shared" si="31"/>
        <v>0</v>
      </c>
      <c r="BM54" s="59">
        <f t="shared" si="32"/>
        <v>0</v>
      </c>
      <c r="BN54" s="58">
        <f t="shared" si="33"/>
        <v>0</v>
      </c>
      <c r="BP54" s="58">
        <f t="shared" si="34"/>
        <v>0</v>
      </c>
      <c r="BR54" s="57">
        <f t="shared" si="35"/>
        <v>0</v>
      </c>
      <c r="BS54" s="57">
        <f t="shared" si="36"/>
        <v>0</v>
      </c>
      <c r="BT54" s="59">
        <f t="shared" si="37"/>
        <v>0</v>
      </c>
      <c r="BU54" s="58">
        <f t="shared" si="38"/>
        <v>0</v>
      </c>
      <c r="BW54" s="56">
        <f t="shared" si="39"/>
        <v>0</v>
      </c>
      <c r="BX54" s="14">
        <f t="shared" si="40"/>
        <v>0</v>
      </c>
      <c r="BY54" s="59">
        <f t="shared" si="41"/>
        <v>0</v>
      </c>
      <c r="BZ54" s="58">
        <f t="shared" si="42"/>
        <v>0</v>
      </c>
      <c r="CB54" s="58">
        <f t="shared" si="43"/>
        <v>0</v>
      </c>
      <c r="CD54" s="58">
        <f t="shared" si="44"/>
        <v>0</v>
      </c>
      <c r="CG54" s="59">
        <f t="shared" si="45"/>
        <v>0</v>
      </c>
      <c r="CH54" s="59">
        <f t="shared" si="46"/>
        <v>0</v>
      </c>
      <c r="CI54" s="59">
        <f t="shared" si="47"/>
        <v>0</v>
      </c>
      <c r="CK54" s="59">
        <f t="shared" si="48"/>
        <v>0</v>
      </c>
      <c r="CL54" s="59">
        <f t="shared" si="49"/>
        <v>0</v>
      </c>
      <c r="CM54" s="59">
        <f t="shared" si="50"/>
        <v>0</v>
      </c>
      <c r="CN54" s="58">
        <f t="shared" si="51"/>
        <v>0</v>
      </c>
      <c r="CP54" s="59">
        <f t="shared" si="52"/>
        <v>0</v>
      </c>
      <c r="CQ54" s="59">
        <f t="shared" si="53"/>
        <v>0</v>
      </c>
      <c r="CR54" s="59">
        <f t="shared" si="54"/>
        <v>0</v>
      </c>
      <c r="CS54" s="58">
        <f t="shared" si="55"/>
        <v>0</v>
      </c>
      <c r="CU54" s="59">
        <f t="shared" si="56"/>
        <v>0</v>
      </c>
      <c r="CV54" s="59">
        <f t="shared" si="57"/>
        <v>0</v>
      </c>
      <c r="CX54" s="59">
        <f t="shared" si="58"/>
        <v>0</v>
      </c>
      <c r="CY54" s="59">
        <f t="shared" si="59"/>
        <v>0</v>
      </c>
      <c r="CZ54" s="58">
        <f t="shared" si="60"/>
        <v>0</v>
      </c>
      <c r="DB54" s="59">
        <f t="shared" si="61"/>
        <v>0</v>
      </c>
      <c r="DC54" s="59">
        <f t="shared" si="62"/>
        <v>0</v>
      </c>
      <c r="DD54" s="58">
        <f t="shared" si="63"/>
        <v>0</v>
      </c>
      <c r="DF54" s="58">
        <f t="shared" si="64"/>
        <v>0</v>
      </c>
      <c r="DH54" s="58">
        <f t="shared" si="65"/>
        <v>0</v>
      </c>
      <c r="DJ54" s="57">
        <f t="shared" si="66"/>
        <v>0</v>
      </c>
      <c r="DK54" s="57">
        <f t="shared" si="67"/>
        <v>0</v>
      </c>
      <c r="DL54" s="59">
        <f t="shared" si="68"/>
        <v>0</v>
      </c>
      <c r="DM54" s="58">
        <f t="shared" si="69"/>
        <v>0</v>
      </c>
      <c r="DO54" s="56">
        <f t="shared" si="70"/>
        <v>0</v>
      </c>
      <c r="DP54" s="14">
        <f t="shared" si="71"/>
        <v>0</v>
      </c>
      <c r="DQ54" s="59">
        <f t="shared" si="72"/>
        <v>0</v>
      </c>
      <c r="DR54" s="49">
        <f t="shared" si="73"/>
        <v>0</v>
      </c>
      <c r="DT54" s="58">
        <f t="shared" si="74"/>
        <v>0</v>
      </c>
      <c r="DU54" s="58"/>
      <c r="DV54" s="59">
        <f t="shared" si="75"/>
        <v>0</v>
      </c>
      <c r="DX54" s="58">
        <f t="shared" si="76"/>
        <v>0</v>
      </c>
      <c r="EA54" s="59">
        <f t="shared" si="77"/>
        <v>0</v>
      </c>
      <c r="EB54" s="59">
        <f t="shared" si="78"/>
        <v>0</v>
      </c>
      <c r="EC54" s="58">
        <f t="shared" si="79"/>
        <v>0</v>
      </c>
      <c r="EE54" s="29">
        <f t="shared" si="80"/>
        <v>0</v>
      </c>
      <c r="EF54" s="29">
        <f t="shared" si="81"/>
        <v>0</v>
      </c>
      <c r="EG54" s="58">
        <f t="shared" si="82"/>
        <v>0</v>
      </c>
      <c r="EI54" s="58">
        <f t="shared" si="83"/>
        <v>0</v>
      </c>
      <c r="EK54" s="59">
        <v>52</v>
      </c>
      <c r="EL54" s="59">
        <f>APE!$N$91*EO53</f>
        <v>0</v>
      </c>
      <c r="EM54" s="59">
        <f>IF(EK54&gt;APE!$O$91,0,IF(EK54&gt;APE!$P$91,IF(APE!$E$91="SAC",APE!$C$93/(APE!$O$91-APE!$P$91),IF(APE!$E$91="PRICE",IF(EK54&gt;APE!$D$91,EN54-EL54,EN54-EL54-APE!$C$95/APE!$D$91),0)),0))</f>
        <v>0</v>
      </c>
      <c r="EN54" s="59">
        <f>IF(EK54&gt;APE!$O$91,0,IF(APE!$E$91="SAC",EL54+EM54,IF(APE!$E$91="PRICE",IF(EK54&gt;APE!$P$91,APE!$C$93*APE!$G$91,EL54),0)))</f>
        <v>0</v>
      </c>
      <c r="EO54" s="59">
        <f t="shared" si="84"/>
        <v>0</v>
      </c>
    </row>
    <row r="55" spans="2:145" x14ac:dyDescent="0.25">
      <c r="B55" s="109">
        <f t="shared" si="100"/>
        <v>0</v>
      </c>
      <c r="C55" s="109">
        <f t="shared" si="101"/>
        <v>0</v>
      </c>
      <c r="D55" s="109">
        <f t="shared" si="102"/>
        <v>0</v>
      </c>
      <c r="E55" s="109">
        <f t="shared" si="103"/>
        <v>0</v>
      </c>
      <c r="F55" s="109">
        <f t="shared" si="104"/>
        <v>0</v>
      </c>
      <c r="G55" s="109">
        <f t="shared" si="105"/>
        <v>0</v>
      </c>
      <c r="I55" s="108">
        <f t="shared" si="106"/>
        <v>0</v>
      </c>
      <c r="J55" s="108">
        <f t="shared" si="107"/>
        <v>0</v>
      </c>
      <c r="U55" s="61">
        <f t="shared" si="2"/>
        <v>46904</v>
      </c>
      <c r="V55" s="25">
        <f t="shared" si="0"/>
        <v>2028</v>
      </c>
      <c r="W55" s="25">
        <f t="shared" si="1"/>
        <v>5</v>
      </c>
      <c r="X55" s="25"/>
      <c r="Y55" s="25"/>
      <c r="Z55" s="62">
        <f t="shared" si="3"/>
        <v>0</v>
      </c>
      <c r="AA55" s="62">
        <f t="shared" si="4"/>
        <v>0</v>
      </c>
      <c r="AB55" s="62">
        <f t="shared" si="5"/>
        <v>0</v>
      </c>
      <c r="AC55" s="33">
        <f t="shared" si="6"/>
        <v>0</v>
      </c>
      <c r="AD55" s="69">
        <f t="shared" si="7"/>
        <v>0.96539673932901171</v>
      </c>
      <c r="AE55" s="70">
        <f t="shared" si="8"/>
        <v>0</v>
      </c>
      <c r="AF55" s="25"/>
      <c r="AG55" s="25"/>
      <c r="AH55" s="25"/>
      <c r="AI55" s="25"/>
      <c r="AJ55" s="25"/>
      <c r="AK55" s="25"/>
      <c r="AL55" s="25"/>
      <c r="AM55" s="75">
        <f t="shared" si="86"/>
        <v>0</v>
      </c>
      <c r="AN55" s="25"/>
      <c r="AO55" s="74">
        <f t="shared" si="14"/>
        <v>0</v>
      </c>
      <c r="AP55" s="75">
        <f t="shared" si="15"/>
        <v>0</v>
      </c>
      <c r="AQ55" s="76">
        <f t="shared" si="16"/>
        <v>0</v>
      </c>
      <c r="AR55" s="25"/>
      <c r="AS55" s="75">
        <f t="shared" si="17"/>
        <v>0</v>
      </c>
      <c r="AT55" s="74">
        <f t="shared" si="18"/>
        <v>0</v>
      </c>
      <c r="AU55" s="33">
        <f t="shared" si="19"/>
        <v>0</v>
      </c>
      <c r="AV55" s="25"/>
      <c r="AW55" s="74">
        <f t="shared" si="20"/>
        <v>0</v>
      </c>
      <c r="AX55" s="75">
        <f t="shared" si="21"/>
        <v>0</v>
      </c>
      <c r="AY55" s="76">
        <f t="shared" si="22"/>
        <v>0</v>
      </c>
      <c r="BB55" s="59">
        <f t="shared" si="23"/>
        <v>0</v>
      </c>
      <c r="BC55" s="59">
        <f t="shared" si="24"/>
        <v>0</v>
      </c>
      <c r="BD55" s="59">
        <f t="shared" si="25"/>
        <v>0</v>
      </c>
      <c r="BF55" s="59">
        <f t="shared" si="26"/>
        <v>0</v>
      </c>
      <c r="BG55" s="59">
        <f t="shared" si="27"/>
        <v>0</v>
      </c>
      <c r="BH55" s="59">
        <f t="shared" si="28"/>
        <v>0</v>
      </c>
      <c r="BI55" s="58">
        <f t="shared" si="29"/>
        <v>0</v>
      </c>
      <c r="BK55" s="59">
        <f t="shared" si="30"/>
        <v>0</v>
      </c>
      <c r="BL55" s="59">
        <f t="shared" si="31"/>
        <v>0</v>
      </c>
      <c r="BM55" s="59">
        <f t="shared" si="32"/>
        <v>0</v>
      </c>
      <c r="BN55" s="58">
        <f t="shared" si="33"/>
        <v>0</v>
      </c>
      <c r="BP55" s="58">
        <f t="shared" si="34"/>
        <v>0</v>
      </c>
      <c r="BR55" s="57">
        <f t="shared" si="35"/>
        <v>0</v>
      </c>
      <c r="BS55" s="57">
        <f t="shared" si="36"/>
        <v>0</v>
      </c>
      <c r="BT55" s="59">
        <f t="shared" si="37"/>
        <v>0</v>
      </c>
      <c r="BU55" s="58">
        <f t="shared" si="38"/>
        <v>0</v>
      </c>
      <c r="BW55" s="56">
        <f t="shared" si="39"/>
        <v>0</v>
      </c>
      <c r="BX55" s="14">
        <f t="shared" si="40"/>
        <v>0</v>
      </c>
      <c r="BY55" s="59">
        <f t="shared" si="41"/>
        <v>0</v>
      </c>
      <c r="BZ55" s="58">
        <f t="shared" si="42"/>
        <v>0</v>
      </c>
      <c r="CB55" s="58">
        <f t="shared" si="43"/>
        <v>0</v>
      </c>
      <c r="CD55" s="58">
        <f t="shared" si="44"/>
        <v>0</v>
      </c>
      <c r="CG55" s="59">
        <f t="shared" si="45"/>
        <v>0</v>
      </c>
      <c r="CH55" s="59">
        <f t="shared" si="46"/>
        <v>0</v>
      </c>
      <c r="CI55" s="59">
        <f t="shared" si="47"/>
        <v>0</v>
      </c>
      <c r="CK55" s="59">
        <f t="shared" si="48"/>
        <v>0</v>
      </c>
      <c r="CL55" s="59">
        <f t="shared" si="49"/>
        <v>0</v>
      </c>
      <c r="CM55" s="59">
        <f t="shared" si="50"/>
        <v>0</v>
      </c>
      <c r="CN55" s="58">
        <f t="shared" si="51"/>
        <v>0</v>
      </c>
      <c r="CP55" s="59">
        <f t="shared" si="52"/>
        <v>0</v>
      </c>
      <c r="CQ55" s="59">
        <f t="shared" si="53"/>
        <v>0</v>
      </c>
      <c r="CR55" s="59">
        <f t="shared" si="54"/>
        <v>0</v>
      </c>
      <c r="CS55" s="58">
        <f t="shared" si="55"/>
        <v>0</v>
      </c>
      <c r="CU55" s="59">
        <f t="shared" si="56"/>
        <v>0</v>
      </c>
      <c r="CV55" s="59">
        <f t="shared" si="57"/>
        <v>0</v>
      </c>
      <c r="CX55" s="59">
        <f t="shared" si="58"/>
        <v>0</v>
      </c>
      <c r="CY55" s="59">
        <f t="shared" si="59"/>
        <v>0</v>
      </c>
      <c r="CZ55" s="58">
        <f t="shared" si="60"/>
        <v>0</v>
      </c>
      <c r="DB55" s="59">
        <f t="shared" si="61"/>
        <v>0</v>
      </c>
      <c r="DC55" s="59">
        <f t="shared" si="62"/>
        <v>0</v>
      </c>
      <c r="DD55" s="58">
        <f t="shared" si="63"/>
        <v>0</v>
      </c>
      <c r="DF55" s="58">
        <f t="shared" si="64"/>
        <v>0</v>
      </c>
      <c r="DH55" s="58">
        <f t="shared" si="65"/>
        <v>0</v>
      </c>
      <c r="DJ55" s="57">
        <f t="shared" si="66"/>
        <v>0</v>
      </c>
      <c r="DK55" s="57">
        <f t="shared" si="67"/>
        <v>0</v>
      </c>
      <c r="DL55" s="59">
        <f t="shared" si="68"/>
        <v>0</v>
      </c>
      <c r="DM55" s="58">
        <f t="shared" si="69"/>
        <v>0</v>
      </c>
      <c r="DO55" s="56">
        <f t="shared" si="70"/>
        <v>0</v>
      </c>
      <c r="DP55" s="14">
        <f t="shared" si="71"/>
        <v>0</v>
      </c>
      <c r="DQ55" s="59">
        <f t="shared" si="72"/>
        <v>0</v>
      </c>
      <c r="DR55" s="49">
        <f t="shared" si="73"/>
        <v>0</v>
      </c>
      <c r="DT55" s="58">
        <f t="shared" si="74"/>
        <v>0</v>
      </c>
      <c r="DU55" s="58"/>
      <c r="DV55" s="59">
        <f t="shared" si="75"/>
        <v>0</v>
      </c>
      <c r="DX55" s="58">
        <f t="shared" si="76"/>
        <v>0</v>
      </c>
      <c r="EA55" s="59">
        <f t="shared" si="77"/>
        <v>0</v>
      </c>
      <c r="EB55" s="59">
        <f t="shared" si="78"/>
        <v>0</v>
      </c>
      <c r="EC55" s="58">
        <f t="shared" si="79"/>
        <v>0</v>
      </c>
      <c r="EE55" s="29">
        <f t="shared" si="80"/>
        <v>0</v>
      </c>
      <c r="EF55" s="29">
        <f t="shared" si="81"/>
        <v>0</v>
      </c>
      <c r="EG55" s="58">
        <f t="shared" si="82"/>
        <v>0</v>
      </c>
      <c r="EI55" s="58">
        <f t="shared" si="83"/>
        <v>0</v>
      </c>
      <c r="EK55" s="59">
        <v>53</v>
      </c>
      <c r="EL55" s="59">
        <f>APE!$N$91*EO54</f>
        <v>0</v>
      </c>
      <c r="EM55" s="59">
        <f>IF(EK55&gt;APE!$O$91,0,IF(EK55&gt;APE!$P$91,IF(APE!$E$91="SAC",APE!$C$93/(APE!$O$91-APE!$P$91),IF(APE!$E$91="PRICE",IF(EK55&gt;APE!$D$91,EN55-EL55,EN55-EL55-APE!$C$95/APE!$D$91),0)),0))</f>
        <v>0</v>
      </c>
      <c r="EN55" s="59">
        <f>IF(EK55&gt;APE!$O$91,0,IF(APE!$E$91="SAC",EL55+EM55,IF(APE!$E$91="PRICE",IF(EK55&gt;APE!$P$91,APE!$C$93*APE!$G$91,EL55),0)))</f>
        <v>0</v>
      </c>
      <c r="EO55" s="59">
        <f t="shared" si="84"/>
        <v>0</v>
      </c>
    </row>
    <row r="56" spans="2:145" x14ac:dyDescent="0.25">
      <c r="U56" s="61">
        <f t="shared" si="2"/>
        <v>46934</v>
      </c>
      <c r="V56" s="25">
        <f t="shared" si="0"/>
        <v>2028</v>
      </c>
      <c r="W56" s="25">
        <f t="shared" si="1"/>
        <v>6</v>
      </c>
      <c r="X56" s="25"/>
      <c r="Y56" s="25"/>
      <c r="Z56" s="62">
        <f t="shared" si="3"/>
        <v>0</v>
      </c>
      <c r="AA56" s="62">
        <f t="shared" si="4"/>
        <v>0</v>
      </c>
      <c r="AB56" s="62">
        <f t="shared" si="5"/>
        <v>0</v>
      </c>
      <c r="AC56" s="33">
        <f t="shared" si="6"/>
        <v>0</v>
      </c>
      <c r="AD56" s="69">
        <f t="shared" si="7"/>
        <v>0.96475548936990918</v>
      </c>
      <c r="AE56" s="70">
        <f t="shared" si="8"/>
        <v>0</v>
      </c>
      <c r="AF56" s="25"/>
      <c r="AG56" s="25"/>
      <c r="AH56" s="25"/>
      <c r="AI56" s="25"/>
      <c r="AJ56" s="25"/>
      <c r="AK56" s="25"/>
      <c r="AL56" s="25"/>
      <c r="AM56" s="75">
        <f t="shared" si="86"/>
        <v>0</v>
      </c>
      <c r="AN56" s="25"/>
      <c r="AO56" s="74">
        <f t="shared" si="14"/>
        <v>0</v>
      </c>
      <c r="AP56" s="75">
        <f t="shared" si="15"/>
        <v>0</v>
      </c>
      <c r="AQ56" s="76">
        <f t="shared" si="16"/>
        <v>0</v>
      </c>
      <c r="AR56" s="25"/>
      <c r="AS56" s="75">
        <f t="shared" si="17"/>
        <v>0</v>
      </c>
      <c r="AT56" s="74">
        <f t="shared" si="18"/>
        <v>0</v>
      </c>
      <c r="AU56" s="33">
        <f t="shared" si="19"/>
        <v>0</v>
      </c>
      <c r="AV56" s="25"/>
      <c r="AW56" s="74">
        <f t="shared" si="20"/>
        <v>0</v>
      </c>
      <c r="AX56" s="75">
        <f t="shared" si="21"/>
        <v>0</v>
      </c>
      <c r="AY56" s="76">
        <f t="shared" si="22"/>
        <v>0</v>
      </c>
      <c r="BB56" s="59">
        <f t="shared" si="23"/>
        <v>0</v>
      </c>
      <c r="BC56" s="59">
        <f t="shared" si="24"/>
        <v>0</v>
      </c>
      <c r="BD56" s="59">
        <f t="shared" si="25"/>
        <v>0</v>
      </c>
      <c r="BF56" s="59">
        <f t="shared" si="26"/>
        <v>0</v>
      </c>
      <c r="BG56" s="59">
        <f t="shared" si="27"/>
        <v>0</v>
      </c>
      <c r="BH56" s="59">
        <f t="shared" si="28"/>
        <v>0</v>
      </c>
      <c r="BI56" s="58">
        <f t="shared" si="29"/>
        <v>0</v>
      </c>
      <c r="BK56" s="59">
        <f t="shared" si="30"/>
        <v>0</v>
      </c>
      <c r="BL56" s="59">
        <f t="shared" si="31"/>
        <v>0</v>
      </c>
      <c r="BM56" s="59">
        <f t="shared" si="32"/>
        <v>0</v>
      </c>
      <c r="BN56" s="58">
        <f t="shared" si="33"/>
        <v>0</v>
      </c>
      <c r="BP56" s="58">
        <f t="shared" si="34"/>
        <v>0</v>
      </c>
      <c r="BR56" s="57">
        <f t="shared" si="35"/>
        <v>0</v>
      </c>
      <c r="BS56" s="57">
        <f t="shared" si="36"/>
        <v>0</v>
      </c>
      <c r="BT56" s="59">
        <f t="shared" si="37"/>
        <v>0</v>
      </c>
      <c r="BU56" s="58">
        <f t="shared" si="38"/>
        <v>0</v>
      </c>
      <c r="BW56" s="56">
        <f t="shared" si="39"/>
        <v>0</v>
      </c>
      <c r="BX56" s="14">
        <f t="shared" si="40"/>
        <v>0</v>
      </c>
      <c r="BY56" s="59">
        <f t="shared" si="41"/>
        <v>0</v>
      </c>
      <c r="BZ56" s="58">
        <f t="shared" si="42"/>
        <v>0</v>
      </c>
      <c r="CB56" s="58">
        <f t="shared" si="43"/>
        <v>0</v>
      </c>
      <c r="CD56" s="58">
        <f t="shared" si="44"/>
        <v>0</v>
      </c>
      <c r="CG56" s="59">
        <f t="shared" si="45"/>
        <v>0</v>
      </c>
      <c r="CH56" s="59">
        <f t="shared" si="46"/>
        <v>0</v>
      </c>
      <c r="CI56" s="59">
        <f t="shared" si="47"/>
        <v>0</v>
      </c>
      <c r="CK56" s="59">
        <f t="shared" si="48"/>
        <v>0</v>
      </c>
      <c r="CL56" s="59">
        <f t="shared" si="49"/>
        <v>0</v>
      </c>
      <c r="CM56" s="59">
        <f t="shared" si="50"/>
        <v>0</v>
      </c>
      <c r="CN56" s="58">
        <f t="shared" si="51"/>
        <v>0</v>
      </c>
      <c r="CP56" s="59">
        <f t="shared" si="52"/>
        <v>0</v>
      </c>
      <c r="CQ56" s="59">
        <f t="shared" si="53"/>
        <v>0</v>
      </c>
      <c r="CR56" s="59">
        <f t="shared" si="54"/>
        <v>0</v>
      </c>
      <c r="CS56" s="58">
        <f t="shared" si="55"/>
        <v>0</v>
      </c>
      <c r="CU56" s="59">
        <f t="shared" si="56"/>
        <v>0</v>
      </c>
      <c r="CV56" s="59">
        <f t="shared" si="57"/>
        <v>0</v>
      </c>
      <c r="CX56" s="59">
        <f t="shared" si="58"/>
        <v>0</v>
      </c>
      <c r="CY56" s="59">
        <f t="shared" si="59"/>
        <v>0</v>
      </c>
      <c r="CZ56" s="58">
        <f t="shared" si="60"/>
        <v>0</v>
      </c>
      <c r="DB56" s="59">
        <f t="shared" si="61"/>
        <v>0</v>
      </c>
      <c r="DC56" s="59">
        <f t="shared" si="62"/>
        <v>0</v>
      </c>
      <c r="DD56" s="58">
        <f t="shared" si="63"/>
        <v>0</v>
      </c>
      <c r="DF56" s="58">
        <f t="shared" si="64"/>
        <v>0</v>
      </c>
      <c r="DH56" s="58">
        <f t="shared" si="65"/>
        <v>0</v>
      </c>
      <c r="DJ56" s="57">
        <f t="shared" si="66"/>
        <v>0</v>
      </c>
      <c r="DK56" s="57">
        <f t="shared" si="67"/>
        <v>0</v>
      </c>
      <c r="DL56" s="59">
        <f t="shared" si="68"/>
        <v>0</v>
      </c>
      <c r="DM56" s="58">
        <f t="shared" si="69"/>
        <v>0</v>
      </c>
      <c r="DO56" s="56">
        <f t="shared" si="70"/>
        <v>0</v>
      </c>
      <c r="DP56" s="14">
        <f t="shared" si="71"/>
        <v>0</v>
      </c>
      <c r="DQ56" s="59">
        <f t="shared" si="72"/>
        <v>0</v>
      </c>
      <c r="DR56" s="49">
        <f t="shared" si="73"/>
        <v>0</v>
      </c>
      <c r="DT56" s="58">
        <f t="shared" si="74"/>
        <v>0</v>
      </c>
      <c r="DU56" s="58"/>
      <c r="DV56" s="59">
        <f t="shared" si="75"/>
        <v>0</v>
      </c>
      <c r="DX56" s="58">
        <f t="shared" si="76"/>
        <v>0</v>
      </c>
      <c r="EA56" s="59">
        <f t="shared" si="77"/>
        <v>0</v>
      </c>
      <c r="EB56" s="59">
        <f t="shared" si="78"/>
        <v>0</v>
      </c>
      <c r="EC56" s="58">
        <f t="shared" si="79"/>
        <v>0</v>
      </c>
      <c r="EE56" s="29">
        <f t="shared" si="80"/>
        <v>0</v>
      </c>
      <c r="EF56" s="29">
        <f t="shared" si="81"/>
        <v>0</v>
      </c>
      <c r="EG56" s="58">
        <f t="shared" si="82"/>
        <v>0</v>
      </c>
      <c r="EI56" s="58">
        <f t="shared" si="83"/>
        <v>0</v>
      </c>
      <c r="EK56" s="59">
        <v>54</v>
      </c>
      <c r="EL56" s="59">
        <f>APE!$N$91*EO55</f>
        <v>0</v>
      </c>
      <c r="EM56" s="59">
        <f>IF(EK56&gt;APE!$O$91,0,IF(EK56&gt;APE!$P$91,IF(APE!$E$91="SAC",APE!$C$93/(APE!$O$91-APE!$P$91),IF(APE!$E$91="PRICE",IF(EK56&gt;APE!$D$91,EN56-EL56,EN56-EL56-APE!$C$95/APE!$D$91),0)),0))</f>
        <v>0</v>
      </c>
      <c r="EN56" s="59">
        <f>IF(EK56&gt;APE!$O$91,0,IF(APE!$E$91="SAC",EL56+EM56,IF(APE!$E$91="PRICE",IF(EK56&gt;APE!$P$91,APE!$C$93*APE!$G$91,EL56),0)))</f>
        <v>0</v>
      </c>
      <c r="EO56" s="59">
        <f t="shared" si="84"/>
        <v>0</v>
      </c>
    </row>
    <row r="57" spans="2:145" x14ac:dyDescent="0.25">
      <c r="U57" s="61">
        <f t="shared" si="2"/>
        <v>46965</v>
      </c>
      <c r="V57" s="25">
        <f t="shared" si="0"/>
        <v>2028</v>
      </c>
      <c r="W57" s="25">
        <f t="shared" si="1"/>
        <v>7</v>
      </c>
      <c r="X57" s="25"/>
      <c r="Y57" s="25"/>
      <c r="Z57" s="62">
        <f t="shared" si="3"/>
        <v>0</v>
      </c>
      <c r="AA57" s="62">
        <f t="shared" si="4"/>
        <v>0</v>
      </c>
      <c r="AB57" s="62">
        <f t="shared" si="5"/>
        <v>0</v>
      </c>
      <c r="AC57" s="33">
        <f t="shared" si="6"/>
        <v>0</v>
      </c>
      <c r="AD57" s="69">
        <f t="shared" si="7"/>
        <v>0.96411466535124468</v>
      </c>
      <c r="AE57" s="70">
        <f t="shared" si="8"/>
        <v>0</v>
      </c>
      <c r="AF57" s="25"/>
      <c r="AG57" s="25"/>
      <c r="AH57" s="25"/>
      <c r="AI57" s="25"/>
      <c r="AJ57" s="25"/>
      <c r="AK57" s="25"/>
      <c r="AL57" s="25"/>
      <c r="AM57" s="75">
        <f t="shared" si="86"/>
        <v>0</v>
      </c>
      <c r="AN57" s="25"/>
      <c r="AO57" s="74">
        <f t="shared" si="14"/>
        <v>0</v>
      </c>
      <c r="AP57" s="75">
        <f t="shared" si="15"/>
        <v>0</v>
      </c>
      <c r="AQ57" s="76">
        <f t="shared" si="16"/>
        <v>0</v>
      </c>
      <c r="AR57" s="25"/>
      <c r="AS57" s="75">
        <f t="shared" si="17"/>
        <v>0</v>
      </c>
      <c r="AT57" s="74">
        <f t="shared" si="18"/>
        <v>0</v>
      </c>
      <c r="AU57" s="33">
        <f t="shared" si="19"/>
        <v>0</v>
      </c>
      <c r="AV57" s="25"/>
      <c r="AW57" s="74">
        <f t="shared" si="20"/>
        <v>0</v>
      </c>
      <c r="AX57" s="75">
        <f t="shared" si="21"/>
        <v>0</v>
      </c>
      <c r="AY57" s="76">
        <f t="shared" si="22"/>
        <v>0</v>
      </c>
      <c r="BB57" s="59">
        <f t="shared" si="23"/>
        <v>0</v>
      </c>
      <c r="BC57" s="59">
        <f t="shared" si="24"/>
        <v>0</v>
      </c>
      <c r="BD57" s="59">
        <f t="shared" si="25"/>
        <v>0</v>
      </c>
      <c r="BF57" s="59">
        <f t="shared" si="26"/>
        <v>0</v>
      </c>
      <c r="BG57" s="59">
        <f t="shared" si="27"/>
        <v>0</v>
      </c>
      <c r="BH57" s="59">
        <f t="shared" si="28"/>
        <v>0</v>
      </c>
      <c r="BI57" s="58">
        <f t="shared" si="29"/>
        <v>0</v>
      </c>
      <c r="BK57" s="59">
        <f t="shared" si="30"/>
        <v>0</v>
      </c>
      <c r="BL57" s="59">
        <f t="shared" si="31"/>
        <v>0</v>
      </c>
      <c r="BM57" s="59">
        <f t="shared" si="32"/>
        <v>0</v>
      </c>
      <c r="BN57" s="58">
        <f t="shared" si="33"/>
        <v>0</v>
      </c>
      <c r="BP57" s="58">
        <f t="shared" si="34"/>
        <v>0</v>
      </c>
      <c r="BR57" s="57">
        <f t="shared" si="35"/>
        <v>0</v>
      </c>
      <c r="BS57" s="57">
        <f t="shared" si="36"/>
        <v>0</v>
      </c>
      <c r="BT57" s="59">
        <f t="shared" si="37"/>
        <v>0</v>
      </c>
      <c r="BU57" s="58">
        <f t="shared" si="38"/>
        <v>0</v>
      </c>
      <c r="BW57" s="56">
        <f t="shared" si="39"/>
        <v>0</v>
      </c>
      <c r="BX57" s="14">
        <f t="shared" si="40"/>
        <v>0</v>
      </c>
      <c r="BY57" s="59">
        <f t="shared" si="41"/>
        <v>0</v>
      </c>
      <c r="BZ57" s="58">
        <f t="shared" si="42"/>
        <v>0</v>
      </c>
      <c r="CB57" s="58">
        <f t="shared" si="43"/>
        <v>0</v>
      </c>
      <c r="CD57" s="58">
        <f t="shared" si="44"/>
        <v>0</v>
      </c>
      <c r="CG57" s="59">
        <f t="shared" si="45"/>
        <v>0</v>
      </c>
      <c r="CH57" s="59">
        <f t="shared" si="46"/>
        <v>0</v>
      </c>
      <c r="CI57" s="59">
        <f t="shared" si="47"/>
        <v>0</v>
      </c>
      <c r="CK57" s="59">
        <f t="shared" si="48"/>
        <v>0</v>
      </c>
      <c r="CL57" s="59">
        <f t="shared" si="49"/>
        <v>0</v>
      </c>
      <c r="CM57" s="59">
        <f t="shared" si="50"/>
        <v>0</v>
      </c>
      <c r="CN57" s="58">
        <f t="shared" si="51"/>
        <v>0</v>
      </c>
      <c r="CP57" s="59">
        <f t="shared" si="52"/>
        <v>0</v>
      </c>
      <c r="CQ57" s="59">
        <f t="shared" si="53"/>
        <v>0</v>
      </c>
      <c r="CR57" s="59">
        <f t="shared" si="54"/>
        <v>0</v>
      </c>
      <c r="CS57" s="58">
        <f t="shared" si="55"/>
        <v>0</v>
      </c>
      <c r="CU57" s="59">
        <f t="shared" si="56"/>
        <v>0</v>
      </c>
      <c r="CV57" s="59">
        <f t="shared" si="57"/>
        <v>0</v>
      </c>
      <c r="CX57" s="59">
        <f t="shared" si="58"/>
        <v>0</v>
      </c>
      <c r="CY57" s="59">
        <f t="shared" si="59"/>
        <v>0</v>
      </c>
      <c r="CZ57" s="58">
        <f t="shared" si="60"/>
        <v>0</v>
      </c>
      <c r="DB57" s="59">
        <f t="shared" si="61"/>
        <v>0</v>
      </c>
      <c r="DC57" s="59">
        <f t="shared" si="62"/>
        <v>0</v>
      </c>
      <c r="DD57" s="58">
        <f t="shared" si="63"/>
        <v>0</v>
      </c>
      <c r="DF57" s="58">
        <f t="shared" si="64"/>
        <v>0</v>
      </c>
      <c r="DH57" s="58">
        <f t="shared" si="65"/>
        <v>0</v>
      </c>
      <c r="DJ57" s="57">
        <f t="shared" si="66"/>
        <v>0</v>
      </c>
      <c r="DK57" s="57">
        <f t="shared" si="67"/>
        <v>0</v>
      </c>
      <c r="DL57" s="59">
        <f t="shared" si="68"/>
        <v>0</v>
      </c>
      <c r="DM57" s="58">
        <f t="shared" si="69"/>
        <v>0</v>
      </c>
      <c r="DO57" s="56">
        <f t="shared" si="70"/>
        <v>0</v>
      </c>
      <c r="DP57" s="14">
        <f t="shared" si="71"/>
        <v>0</v>
      </c>
      <c r="DQ57" s="59">
        <f t="shared" si="72"/>
        <v>0</v>
      </c>
      <c r="DR57" s="49">
        <f t="shared" si="73"/>
        <v>0</v>
      </c>
      <c r="DT57" s="58">
        <f t="shared" si="74"/>
        <v>0</v>
      </c>
      <c r="DU57" s="58"/>
      <c r="DV57" s="59">
        <f t="shared" si="75"/>
        <v>0</v>
      </c>
      <c r="DX57" s="58">
        <f t="shared" si="76"/>
        <v>0</v>
      </c>
      <c r="EA57" s="59">
        <f t="shared" si="77"/>
        <v>0</v>
      </c>
      <c r="EB57" s="59">
        <f t="shared" si="78"/>
        <v>0</v>
      </c>
      <c r="EC57" s="58">
        <f t="shared" si="79"/>
        <v>0</v>
      </c>
      <c r="EE57" s="29">
        <f t="shared" si="80"/>
        <v>0</v>
      </c>
      <c r="EF57" s="29">
        <f t="shared" si="81"/>
        <v>0</v>
      </c>
      <c r="EG57" s="58">
        <f t="shared" si="82"/>
        <v>0</v>
      </c>
      <c r="EI57" s="58">
        <f t="shared" si="83"/>
        <v>0</v>
      </c>
      <c r="EK57" s="59">
        <v>55</v>
      </c>
      <c r="EL57" s="59">
        <f>APE!$N$91*EO56</f>
        <v>0</v>
      </c>
      <c r="EM57" s="59">
        <f>IF(EK57&gt;APE!$O$91,0,IF(EK57&gt;APE!$P$91,IF(APE!$E$91="SAC",APE!$C$93/(APE!$O$91-APE!$P$91),IF(APE!$E$91="PRICE",IF(EK57&gt;APE!$D$91,EN57-EL57,EN57-EL57-APE!$C$95/APE!$D$91),0)),0))</f>
        <v>0</v>
      </c>
      <c r="EN57" s="59">
        <f>IF(EK57&gt;APE!$O$91,0,IF(APE!$E$91="SAC",EL57+EM57,IF(APE!$E$91="PRICE",IF(EK57&gt;APE!$P$91,APE!$C$93*APE!$G$91,EL57),0)))</f>
        <v>0</v>
      </c>
      <c r="EO57" s="59">
        <f t="shared" si="84"/>
        <v>0</v>
      </c>
    </row>
    <row r="58" spans="2:145" x14ac:dyDescent="0.25">
      <c r="U58" s="61">
        <f t="shared" si="2"/>
        <v>46996</v>
      </c>
      <c r="V58" s="25">
        <f t="shared" si="0"/>
        <v>2028</v>
      </c>
      <c r="W58" s="25">
        <f t="shared" si="1"/>
        <v>8</v>
      </c>
      <c r="X58" s="25"/>
      <c r="Y58" s="25"/>
      <c r="Z58" s="62">
        <f t="shared" si="3"/>
        <v>0</v>
      </c>
      <c r="AA58" s="62">
        <f t="shared" si="4"/>
        <v>0</v>
      </c>
      <c r="AB58" s="62">
        <f t="shared" si="5"/>
        <v>0</v>
      </c>
      <c r="AC58" s="33">
        <f t="shared" si="6"/>
        <v>0</v>
      </c>
      <c r="AD58" s="69">
        <f t="shared" si="7"/>
        <v>0.96347426699009386</v>
      </c>
      <c r="AE58" s="70">
        <f t="shared" si="8"/>
        <v>0</v>
      </c>
      <c r="AF58" s="25"/>
      <c r="AG58" s="25"/>
      <c r="AH58" s="25"/>
      <c r="AI58" s="25"/>
      <c r="AJ58" s="25"/>
      <c r="AK58" s="25"/>
      <c r="AL58" s="25"/>
      <c r="AM58" s="75">
        <f t="shared" si="86"/>
        <v>0</v>
      </c>
      <c r="AN58" s="25"/>
      <c r="AO58" s="74">
        <f t="shared" si="14"/>
        <v>0</v>
      </c>
      <c r="AP58" s="75">
        <f t="shared" si="15"/>
        <v>0</v>
      </c>
      <c r="AQ58" s="76">
        <f t="shared" si="16"/>
        <v>0</v>
      </c>
      <c r="AR58" s="25"/>
      <c r="AS58" s="75">
        <f t="shared" si="17"/>
        <v>0</v>
      </c>
      <c r="AT58" s="74">
        <f t="shared" si="18"/>
        <v>0</v>
      </c>
      <c r="AU58" s="33">
        <f t="shared" si="19"/>
        <v>0</v>
      </c>
      <c r="AV58" s="25"/>
      <c r="AW58" s="74">
        <f t="shared" si="20"/>
        <v>0</v>
      </c>
      <c r="AX58" s="75">
        <f t="shared" si="21"/>
        <v>0</v>
      </c>
      <c r="AY58" s="76">
        <f t="shared" si="22"/>
        <v>0</v>
      </c>
      <c r="BB58" s="59">
        <f t="shared" si="23"/>
        <v>0</v>
      </c>
      <c r="BC58" s="59">
        <f t="shared" si="24"/>
        <v>0</v>
      </c>
      <c r="BD58" s="59">
        <f t="shared" si="25"/>
        <v>0</v>
      </c>
      <c r="BF58" s="59">
        <f t="shared" si="26"/>
        <v>0</v>
      </c>
      <c r="BG58" s="59">
        <f t="shared" si="27"/>
        <v>0</v>
      </c>
      <c r="BH58" s="59">
        <f t="shared" si="28"/>
        <v>0</v>
      </c>
      <c r="BI58" s="58">
        <f t="shared" si="29"/>
        <v>0</v>
      </c>
      <c r="BK58" s="59">
        <f t="shared" si="30"/>
        <v>0</v>
      </c>
      <c r="BL58" s="59">
        <f t="shared" si="31"/>
        <v>0</v>
      </c>
      <c r="BM58" s="59">
        <f t="shared" si="32"/>
        <v>0</v>
      </c>
      <c r="BN58" s="58">
        <f t="shared" si="33"/>
        <v>0</v>
      </c>
      <c r="BP58" s="58">
        <f t="shared" si="34"/>
        <v>0</v>
      </c>
      <c r="BR58" s="57">
        <f t="shared" si="35"/>
        <v>0</v>
      </c>
      <c r="BS58" s="57">
        <f t="shared" si="36"/>
        <v>0</v>
      </c>
      <c r="BT58" s="59">
        <f t="shared" si="37"/>
        <v>0</v>
      </c>
      <c r="BU58" s="58">
        <f t="shared" si="38"/>
        <v>0</v>
      </c>
      <c r="BW58" s="56">
        <f t="shared" si="39"/>
        <v>0</v>
      </c>
      <c r="BX58" s="14">
        <f t="shared" si="40"/>
        <v>0</v>
      </c>
      <c r="BY58" s="59">
        <f t="shared" si="41"/>
        <v>0</v>
      </c>
      <c r="BZ58" s="58">
        <f t="shared" si="42"/>
        <v>0</v>
      </c>
      <c r="CB58" s="58">
        <f t="shared" si="43"/>
        <v>0</v>
      </c>
      <c r="CD58" s="58">
        <f t="shared" si="44"/>
        <v>0</v>
      </c>
      <c r="CG58" s="59">
        <f t="shared" si="45"/>
        <v>0</v>
      </c>
      <c r="CH58" s="59">
        <f t="shared" si="46"/>
        <v>0</v>
      </c>
      <c r="CI58" s="59">
        <f t="shared" si="47"/>
        <v>0</v>
      </c>
      <c r="CK58" s="59">
        <f t="shared" si="48"/>
        <v>0</v>
      </c>
      <c r="CL58" s="59">
        <f t="shared" si="49"/>
        <v>0</v>
      </c>
      <c r="CM58" s="59">
        <f t="shared" si="50"/>
        <v>0</v>
      </c>
      <c r="CN58" s="58">
        <f t="shared" si="51"/>
        <v>0</v>
      </c>
      <c r="CP58" s="59">
        <f t="shared" si="52"/>
        <v>0</v>
      </c>
      <c r="CQ58" s="59">
        <f t="shared" si="53"/>
        <v>0</v>
      </c>
      <c r="CR58" s="59">
        <f t="shared" si="54"/>
        <v>0</v>
      </c>
      <c r="CS58" s="58">
        <f t="shared" si="55"/>
        <v>0</v>
      </c>
      <c r="CU58" s="59">
        <f t="shared" si="56"/>
        <v>0</v>
      </c>
      <c r="CV58" s="59">
        <f t="shared" si="57"/>
        <v>0</v>
      </c>
      <c r="CX58" s="59">
        <f t="shared" si="58"/>
        <v>0</v>
      </c>
      <c r="CY58" s="59">
        <f t="shared" si="59"/>
        <v>0</v>
      </c>
      <c r="CZ58" s="58">
        <f t="shared" si="60"/>
        <v>0</v>
      </c>
      <c r="DB58" s="59">
        <f t="shared" si="61"/>
        <v>0</v>
      </c>
      <c r="DC58" s="59">
        <f t="shared" si="62"/>
        <v>0</v>
      </c>
      <c r="DD58" s="58">
        <f t="shared" si="63"/>
        <v>0</v>
      </c>
      <c r="DF58" s="58">
        <f t="shared" si="64"/>
        <v>0</v>
      </c>
      <c r="DH58" s="58">
        <f t="shared" si="65"/>
        <v>0</v>
      </c>
      <c r="DJ58" s="57">
        <f t="shared" si="66"/>
        <v>0</v>
      </c>
      <c r="DK58" s="57">
        <f t="shared" si="67"/>
        <v>0</v>
      </c>
      <c r="DL58" s="59">
        <f t="shared" si="68"/>
        <v>0</v>
      </c>
      <c r="DM58" s="58">
        <f t="shared" si="69"/>
        <v>0</v>
      </c>
      <c r="DO58" s="56">
        <f t="shared" si="70"/>
        <v>0</v>
      </c>
      <c r="DP58" s="14">
        <f t="shared" si="71"/>
        <v>0</v>
      </c>
      <c r="DQ58" s="59">
        <f t="shared" si="72"/>
        <v>0</v>
      </c>
      <c r="DR58" s="49">
        <f t="shared" si="73"/>
        <v>0</v>
      </c>
      <c r="DT58" s="58">
        <f t="shared" si="74"/>
        <v>0</v>
      </c>
      <c r="DU58" s="58"/>
      <c r="DV58" s="59">
        <f t="shared" si="75"/>
        <v>0</v>
      </c>
      <c r="DX58" s="58">
        <f t="shared" si="76"/>
        <v>0</v>
      </c>
      <c r="EA58" s="59">
        <f t="shared" si="77"/>
        <v>0</v>
      </c>
      <c r="EB58" s="59">
        <f t="shared" si="78"/>
        <v>0</v>
      </c>
      <c r="EC58" s="58">
        <f t="shared" si="79"/>
        <v>0</v>
      </c>
      <c r="EE58" s="29">
        <f t="shared" si="80"/>
        <v>0</v>
      </c>
      <c r="EF58" s="29">
        <f t="shared" si="81"/>
        <v>0</v>
      </c>
      <c r="EG58" s="58">
        <f t="shared" si="82"/>
        <v>0</v>
      </c>
      <c r="EI58" s="58">
        <f t="shared" si="83"/>
        <v>0</v>
      </c>
      <c r="EK58" s="59">
        <v>56</v>
      </c>
      <c r="EL58" s="59">
        <f>APE!$N$91*EO57</f>
        <v>0</v>
      </c>
      <c r="EM58" s="59">
        <f>IF(EK58&gt;APE!$O$91,0,IF(EK58&gt;APE!$P$91,IF(APE!$E$91="SAC",APE!$C$93/(APE!$O$91-APE!$P$91),IF(APE!$E$91="PRICE",IF(EK58&gt;APE!$D$91,EN58-EL58,EN58-EL58-APE!$C$95/APE!$D$91),0)),0))</f>
        <v>0</v>
      </c>
      <c r="EN58" s="59">
        <f>IF(EK58&gt;APE!$O$91,0,IF(APE!$E$91="SAC",EL58+EM58,IF(APE!$E$91="PRICE",IF(EK58&gt;APE!$P$91,APE!$C$93*APE!$G$91,EL58),0)))</f>
        <v>0</v>
      </c>
      <c r="EO58" s="59">
        <f t="shared" si="84"/>
        <v>0</v>
      </c>
    </row>
    <row r="59" spans="2:145" x14ac:dyDescent="0.25">
      <c r="U59" s="61">
        <f t="shared" si="2"/>
        <v>47026</v>
      </c>
      <c r="V59" s="25">
        <f t="shared" si="0"/>
        <v>2028</v>
      </c>
      <c r="W59" s="25">
        <f t="shared" si="1"/>
        <v>9</v>
      </c>
      <c r="X59" s="25"/>
      <c r="Y59" s="25"/>
      <c r="Z59" s="62">
        <f t="shared" si="3"/>
        <v>0</v>
      </c>
      <c r="AA59" s="62">
        <f t="shared" si="4"/>
        <v>0</v>
      </c>
      <c r="AB59" s="62">
        <f t="shared" si="5"/>
        <v>0</v>
      </c>
      <c r="AC59" s="33">
        <f t="shared" si="6"/>
        <v>0</v>
      </c>
      <c r="AD59" s="69">
        <f t="shared" si="7"/>
        <v>0.96283429400372023</v>
      </c>
      <c r="AE59" s="70">
        <f t="shared" si="8"/>
        <v>0</v>
      </c>
      <c r="AF59" s="25"/>
      <c r="AG59" s="25"/>
      <c r="AH59" s="25"/>
      <c r="AI59" s="25"/>
      <c r="AJ59" s="25"/>
      <c r="AK59" s="25"/>
      <c r="AL59" s="25"/>
      <c r="AM59" s="75">
        <f t="shared" si="86"/>
        <v>0</v>
      </c>
      <c r="AN59" s="25"/>
      <c r="AO59" s="74">
        <f t="shared" si="14"/>
        <v>0</v>
      </c>
      <c r="AP59" s="75">
        <f t="shared" si="15"/>
        <v>0</v>
      </c>
      <c r="AQ59" s="76">
        <f t="shared" si="16"/>
        <v>0</v>
      </c>
      <c r="AR59" s="25"/>
      <c r="AS59" s="75">
        <f t="shared" si="17"/>
        <v>0</v>
      </c>
      <c r="AT59" s="74">
        <f t="shared" si="18"/>
        <v>0</v>
      </c>
      <c r="AU59" s="33">
        <f t="shared" si="19"/>
        <v>0</v>
      </c>
      <c r="AV59" s="25"/>
      <c r="AW59" s="74">
        <f t="shared" si="20"/>
        <v>0</v>
      </c>
      <c r="AX59" s="75">
        <f t="shared" si="21"/>
        <v>0</v>
      </c>
      <c r="AY59" s="76">
        <f t="shared" si="22"/>
        <v>0</v>
      </c>
      <c r="BB59" s="59">
        <f t="shared" si="23"/>
        <v>0</v>
      </c>
      <c r="BC59" s="59">
        <f t="shared" si="24"/>
        <v>0</v>
      </c>
      <c r="BD59" s="59">
        <f t="shared" si="25"/>
        <v>0</v>
      </c>
      <c r="BF59" s="59">
        <f t="shared" si="26"/>
        <v>0</v>
      </c>
      <c r="BG59" s="59">
        <f t="shared" si="27"/>
        <v>0</v>
      </c>
      <c r="BH59" s="59">
        <f t="shared" si="28"/>
        <v>0</v>
      </c>
      <c r="BI59" s="58">
        <f t="shared" si="29"/>
        <v>0</v>
      </c>
      <c r="BK59" s="59">
        <f t="shared" si="30"/>
        <v>0</v>
      </c>
      <c r="BL59" s="59">
        <f t="shared" si="31"/>
        <v>0</v>
      </c>
      <c r="BM59" s="59">
        <f t="shared" si="32"/>
        <v>0</v>
      </c>
      <c r="BN59" s="58">
        <f t="shared" si="33"/>
        <v>0</v>
      </c>
      <c r="BP59" s="58">
        <f t="shared" si="34"/>
        <v>0</v>
      </c>
      <c r="BR59" s="57">
        <f t="shared" si="35"/>
        <v>0</v>
      </c>
      <c r="BS59" s="57">
        <f t="shared" si="36"/>
        <v>0</v>
      </c>
      <c r="BT59" s="59">
        <f t="shared" si="37"/>
        <v>0</v>
      </c>
      <c r="BU59" s="58">
        <f t="shared" si="38"/>
        <v>0</v>
      </c>
      <c r="BW59" s="56">
        <f t="shared" si="39"/>
        <v>0</v>
      </c>
      <c r="BX59" s="14">
        <f t="shared" si="40"/>
        <v>0</v>
      </c>
      <c r="BY59" s="59">
        <f t="shared" si="41"/>
        <v>0</v>
      </c>
      <c r="BZ59" s="58">
        <f t="shared" si="42"/>
        <v>0</v>
      </c>
      <c r="CB59" s="58">
        <f t="shared" si="43"/>
        <v>0</v>
      </c>
      <c r="CD59" s="58">
        <f t="shared" si="44"/>
        <v>0</v>
      </c>
      <c r="CG59" s="59">
        <f t="shared" si="45"/>
        <v>0</v>
      </c>
      <c r="CH59" s="59">
        <f t="shared" si="46"/>
        <v>0</v>
      </c>
      <c r="CI59" s="59">
        <f t="shared" si="47"/>
        <v>0</v>
      </c>
      <c r="CK59" s="59">
        <f t="shared" si="48"/>
        <v>0</v>
      </c>
      <c r="CL59" s="59">
        <f t="shared" si="49"/>
        <v>0</v>
      </c>
      <c r="CM59" s="59">
        <f t="shared" si="50"/>
        <v>0</v>
      </c>
      <c r="CN59" s="58">
        <f t="shared" si="51"/>
        <v>0</v>
      </c>
      <c r="CP59" s="59">
        <f t="shared" si="52"/>
        <v>0</v>
      </c>
      <c r="CQ59" s="59">
        <f t="shared" si="53"/>
        <v>0</v>
      </c>
      <c r="CR59" s="59">
        <f t="shared" si="54"/>
        <v>0</v>
      </c>
      <c r="CS59" s="58">
        <f t="shared" si="55"/>
        <v>0</v>
      </c>
      <c r="CU59" s="59">
        <f t="shared" si="56"/>
        <v>0</v>
      </c>
      <c r="CV59" s="59">
        <f t="shared" si="57"/>
        <v>0</v>
      </c>
      <c r="CX59" s="59">
        <f t="shared" si="58"/>
        <v>0</v>
      </c>
      <c r="CY59" s="59">
        <f t="shared" si="59"/>
        <v>0</v>
      </c>
      <c r="CZ59" s="58">
        <f t="shared" si="60"/>
        <v>0</v>
      </c>
      <c r="DB59" s="59">
        <f t="shared" si="61"/>
        <v>0</v>
      </c>
      <c r="DC59" s="59">
        <f t="shared" si="62"/>
        <v>0</v>
      </c>
      <c r="DD59" s="58">
        <f t="shared" si="63"/>
        <v>0</v>
      </c>
      <c r="DF59" s="58">
        <f t="shared" si="64"/>
        <v>0</v>
      </c>
      <c r="DH59" s="58">
        <f t="shared" si="65"/>
        <v>0</v>
      </c>
      <c r="DJ59" s="57">
        <f t="shared" si="66"/>
        <v>0</v>
      </c>
      <c r="DK59" s="57">
        <f t="shared" si="67"/>
        <v>0</v>
      </c>
      <c r="DL59" s="59">
        <f t="shared" si="68"/>
        <v>0</v>
      </c>
      <c r="DM59" s="58">
        <f t="shared" si="69"/>
        <v>0</v>
      </c>
      <c r="DO59" s="56">
        <f t="shared" si="70"/>
        <v>0</v>
      </c>
      <c r="DP59" s="14">
        <f t="shared" si="71"/>
        <v>0</v>
      </c>
      <c r="DQ59" s="59">
        <f t="shared" si="72"/>
        <v>0</v>
      </c>
      <c r="DR59" s="49">
        <f t="shared" si="73"/>
        <v>0</v>
      </c>
      <c r="DT59" s="58">
        <f t="shared" si="74"/>
        <v>0</v>
      </c>
      <c r="DU59" s="58"/>
      <c r="DV59" s="59">
        <f t="shared" si="75"/>
        <v>0</v>
      </c>
      <c r="DX59" s="58">
        <f t="shared" si="76"/>
        <v>0</v>
      </c>
      <c r="EA59" s="59">
        <f t="shared" si="77"/>
        <v>0</v>
      </c>
      <c r="EB59" s="59">
        <f t="shared" si="78"/>
        <v>0</v>
      </c>
      <c r="EC59" s="58">
        <f t="shared" si="79"/>
        <v>0</v>
      </c>
      <c r="EE59" s="29">
        <f t="shared" si="80"/>
        <v>0</v>
      </c>
      <c r="EF59" s="29">
        <f t="shared" si="81"/>
        <v>0</v>
      </c>
      <c r="EG59" s="58">
        <f t="shared" si="82"/>
        <v>0</v>
      </c>
      <c r="EI59" s="58">
        <f t="shared" si="83"/>
        <v>0</v>
      </c>
      <c r="EK59" s="59">
        <v>57</v>
      </c>
      <c r="EL59" s="59">
        <f>APE!$N$91*EO58</f>
        <v>0</v>
      </c>
      <c r="EM59" s="59">
        <f>IF(EK59&gt;APE!$O$91,0,IF(EK59&gt;APE!$P$91,IF(APE!$E$91="SAC",APE!$C$93/(APE!$O$91-APE!$P$91),IF(APE!$E$91="PRICE",IF(EK59&gt;APE!$D$91,EN59-EL59,EN59-EL59-APE!$C$95/APE!$D$91),0)),0))</f>
        <v>0</v>
      </c>
      <c r="EN59" s="59">
        <f>IF(EK59&gt;APE!$O$91,0,IF(APE!$E$91="SAC",EL59+EM59,IF(APE!$E$91="PRICE",IF(EK59&gt;APE!$P$91,APE!$C$93*APE!$G$91,EL59),0)))</f>
        <v>0</v>
      </c>
      <c r="EO59" s="59">
        <f t="shared" si="84"/>
        <v>0</v>
      </c>
    </row>
    <row r="60" spans="2:145" x14ac:dyDescent="0.25">
      <c r="U60" s="61">
        <f t="shared" si="2"/>
        <v>47057</v>
      </c>
      <c r="V60" s="25">
        <f t="shared" si="0"/>
        <v>2028</v>
      </c>
      <c r="W60" s="25">
        <f t="shared" si="1"/>
        <v>10</v>
      </c>
      <c r="X60" s="25"/>
      <c r="Y60" s="25"/>
      <c r="Z60" s="62">
        <f t="shared" si="3"/>
        <v>0</v>
      </c>
      <c r="AA60" s="62">
        <f t="shared" si="4"/>
        <v>0</v>
      </c>
      <c r="AB60" s="62">
        <f t="shared" si="5"/>
        <v>0</v>
      </c>
      <c r="AC60" s="33">
        <f t="shared" si="6"/>
        <v>0</v>
      </c>
      <c r="AD60" s="69">
        <f t="shared" si="7"/>
        <v>0.96219474610957512</v>
      </c>
      <c r="AE60" s="70">
        <f t="shared" si="8"/>
        <v>0</v>
      </c>
      <c r="AF60" s="25"/>
      <c r="AG60" s="25"/>
      <c r="AH60" s="25"/>
      <c r="AI60" s="25"/>
      <c r="AJ60" s="25"/>
      <c r="AK60" s="25"/>
      <c r="AL60" s="25"/>
      <c r="AM60" s="75">
        <f t="shared" si="86"/>
        <v>0</v>
      </c>
      <c r="AN60" s="25"/>
      <c r="AO60" s="74">
        <f t="shared" si="14"/>
        <v>0</v>
      </c>
      <c r="AP60" s="75">
        <f t="shared" si="15"/>
        <v>0</v>
      </c>
      <c r="AQ60" s="76">
        <f t="shared" si="16"/>
        <v>0</v>
      </c>
      <c r="AR60" s="25"/>
      <c r="AS60" s="75">
        <f t="shared" si="17"/>
        <v>0</v>
      </c>
      <c r="AT60" s="74">
        <f t="shared" si="18"/>
        <v>0</v>
      </c>
      <c r="AU60" s="33">
        <f t="shared" si="19"/>
        <v>0</v>
      </c>
      <c r="AV60" s="25"/>
      <c r="AW60" s="74">
        <f t="shared" si="20"/>
        <v>0</v>
      </c>
      <c r="AX60" s="75">
        <f t="shared" si="21"/>
        <v>0</v>
      </c>
      <c r="AY60" s="76">
        <f t="shared" si="22"/>
        <v>0</v>
      </c>
      <c r="BB60" s="59">
        <f t="shared" si="23"/>
        <v>0</v>
      </c>
      <c r="BC60" s="59">
        <f t="shared" si="24"/>
        <v>0</v>
      </c>
      <c r="BD60" s="59">
        <f t="shared" si="25"/>
        <v>0</v>
      </c>
      <c r="BF60" s="59">
        <f t="shared" si="26"/>
        <v>0</v>
      </c>
      <c r="BG60" s="59">
        <f t="shared" si="27"/>
        <v>0</v>
      </c>
      <c r="BH60" s="59">
        <f t="shared" si="28"/>
        <v>0</v>
      </c>
      <c r="BI60" s="58">
        <f t="shared" si="29"/>
        <v>0</v>
      </c>
      <c r="BK60" s="59">
        <f t="shared" si="30"/>
        <v>0</v>
      </c>
      <c r="BL60" s="59">
        <f t="shared" si="31"/>
        <v>0</v>
      </c>
      <c r="BM60" s="59">
        <f t="shared" si="32"/>
        <v>0</v>
      </c>
      <c r="BN60" s="58">
        <f t="shared" si="33"/>
        <v>0</v>
      </c>
      <c r="BP60" s="58">
        <f t="shared" si="34"/>
        <v>0</v>
      </c>
      <c r="BR60" s="57">
        <f t="shared" si="35"/>
        <v>0</v>
      </c>
      <c r="BS60" s="57">
        <f t="shared" si="36"/>
        <v>0</v>
      </c>
      <c r="BT60" s="59">
        <f t="shared" si="37"/>
        <v>0</v>
      </c>
      <c r="BU60" s="58">
        <f t="shared" si="38"/>
        <v>0</v>
      </c>
      <c r="BW60" s="56">
        <f t="shared" si="39"/>
        <v>0</v>
      </c>
      <c r="BX60" s="14">
        <f t="shared" si="40"/>
        <v>0</v>
      </c>
      <c r="BY60" s="59">
        <f t="shared" si="41"/>
        <v>0</v>
      </c>
      <c r="BZ60" s="58">
        <f t="shared" si="42"/>
        <v>0</v>
      </c>
      <c r="CB60" s="58">
        <f t="shared" si="43"/>
        <v>0</v>
      </c>
      <c r="CD60" s="58">
        <f t="shared" si="44"/>
        <v>0</v>
      </c>
      <c r="CG60" s="59">
        <f t="shared" si="45"/>
        <v>0</v>
      </c>
      <c r="CH60" s="59">
        <f t="shared" si="46"/>
        <v>0</v>
      </c>
      <c r="CI60" s="59">
        <f t="shared" si="47"/>
        <v>0</v>
      </c>
      <c r="CK60" s="59">
        <f t="shared" si="48"/>
        <v>0</v>
      </c>
      <c r="CL60" s="59">
        <f t="shared" si="49"/>
        <v>0</v>
      </c>
      <c r="CM60" s="59">
        <f t="shared" si="50"/>
        <v>0</v>
      </c>
      <c r="CN60" s="58">
        <f t="shared" si="51"/>
        <v>0</v>
      </c>
      <c r="CP60" s="59">
        <f t="shared" si="52"/>
        <v>0</v>
      </c>
      <c r="CQ60" s="59">
        <f t="shared" si="53"/>
        <v>0</v>
      </c>
      <c r="CR60" s="59">
        <f t="shared" si="54"/>
        <v>0</v>
      </c>
      <c r="CS60" s="58">
        <f t="shared" si="55"/>
        <v>0</v>
      </c>
      <c r="CU60" s="59">
        <f t="shared" si="56"/>
        <v>0</v>
      </c>
      <c r="CV60" s="59">
        <f t="shared" si="57"/>
        <v>0</v>
      </c>
      <c r="CX60" s="59">
        <f t="shared" si="58"/>
        <v>0</v>
      </c>
      <c r="CY60" s="59">
        <f t="shared" si="59"/>
        <v>0</v>
      </c>
      <c r="CZ60" s="58">
        <f t="shared" si="60"/>
        <v>0</v>
      </c>
      <c r="DB60" s="59">
        <f t="shared" si="61"/>
        <v>0</v>
      </c>
      <c r="DC60" s="59">
        <f t="shared" si="62"/>
        <v>0</v>
      </c>
      <c r="DD60" s="58">
        <f t="shared" si="63"/>
        <v>0</v>
      </c>
      <c r="DF60" s="58">
        <f t="shared" si="64"/>
        <v>0</v>
      </c>
      <c r="DH60" s="58">
        <f t="shared" si="65"/>
        <v>0</v>
      </c>
      <c r="DJ60" s="57">
        <f t="shared" si="66"/>
        <v>0</v>
      </c>
      <c r="DK60" s="57">
        <f t="shared" si="67"/>
        <v>0</v>
      </c>
      <c r="DL60" s="59">
        <f t="shared" si="68"/>
        <v>0</v>
      </c>
      <c r="DM60" s="58">
        <f t="shared" si="69"/>
        <v>0</v>
      </c>
      <c r="DO60" s="56">
        <f t="shared" si="70"/>
        <v>0</v>
      </c>
      <c r="DP60" s="14">
        <f t="shared" si="71"/>
        <v>0</v>
      </c>
      <c r="DQ60" s="59">
        <f t="shared" si="72"/>
        <v>0</v>
      </c>
      <c r="DR60" s="49">
        <f t="shared" si="73"/>
        <v>0</v>
      </c>
      <c r="DT60" s="58">
        <f t="shared" si="74"/>
        <v>0</v>
      </c>
      <c r="DU60" s="58"/>
      <c r="DV60" s="59">
        <f t="shared" si="75"/>
        <v>0</v>
      </c>
      <c r="DX60" s="58">
        <f t="shared" si="76"/>
        <v>0</v>
      </c>
      <c r="EA60" s="59">
        <f t="shared" si="77"/>
        <v>0</v>
      </c>
      <c r="EB60" s="59">
        <f t="shared" si="78"/>
        <v>0</v>
      </c>
      <c r="EC60" s="58">
        <f t="shared" si="79"/>
        <v>0</v>
      </c>
      <c r="EE60" s="29">
        <f t="shared" si="80"/>
        <v>0</v>
      </c>
      <c r="EF60" s="29">
        <f t="shared" si="81"/>
        <v>0</v>
      </c>
      <c r="EG60" s="58">
        <f t="shared" si="82"/>
        <v>0</v>
      </c>
      <c r="EI60" s="58">
        <f t="shared" si="83"/>
        <v>0</v>
      </c>
      <c r="EK60" s="59">
        <v>58</v>
      </c>
      <c r="EL60" s="59">
        <f>APE!$N$91*EO59</f>
        <v>0</v>
      </c>
      <c r="EM60" s="59">
        <f>IF(EK60&gt;APE!$O$91,0,IF(EK60&gt;APE!$P$91,IF(APE!$E$91="SAC",APE!$C$93/(APE!$O$91-APE!$P$91),IF(APE!$E$91="PRICE",IF(EK60&gt;APE!$D$91,EN60-EL60,EN60-EL60-APE!$C$95/APE!$D$91),0)),0))</f>
        <v>0</v>
      </c>
      <c r="EN60" s="59">
        <f>IF(EK60&gt;APE!$O$91,0,IF(APE!$E$91="SAC",EL60+EM60,IF(APE!$E$91="PRICE",IF(EK60&gt;APE!$P$91,APE!$C$93*APE!$G$91,EL60),0)))</f>
        <v>0</v>
      </c>
      <c r="EO60" s="59">
        <f t="shared" si="84"/>
        <v>0</v>
      </c>
    </row>
    <row r="61" spans="2:145" ht="14.25" customHeight="1" x14ac:dyDescent="0.25">
      <c r="U61" s="61">
        <f t="shared" si="2"/>
        <v>47087</v>
      </c>
      <c r="V61" s="25">
        <f t="shared" si="0"/>
        <v>2028</v>
      </c>
      <c r="W61" s="25">
        <f t="shared" si="1"/>
        <v>11</v>
      </c>
      <c r="X61" s="25"/>
      <c r="Y61" s="25"/>
      <c r="Z61" s="62">
        <f t="shared" si="3"/>
        <v>0</v>
      </c>
      <c r="AA61" s="62">
        <f t="shared" si="4"/>
        <v>0</v>
      </c>
      <c r="AB61" s="62">
        <f t="shared" si="5"/>
        <v>0</v>
      </c>
      <c r="AC61" s="33">
        <f t="shared" si="6"/>
        <v>0</v>
      </c>
      <c r="AD61" s="69">
        <f t="shared" si="7"/>
        <v>0.96155562302529751</v>
      </c>
      <c r="AE61" s="70">
        <f t="shared" si="8"/>
        <v>0</v>
      </c>
      <c r="AF61" s="25"/>
      <c r="AG61" s="25"/>
      <c r="AH61" s="25"/>
      <c r="AI61" s="25"/>
      <c r="AJ61" s="25"/>
      <c r="AK61" s="25"/>
      <c r="AL61" s="25"/>
      <c r="AM61" s="75">
        <f t="shared" si="86"/>
        <v>0</v>
      </c>
      <c r="AN61" s="25"/>
      <c r="AO61" s="74">
        <f t="shared" si="14"/>
        <v>0</v>
      </c>
      <c r="AP61" s="75">
        <f t="shared" si="15"/>
        <v>0</v>
      </c>
      <c r="AQ61" s="76">
        <f t="shared" si="16"/>
        <v>0</v>
      </c>
      <c r="AR61" s="25"/>
      <c r="AS61" s="75">
        <f t="shared" si="17"/>
        <v>0</v>
      </c>
      <c r="AT61" s="74">
        <f t="shared" si="18"/>
        <v>0</v>
      </c>
      <c r="AU61" s="33">
        <f t="shared" si="19"/>
        <v>0</v>
      </c>
      <c r="AV61" s="25"/>
      <c r="AW61" s="74">
        <f t="shared" si="20"/>
        <v>0</v>
      </c>
      <c r="AX61" s="75">
        <f t="shared" si="21"/>
        <v>0</v>
      </c>
      <c r="AY61" s="76">
        <f t="shared" si="22"/>
        <v>0</v>
      </c>
      <c r="BB61" s="59">
        <f t="shared" si="23"/>
        <v>0</v>
      </c>
      <c r="BC61" s="59">
        <f t="shared" si="24"/>
        <v>0</v>
      </c>
      <c r="BD61" s="59">
        <f t="shared" si="25"/>
        <v>0</v>
      </c>
      <c r="BF61" s="59">
        <f t="shared" si="26"/>
        <v>0</v>
      </c>
      <c r="BG61" s="59">
        <f t="shared" si="27"/>
        <v>0</v>
      </c>
      <c r="BH61" s="59">
        <f t="shared" si="28"/>
        <v>0</v>
      </c>
      <c r="BI61" s="58">
        <f t="shared" si="29"/>
        <v>0</v>
      </c>
      <c r="BK61" s="59">
        <f t="shared" si="30"/>
        <v>0</v>
      </c>
      <c r="BL61" s="59">
        <f t="shared" si="31"/>
        <v>0</v>
      </c>
      <c r="BM61" s="59">
        <f t="shared" si="32"/>
        <v>0</v>
      </c>
      <c r="BN61" s="58">
        <f t="shared" si="33"/>
        <v>0</v>
      </c>
      <c r="BP61" s="58">
        <f t="shared" si="34"/>
        <v>0</v>
      </c>
      <c r="BR61" s="57">
        <f t="shared" si="35"/>
        <v>0</v>
      </c>
      <c r="BS61" s="57">
        <f t="shared" si="36"/>
        <v>0</v>
      </c>
      <c r="BT61" s="59">
        <f t="shared" si="37"/>
        <v>0</v>
      </c>
      <c r="BU61" s="58">
        <f t="shared" si="38"/>
        <v>0</v>
      </c>
      <c r="BW61" s="56">
        <f t="shared" si="39"/>
        <v>0</v>
      </c>
      <c r="BX61" s="14">
        <f t="shared" si="40"/>
        <v>0</v>
      </c>
      <c r="BY61" s="59">
        <f t="shared" si="41"/>
        <v>0</v>
      </c>
      <c r="BZ61" s="58">
        <f t="shared" si="42"/>
        <v>0</v>
      </c>
      <c r="CB61" s="58">
        <f t="shared" si="43"/>
        <v>0</v>
      </c>
      <c r="CD61" s="58">
        <f t="shared" si="44"/>
        <v>0</v>
      </c>
      <c r="CG61" s="59">
        <f t="shared" si="45"/>
        <v>0</v>
      </c>
      <c r="CH61" s="59">
        <f t="shared" si="46"/>
        <v>0</v>
      </c>
      <c r="CI61" s="59">
        <f t="shared" si="47"/>
        <v>0</v>
      </c>
      <c r="CK61" s="59">
        <f t="shared" si="48"/>
        <v>0</v>
      </c>
      <c r="CL61" s="59">
        <f t="shared" si="49"/>
        <v>0</v>
      </c>
      <c r="CM61" s="59">
        <f t="shared" si="50"/>
        <v>0</v>
      </c>
      <c r="CN61" s="58">
        <f t="shared" si="51"/>
        <v>0</v>
      </c>
      <c r="CP61" s="59">
        <f t="shared" si="52"/>
        <v>0</v>
      </c>
      <c r="CQ61" s="59">
        <f t="shared" si="53"/>
        <v>0</v>
      </c>
      <c r="CR61" s="59">
        <f t="shared" si="54"/>
        <v>0</v>
      </c>
      <c r="CS61" s="58">
        <f t="shared" si="55"/>
        <v>0</v>
      </c>
      <c r="CU61" s="59">
        <f t="shared" si="56"/>
        <v>0</v>
      </c>
      <c r="CV61" s="59">
        <f t="shared" si="57"/>
        <v>0</v>
      </c>
      <c r="CX61" s="59">
        <f t="shared" si="58"/>
        <v>0</v>
      </c>
      <c r="CY61" s="59">
        <f t="shared" si="59"/>
        <v>0</v>
      </c>
      <c r="CZ61" s="58">
        <f t="shared" si="60"/>
        <v>0</v>
      </c>
      <c r="DB61" s="59">
        <f t="shared" si="61"/>
        <v>0</v>
      </c>
      <c r="DC61" s="59">
        <f t="shared" si="62"/>
        <v>0</v>
      </c>
      <c r="DD61" s="58">
        <f t="shared" si="63"/>
        <v>0</v>
      </c>
      <c r="DF61" s="58">
        <f t="shared" si="64"/>
        <v>0</v>
      </c>
      <c r="DH61" s="58">
        <f t="shared" si="65"/>
        <v>0</v>
      </c>
      <c r="DJ61" s="57">
        <f t="shared" si="66"/>
        <v>0</v>
      </c>
      <c r="DK61" s="57">
        <f t="shared" si="67"/>
        <v>0</v>
      </c>
      <c r="DL61" s="59">
        <f t="shared" si="68"/>
        <v>0</v>
      </c>
      <c r="DM61" s="58">
        <f t="shared" si="69"/>
        <v>0</v>
      </c>
      <c r="DO61" s="56">
        <f t="shared" si="70"/>
        <v>0</v>
      </c>
      <c r="DP61" s="14">
        <f t="shared" si="71"/>
        <v>0</v>
      </c>
      <c r="DQ61" s="59">
        <f t="shared" si="72"/>
        <v>0</v>
      </c>
      <c r="DR61" s="49">
        <f t="shared" si="73"/>
        <v>0</v>
      </c>
      <c r="DT61" s="58">
        <f t="shared" si="74"/>
        <v>0</v>
      </c>
      <c r="DU61" s="58"/>
      <c r="DV61" s="59">
        <f t="shared" si="75"/>
        <v>0</v>
      </c>
      <c r="DX61" s="58">
        <f t="shared" si="76"/>
        <v>0</v>
      </c>
      <c r="EA61" s="59">
        <f t="shared" si="77"/>
        <v>0</v>
      </c>
      <c r="EB61" s="59">
        <f t="shared" si="78"/>
        <v>0</v>
      </c>
      <c r="EC61" s="58">
        <f t="shared" si="79"/>
        <v>0</v>
      </c>
      <c r="EE61" s="29">
        <f t="shared" si="80"/>
        <v>0</v>
      </c>
      <c r="EF61" s="29">
        <f t="shared" si="81"/>
        <v>0</v>
      </c>
      <c r="EG61" s="58">
        <f t="shared" si="82"/>
        <v>0</v>
      </c>
      <c r="EI61" s="58">
        <f t="shared" si="83"/>
        <v>0</v>
      </c>
      <c r="EK61" s="59">
        <v>59</v>
      </c>
      <c r="EL61" s="59">
        <f>APE!$N$91*EO60</f>
        <v>0</v>
      </c>
      <c r="EM61" s="59">
        <f>IF(EK61&gt;APE!$O$91,0,IF(EK61&gt;APE!$P$91,IF(APE!$E$91="SAC",APE!$C$93/(APE!$O$91-APE!$P$91),IF(APE!$E$91="PRICE",IF(EK61&gt;APE!$D$91,EN61-EL61,EN61-EL61-APE!$C$95/APE!$D$91),0)),0))</f>
        <v>0</v>
      </c>
      <c r="EN61" s="59">
        <f>IF(EK61&gt;APE!$O$91,0,IF(APE!$E$91="SAC",EL61+EM61,IF(APE!$E$91="PRICE",IF(EK61&gt;APE!$P$91,APE!$C$93*APE!$G$91,EL61),0)))</f>
        <v>0</v>
      </c>
      <c r="EO61" s="59">
        <f t="shared" si="84"/>
        <v>0</v>
      </c>
    </row>
    <row r="62" spans="2:145" x14ac:dyDescent="0.25">
      <c r="S62" s="36"/>
      <c r="U62" s="61">
        <f t="shared" si="2"/>
        <v>47118</v>
      </c>
      <c r="V62" s="25">
        <f t="shared" si="0"/>
        <v>2028</v>
      </c>
      <c r="W62" s="25">
        <f t="shared" si="1"/>
        <v>12</v>
      </c>
      <c r="X62" s="25"/>
      <c r="Y62" s="25"/>
      <c r="Z62" s="62">
        <f t="shared" si="3"/>
        <v>0</v>
      </c>
      <c r="AA62" s="62">
        <f t="shared" si="4"/>
        <v>0</v>
      </c>
      <c r="AB62" s="62">
        <f t="shared" si="5"/>
        <v>0</v>
      </c>
      <c r="AC62" s="33">
        <f t="shared" si="6"/>
        <v>0</v>
      </c>
      <c r="AD62" s="69">
        <f t="shared" si="7"/>
        <v>0.96091692446871402</v>
      </c>
      <c r="AE62" s="70">
        <f t="shared" si="8"/>
        <v>0</v>
      </c>
      <c r="AF62" s="25"/>
      <c r="AG62" s="25"/>
      <c r="AH62" s="25"/>
      <c r="AI62" s="25"/>
      <c r="AJ62" s="25"/>
      <c r="AK62" s="25"/>
      <c r="AL62" s="25"/>
      <c r="AM62" s="75">
        <f t="shared" si="86"/>
        <v>0</v>
      </c>
      <c r="AN62" s="25"/>
      <c r="AO62" s="74">
        <f t="shared" si="14"/>
        <v>0</v>
      </c>
      <c r="AP62" s="75">
        <f t="shared" si="15"/>
        <v>0</v>
      </c>
      <c r="AQ62" s="76">
        <f t="shared" si="16"/>
        <v>0</v>
      </c>
      <c r="AR62" s="25"/>
      <c r="AS62" s="75">
        <f t="shared" si="17"/>
        <v>0</v>
      </c>
      <c r="AT62" s="74">
        <f t="shared" si="18"/>
        <v>0</v>
      </c>
      <c r="AU62" s="33">
        <f t="shared" si="19"/>
        <v>0</v>
      </c>
      <c r="AV62" s="25"/>
      <c r="AW62" s="74">
        <f t="shared" si="20"/>
        <v>0</v>
      </c>
      <c r="AX62" s="75">
        <f t="shared" si="21"/>
        <v>0</v>
      </c>
      <c r="AY62" s="76">
        <f t="shared" si="22"/>
        <v>0</v>
      </c>
      <c r="BB62" s="59">
        <f t="shared" si="23"/>
        <v>0</v>
      </c>
      <c r="BC62" s="59">
        <f t="shared" si="24"/>
        <v>0</v>
      </c>
      <c r="BD62" s="59">
        <f t="shared" si="25"/>
        <v>0</v>
      </c>
      <c r="BF62" s="59">
        <f t="shared" si="26"/>
        <v>0</v>
      </c>
      <c r="BG62" s="59">
        <f t="shared" si="27"/>
        <v>0</v>
      </c>
      <c r="BH62" s="59">
        <f t="shared" si="28"/>
        <v>0</v>
      </c>
      <c r="BI62" s="58">
        <f t="shared" si="29"/>
        <v>0</v>
      </c>
      <c r="BK62" s="59">
        <f t="shared" si="30"/>
        <v>0</v>
      </c>
      <c r="BL62" s="59">
        <f t="shared" si="31"/>
        <v>0</v>
      </c>
      <c r="BM62" s="59">
        <f t="shared" si="32"/>
        <v>0</v>
      </c>
      <c r="BN62" s="58">
        <f t="shared" si="33"/>
        <v>0</v>
      </c>
      <c r="BP62" s="58">
        <f t="shared" si="34"/>
        <v>0</v>
      </c>
      <c r="BR62" s="57">
        <f t="shared" si="35"/>
        <v>0</v>
      </c>
      <c r="BS62" s="57">
        <f t="shared" si="36"/>
        <v>0</v>
      </c>
      <c r="BT62" s="59">
        <f t="shared" si="37"/>
        <v>0</v>
      </c>
      <c r="BU62" s="58">
        <f t="shared" si="38"/>
        <v>0</v>
      </c>
      <c r="BW62" s="56">
        <f t="shared" si="39"/>
        <v>0</v>
      </c>
      <c r="BX62" s="14">
        <f t="shared" si="40"/>
        <v>0</v>
      </c>
      <c r="BY62" s="59">
        <f t="shared" si="41"/>
        <v>0</v>
      </c>
      <c r="BZ62" s="58">
        <f t="shared" si="42"/>
        <v>0</v>
      </c>
      <c r="CB62" s="58">
        <f t="shared" si="43"/>
        <v>0</v>
      </c>
      <c r="CD62" s="58">
        <f t="shared" si="44"/>
        <v>0</v>
      </c>
      <c r="CG62" s="59">
        <f t="shared" si="45"/>
        <v>0</v>
      </c>
      <c r="CH62" s="59">
        <f t="shared" si="46"/>
        <v>0</v>
      </c>
      <c r="CI62" s="59">
        <f t="shared" si="47"/>
        <v>0</v>
      </c>
      <c r="CK62" s="59">
        <f t="shared" si="48"/>
        <v>0</v>
      </c>
      <c r="CL62" s="59">
        <f t="shared" si="49"/>
        <v>0</v>
      </c>
      <c r="CM62" s="59">
        <f t="shared" si="50"/>
        <v>0</v>
      </c>
      <c r="CN62" s="58">
        <f t="shared" si="51"/>
        <v>0</v>
      </c>
      <c r="CP62" s="59">
        <f t="shared" si="52"/>
        <v>0</v>
      </c>
      <c r="CQ62" s="59">
        <f t="shared" si="53"/>
        <v>0</v>
      </c>
      <c r="CR62" s="59">
        <f t="shared" si="54"/>
        <v>0</v>
      </c>
      <c r="CS62" s="58">
        <f t="shared" si="55"/>
        <v>0</v>
      </c>
      <c r="CU62" s="59">
        <f t="shared" si="56"/>
        <v>0</v>
      </c>
      <c r="CV62" s="59">
        <f t="shared" si="57"/>
        <v>0</v>
      </c>
      <c r="CX62" s="59">
        <f t="shared" si="58"/>
        <v>0</v>
      </c>
      <c r="CY62" s="59">
        <f t="shared" si="59"/>
        <v>0</v>
      </c>
      <c r="CZ62" s="58">
        <f t="shared" si="60"/>
        <v>0</v>
      </c>
      <c r="DB62" s="59">
        <f t="shared" si="61"/>
        <v>0</v>
      </c>
      <c r="DC62" s="59">
        <f t="shared" si="62"/>
        <v>0</v>
      </c>
      <c r="DD62" s="58">
        <f t="shared" si="63"/>
        <v>0</v>
      </c>
      <c r="DF62" s="58">
        <f t="shared" si="64"/>
        <v>0</v>
      </c>
      <c r="DH62" s="58">
        <f t="shared" si="65"/>
        <v>0</v>
      </c>
      <c r="DJ62" s="57">
        <f t="shared" si="66"/>
        <v>0</v>
      </c>
      <c r="DK62" s="57">
        <f t="shared" si="67"/>
        <v>0</v>
      </c>
      <c r="DL62" s="59">
        <f t="shared" si="68"/>
        <v>0</v>
      </c>
      <c r="DM62" s="58">
        <f t="shared" si="69"/>
        <v>0</v>
      </c>
      <c r="DO62" s="56">
        <f t="shared" si="70"/>
        <v>0</v>
      </c>
      <c r="DP62" s="14">
        <f t="shared" si="71"/>
        <v>0</v>
      </c>
      <c r="DQ62" s="59">
        <f t="shared" si="72"/>
        <v>0</v>
      </c>
      <c r="DR62" s="49">
        <f t="shared" si="73"/>
        <v>0</v>
      </c>
      <c r="DT62" s="58">
        <f t="shared" si="74"/>
        <v>0</v>
      </c>
      <c r="DU62" s="58"/>
      <c r="DV62" s="59">
        <f t="shared" si="75"/>
        <v>0</v>
      </c>
      <c r="DX62" s="58">
        <f t="shared" si="76"/>
        <v>0</v>
      </c>
      <c r="EA62" s="59">
        <f t="shared" si="77"/>
        <v>0</v>
      </c>
      <c r="EB62" s="59">
        <f t="shared" si="78"/>
        <v>0</v>
      </c>
      <c r="EC62" s="58">
        <f t="shared" si="79"/>
        <v>0</v>
      </c>
      <c r="EE62" s="29">
        <f t="shared" si="80"/>
        <v>0</v>
      </c>
      <c r="EF62" s="29">
        <f t="shared" si="81"/>
        <v>0</v>
      </c>
      <c r="EG62" s="58">
        <f t="shared" si="82"/>
        <v>0</v>
      </c>
      <c r="EI62" s="58">
        <f t="shared" si="83"/>
        <v>0</v>
      </c>
      <c r="EK62" s="59">
        <v>60</v>
      </c>
      <c r="EL62" s="59">
        <f>APE!$N$91*EO61</f>
        <v>0</v>
      </c>
      <c r="EM62" s="59">
        <f>IF(EK62&gt;APE!$O$91,0,IF(EK62&gt;APE!$P$91,IF(APE!$E$91="SAC",APE!$C$93/(APE!$O$91-APE!$P$91),IF(APE!$E$91="PRICE",IF(EK62&gt;APE!$D$91,EN62-EL62,EN62-EL62-APE!$C$95/APE!$D$91),0)),0))</f>
        <v>0</v>
      </c>
      <c r="EN62" s="59">
        <f>IF(EK62&gt;APE!$O$91,0,IF(APE!$E$91="SAC",EL62+EM62,IF(APE!$E$91="PRICE",IF(EK62&gt;APE!$P$91,APE!$C$93*APE!$G$91,EL62),0)))</f>
        <v>0</v>
      </c>
      <c r="EO62" s="59">
        <f t="shared" si="84"/>
        <v>0</v>
      </c>
    </row>
    <row r="63" spans="2:145" x14ac:dyDescent="0.25">
      <c r="U63" s="61">
        <f t="shared" si="2"/>
        <v>47149</v>
      </c>
      <c r="V63" s="25">
        <f t="shared" si="0"/>
        <v>2029</v>
      </c>
      <c r="W63" s="25">
        <f t="shared" si="1"/>
        <v>1</v>
      </c>
      <c r="X63" s="25"/>
      <c r="Y63" s="25"/>
      <c r="Z63" s="62">
        <f t="shared" si="3"/>
        <v>0</v>
      </c>
      <c r="AA63" s="62">
        <f t="shared" si="4"/>
        <v>0</v>
      </c>
      <c r="AB63" s="62">
        <f t="shared" si="5"/>
        <v>0</v>
      </c>
      <c r="AC63" s="33">
        <f t="shared" si="6"/>
        <v>0</v>
      </c>
      <c r="AD63" s="69">
        <f t="shared" si="7"/>
        <v>0.96027865015783864</v>
      </c>
      <c r="AE63" s="70">
        <f t="shared" si="8"/>
        <v>0</v>
      </c>
      <c r="AF63" s="75"/>
      <c r="AG63" s="75"/>
      <c r="AH63" s="75"/>
      <c r="AI63" s="75"/>
      <c r="AJ63" s="25"/>
      <c r="AK63" s="25"/>
      <c r="AL63" s="25"/>
      <c r="AM63" s="75">
        <f t="shared" si="86"/>
        <v>0</v>
      </c>
      <c r="AN63" s="25"/>
      <c r="AO63" s="74">
        <f t="shared" si="14"/>
        <v>0</v>
      </c>
      <c r="AP63" s="75">
        <f t="shared" si="15"/>
        <v>0</v>
      </c>
      <c r="AQ63" s="76">
        <f t="shared" si="16"/>
        <v>0</v>
      </c>
      <c r="AR63" s="25"/>
      <c r="AS63" s="75">
        <f t="shared" si="17"/>
        <v>0</v>
      </c>
      <c r="AT63" s="74">
        <f t="shared" si="18"/>
        <v>0</v>
      </c>
      <c r="AU63" s="33">
        <f t="shared" si="19"/>
        <v>0</v>
      </c>
      <c r="AV63" s="25"/>
      <c r="AW63" s="74">
        <f t="shared" si="20"/>
        <v>0</v>
      </c>
      <c r="AX63" s="75">
        <f t="shared" si="21"/>
        <v>0</v>
      </c>
      <c r="AY63" s="76">
        <f t="shared" si="22"/>
        <v>0</v>
      </c>
      <c r="BB63" s="59">
        <f t="shared" si="23"/>
        <v>0</v>
      </c>
      <c r="BC63" s="59">
        <f t="shared" si="24"/>
        <v>0</v>
      </c>
      <c r="BD63" s="59">
        <f t="shared" si="25"/>
        <v>0</v>
      </c>
      <c r="BF63" s="59">
        <f t="shared" si="26"/>
        <v>0</v>
      </c>
      <c r="BG63" s="59">
        <f t="shared" si="27"/>
        <v>0</v>
      </c>
      <c r="BH63" s="59">
        <f t="shared" si="28"/>
        <v>0</v>
      </c>
      <c r="BI63" s="58">
        <f t="shared" si="29"/>
        <v>0</v>
      </c>
      <c r="BK63" s="59">
        <f t="shared" si="30"/>
        <v>0</v>
      </c>
      <c r="BL63" s="59">
        <f t="shared" si="31"/>
        <v>0</v>
      </c>
      <c r="BM63" s="59">
        <f t="shared" si="32"/>
        <v>0</v>
      </c>
      <c r="BN63" s="58">
        <f t="shared" si="33"/>
        <v>0</v>
      </c>
      <c r="BP63" s="58">
        <f t="shared" si="34"/>
        <v>0</v>
      </c>
      <c r="BR63" s="57">
        <f t="shared" si="35"/>
        <v>0</v>
      </c>
      <c r="BS63" s="57">
        <f t="shared" si="36"/>
        <v>0</v>
      </c>
      <c r="BT63" s="59">
        <f t="shared" si="37"/>
        <v>0</v>
      </c>
      <c r="BU63" s="58">
        <f t="shared" si="38"/>
        <v>0</v>
      </c>
      <c r="BW63" s="56">
        <f t="shared" si="39"/>
        <v>0</v>
      </c>
      <c r="BX63" s="14">
        <f t="shared" si="40"/>
        <v>0</v>
      </c>
      <c r="BY63" s="59">
        <f t="shared" si="41"/>
        <v>0</v>
      </c>
      <c r="BZ63" s="58">
        <f t="shared" si="42"/>
        <v>0</v>
      </c>
      <c r="CB63" s="58">
        <f t="shared" si="43"/>
        <v>0</v>
      </c>
      <c r="CD63" s="58">
        <f t="shared" si="44"/>
        <v>0</v>
      </c>
      <c r="CG63" s="59">
        <f t="shared" si="45"/>
        <v>0</v>
      </c>
      <c r="CH63" s="59">
        <f t="shared" si="46"/>
        <v>0</v>
      </c>
      <c r="CI63" s="59">
        <f t="shared" si="47"/>
        <v>0</v>
      </c>
      <c r="CK63" s="59">
        <f t="shared" si="48"/>
        <v>0</v>
      </c>
      <c r="CL63" s="59">
        <f t="shared" si="49"/>
        <v>0</v>
      </c>
      <c r="CM63" s="59">
        <f t="shared" si="50"/>
        <v>0</v>
      </c>
      <c r="CN63" s="58">
        <f t="shared" si="51"/>
        <v>0</v>
      </c>
      <c r="CP63" s="59">
        <f t="shared" si="52"/>
        <v>0</v>
      </c>
      <c r="CQ63" s="59">
        <f t="shared" si="53"/>
        <v>0</v>
      </c>
      <c r="CR63" s="59">
        <f t="shared" si="54"/>
        <v>0</v>
      </c>
      <c r="CS63" s="58">
        <f t="shared" si="55"/>
        <v>0</v>
      </c>
      <c r="CU63" s="59">
        <f t="shared" si="56"/>
        <v>0</v>
      </c>
      <c r="CV63" s="59">
        <f t="shared" si="57"/>
        <v>0</v>
      </c>
      <c r="CX63" s="59">
        <f t="shared" si="58"/>
        <v>0</v>
      </c>
      <c r="CY63" s="59">
        <f t="shared" si="59"/>
        <v>0</v>
      </c>
      <c r="CZ63" s="58">
        <f t="shared" si="60"/>
        <v>0</v>
      </c>
      <c r="DB63" s="59">
        <f t="shared" si="61"/>
        <v>0</v>
      </c>
      <c r="DC63" s="59">
        <f t="shared" si="62"/>
        <v>0</v>
      </c>
      <c r="DD63" s="58">
        <f t="shared" si="63"/>
        <v>0</v>
      </c>
      <c r="DF63" s="58">
        <f t="shared" si="64"/>
        <v>0</v>
      </c>
      <c r="DH63" s="58">
        <f t="shared" si="65"/>
        <v>0</v>
      </c>
      <c r="DJ63" s="57">
        <f t="shared" si="66"/>
        <v>0</v>
      </c>
      <c r="DK63" s="57">
        <f t="shared" si="67"/>
        <v>0</v>
      </c>
      <c r="DL63" s="59">
        <f t="shared" si="68"/>
        <v>0</v>
      </c>
      <c r="DM63" s="58">
        <f t="shared" si="69"/>
        <v>0</v>
      </c>
      <c r="DO63" s="56">
        <f t="shared" si="70"/>
        <v>0</v>
      </c>
      <c r="DP63" s="14">
        <f t="shared" si="71"/>
        <v>0</v>
      </c>
      <c r="DQ63" s="59">
        <f t="shared" si="72"/>
        <v>0</v>
      </c>
      <c r="DR63" s="49">
        <f t="shared" si="73"/>
        <v>0</v>
      </c>
      <c r="DT63" s="58">
        <f t="shared" si="74"/>
        <v>0</v>
      </c>
      <c r="DU63" s="58"/>
      <c r="DV63" s="59">
        <f t="shared" si="75"/>
        <v>0</v>
      </c>
      <c r="DX63" s="58">
        <f t="shared" si="76"/>
        <v>0</v>
      </c>
      <c r="EA63" s="59">
        <f t="shared" si="77"/>
        <v>0</v>
      </c>
      <c r="EB63" s="59">
        <f t="shared" si="78"/>
        <v>0</v>
      </c>
      <c r="EC63" s="58">
        <f t="shared" si="79"/>
        <v>0</v>
      </c>
      <c r="EE63" s="29">
        <f t="shared" si="80"/>
        <v>0</v>
      </c>
      <c r="EF63" s="29">
        <f t="shared" si="81"/>
        <v>0</v>
      </c>
      <c r="EG63" s="58">
        <f t="shared" si="82"/>
        <v>0</v>
      </c>
      <c r="EI63" s="58">
        <f t="shared" si="83"/>
        <v>0</v>
      </c>
      <c r="EK63" s="59">
        <v>61</v>
      </c>
      <c r="EL63" s="59">
        <f>APE!$N$91*EO62</f>
        <v>0</v>
      </c>
      <c r="EM63" s="59">
        <f>IF(EK63&gt;APE!$O$91,0,IF(EK63&gt;APE!$P$91,IF(APE!$E$91="SAC",APE!$C$93/(APE!$O$91-APE!$P$91),IF(APE!$E$91="PRICE",IF(EK63&gt;APE!$D$91,EN63-EL63,EN63-EL63-APE!$C$95/APE!$D$91),0)),0))</f>
        <v>0</v>
      </c>
      <c r="EN63" s="59">
        <f>IF(EK63&gt;APE!$O$91,0,IF(APE!$E$91="SAC",EL63+EM63,IF(APE!$E$91="PRICE",IF(EK63&gt;APE!$P$91,APE!$C$93*APE!$G$91,EL63),0)))</f>
        <v>0</v>
      </c>
      <c r="EO63" s="59">
        <f t="shared" si="84"/>
        <v>0</v>
      </c>
    </row>
    <row r="64" spans="2:145" s="60" customFormat="1" x14ac:dyDescent="0.25">
      <c r="U64" s="61">
        <f t="shared" si="2"/>
        <v>47177</v>
      </c>
      <c r="V64" s="25">
        <f t="shared" si="0"/>
        <v>2029</v>
      </c>
      <c r="W64" s="25">
        <f t="shared" si="1"/>
        <v>2</v>
      </c>
      <c r="X64" s="25"/>
      <c r="Y64" s="78"/>
      <c r="Z64" s="62">
        <f t="shared" si="3"/>
        <v>0</v>
      </c>
      <c r="AA64" s="62">
        <f t="shared" si="4"/>
        <v>0</v>
      </c>
      <c r="AB64" s="62">
        <f t="shared" si="5"/>
        <v>0</v>
      </c>
      <c r="AC64" s="33">
        <f t="shared" si="6"/>
        <v>0</v>
      </c>
      <c r="AD64" s="69">
        <f t="shared" si="7"/>
        <v>0.95964079981087269</v>
      </c>
      <c r="AE64" s="70">
        <f t="shared" si="8"/>
        <v>0</v>
      </c>
      <c r="AF64" s="9"/>
      <c r="AG64" s="9"/>
      <c r="AH64" s="9"/>
      <c r="AI64" s="9"/>
      <c r="AJ64" s="9"/>
      <c r="AK64" s="9"/>
      <c r="AL64" s="9"/>
      <c r="AM64" s="75">
        <f t="shared" si="86"/>
        <v>0</v>
      </c>
      <c r="AN64" s="9"/>
      <c r="AO64" s="74">
        <f t="shared" si="14"/>
        <v>0</v>
      </c>
      <c r="AP64" s="75">
        <f t="shared" si="15"/>
        <v>0</v>
      </c>
      <c r="AQ64" s="76">
        <f t="shared" si="16"/>
        <v>0</v>
      </c>
      <c r="AR64" s="9"/>
      <c r="AS64" s="75">
        <f t="shared" si="17"/>
        <v>0</v>
      </c>
      <c r="AT64" s="74">
        <f t="shared" si="18"/>
        <v>0</v>
      </c>
      <c r="AU64" s="33">
        <f t="shared" si="19"/>
        <v>0</v>
      </c>
      <c r="AV64" s="9"/>
      <c r="AW64" s="74">
        <f t="shared" si="20"/>
        <v>0</v>
      </c>
      <c r="AX64" s="75">
        <f t="shared" si="21"/>
        <v>0</v>
      </c>
      <c r="AY64" s="76">
        <f t="shared" si="22"/>
        <v>0</v>
      </c>
      <c r="BB64" s="59">
        <f t="shared" si="23"/>
        <v>0</v>
      </c>
      <c r="BC64" s="59">
        <f t="shared" si="24"/>
        <v>0</v>
      </c>
      <c r="BD64" s="59">
        <f t="shared" si="25"/>
        <v>0</v>
      </c>
      <c r="BF64" s="59">
        <f t="shared" si="26"/>
        <v>0</v>
      </c>
      <c r="BG64" s="59">
        <f t="shared" si="27"/>
        <v>0</v>
      </c>
      <c r="BH64" s="59">
        <f t="shared" si="28"/>
        <v>0</v>
      </c>
      <c r="BI64" s="58">
        <f t="shared" si="29"/>
        <v>0</v>
      </c>
      <c r="BK64" s="59">
        <f t="shared" si="30"/>
        <v>0</v>
      </c>
      <c r="BL64" s="59">
        <f t="shared" si="31"/>
        <v>0</v>
      </c>
      <c r="BM64" s="59">
        <f t="shared" si="32"/>
        <v>0</v>
      </c>
      <c r="BN64" s="58">
        <f t="shared" si="33"/>
        <v>0</v>
      </c>
      <c r="BP64" s="58">
        <f t="shared" si="34"/>
        <v>0</v>
      </c>
      <c r="BR64" s="57">
        <f t="shared" si="35"/>
        <v>0</v>
      </c>
      <c r="BS64" s="57">
        <f t="shared" si="36"/>
        <v>0</v>
      </c>
      <c r="BT64" s="59">
        <f t="shared" si="37"/>
        <v>0</v>
      </c>
      <c r="BU64" s="58">
        <f t="shared" si="38"/>
        <v>0</v>
      </c>
      <c r="BW64" s="56">
        <f t="shared" si="39"/>
        <v>0</v>
      </c>
      <c r="BX64" s="14">
        <f t="shared" si="40"/>
        <v>0</v>
      </c>
      <c r="BY64" s="59">
        <f t="shared" si="41"/>
        <v>0</v>
      </c>
      <c r="BZ64" s="58">
        <f t="shared" si="42"/>
        <v>0</v>
      </c>
      <c r="CB64" s="58">
        <f t="shared" si="43"/>
        <v>0</v>
      </c>
      <c r="CD64" s="58">
        <f t="shared" si="44"/>
        <v>0</v>
      </c>
      <c r="CG64" s="59">
        <f t="shared" si="45"/>
        <v>0</v>
      </c>
      <c r="CH64" s="59">
        <f t="shared" si="46"/>
        <v>0</v>
      </c>
      <c r="CI64" s="59">
        <f t="shared" si="47"/>
        <v>0</v>
      </c>
      <c r="CK64" s="59">
        <f t="shared" si="48"/>
        <v>0</v>
      </c>
      <c r="CL64" s="59">
        <f t="shared" si="49"/>
        <v>0</v>
      </c>
      <c r="CM64" s="59">
        <f t="shared" si="50"/>
        <v>0</v>
      </c>
      <c r="CN64" s="58">
        <f t="shared" si="51"/>
        <v>0</v>
      </c>
      <c r="CP64" s="59">
        <f t="shared" si="52"/>
        <v>0</v>
      </c>
      <c r="CQ64" s="59">
        <f t="shared" si="53"/>
        <v>0</v>
      </c>
      <c r="CR64" s="59">
        <f t="shared" si="54"/>
        <v>0</v>
      </c>
      <c r="CS64" s="58">
        <f t="shared" si="55"/>
        <v>0</v>
      </c>
      <c r="CU64" s="59">
        <f t="shared" si="56"/>
        <v>0</v>
      </c>
      <c r="CV64" s="59">
        <f t="shared" si="57"/>
        <v>0</v>
      </c>
      <c r="CX64" s="59">
        <f t="shared" si="58"/>
        <v>0</v>
      </c>
      <c r="CY64" s="59">
        <f t="shared" si="59"/>
        <v>0</v>
      </c>
      <c r="CZ64" s="58">
        <f t="shared" si="60"/>
        <v>0</v>
      </c>
      <c r="DB64" s="59">
        <f t="shared" si="61"/>
        <v>0</v>
      </c>
      <c r="DC64" s="59">
        <f t="shared" si="62"/>
        <v>0</v>
      </c>
      <c r="DD64" s="58">
        <f t="shared" si="63"/>
        <v>0</v>
      </c>
      <c r="DF64" s="58">
        <f t="shared" si="64"/>
        <v>0</v>
      </c>
      <c r="DH64" s="58">
        <f t="shared" si="65"/>
        <v>0</v>
      </c>
      <c r="DJ64" s="57">
        <f t="shared" si="66"/>
        <v>0</v>
      </c>
      <c r="DK64" s="57">
        <f t="shared" si="67"/>
        <v>0</v>
      </c>
      <c r="DL64" s="59">
        <f t="shared" si="68"/>
        <v>0</v>
      </c>
      <c r="DM64" s="58">
        <f t="shared" si="69"/>
        <v>0</v>
      </c>
      <c r="DO64" s="56">
        <f t="shared" si="70"/>
        <v>0</v>
      </c>
      <c r="DP64" s="14">
        <f t="shared" si="71"/>
        <v>0</v>
      </c>
      <c r="DQ64" s="59">
        <f t="shared" si="72"/>
        <v>0</v>
      </c>
      <c r="DR64" s="49">
        <f t="shared" si="73"/>
        <v>0</v>
      </c>
      <c r="DT64" s="58">
        <f t="shared" si="74"/>
        <v>0</v>
      </c>
      <c r="DU64" s="58"/>
      <c r="DV64" s="59">
        <f t="shared" si="75"/>
        <v>0</v>
      </c>
      <c r="DX64" s="58">
        <f t="shared" si="76"/>
        <v>0</v>
      </c>
      <c r="EA64" s="59">
        <f t="shared" si="77"/>
        <v>0</v>
      </c>
      <c r="EB64" s="59">
        <f t="shared" si="78"/>
        <v>0</v>
      </c>
      <c r="EC64" s="58">
        <f t="shared" si="79"/>
        <v>0</v>
      </c>
      <c r="EE64" s="29">
        <f t="shared" si="80"/>
        <v>0</v>
      </c>
      <c r="EF64" s="29">
        <f t="shared" si="81"/>
        <v>0</v>
      </c>
      <c r="EG64" s="58">
        <f t="shared" si="82"/>
        <v>0</v>
      </c>
      <c r="EI64" s="58">
        <f t="shared" si="83"/>
        <v>0</v>
      </c>
      <c r="EK64" s="59">
        <v>62</v>
      </c>
      <c r="EL64" s="59">
        <f>APE!$N$91*EO63</f>
        <v>0</v>
      </c>
      <c r="EM64" s="59">
        <f>IF(EK64&gt;APE!$O$91,0,IF(EK64&gt;APE!$P$91,IF(APE!$E$91="SAC",APE!$C$93/(APE!$O$91-APE!$P$91),IF(APE!$E$91="PRICE",IF(EK64&gt;APE!$D$91,EN64-EL64,EN64-EL64-APE!$C$95/APE!$D$91),0)),0))</f>
        <v>0</v>
      </c>
      <c r="EN64" s="59">
        <f>IF(EK64&gt;APE!$O$91,0,IF(APE!$E$91="SAC",EL64+EM64,IF(APE!$E$91="PRICE",IF(EK64&gt;APE!$P$91,APE!$C$93*APE!$G$91,EL64),0)))</f>
        <v>0</v>
      </c>
      <c r="EO64" s="59">
        <f t="shared" si="84"/>
        <v>0</v>
      </c>
    </row>
    <row r="65" spans="2:145" x14ac:dyDescent="0.25">
      <c r="U65" s="61">
        <f t="shared" si="2"/>
        <v>47208</v>
      </c>
      <c r="V65" s="25">
        <f t="shared" si="0"/>
        <v>2029</v>
      </c>
      <c r="W65" s="25">
        <f t="shared" si="1"/>
        <v>3</v>
      </c>
      <c r="X65" s="25"/>
      <c r="Y65" s="25"/>
      <c r="Z65" s="62">
        <f t="shared" si="3"/>
        <v>0</v>
      </c>
      <c r="AA65" s="62">
        <f t="shared" si="4"/>
        <v>0</v>
      </c>
      <c r="AB65" s="62">
        <f t="shared" si="5"/>
        <v>0</v>
      </c>
      <c r="AC65" s="33">
        <f t="shared" si="6"/>
        <v>0</v>
      </c>
      <c r="AD65" s="69">
        <f t="shared" si="7"/>
        <v>0.95900337314620465</v>
      </c>
      <c r="AE65" s="70">
        <f t="shared" si="8"/>
        <v>0</v>
      </c>
      <c r="AF65" s="9"/>
      <c r="AG65" s="9"/>
      <c r="AH65" s="9"/>
      <c r="AI65" s="9"/>
      <c r="AJ65" s="9"/>
      <c r="AK65" s="9"/>
      <c r="AL65" s="9"/>
      <c r="AM65" s="75">
        <f t="shared" si="86"/>
        <v>0</v>
      </c>
      <c r="AN65" s="9"/>
      <c r="AO65" s="74">
        <f t="shared" si="14"/>
        <v>0</v>
      </c>
      <c r="AP65" s="75">
        <f t="shared" si="15"/>
        <v>0</v>
      </c>
      <c r="AQ65" s="76">
        <f t="shared" si="16"/>
        <v>0</v>
      </c>
      <c r="AR65" s="9"/>
      <c r="AS65" s="75">
        <f t="shared" si="17"/>
        <v>0</v>
      </c>
      <c r="AT65" s="74">
        <f t="shared" si="18"/>
        <v>0</v>
      </c>
      <c r="AU65" s="33">
        <f t="shared" si="19"/>
        <v>0</v>
      </c>
      <c r="AV65" s="9"/>
      <c r="AW65" s="74">
        <f t="shared" si="20"/>
        <v>0</v>
      </c>
      <c r="AX65" s="75">
        <f t="shared" si="21"/>
        <v>0</v>
      </c>
      <c r="AY65" s="76">
        <f t="shared" si="22"/>
        <v>0</v>
      </c>
      <c r="BB65" s="59">
        <f t="shared" si="23"/>
        <v>0</v>
      </c>
      <c r="BC65" s="59">
        <f t="shared" si="24"/>
        <v>0</v>
      </c>
      <c r="BD65" s="59">
        <f t="shared" si="25"/>
        <v>0</v>
      </c>
      <c r="BF65" s="59">
        <f t="shared" si="26"/>
        <v>0</v>
      </c>
      <c r="BG65" s="59">
        <f t="shared" si="27"/>
        <v>0</v>
      </c>
      <c r="BH65" s="59">
        <f t="shared" si="28"/>
        <v>0</v>
      </c>
      <c r="BI65" s="58">
        <f t="shared" si="29"/>
        <v>0</v>
      </c>
      <c r="BK65" s="59">
        <f t="shared" si="30"/>
        <v>0</v>
      </c>
      <c r="BL65" s="59">
        <f t="shared" si="31"/>
        <v>0</v>
      </c>
      <c r="BM65" s="59">
        <f t="shared" si="32"/>
        <v>0</v>
      </c>
      <c r="BN65" s="58">
        <f t="shared" si="33"/>
        <v>0</v>
      </c>
      <c r="BP65" s="58">
        <f t="shared" si="34"/>
        <v>0</v>
      </c>
      <c r="BR65" s="57">
        <f t="shared" si="35"/>
        <v>0</v>
      </c>
      <c r="BS65" s="57">
        <f t="shared" si="36"/>
        <v>0</v>
      </c>
      <c r="BT65" s="59">
        <f t="shared" si="37"/>
        <v>0</v>
      </c>
      <c r="BU65" s="58">
        <f t="shared" si="38"/>
        <v>0</v>
      </c>
      <c r="BW65" s="56">
        <f t="shared" si="39"/>
        <v>0</v>
      </c>
      <c r="BX65" s="14">
        <f t="shared" si="40"/>
        <v>0</v>
      </c>
      <c r="BY65" s="59">
        <f t="shared" si="41"/>
        <v>0</v>
      </c>
      <c r="BZ65" s="58">
        <f t="shared" si="42"/>
        <v>0</v>
      </c>
      <c r="CB65" s="58">
        <f t="shared" si="43"/>
        <v>0</v>
      </c>
      <c r="CD65" s="58">
        <f t="shared" si="44"/>
        <v>0</v>
      </c>
      <c r="CG65" s="59">
        <f t="shared" si="45"/>
        <v>0</v>
      </c>
      <c r="CH65" s="59">
        <f t="shared" si="46"/>
        <v>0</v>
      </c>
      <c r="CI65" s="59">
        <f t="shared" si="47"/>
        <v>0</v>
      </c>
      <c r="CK65" s="59">
        <f t="shared" si="48"/>
        <v>0</v>
      </c>
      <c r="CL65" s="59">
        <f t="shared" si="49"/>
        <v>0</v>
      </c>
      <c r="CM65" s="59">
        <f t="shared" si="50"/>
        <v>0</v>
      </c>
      <c r="CN65" s="58">
        <f t="shared" si="51"/>
        <v>0</v>
      </c>
      <c r="CP65" s="59">
        <f t="shared" si="52"/>
        <v>0</v>
      </c>
      <c r="CQ65" s="59">
        <f t="shared" si="53"/>
        <v>0</v>
      </c>
      <c r="CR65" s="59">
        <f t="shared" si="54"/>
        <v>0</v>
      </c>
      <c r="CS65" s="58">
        <f t="shared" si="55"/>
        <v>0</v>
      </c>
      <c r="CU65" s="59">
        <f t="shared" si="56"/>
        <v>0</v>
      </c>
      <c r="CV65" s="59">
        <f t="shared" si="57"/>
        <v>0</v>
      </c>
      <c r="CX65" s="59">
        <f t="shared" si="58"/>
        <v>0</v>
      </c>
      <c r="CY65" s="59">
        <f t="shared" si="59"/>
        <v>0</v>
      </c>
      <c r="CZ65" s="58">
        <f t="shared" si="60"/>
        <v>0</v>
      </c>
      <c r="DB65" s="59">
        <f t="shared" si="61"/>
        <v>0</v>
      </c>
      <c r="DC65" s="59">
        <f t="shared" si="62"/>
        <v>0</v>
      </c>
      <c r="DD65" s="58">
        <f t="shared" si="63"/>
        <v>0</v>
      </c>
      <c r="DF65" s="58">
        <f t="shared" si="64"/>
        <v>0</v>
      </c>
      <c r="DH65" s="58">
        <f t="shared" si="65"/>
        <v>0</v>
      </c>
      <c r="DJ65" s="57">
        <f t="shared" si="66"/>
        <v>0</v>
      </c>
      <c r="DK65" s="57">
        <f t="shared" si="67"/>
        <v>0</v>
      </c>
      <c r="DL65" s="59">
        <f t="shared" si="68"/>
        <v>0</v>
      </c>
      <c r="DM65" s="58">
        <f t="shared" si="69"/>
        <v>0</v>
      </c>
      <c r="DO65" s="56">
        <f t="shared" si="70"/>
        <v>0</v>
      </c>
      <c r="DP65" s="14">
        <f t="shared" si="71"/>
        <v>0</v>
      </c>
      <c r="DQ65" s="59">
        <f t="shared" si="72"/>
        <v>0</v>
      </c>
      <c r="DR65" s="49">
        <f t="shared" si="73"/>
        <v>0</v>
      </c>
      <c r="DT65" s="58">
        <f t="shared" si="74"/>
        <v>0</v>
      </c>
      <c r="DU65" s="58"/>
      <c r="DV65" s="59">
        <f t="shared" si="75"/>
        <v>0</v>
      </c>
      <c r="DX65" s="58">
        <f t="shared" si="76"/>
        <v>0</v>
      </c>
      <c r="EA65" s="59">
        <f t="shared" si="77"/>
        <v>0</v>
      </c>
      <c r="EB65" s="59">
        <f t="shared" si="78"/>
        <v>0</v>
      </c>
      <c r="EC65" s="58">
        <f t="shared" si="79"/>
        <v>0</v>
      </c>
      <c r="EE65" s="29">
        <f t="shared" si="80"/>
        <v>0</v>
      </c>
      <c r="EF65" s="29">
        <f t="shared" si="81"/>
        <v>0</v>
      </c>
      <c r="EG65" s="58">
        <f t="shared" si="82"/>
        <v>0</v>
      </c>
      <c r="EI65" s="58">
        <f t="shared" si="83"/>
        <v>0</v>
      </c>
      <c r="EK65" s="59">
        <v>63</v>
      </c>
      <c r="EL65" s="59">
        <f>APE!$N$91*EO64</f>
        <v>0</v>
      </c>
      <c r="EM65" s="59">
        <f>IF(EK65&gt;APE!$O$91,0,IF(EK65&gt;APE!$P$91,IF(APE!$E$91="SAC",APE!$C$93/(APE!$O$91-APE!$P$91),IF(APE!$E$91="PRICE",IF(EK65&gt;APE!$D$91,EN65-EL65,EN65-EL65-APE!$C$95/APE!$D$91),0)),0))</f>
        <v>0</v>
      </c>
      <c r="EN65" s="59">
        <f>IF(EK65&gt;APE!$O$91,0,IF(APE!$E$91="SAC",EL65+EM65,IF(APE!$E$91="PRICE",IF(EK65&gt;APE!$P$91,APE!$C$93*APE!$G$91,EL65),0)))</f>
        <v>0</v>
      </c>
      <c r="EO65" s="59">
        <f t="shared" si="84"/>
        <v>0</v>
      </c>
    </row>
    <row r="66" spans="2:145" x14ac:dyDescent="0.25">
      <c r="U66" s="61">
        <f t="shared" si="2"/>
        <v>47238</v>
      </c>
      <c r="V66" s="25">
        <f t="shared" ref="V66:V129" si="108">YEAR(U66)</f>
        <v>2029</v>
      </c>
      <c r="W66" s="25">
        <f t="shared" ref="W66:W129" si="109">MONTH(U66)</f>
        <v>4</v>
      </c>
      <c r="X66" s="25"/>
      <c r="Y66" s="25"/>
      <c r="Z66" s="62">
        <f t="shared" si="3"/>
        <v>0</v>
      </c>
      <c r="AA66" s="62">
        <f t="shared" si="4"/>
        <v>0</v>
      </c>
      <c r="AB66" s="62">
        <f t="shared" si="5"/>
        <v>0</v>
      </c>
      <c r="AC66" s="33">
        <f t="shared" si="6"/>
        <v>0</v>
      </c>
      <c r="AD66" s="69">
        <f t="shared" si="7"/>
        <v>0.95836636988241009</v>
      </c>
      <c r="AE66" s="70">
        <f t="shared" si="8"/>
        <v>0</v>
      </c>
      <c r="AF66" s="9"/>
      <c r="AG66" s="9"/>
      <c r="AH66" s="9"/>
      <c r="AI66" s="9"/>
      <c r="AJ66" s="9"/>
      <c r="AK66" s="9"/>
      <c r="AL66" s="9"/>
      <c r="AM66" s="75">
        <f t="shared" si="86"/>
        <v>0</v>
      </c>
      <c r="AN66" s="9"/>
      <c r="AO66" s="74">
        <f t="shared" si="14"/>
        <v>0</v>
      </c>
      <c r="AP66" s="75">
        <f t="shared" si="15"/>
        <v>0</v>
      </c>
      <c r="AQ66" s="76">
        <f t="shared" si="16"/>
        <v>0</v>
      </c>
      <c r="AR66" s="9"/>
      <c r="AS66" s="75">
        <f t="shared" si="17"/>
        <v>0</v>
      </c>
      <c r="AT66" s="74">
        <f t="shared" si="18"/>
        <v>0</v>
      </c>
      <c r="AU66" s="33">
        <f t="shared" si="19"/>
        <v>0</v>
      </c>
      <c r="AV66" s="9"/>
      <c r="AW66" s="74">
        <f t="shared" si="20"/>
        <v>0</v>
      </c>
      <c r="AX66" s="75">
        <f t="shared" si="21"/>
        <v>0</v>
      </c>
      <c r="AY66" s="76">
        <f t="shared" si="22"/>
        <v>0</v>
      </c>
      <c r="BB66" s="59">
        <f t="shared" si="23"/>
        <v>0</v>
      </c>
      <c r="BC66" s="59">
        <f t="shared" si="24"/>
        <v>0</v>
      </c>
      <c r="BD66" s="59">
        <f t="shared" si="25"/>
        <v>0</v>
      </c>
      <c r="BF66" s="59">
        <f t="shared" si="26"/>
        <v>0</v>
      </c>
      <c r="BG66" s="59">
        <f t="shared" si="27"/>
        <v>0</v>
      </c>
      <c r="BH66" s="59">
        <f t="shared" si="28"/>
        <v>0</v>
      </c>
      <c r="BI66" s="58">
        <f t="shared" si="29"/>
        <v>0</v>
      </c>
      <c r="BK66" s="59">
        <f t="shared" si="30"/>
        <v>0</v>
      </c>
      <c r="BL66" s="59">
        <f t="shared" si="31"/>
        <v>0</v>
      </c>
      <c r="BM66" s="59">
        <f t="shared" si="32"/>
        <v>0</v>
      </c>
      <c r="BN66" s="58">
        <f t="shared" si="33"/>
        <v>0</v>
      </c>
      <c r="BP66" s="58">
        <f t="shared" si="34"/>
        <v>0</v>
      </c>
      <c r="BR66" s="57">
        <f t="shared" si="35"/>
        <v>0</v>
      </c>
      <c r="BS66" s="57">
        <f t="shared" si="36"/>
        <v>0</v>
      </c>
      <c r="BT66" s="59">
        <f t="shared" si="37"/>
        <v>0</v>
      </c>
      <c r="BU66" s="58">
        <f t="shared" si="38"/>
        <v>0</v>
      </c>
      <c r="BW66" s="56">
        <f t="shared" si="39"/>
        <v>0</v>
      </c>
      <c r="BX66" s="14">
        <f t="shared" si="40"/>
        <v>0</v>
      </c>
      <c r="BY66" s="59">
        <f t="shared" si="41"/>
        <v>0</v>
      </c>
      <c r="BZ66" s="58">
        <f t="shared" si="42"/>
        <v>0</v>
      </c>
      <c r="CB66" s="58">
        <f t="shared" si="43"/>
        <v>0</v>
      </c>
      <c r="CD66" s="58">
        <f t="shared" si="44"/>
        <v>0</v>
      </c>
      <c r="CG66" s="59">
        <f t="shared" si="45"/>
        <v>0</v>
      </c>
      <c r="CH66" s="59">
        <f t="shared" si="46"/>
        <v>0</v>
      </c>
      <c r="CI66" s="59">
        <f t="shared" si="47"/>
        <v>0</v>
      </c>
      <c r="CK66" s="59">
        <f t="shared" si="48"/>
        <v>0</v>
      </c>
      <c r="CL66" s="59">
        <f t="shared" si="49"/>
        <v>0</v>
      </c>
      <c r="CM66" s="59">
        <f t="shared" si="50"/>
        <v>0</v>
      </c>
      <c r="CN66" s="58">
        <f t="shared" si="51"/>
        <v>0</v>
      </c>
      <c r="CP66" s="59">
        <f t="shared" si="52"/>
        <v>0</v>
      </c>
      <c r="CQ66" s="59">
        <f t="shared" si="53"/>
        <v>0</v>
      </c>
      <c r="CR66" s="59">
        <f t="shared" si="54"/>
        <v>0</v>
      </c>
      <c r="CS66" s="58">
        <f t="shared" si="55"/>
        <v>0</v>
      </c>
      <c r="CU66" s="59">
        <f t="shared" si="56"/>
        <v>0</v>
      </c>
      <c r="CV66" s="59">
        <f t="shared" si="57"/>
        <v>0</v>
      </c>
      <c r="CX66" s="59">
        <f t="shared" si="58"/>
        <v>0</v>
      </c>
      <c r="CY66" s="59">
        <f t="shared" si="59"/>
        <v>0</v>
      </c>
      <c r="CZ66" s="58">
        <f t="shared" si="60"/>
        <v>0</v>
      </c>
      <c r="DB66" s="59">
        <f t="shared" si="61"/>
        <v>0</v>
      </c>
      <c r="DC66" s="59">
        <f t="shared" si="62"/>
        <v>0</v>
      </c>
      <c r="DD66" s="58">
        <f t="shared" si="63"/>
        <v>0</v>
      </c>
      <c r="DF66" s="58">
        <f t="shared" si="64"/>
        <v>0</v>
      </c>
      <c r="DH66" s="58">
        <f t="shared" si="65"/>
        <v>0</v>
      </c>
      <c r="DJ66" s="57">
        <f t="shared" si="66"/>
        <v>0</v>
      </c>
      <c r="DK66" s="57">
        <f t="shared" si="67"/>
        <v>0</v>
      </c>
      <c r="DL66" s="59">
        <f t="shared" si="68"/>
        <v>0</v>
      </c>
      <c r="DM66" s="58">
        <f t="shared" si="69"/>
        <v>0</v>
      </c>
      <c r="DO66" s="56">
        <f t="shared" si="70"/>
        <v>0</v>
      </c>
      <c r="DP66" s="14">
        <f t="shared" si="71"/>
        <v>0</v>
      </c>
      <c r="DQ66" s="59">
        <f t="shared" si="72"/>
        <v>0</v>
      </c>
      <c r="DR66" s="49">
        <f t="shared" si="73"/>
        <v>0</v>
      </c>
      <c r="DT66" s="58">
        <f t="shared" si="74"/>
        <v>0</v>
      </c>
      <c r="DU66" s="58"/>
      <c r="DV66" s="59">
        <f t="shared" si="75"/>
        <v>0</v>
      </c>
      <c r="DX66" s="58">
        <f t="shared" si="76"/>
        <v>0</v>
      </c>
      <c r="EA66" s="59">
        <f t="shared" si="77"/>
        <v>0</v>
      </c>
      <c r="EB66" s="59">
        <f t="shared" si="78"/>
        <v>0</v>
      </c>
      <c r="EC66" s="58">
        <f t="shared" si="79"/>
        <v>0</v>
      </c>
      <c r="EE66" s="29">
        <f t="shared" si="80"/>
        <v>0</v>
      </c>
      <c r="EF66" s="29">
        <f t="shared" si="81"/>
        <v>0</v>
      </c>
      <c r="EG66" s="58">
        <f t="shared" si="82"/>
        <v>0</v>
      </c>
      <c r="EI66" s="58">
        <f t="shared" si="83"/>
        <v>0</v>
      </c>
      <c r="EK66" s="59">
        <v>64</v>
      </c>
      <c r="EL66" s="59">
        <f>APE!$N$91*EO65</f>
        <v>0</v>
      </c>
      <c r="EM66" s="59">
        <f>IF(EK66&gt;APE!$O$91,0,IF(EK66&gt;APE!$P$91,IF(APE!$E$91="SAC",APE!$C$93/(APE!$O$91-APE!$P$91),IF(APE!$E$91="PRICE",IF(EK66&gt;APE!$D$91,EN66-EL66,EN66-EL66-APE!$C$95/APE!$D$91),0)),0))</f>
        <v>0</v>
      </c>
      <c r="EN66" s="59">
        <f>IF(EK66&gt;APE!$O$91,0,IF(APE!$E$91="SAC",EL66+EM66,IF(APE!$E$91="PRICE",IF(EK66&gt;APE!$P$91,APE!$C$93*APE!$G$91,EL66),0)))</f>
        <v>0</v>
      </c>
      <c r="EO66" s="59">
        <f t="shared" si="84"/>
        <v>0</v>
      </c>
    </row>
    <row r="67" spans="2:145" x14ac:dyDescent="0.25">
      <c r="U67" s="61">
        <f t="shared" ref="U67:U130" si="110">EOMONTH(U66,1)</f>
        <v>47269</v>
      </c>
      <c r="V67" s="25">
        <f t="shared" si="108"/>
        <v>2029</v>
      </c>
      <c r="W67" s="25">
        <f t="shared" si="109"/>
        <v>5</v>
      </c>
      <c r="X67" s="25"/>
      <c r="Y67" s="25"/>
      <c r="Z67" s="62">
        <f t="shared" ref="Z67:Z130" si="111">$F$13</f>
        <v>0</v>
      </c>
      <c r="AA67" s="62">
        <f t="shared" ref="AA67:AA130" si="112">SUMIF($A$17:$A$28,$W67,$E$17:$E$28)</f>
        <v>0</v>
      </c>
      <c r="AB67" s="62">
        <f t="shared" ref="AB67:AB130" si="113">SUMIF($A$17:$A$28,$W67,$D$17:$D$28)</f>
        <v>0</v>
      </c>
      <c r="AC67" s="33">
        <f t="shared" ref="AC67:AC130" si="114">SUM(AA67:AB67)</f>
        <v>0</v>
      </c>
      <c r="AD67" s="69">
        <f t="shared" ref="AD67:AD130" si="115">AD66*(1-((1+$C$86)^(1/12)-1))</f>
        <v>0.9577297897382514</v>
      </c>
      <c r="AE67" s="70">
        <f t="shared" ref="AE67:AE130" si="116">SUMIF($A$17:$A$28,$W67,$J$17:$J$28)*AD67</f>
        <v>0</v>
      </c>
      <c r="AF67" s="9"/>
      <c r="AG67" s="9"/>
      <c r="AH67" s="9"/>
      <c r="AI67" s="9"/>
      <c r="AJ67" s="9"/>
      <c r="AK67" s="9"/>
      <c r="AL67" s="9"/>
      <c r="AM67" s="75">
        <f t="shared" si="86"/>
        <v>0</v>
      </c>
      <c r="AN67" s="9"/>
      <c r="AO67" s="74">
        <f t="shared" ref="AO67:AO130" si="117">-AC67</f>
        <v>0</v>
      </c>
      <c r="AP67" s="75">
        <f t="shared" ref="AP67:AP130" si="118">IF(-AO67&gt;AM67*(1+$J$35),AM67*(1+$J$35),IF(-AO67&lt;AM67*(1-$J$36),AM67*(1-$J$36),-AO67))</f>
        <v>0</v>
      </c>
      <c r="AQ67" s="76">
        <f t="shared" ref="AQ67:AQ130" si="119">SUM(AO67:AP67)</f>
        <v>0</v>
      </c>
      <c r="AR67" s="9"/>
      <c r="AS67" s="75">
        <f t="shared" ref="AS67:AS130" si="120">AB67-AE67*SUMIF($A$17:$A$28,$W67,$M$17:$M$28)</f>
        <v>0</v>
      </c>
      <c r="AT67" s="74">
        <f t="shared" ref="AT67:AT130" si="121">-AE67*(1-SUMIF($A$17:$A$28,$W67,$M$17:$M$28))</f>
        <v>0</v>
      </c>
      <c r="AU67" s="33">
        <f t="shared" ref="AU67:AU130" si="122">IF(SUM(AA67,AS67,AT67)&lt;0,0,SUM(AA67,AS67,AT67))</f>
        <v>0</v>
      </c>
      <c r="AV67" s="9"/>
      <c r="AW67" s="74">
        <f t="shared" ref="AW67:AW130" si="123">-AU67</f>
        <v>0</v>
      </c>
      <c r="AX67" s="75">
        <f t="shared" ref="AX67:AX130" si="124">IF(-AW67&gt;AM67*(1+$J$35),AM67*(1+$J$35),IF(-AW67&lt;AM67*(1-$J$36),AM67*(1-$J$36),-AW67))</f>
        <v>0</v>
      </c>
      <c r="AY67" s="76">
        <f t="shared" ref="AY67:AY130" si="125">SUM(AW67:AX67)</f>
        <v>0</v>
      </c>
      <c r="BB67" s="59">
        <f t="shared" ref="BB67:BB130" si="126">$BB$2*Z67*1000</f>
        <v>0</v>
      </c>
      <c r="BC67" s="59">
        <f t="shared" ref="BC67:BC130" si="127">$AA67*$BC$2</f>
        <v>0</v>
      </c>
      <c r="BD67" s="59">
        <f t="shared" ref="BD67:BD130" si="128">$AB67*$BD$2</f>
        <v>0</v>
      </c>
      <c r="BF67" s="59">
        <f t="shared" ref="BF67:BF130" si="129">BB67*$BI$2/(1-$BI$2)</f>
        <v>0</v>
      </c>
      <c r="BG67" s="59">
        <f t="shared" ref="BG67:BG130" si="130">BC67*$BI$2/(1-$BI$2)</f>
        <v>0</v>
      </c>
      <c r="BH67" s="59">
        <f t="shared" ref="BH67:BH130" si="131">BD67*$BI$2/(1-$BI$2)</f>
        <v>0</v>
      </c>
      <c r="BI67" s="58">
        <f t="shared" ref="BI67:BI130" si="132">SUM(BF67:BH67)</f>
        <v>0</v>
      </c>
      <c r="BK67" s="59">
        <f t="shared" ref="BK67:BK130" si="133">BB67*$BN$2/(1-$BI$2)/(1-$BN$2)</f>
        <v>0</v>
      </c>
      <c r="BL67" s="59">
        <f t="shared" ref="BL67:BL130" si="134">BC67*$BN$2/(1-$BI$2)/(1-$BN$2)</f>
        <v>0</v>
      </c>
      <c r="BM67" s="59">
        <f t="shared" ref="BM67:BM130" si="135">BD67*$BN$2/(1-$BI$2)/(1-$BN$2)</f>
        <v>0</v>
      </c>
      <c r="BN67" s="58">
        <f t="shared" ref="BN67:BN130" si="136">SUM(BK67:BM67)</f>
        <v>0</v>
      </c>
      <c r="BP67" s="58">
        <f t="shared" ref="BP67:BP130" si="137">SUM(BB67:BD67,BI67,BN67)</f>
        <v>0</v>
      </c>
      <c r="BR67" s="57">
        <f t="shared" ref="BR67:BR130" si="138">AP67</f>
        <v>0</v>
      </c>
      <c r="BS67" s="57">
        <f t="shared" ref="BS67:BS130" si="139">SUMIF($K$34:$K$48,$V67,$L$34:$L$48)</f>
        <v>0</v>
      </c>
      <c r="BT67" s="59">
        <f t="shared" ref="BT67:BT130" si="140">(BR67*BS67)*$BT$2/(1-$BT$2)</f>
        <v>0</v>
      </c>
      <c r="BU67" s="58">
        <f t="shared" ref="BU67:BU130" si="141">(BR67*BS67)+BT67</f>
        <v>0</v>
      </c>
      <c r="BW67" s="56">
        <f t="shared" ref="BW67:BW130" si="142">AQ67</f>
        <v>0</v>
      </c>
      <c r="BX67" s="14">
        <f t="shared" ref="BX67:BX130" si="143">LOOKUP($V67,$K$34:$K$48,$M$34:$M$48)</f>
        <v>0</v>
      </c>
      <c r="BY67" s="59">
        <f t="shared" ref="BY67:BY130" si="144">(-BW67*BX67)*$BY$2/(1-$BY$2)*IF((-BW67*BX67)&gt;0,1,0)</f>
        <v>0</v>
      </c>
      <c r="BZ67" s="58">
        <f t="shared" ref="BZ67:BZ130" si="145">(-BW67*BX67)+BY67</f>
        <v>0</v>
      </c>
      <c r="CB67" s="58">
        <f t="shared" ref="CB67:CB130" si="146">SUM(BU67,BZ67)</f>
        <v>0</v>
      </c>
      <c r="CD67" s="58">
        <f t="shared" ref="CD67:CD130" si="147">SUM(BP67,CB67)</f>
        <v>0</v>
      </c>
      <c r="CG67" s="59">
        <f t="shared" ref="CG67:CG130" si="148">$CG$2*Z67*1000</f>
        <v>0</v>
      </c>
      <c r="CH67" s="59">
        <f t="shared" ref="CH67:CH130" si="149">$AA67*$CH$2</f>
        <v>0</v>
      </c>
      <c r="CI67" s="59">
        <f t="shared" ref="CI67:CI130" si="150">(AS67+AT67)*$CI$2</f>
        <v>0</v>
      </c>
      <c r="CK67" s="59">
        <f t="shared" ref="CK67:CK130" si="151">CG67*$CN$2/(1-$CN$2)</f>
        <v>0</v>
      </c>
      <c r="CL67" s="59">
        <f t="shared" ref="CL67:CL130" si="152">CH67*$CN$2/(1-$CN$2)</f>
        <v>0</v>
      </c>
      <c r="CM67" s="59">
        <f t="shared" ref="CM67:CM130" si="153">CI67*$CN$2/(1-$CN$2)</f>
        <v>0</v>
      </c>
      <c r="CN67" s="58">
        <f t="shared" ref="CN67:CN130" si="154">SUM(CK67:CM67)</f>
        <v>0</v>
      </c>
      <c r="CP67" s="59">
        <f t="shared" ref="CP67:CP130" si="155">CG67*$CS$2/(1-$CN$2)/(1-$CS$2)</f>
        <v>0</v>
      </c>
      <c r="CQ67" s="59">
        <f t="shared" ref="CQ67:CQ130" si="156">CH67*$CS$2/(1-$CN$2)/(1-$CS$2)</f>
        <v>0</v>
      </c>
      <c r="CR67" s="59">
        <f t="shared" ref="CR67:CR130" si="157">CI67*$CS$2/(1-$CN$2)/(1-$CS$2)</f>
        <v>0</v>
      </c>
      <c r="CS67" s="58">
        <f t="shared" ref="CS67:CS130" si="158">SUM(CP67:CR67)</f>
        <v>0</v>
      </c>
      <c r="CU67" s="59">
        <f t="shared" ref="CU67:CU130" si="159">($J$14-$F$13)*$CU$2*1000*IF($J$14-$F$13&lt;0,0,1)</f>
        <v>0</v>
      </c>
      <c r="CV67" s="59">
        <f t="shared" ref="CV67:CV130" si="160">$CV$2*-AT67</f>
        <v>0</v>
      </c>
      <c r="CX67" s="59">
        <f t="shared" ref="CX67:CX130" si="161">CU67*$CZ$2/(1-$CZ$2)</f>
        <v>0</v>
      </c>
      <c r="CY67" s="59">
        <f t="shared" ref="CY67:CY130" si="162">CV67*$CZ$2/(1-$CZ$2)</f>
        <v>0</v>
      </c>
      <c r="CZ67" s="58">
        <f t="shared" ref="CZ67:CZ130" si="163">SUM(CX67:CY67)</f>
        <v>0</v>
      </c>
      <c r="DB67" s="59">
        <f t="shared" ref="DB67:DB130" si="164">CU67*$DD$2/(1-$CZ$2)/(1-$DD$2)</f>
        <v>0</v>
      </c>
      <c r="DC67" s="59">
        <f t="shared" ref="DC67:DC130" si="165">CV67*$DD$2/(1-$CZ$2)/(1-$DD$2)</f>
        <v>0</v>
      </c>
      <c r="DD67" s="58">
        <f t="shared" ref="DD67:DD130" si="166">SUM(DB67:DC67)</f>
        <v>0</v>
      </c>
      <c r="DF67" s="58">
        <f t="shared" ref="DF67:DF130" si="167">SUM(CU67:CV67,CZ67,DD67)</f>
        <v>0</v>
      </c>
      <c r="DH67" s="58">
        <f t="shared" ref="DH67:DH130" si="168">SUM(CG67:CI67,CN67,CS67,DF67)</f>
        <v>0</v>
      </c>
      <c r="DJ67" s="57">
        <f t="shared" ref="DJ67:DJ130" si="169">AX67</f>
        <v>0</v>
      </c>
      <c r="DK67" s="57">
        <f t="shared" ref="DK67:DK130" si="170">SUMIF($K$34:$K$48,$V67,$L$34:$L$48)</f>
        <v>0</v>
      </c>
      <c r="DL67" s="59">
        <f t="shared" ref="DL67:DL130" si="171">(DJ67*DK67)*$DL$2/(1-$DL$2)</f>
        <v>0</v>
      </c>
      <c r="DM67" s="58">
        <f t="shared" ref="DM67:DM130" si="172">(DJ67*DK67)+DL67</f>
        <v>0</v>
      </c>
      <c r="DO67" s="56">
        <f t="shared" ref="DO67:DO130" si="173">AY67</f>
        <v>0</v>
      </c>
      <c r="DP67" s="14">
        <f t="shared" ref="DP67:DP130" si="174">LOOKUP($V67,$K$34:$K$48,$M$34:$M$48)</f>
        <v>0</v>
      </c>
      <c r="DQ67" s="59">
        <f t="shared" ref="DQ67:DQ130" si="175">(-DO67*DP67)*$DQ$2/(1-$DQ$2)*IF((-DO67*DP67)&gt;0,1,0)</f>
        <v>0</v>
      </c>
      <c r="DR67" s="49">
        <f t="shared" ref="DR67:DR130" si="176">(-DO67*DP67)+DQ67</f>
        <v>0</v>
      </c>
      <c r="DT67" s="58">
        <f t="shared" ref="DT67:DT130" si="177">SUM(DM67,DR67)</f>
        <v>0</v>
      </c>
      <c r="DU67" s="58"/>
      <c r="DV67" s="59">
        <f t="shared" ref="DV67:DV130" si="178">$DV$2*$J$5/12</f>
        <v>0</v>
      </c>
      <c r="DX67" s="58">
        <f t="shared" ref="DX67:DX130" si="179">SUM(DH67,DT67,DV67)</f>
        <v>0</v>
      </c>
      <c r="EA67" s="59">
        <f t="shared" ref="EA67:EA130" si="180">CD67</f>
        <v>0</v>
      </c>
      <c r="EB67" s="59">
        <f t="shared" ref="EB67:EB130" si="181">DX67</f>
        <v>0</v>
      </c>
      <c r="EC67" s="58">
        <f t="shared" ref="EC67:EC130" si="182">EA67-EB67</f>
        <v>0</v>
      </c>
      <c r="EE67" s="29">
        <f t="shared" ref="EE67:EE130" si="183">$EE$2*AC67</f>
        <v>0</v>
      </c>
      <c r="EF67" s="29">
        <f t="shared" ref="EF67:EF130" si="184">$EF$2*AU67</f>
        <v>0</v>
      </c>
      <c r="EG67" s="58">
        <f t="shared" ref="EG67:EG130" si="185">EE67-EF67</f>
        <v>0</v>
      </c>
      <c r="EI67" s="58">
        <f t="shared" ref="EI67:EI130" si="186">SUM(EC67,EG67)</f>
        <v>0</v>
      </c>
      <c r="EK67" s="59">
        <v>65</v>
      </c>
      <c r="EL67" s="59">
        <f>APE!$N$91*EO66</f>
        <v>0</v>
      </c>
      <c r="EM67" s="59">
        <f>IF(EK67&gt;APE!$O$91,0,IF(EK67&gt;APE!$P$91,IF(APE!$E$91="SAC",APE!$C$93/(APE!$O$91-APE!$P$91),IF(APE!$E$91="PRICE",IF(EK67&gt;APE!$D$91,EN67-EL67,EN67-EL67-APE!$C$95/APE!$D$91),0)),0))</f>
        <v>0</v>
      </c>
      <c r="EN67" s="59">
        <f>IF(EK67&gt;APE!$O$91,0,IF(APE!$E$91="SAC",EL67+EM67,IF(APE!$E$91="PRICE",IF(EK67&gt;APE!$P$91,APE!$C$93*APE!$G$91,EL67),0)))</f>
        <v>0</v>
      </c>
      <c r="EO67" s="59">
        <f t="shared" ref="EO67:EO130" si="187">EO66-EM67</f>
        <v>0</v>
      </c>
    </row>
    <row r="68" spans="2:145" x14ac:dyDescent="0.25">
      <c r="U68" s="61">
        <f t="shared" si="110"/>
        <v>47299</v>
      </c>
      <c r="V68" s="25">
        <f t="shared" si="108"/>
        <v>2029</v>
      </c>
      <c r="W68" s="25">
        <f t="shared" si="109"/>
        <v>6</v>
      </c>
      <c r="X68" s="25"/>
      <c r="Y68" s="25"/>
      <c r="Z68" s="62">
        <f t="shared" si="111"/>
        <v>0</v>
      </c>
      <c r="AA68" s="62">
        <f t="shared" si="112"/>
        <v>0</v>
      </c>
      <c r="AB68" s="62">
        <f t="shared" si="113"/>
        <v>0</v>
      </c>
      <c r="AC68" s="33">
        <f t="shared" si="114"/>
        <v>0</v>
      </c>
      <c r="AD68" s="69">
        <f t="shared" si="115"/>
        <v>0.95709363243267798</v>
      </c>
      <c r="AE68" s="70">
        <f t="shared" si="116"/>
        <v>0</v>
      </c>
      <c r="AF68" s="9"/>
      <c r="AG68" s="9"/>
      <c r="AH68" s="9"/>
      <c r="AI68" s="9"/>
      <c r="AJ68" s="9"/>
      <c r="AK68" s="9"/>
      <c r="AL68" s="9"/>
      <c r="AM68" s="75">
        <f t="shared" si="86"/>
        <v>0</v>
      </c>
      <c r="AN68" s="9"/>
      <c r="AO68" s="74">
        <f t="shared" si="117"/>
        <v>0</v>
      </c>
      <c r="AP68" s="75">
        <f t="shared" si="118"/>
        <v>0</v>
      </c>
      <c r="AQ68" s="76">
        <f t="shared" si="119"/>
        <v>0</v>
      </c>
      <c r="AR68" s="9"/>
      <c r="AS68" s="75">
        <f t="shared" si="120"/>
        <v>0</v>
      </c>
      <c r="AT68" s="74">
        <f t="shared" si="121"/>
        <v>0</v>
      </c>
      <c r="AU68" s="33">
        <f t="shared" si="122"/>
        <v>0</v>
      </c>
      <c r="AV68" s="9"/>
      <c r="AW68" s="74">
        <f t="shared" si="123"/>
        <v>0</v>
      </c>
      <c r="AX68" s="75">
        <f t="shared" si="124"/>
        <v>0</v>
      </c>
      <c r="AY68" s="76">
        <f t="shared" si="125"/>
        <v>0</v>
      </c>
      <c r="BB68" s="59">
        <f t="shared" si="126"/>
        <v>0</v>
      </c>
      <c r="BC68" s="59">
        <f t="shared" si="127"/>
        <v>0</v>
      </c>
      <c r="BD68" s="59">
        <f t="shared" si="128"/>
        <v>0</v>
      </c>
      <c r="BF68" s="59">
        <f t="shared" si="129"/>
        <v>0</v>
      </c>
      <c r="BG68" s="59">
        <f t="shared" si="130"/>
        <v>0</v>
      </c>
      <c r="BH68" s="59">
        <f t="shared" si="131"/>
        <v>0</v>
      </c>
      <c r="BI68" s="58">
        <f t="shared" si="132"/>
        <v>0</v>
      </c>
      <c r="BK68" s="59">
        <f t="shared" si="133"/>
        <v>0</v>
      </c>
      <c r="BL68" s="59">
        <f t="shared" si="134"/>
        <v>0</v>
      </c>
      <c r="BM68" s="59">
        <f t="shared" si="135"/>
        <v>0</v>
      </c>
      <c r="BN68" s="58">
        <f t="shared" si="136"/>
        <v>0</v>
      </c>
      <c r="BP68" s="58">
        <f t="shared" si="137"/>
        <v>0</v>
      </c>
      <c r="BR68" s="57">
        <f t="shared" si="138"/>
        <v>0</v>
      </c>
      <c r="BS68" s="57">
        <f t="shared" si="139"/>
        <v>0</v>
      </c>
      <c r="BT68" s="59">
        <f t="shared" si="140"/>
        <v>0</v>
      </c>
      <c r="BU68" s="58">
        <f t="shared" si="141"/>
        <v>0</v>
      </c>
      <c r="BW68" s="56">
        <f t="shared" si="142"/>
        <v>0</v>
      </c>
      <c r="BX68" s="14">
        <f t="shared" si="143"/>
        <v>0</v>
      </c>
      <c r="BY68" s="59">
        <f t="shared" si="144"/>
        <v>0</v>
      </c>
      <c r="BZ68" s="58">
        <f t="shared" si="145"/>
        <v>0</v>
      </c>
      <c r="CB68" s="58">
        <f t="shared" si="146"/>
        <v>0</v>
      </c>
      <c r="CD68" s="58">
        <f t="shared" si="147"/>
        <v>0</v>
      </c>
      <c r="CG68" s="59">
        <f t="shared" si="148"/>
        <v>0</v>
      </c>
      <c r="CH68" s="59">
        <f t="shared" si="149"/>
        <v>0</v>
      </c>
      <c r="CI68" s="59">
        <f t="shared" si="150"/>
        <v>0</v>
      </c>
      <c r="CK68" s="59">
        <f t="shared" si="151"/>
        <v>0</v>
      </c>
      <c r="CL68" s="59">
        <f t="shared" si="152"/>
        <v>0</v>
      </c>
      <c r="CM68" s="59">
        <f t="shared" si="153"/>
        <v>0</v>
      </c>
      <c r="CN68" s="58">
        <f t="shared" si="154"/>
        <v>0</v>
      </c>
      <c r="CP68" s="59">
        <f t="shared" si="155"/>
        <v>0</v>
      </c>
      <c r="CQ68" s="59">
        <f t="shared" si="156"/>
        <v>0</v>
      </c>
      <c r="CR68" s="59">
        <f t="shared" si="157"/>
        <v>0</v>
      </c>
      <c r="CS68" s="58">
        <f t="shared" si="158"/>
        <v>0</v>
      </c>
      <c r="CU68" s="59">
        <f t="shared" si="159"/>
        <v>0</v>
      </c>
      <c r="CV68" s="59">
        <f t="shared" si="160"/>
        <v>0</v>
      </c>
      <c r="CX68" s="59">
        <f t="shared" si="161"/>
        <v>0</v>
      </c>
      <c r="CY68" s="59">
        <f t="shared" si="162"/>
        <v>0</v>
      </c>
      <c r="CZ68" s="58">
        <f t="shared" si="163"/>
        <v>0</v>
      </c>
      <c r="DB68" s="59">
        <f t="shared" si="164"/>
        <v>0</v>
      </c>
      <c r="DC68" s="59">
        <f t="shared" si="165"/>
        <v>0</v>
      </c>
      <c r="DD68" s="58">
        <f t="shared" si="166"/>
        <v>0</v>
      </c>
      <c r="DF68" s="58">
        <f t="shared" si="167"/>
        <v>0</v>
      </c>
      <c r="DH68" s="58">
        <f t="shared" si="168"/>
        <v>0</v>
      </c>
      <c r="DJ68" s="57">
        <f t="shared" si="169"/>
        <v>0</v>
      </c>
      <c r="DK68" s="57">
        <f t="shared" si="170"/>
        <v>0</v>
      </c>
      <c r="DL68" s="59">
        <f t="shared" si="171"/>
        <v>0</v>
      </c>
      <c r="DM68" s="58">
        <f t="shared" si="172"/>
        <v>0</v>
      </c>
      <c r="DO68" s="56">
        <f t="shared" si="173"/>
        <v>0</v>
      </c>
      <c r="DP68" s="14">
        <f t="shared" si="174"/>
        <v>0</v>
      </c>
      <c r="DQ68" s="59">
        <f t="shared" si="175"/>
        <v>0</v>
      </c>
      <c r="DR68" s="49">
        <f t="shared" si="176"/>
        <v>0</v>
      </c>
      <c r="DT68" s="58">
        <f t="shared" si="177"/>
        <v>0</v>
      </c>
      <c r="DU68" s="58"/>
      <c r="DV68" s="59">
        <f t="shared" si="178"/>
        <v>0</v>
      </c>
      <c r="DX68" s="58">
        <f t="shared" si="179"/>
        <v>0</v>
      </c>
      <c r="EA68" s="59">
        <f t="shared" si="180"/>
        <v>0</v>
      </c>
      <c r="EB68" s="59">
        <f t="shared" si="181"/>
        <v>0</v>
      </c>
      <c r="EC68" s="58">
        <f t="shared" si="182"/>
        <v>0</v>
      </c>
      <c r="EE68" s="29">
        <f t="shared" si="183"/>
        <v>0</v>
      </c>
      <c r="EF68" s="29">
        <f t="shared" si="184"/>
        <v>0</v>
      </c>
      <c r="EG68" s="58">
        <f t="shared" si="185"/>
        <v>0</v>
      </c>
      <c r="EI68" s="58">
        <f t="shared" si="186"/>
        <v>0</v>
      </c>
      <c r="EK68" s="59">
        <v>66</v>
      </c>
      <c r="EL68" s="59">
        <f>APE!$N$91*EO67</f>
        <v>0</v>
      </c>
      <c r="EM68" s="59">
        <f>IF(EK68&gt;APE!$O$91,0,IF(EK68&gt;APE!$P$91,IF(APE!$E$91="SAC",APE!$C$93/(APE!$O$91-APE!$P$91),IF(APE!$E$91="PRICE",IF(EK68&gt;APE!$D$91,EN68-EL68,EN68-EL68-APE!$C$95/APE!$D$91),0)),0))</f>
        <v>0</v>
      </c>
      <c r="EN68" s="59">
        <f>IF(EK68&gt;APE!$O$91,0,IF(APE!$E$91="SAC",EL68+EM68,IF(APE!$E$91="PRICE",IF(EK68&gt;APE!$P$91,APE!$C$93*APE!$G$91,EL68),0)))</f>
        <v>0</v>
      </c>
      <c r="EO68" s="59">
        <f t="shared" si="187"/>
        <v>0</v>
      </c>
    </row>
    <row r="69" spans="2:145" x14ac:dyDescent="0.25">
      <c r="U69" s="61">
        <f t="shared" si="110"/>
        <v>47330</v>
      </c>
      <c r="V69" s="25">
        <f t="shared" si="108"/>
        <v>2029</v>
      </c>
      <c r="W69" s="25">
        <f t="shared" si="109"/>
        <v>7</v>
      </c>
      <c r="X69" s="25"/>
      <c r="Y69" s="25"/>
      <c r="Z69" s="62">
        <f t="shared" si="111"/>
        <v>0</v>
      </c>
      <c r="AA69" s="62">
        <f t="shared" si="112"/>
        <v>0</v>
      </c>
      <c r="AB69" s="62">
        <f t="shared" si="113"/>
        <v>0</v>
      </c>
      <c r="AC69" s="33">
        <f t="shared" si="114"/>
        <v>0</v>
      </c>
      <c r="AD69" s="69">
        <f t="shared" si="115"/>
        <v>0.9564578976848257</v>
      </c>
      <c r="AE69" s="70">
        <f t="shared" si="116"/>
        <v>0</v>
      </c>
      <c r="AF69" s="9"/>
      <c r="AG69" s="9"/>
      <c r="AH69" s="9"/>
      <c r="AI69" s="9"/>
      <c r="AJ69" s="9"/>
      <c r="AK69" s="9"/>
      <c r="AL69" s="9"/>
      <c r="AM69" s="75">
        <f t="shared" si="86"/>
        <v>0</v>
      </c>
      <c r="AN69" s="9"/>
      <c r="AO69" s="74">
        <f t="shared" si="117"/>
        <v>0</v>
      </c>
      <c r="AP69" s="75">
        <f t="shared" si="118"/>
        <v>0</v>
      </c>
      <c r="AQ69" s="76">
        <f t="shared" si="119"/>
        <v>0</v>
      </c>
      <c r="AR69" s="9"/>
      <c r="AS69" s="75">
        <f t="shared" si="120"/>
        <v>0</v>
      </c>
      <c r="AT69" s="74">
        <f t="shared" si="121"/>
        <v>0</v>
      </c>
      <c r="AU69" s="33">
        <f t="shared" si="122"/>
        <v>0</v>
      </c>
      <c r="AV69" s="9"/>
      <c r="AW69" s="74">
        <f t="shared" si="123"/>
        <v>0</v>
      </c>
      <c r="AX69" s="75">
        <f t="shared" si="124"/>
        <v>0</v>
      </c>
      <c r="AY69" s="76">
        <f t="shared" si="125"/>
        <v>0</v>
      </c>
      <c r="BB69" s="59">
        <f t="shared" si="126"/>
        <v>0</v>
      </c>
      <c r="BC69" s="59">
        <f t="shared" si="127"/>
        <v>0</v>
      </c>
      <c r="BD69" s="59">
        <f t="shared" si="128"/>
        <v>0</v>
      </c>
      <c r="BF69" s="59">
        <f t="shared" si="129"/>
        <v>0</v>
      </c>
      <c r="BG69" s="59">
        <f t="shared" si="130"/>
        <v>0</v>
      </c>
      <c r="BH69" s="59">
        <f t="shared" si="131"/>
        <v>0</v>
      </c>
      <c r="BI69" s="58">
        <f t="shared" si="132"/>
        <v>0</v>
      </c>
      <c r="BK69" s="59">
        <f t="shared" si="133"/>
        <v>0</v>
      </c>
      <c r="BL69" s="59">
        <f t="shared" si="134"/>
        <v>0</v>
      </c>
      <c r="BM69" s="59">
        <f t="shared" si="135"/>
        <v>0</v>
      </c>
      <c r="BN69" s="58">
        <f t="shared" si="136"/>
        <v>0</v>
      </c>
      <c r="BP69" s="58">
        <f t="shared" si="137"/>
        <v>0</v>
      </c>
      <c r="BR69" s="57">
        <f t="shared" si="138"/>
        <v>0</v>
      </c>
      <c r="BS69" s="57">
        <f t="shared" si="139"/>
        <v>0</v>
      </c>
      <c r="BT69" s="59">
        <f t="shared" si="140"/>
        <v>0</v>
      </c>
      <c r="BU69" s="58">
        <f t="shared" si="141"/>
        <v>0</v>
      </c>
      <c r="BW69" s="56">
        <f t="shared" si="142"/>
        <v>0</v>
      </c>
      <c r="BX69" s="14">
        <f t="shared" si="143"/>
        <v>0</v>
      </c>
      <c r="BY69" s="59">
        <f t="shared" si="144"/>
        <v>0</v>
      </c>
      <c r="BZ69" s="58">
        <f t="shared" si="145"/>
        <v>0</v>
      </c>
      <c r="CB69" s="58">
        <f t="shared" si="146"/>
        <v>0</v>
      </c>
      <c r="CD69" s="58">
        <f t="shared" si="147"/>
        <v>0</v>
      </c>
      <c r="CG69" s="59">
        <f t="shared" si="148"/>
        <v>0</v>
      </c>
      <c r="CH69" s="59">
        <f t="shared" si="149"/>
        <v>0</v>
      </c>
      <c r="CI69" s="59">
        <f t="shared" si="150"/>
        <v>0</v>
      </c>
      <c r="CK69" s="59">
        <f t="shared" si="151"/>
        <v>0</v>
      </c>
      <c r="CL69" s="59">
        <f t="shared" si="152"/>
        <v>0</v>
      </c>
      <c r="CM69" s="59">
        <f t="shared" si="153"/>
        <v>0</v>
      </c>
      <c r="CN69" s="58">
        <f t="shared" si="154"/>
        <v>0</v>
      </c>
      <c r="CP69" s="59">
        <f t="shared" si="155"/>
        <v>0</v>
      </c>
      <c r="CQ69" s="59">
        <f t="shared" si="156"/>
        <v>0</v>
      </c>
      <c r="CR69" s="59">
        <f t="shared" si="157"/>
        <v>0</v>
      </c>
      <c r="CS69" s="58">
        <f t="shared" si="158"/>
        <v>0</v>
      </c>
      <c r="CU69" s="59">
        <f t="shared" si="159"/>
        <v>0</v>
      </c>
      <c r="CV69" s="59">
        <f t="shared" si="160"/>
        <v>0</v>
      </c>
      <c r="CX69" s="59">
        <f t="shared" si="161"/>
        <v>0</v>
      </c>
      <c r="CY69" s="59">
        <f t="shared" si="162"/>
        <v>0</v>
      </c>
      <c r="CZ69" s="58">
        <f t="shared" si="163"/>
        <v>0</v>
      </c>
      <c r="DB69" s="59">
        <f t="shared" si="164"/>
        <v>0</v>
      </c>
      <c r="DC69" s="59">
        <f t="shared" si="165"/>
        <v>0</v>
      </c>
      <c r="DD69" s="58">
        <f t="shared" si="166"/>
        <v>0</v>
      </c>
      <c r="DF69" s="58">
        <f t="shared" si="167"/>
        <v>0</v>
      </c>
      <c r="DH69" s="58">
        <f t="shared" si="168"/>
        <v>0</v>
      </c>
      <c r="DJ69" s="57">
        <f t="shared" si="169"/>
        <v>0</v>
      </c>
      <c r="DK69" s="57">
        <f t="shared" si="170"/>
        <v>0</v>
      </c>
      <c r="DL69" s="59">
        <f t="shared" si="171"/>
        <v>0</v>
      </c>
      <c r="DM69" s="58">
        <f t="shared" si="172"/>
        <v>0</v>
      </c>
      <c r="DO69" s="56">
        <f t="shared" si="173"/>
        <v>0</v>
      </c>
      <c r="DP69" s="14">
        <f t="shared" si="174"/>
        <v>0</v>
      </c>
      <c r="DQ69" s="59">
        <f t="shared" si="175"/>
        <v>0</v>
      </c>
      <c r="DR69" s="49">
        <f t="shared" si="176"/>
        <v>0</v>
      </c>
      <c r="DT69" s="58">
        <f t="shared" si="177"/>
        <v>0</v>
      </c>
      <c r="DU69" s="58"/>
      <c r="DV69" s="59">
        <f t="shared" si="178"/>
        <v>0</v>
      </c>
      <c r="DX69" s="58">
        <f t="shared" si="179"/>
        <v>0</v>
      </c>
      <c r="EA69" s="59">
        <f t="shared" si="180"/>
        <v>0</v>
      </c>
      <c r="EB69" s="59">
        <f t="shared" si="181"/>
        <v>0</v>
      </c>
      <c r="EC69" s="58">
        <f t="shared" si="182"/>
        <v>0</v>
      </c>
      <c r="EE69" s="29">
        <f t="shared" si="183"/>
        <v>0</v>
      </c>
      <c r="EF69" s="29">
        <f t="shared" si="184"/>
        <v>0</v>
      </c>
      <c r="EG69" s="58">
        <f t="shared" si="185"/>
        <v>0</v>
      </c>
      <c r="EI69" s="58">
        <f t="shared" si="186"/>
        <v>0</v>
      </c>
      <c r="EK69" s="59">
        <v>67</v>
      </c>
      <c r="EL69" s="59">
        <f>APE!$N$91*EO68</f>
        <v>0</v>
      </c>
      <c r="EM69" s="59">
        <f>IF(EK69&gt;APE!$O$91,0,IF(EK69&gt;APE!$P$91,IF(APE!$E$91="SAC",APE!$C$93/(APE!$O$91-APE!$P$91),IF(APE!$E$91="PRICE",IF(EK69&gt;APE!$D$91,EN69-EL69,EN69-EL69-APE!$C$95/APE!$D$91),0)),0))</f>
        <v>0</v>
      </c>
      <c r="EN69" s="59">
        <f>IF(EK69&gt;APE!$O$91,0,IF(APE!$E$91="SAC",EL69+EM69,IF(APE!$E$91="PRICE",IF(EK69&gt;APE!$P$91,APE!$C$93*APE!$G$91,EL69),0)))</f>
        <v>0</v>
      </c>
      <c r="EO69" s="59">
        <f t="shared" si="187"/>
        <v>0</v>
      </c>
    </row>
    <row r="70" spans="2:145" s="16" customFormat="1" x14ac:dyDescent="0.25">
      <c r="U70" s="61">
        <f t="shared" si="110"/>
        <v>47361</v>
      </c>
      <c r="V70" s="25">
        <f t="shared" si="108"/>
        <v>2029</v>
      </c>
      <c r="W70" s="25">
        <f t="shared" si="109"/>
        <v>8</v>
      </c>
      <c r="X70" s="25"/>
      <c r="Y70" s="28"/>
      <c r="Z70" s="62">
        <f t="shared" si="111"/>
        <v>0</v>
      </c>
      <c r="AA70" s="62">
        <f t="shared" si="112"/>
        <v>0</v>
      </c>
      <c r="AB70" s="62">
        <f t="shared" si="113"/>
        <v>0</v>
      </c>
      <c r="AC70" s="33">
        <f t="shared" si="114"/>
        <v>0</v>
      </c>
      <c r="AD70" s="69">
        <f t="shared" si="115"/>
        <v>0.95582258521401708</v>
      </c>
      <c r="AE70" s="70">
        <f t="shared" si="116"/>
        <v>0</v>
      </c>
      <c r="AF70" s="9"/>
      <c r="AG70" s="9"/>
      <c r="AH70" s="9"/>
      <c r="AI70" s="9"/>
      <c r="AJ70" s="9"/>
      <c r="AK70" s="9"/>
      <c r="AL70" s="9"/>
      <c r="AM70" s="75">
        <f t="shared" si="86"/>
        <v>0</v>
      </c>
      <c r="AN70" s="9"/>
      <c r="AO70" s="74">
        <f t="shared" si="117"/>
        <v>0</v>
      </c>
      <c r="AP70" s="75">
        <f t="shared" si="118"/>
        <v>0</v>
      </c>
      <c r="AQ70" s="76">
        <f t="shared" si="119"/>
        <v>0</v>
      </c>
      <c r="AR70" s="9"/>
      <c r="AS70" s="75">
        <f t="shared" si="120"/>
        <v>0</v>
      </c>
      <c r="AT70" s="74">
        <f t="shared" si="121"/>
        <v>0</v>
      </c>
      <c r="AU70" s="33">
        <f t="shared" si="122"/>
        <v>0</v>
      </c>
      <c r="AV70" s="9"/>
      <c r="AW70" s="74">
        <f t="shared" si="123"/>
        <v>0</v>
      </c>
      <c r="AX70" s="75">
        <f t="shared" si="124"/>
        <v>0</v>
      </c>
      <c r="AY70" s="76">
        <f t="shared" si="125"/>
        <v>0</v>
      </c>
      <c r="BB70" s="59">
        <f t="shared" si="126"/>
        <v>0</v>
      </c>
      <c r="BC70" s="59">
        <f t="shared" si="127"/>
        <v>0</v>
      </c>
      <c r="BD70" s="59">
        <f t="shared" si="128"/>
        <v>0</v>
      </c>
      <c r="BF70" s="59">
        <f t="shared" si="129"/>
        <v>0</v>
      </c>
      <c r="BG70" s="59">
        <f t="shared" si="130"/>
        <v>0</v>
      </c>
      <c r="BH70" s="59">
        <f t="shared" si="131"/>
        <v>0</v>
      </c>
      <c r="BI70" s="58">
        <f t="shared" si="132"/>
        <v>0</v>
      </c>
      <c r="BK70" s="59">
        <f t="shared" si="133"/>
        <v>0</v>
      </c>
      <c r="BL70" s="59">
        <f t="shared" si="134"/>
        <v>0</v>
      </c>
      <c r="BM70" s="59">
        <f t="shared" si="135"/>
        <v>0</v>
      </c>
      <c r="BN70" s="58">
        <f t="shared" si="136"/>
        <v>0</v>
      </c>
      <c r="BP70" s="58">
        <f t="shared" si="137"/>
        <v>0</v>
      </c>
      <c r="BR70" s="57">
        <f t="shared" si="138"/>
        <v>0</v>
      </c>
      <c r="BS70" s="57">
        <f t="shared" si="139"/>
        <v>0</v>
      </c>
      <c r="BT70" s="59">
        <f t="shared" si="140"/>
        <v>0</v>
      </c>
      <c r="BU70" s="58">
        <f t="shared" si="141"/>
        <v>0</v>
      </c>
      <c r="BW70" s="56">
        <f t="shared" si="142"/>
        <v>0</v>
      </c>
      <c r="BX70" s="14">
        <f t="shared" si="143"/>
        <v>0</v>
      </c>
      <c r="BY70" s="59">
        <f t="shared" si="144"/>
        <v>0</v>
      </c>
      <c r="BZ70" s="58">
        <f t="shared" si="145"/>
        <v>0</v>
      </c>
      <c r="CB70" s="58">
        <f t="shared" si="146"/>
        <v>0</v>
      </c>
      <c r="CD70" s="58">
        <f t="shared" si="147"/>
        <v>0</v>
      </c>
      <c r="CG70" s="59">
        <f t="shared" si="148"/>
        <v>0</v>
      </c>
      <c r="CH70" s="59">
        <f t="shared" si="149"/>
        <v>0</v>
      </c>
      <c r="CI70" s="59">
        <f t="shared" si="150"/>
        <v>0</v>
      </c>
      <c r="CK70" s="59">
        <f t="shared" si="151"/>
        <v>0</v>
      </c>
      <c r="CL70" s="59">
        <f t="shared" si="152"/>
        <v>0</v>
      </c>
      <c r="CM70" s="59">
        <f t="shared" si="153"/>
        <v>0</v>
      </c>
      <c r="CN70" s="58">
        <f t="shared" si="154"/>
        <v>0</v>
      </c>
      <c r="CP70" s="59">
        <f t="shared" si="155"/>
        <v>0</v>
      </c>
      <c r="CQ70" s="59">
        <f t="shared" si="156"/>
        <v>0</v>
      </c>
      <c r="CR70" s="59">
        <f t="shared" si="157"/>
        <v>0</v>
      </c>
      <c r="CS70" s="58">
        <f t="shared" si="158"/>
        <v>0</v>
      </c>
      <c r="CU70" s="59">
        <f t="shared" si="159"/>
        <v>0</v>
      </c>
      <c r="CV70" s="59">
        <f t="shared" si="160"/>
        <v>0</v>
      </c>
      <c r="CX70" s="59">
        <f t="shared" si="161"/>
        <v>0</v>
      </c>
      <c r="CY70" s="59">
        <f t="shared" si="162"/>
        <v>0</v>
      </c>
      <c r="CZ70" s="58">
        <f t="shared" si="163"/>
        <v>0</v>
      </c>
      <c r="DB70" s="59">
        <f t="shared" si="164"/>
        <v>0</v>
      </c>
      <c r="DC70" s="59">
        <f t="shared" si="165"/>
        <v>0</v>
      </c>
      <c r="DD70" s="58">
        <f t="shared" si="166"/>
        <v>0</v>
      </c>
      <c r="DF70" s="58">
        <f t="shared" si="167"/>
        <v>0</v>
      </c>
      <c r="DH70" s="58">
        <f t="shared" si="168"/>
        <v>0</v>
      </c>
      <c r="DJ70" s="57">
        <f t="shared" si="169"/>
        <v>0</v>
      </c>
      <c r="DK70" s="57">
        <f t="shared" si="170"/>
        <v>0</v>
      </c>
      <c r="DL70" s="59">
        <f t="shared" si="171"/>
        <v>0</v>
      </c>
      <c r="DM70" s="58">
        <f t="shared" si="172"/>
        <v>0</v>
      </c>
      <c r="DO70" s="56">
        <f t="shared" si="173"/>
        <v>0</v>
      </c>
      <c r="DP70" s="14">
        <f t="shared" si="174"/>
        <v>0</v>
      </c>
      <c r="DQ70" s="59">
        <f t="shared" si="175"/>
        <v>0</v>
      </c>
      <c r="DR70" s="49">
        <f t="shared" si="176"/>
        <v>0</v>
      </c>
      <c r="DT70" s="58">
        <f t="shared" si="177"/>
        <v>0</v>
      </c>
      <c r="DU70" s="58"/>
      <c r="DV70" s="59">
        <f t="shared" si="178"/>
        <v>0</v>
      </c>
      <c r="DX70" s="58">
        <f t="shared" si="179"/>
        <v>0</v>
      </c>
      <c r="EA70" s="59">
        <f t="shared" si="180"/>
        <v>0</v>
      </c>
      <c r="EB70" s="59">
        <f t="shared" si="181"/>
        <v>0</v>
      </c>
      <c r="EC70" s="58">
        <f t="shared" si="182"/>
        <v>0</v>
      </c>
      <c r="EE70" s="29">
        <f t="shared" si="183"/>
        <v>0</v>
      </c>
      <c r="EF70" s="29">
        <f t="shared" si="184"/>
        <v>0</v>
      </c>
      <c r="EG70" s="58">
        <f t="shared" si="185"/>
        <v>0</v>
      </c>
      <c r="EI70" s="58">
        <f t="shared" si="186"/>
        <v>0</v>
      </c>
      <c r="EK70" s="59">
        <v>68</v>
      </c>
      <c r="EL70" s="59">
        <f>APE!$N$91*EO69</f>
        <v>0</v>
      </c>
      <c r="EM70" s="59">
        <f>IF(EK70&gt;APE!$O$91,0,IF(EK70&gt;APE!$P$91,IF(APE!$E$91="SAC",APE!$C$93/(APE!$O$91-APE!$P$91),IF(APE!$E$91="PRICE",IF(EK70&gt;APE!$D$91,EN70-EL70,EN70-EL70-APE!$C$95/APE!$D$91),0)),0))</f>
        <v>0</v>
      </c>
      <c r="EN70" s="59">
        <f>IF(EK70&gt;APE!$O$91,0,IF(APE!$E$91="SAC",EL70+EM70,IF(APE!$E$91="PRICE",IF(EK70&gt;APE!$P$91,APE!$C$93*APE!$G$91,EL70),0)))</f>
        <v>0</v>
      </c>
      <c r="EO70" s="59">
        <f t="shared" si="187"/>
        <v>0</v>
      </c>
    </row>
    <row r="71" spans="2:145" x14ac:dyDescent="0.25">
      <c r="U71" s="61">
        <f t="shared" si="110"/>
        <v>47391</v>
      </c>
      <c r="V71" s="25">
        <f t="shared" si="108"/>
        <v>2029</v>
      </c>
      <c r="W71" s="25">
        <f t="shared" si="109"/>
        <v>9</v>
      </c>
      <c r="X71" s="25"/>
      <c r="Y71" s="25"/>
      <c r="Z71" s="62">
        <f t="shared" si="111"/>
        <v>0</v>
      </c>
      <c r="AA71" s="62">
        <f t="shared" si="112"/>
        <v>0</v>
      </c>
      <c r="AB71" s="62">
        <f t="shared" si="113"/>
        <v>0</v>
      </c>
      <c r="AC71" s="33">
        <f t="shared" si="114"/>
        <v>0</v>
      </c>
      <c r="AD71" s="69">
        <f t="shared" si="115"/>
        <v>0.95518769473976106</v>
      </c>
      <c r="AE71" s="70">
        <f t="shared" si="116"/>
        <v>0</v>
      </c>
      <c r="AF71" s="9"/>
      <c r="AG71" s="9"/>
      <c r="AH71" s="9"/>
      <c r="AI71" s="9"/>
      <c r="AJ71" s="9"/>
      <c r="AK71" s="9"/>
      <c r="AL71" s="9"/>
      <c r="AM71" s="75">
        <f t="shared" si="86"/>
        <v>0</v>
      </c>
      <c r="AN71" s="9"/>
      <c r="AO71" s="74">
        <f t="shared" si="117"/>
        <v>0</v>
      </c>
      <c r="AP71" s="75">
        <f t="shared" si="118"/>
        <v>0</v>
      </c>
      <c r="AQ71" s="76">
        <f t="shared" si="119"/>
        <v>0</v>
      </c>
      <c r="AR71" s="9"/>
      <c r="AS71" s="75">
        <f t="shared" si="120"/>
        <v>0</v>
      </c>
      <c r="AT71" s="74">
        <f t="shared" si="121"/>
        <v>0</v>
      </c>
      <c r="AU71" s="33">
        <f t="shared" si="122"/>
        <v>0</v>
      </c>
      <c r="AV71" s="9"/>
      <c r="AW71" s="74">
        <f t="shared" si="123"/>
        <v>0</v>
      </c>
      <c r="AX71" s="75">
        <f t="shared" si="124"/>
        <v>0</v>
      </c>
      <c r="AY71" s="76">
        <f t="shared" si="125"/>
        <v>0</v>
      </c>
      <c r="BB71" s="59">
        <f t="shared" si="126"/>
        <v>0</v>
      </c>
      <c r="BC71" s="59">
        <f t="shared" si="127"/>
        <v>0</v>
      </c>
      <c r="BD71" s="59">
        <f t="shared" si="128"/>
        <v>0</v>
      </c>
      <c r="BF71" s="59">
        <f t="shared" si="129"/>
        <v>0</v>
      </c>
      <c r="BG71" s="59">
        <f t="shared" si="130"/>
        <v>0</v>
      </c>
      <c r="BH71" s="59">
        <f t="shared" si="131"/>
        <v>0</v>
      </c>
      <c r="BI71" s="58">
        <f t="shared" si="132"/>
        <v>0</v>
      </c>
      <c r="BK71" s="59">
        <f t="shared" si="133"/>
        <v>0</v>
      </c>
      <c r="BL71" s="59">
        <f t="shared" si="134"/>
        <v>0</v>
      </c>
      <c r="BM71" s="59">
        <f t="shared" si="135"/>
        <v>0</v>
      </c>
      <c r="BN71" s="58">
        <f t="shared" si="136"/>
        <v>0</v>
      </c>
      <c r="BP71" s="58">
        <f t="shared" si="137"/>
        <v>0</v>
      </c>
      <c r="BR71" s="57">
        <f t="shared" si="138"/>
        <v>0</v>
      </c>
      <c r="BS71" s="57">
        <f t="shared" si="139"/>
        <v>0</v>
      </c>
      <c r="BT71" s="59">
        <f t="shared" si="140"/>
        <v>0</v>
      </c>
      <c r="BU71" s="58">
        <f t="shared" si="141"/>
        <v>0</v>
      </c>
      <c r="BW71" s="56">
        <f t="shared" si="142"/>
        <v>0</v>
      </c>
      <c r="BX71" s="14">
        <f t="shared" si="143"/>
        <v>0</v>
      </c>
      <c r="BY71" s="59">
        <f t="shared" si="144"/>
        <v>0</v>
      </c>
      <c r="BZ71" s="58">
        <f t="shared" si="145"/>
        <v>0</v>
      </c>
      <c r="CB71" s="58">
        <f t="shared" si="146"/>
        <v>0</v>
      </c>
      <c r="CD71" s="58">
        <f t="shared" si="147"/>
        <v>0</v>
      </c>
      <c r="CG71" s="59">
        <f t="shared" si="148"/>
        <v>0</v>
      </c>
      <c r="CH71" s="59">
        <f t="shared" si="149"/>
        <v>0</v>
      </c>
      <c r="CI71" s="59">
        <f t="shared" si="150"/>
        <v>0</v>
      </c>
      <c r="CK71" s="59">
        <f t="shared" si="151"/>
        <v>0</v>
      </c>
      <c r="CL71" s="59">
        <f t="shared" si="152"/>
        <v>0</v>
      </c>
      <c r="CM71" s="59">
        <f t="shared" si="153"/>
        <v>0</v>
      </c>
      <c r="CN71" s="58">
        <f t="shared" si="154"/>
        <v>0</v>
      </c>
      <c r="CP71" s="59">
        <f t="shared" si="155"/>
        <v>0</v>
      </c>
      <c r="CQ71" s="59">
        <f t="shared" si="156"/>
        <v>0</v>
      </c>
      <c r="CR71" s="59">
        <f t="shared" si="157"/>
        <v>0</v>
      </c>
      <c r="CS71" s="58">
        <f t="shared" si="158"/>
        <v>0</v>
      </c>
      <c r="CU71" s="59">
        <f t="shared" si="159"/>
        <v>0</v>
      </c>
      <c r="CV71" s="59">
        <f t="shared" si="160"/>
        <v>0</v>
      </c>
      <c r="CX71" s="59">
        <f t="shared" si="161"/>
        <v>0</v>
      </c>
      <c r="CY71" s="59">
        <f t="shared" si="162"/>
        <v>0</v>
      </c>
      <c r="CZ71" s="58">
        <f t="shared" si="163"/>
        <v>0</v>
      </c>
      <c r="DB71" s="59">
        <f t="shared" si="164"/>
        <v>0</v>
      </c>
      <c r="DC71" s="59">
        <f t="shared" si="165"/>
        <v>0</v>
      </c>
      <c r="DD71" s="58">
        <f t="shared" si="166"/>
        <v>0</v>
      </c>
      <c r="DF71" s="58">
        <f t="shared" si="167"/>
        <v>0</v>
      </c>
      <c r="DH71" s="58">
        <f t="shared" si="168"/>
        <v>0</v>
      </c>
      <c r="DJ71" s="57">
        <f t="shared" si="169"/>
        <v>0</v>
      </c>
      <c r="DK71" s="57">
        <f t="shared" si="170"/>
        <v>0</v>
      </c>
      <c r="DL71" s="59">
        <f t="shared" si="171"/>
        <v>0</v>
      </c>
      <c r="DM71" s="58">
        <f t="shared" si="172"/>
        <v>0</v>
      </c>
      <c r="DO71" s="56">
        <f t="shared" si="173"/>
        <v>0</v>
      </c>
      <c r="DP71" s="14">
        <f t="shared" si="174"/>
        <v>0</v>
      </c>
      <c r="DQ71" s="59">
        <f t="shared" si="175"/>
        <v>0</v>
      </c>
      <c r="DR71" s="49">
        <f t="shared" si="176"/>
        <v>0</v>
      </c>
      <c r="DT71" s="58">
        <f t="shared" si="177"/>
        <v>0</v>
      </c>
      <c r="DU71" s="58"/>
      <c r="DV71" s="59">
        <f t="shared" si="178"/>
        <v>0</v>
      </c>
      <c r="DX71" s="58">
        <f t="shared" si="179"/>
        <v>0</v>
      </c>
      <c r="EA71" s="59">
        <f t="shared" si="180"/>
        <v>0</v>
      </c>
      <c r="EB71" s="59">
        <f t="shared" si="181"/>
        <v>0</v>
      </c>
      <c r="EC71" s="58">
        <f t="shared" si="182"/>
        <v>0</v>
      </c>
      <c r="EE71" s="29">
        <f t="shared" si="183"/>
        <v>0</v>
      </c>
      <c r="EF71" s="29">
        <f t="shared" si="184"/>
        <v>0</v>
      </c>
      <c r="EG71" s="58">
        <f t="shared" si="185"/>
        <v>0</v>
      </c>
      <c r="EI71" s="58">
        <f t="shared" si="186"/>
        <v>0</v>
      </c>
      <c r="EK71" s="59">
        <v>69</v>
      </c>
      <c r="EL71" s="59">
        <f>APE!$N$91*EO70</f>
        <v>0</v>
      </c>
      <c r="EM71" s="59">
        <f>IF(EK71&gt;APE!$O$91,0,IF(EK71&gt;APE!$P$91,IF(APE!$E$91="SAC",APE!$C$93/(APE!$O$91-APE!$P$91),IF(APE!$E$91="PRICE",IF(EK71&gt;APE!$D$91,EN71-EL71,EN71-EL71-APE!$C$95/APE!$D$91),0)),0))</f>
        <v>0</v>
      </c>
      <c r="EN71" s="59">
        <f>IF(EK71&gt;APE!$O$91,0,IF(APE!$E$91="SAC",EL71+EM71,IF(APE!$E$91="PRICE",IF(EK71&gt;APE!$P$91,APE!$C$93*APE!$G$91,EL71),0)))</f>
        <v>0</v>
      </c>
      <c r="EO71" s="59">
        <f t="shared" si="187"/>
        <v>0</v>
      </c>
    </row>
    <row r="72" spans="2:145" x14ac:dyDescent="0.25">
      <c r="U72" s="61">
        <f t="shared" si="110"/>
        <v>47422</v>
      </c>
      <c r="V72" s="25">
        <f t="shared" si="108"/>
        <v>2029</v>
      </c>
      <c r="W72" s="25">
        <f t="shared" si="109"/>
        <v>10</v>
      </c>
      <c r="X72" s="25"/>
      <c r="Y72" s="25"/>
      <c r="Z72" s="62">
        <f t="shared" si="111"/>
        <v>0</v>
      </c>
      <c r="AA72" s="62">
        <f t="shared" si="112"/>
        <v>0</v>
      </c>
      <c r="AB72" s="62">
        <f t="shared" si="113"/>
        <v>0</v>
      </c>
      <c r="AC72" s="33">
        <f t="shared" si="114"/>
        <v>0</v>
      </c>
      <c r="AD72" s="69">
        <f t="shared" si="115"/>
        <v>0.95455322598175296</v>
      </c>
      <c r="AE72" s="70">
        <f t="shared" si="116"/>
        <v>0</v>
      </c>
      <c r="AF72" s="9"/>
      <c r="AG72" s="9"/>
      <c r="AH72" s="9"/>
      <c r="AI72" s="9"/>
      <c r="AJ72" s="9"/>
      <c r="AK72" s="9"/>
      <c r="AL72" s="9"/>
      <c r="AM72" s="75">
        <f t="shared" si="86"/>
        <v>0</v>
      </c>
      <c r="AN72" s="9"/>
      <c r="AO72" s="74">
        <f t="shared" si="117"/>
        <v>0</v>
      </c>
      <c r="AP72" s="75">
        <f t="shared" si="118"/>
        <v>0</v>
      </c>
      <c r="AQ72" s="76">
        <f t="shared" si="119"/>
        <v>0</v>
      </c>
      <c r="AR72" s="9"/>
      <c r="AS72" s="75">
        <f t="shared" si="120"/>
        <v>0</v>
      </c>
      <c r="AT72" s="74">
        <f t="shared" si="121"/>
        <v>0</v>
      </c>
      <c r="AU72" s="33">
        <f t="shared" si="122"/>
        <v>0</v>
      </c>
      <c r="AV72" s="9"/>
      <c r="AW72" s="74">
        <f t="shared" si="123"/>
        <v>0</v>
      </c>
      <c r="AX72" s="75">
        <f t="shared" si="124"/>
        <v>0</v>
      </c>
      <c r="AY72" s="76">
        <f t="shared" si="125"/>
        <v>0</v>
      </c>
      <c r="BB72" s="59">
        <f t="shared" si="126"/>
        <v>0</v>
      </c>
      <c r="BC72" s="59">
        <f t="shared" si="127"/>
        <v>0</v>
      </c>
      <c r="BD72" s="59">
        <f t="shared" si="128"/>
        <v>0</v>
      </c>
      <c r="BF72" s="59">
        <f t="shared" si="129"/>
        <v>0</v>
      </c>
      <c r="BG72" s="59">
        <f t="shared" si="130"/>
        <v>0</v>
      </c>
      <c r="BH72" s="59">
        <f t="shared" si="131"/>
        <v>0</v>
      </c>
      <c r="BI72" s="58">
        <f t="shared" si="132"/>
        <v>0</v>
      </c>
      <c r="BK72" s="59">
        <f t="shared" si="133"/>
        <v>0</v>
      </c>
      <c r="BL72" s="59">
        <f t="shared" si="134"/>
        <v>0</v>
      </c>
      <c r="BM72" s="59">
        <f t="shared" si="135"/>
        <v>0</v>
      </c>
      <c r="BN72" s="58">
        <f t="shared" si="136"/>
        <v>0</v>
      </c>
      <c r="BP72" s="58">
        <f t="shared" si="137"/>
        <v>0</v>
      </c>
      <c r="BR72" s="57">
        <f t="shared" si="138"/>
        <v>0</v>
      </c>
      <c r="BS72" s="57">
        <f t="shared" si="139"/>
        <v>0</v>
      </c>
      <c r="BT72" s="59">
        <f t="shared" si="140"/>
        <v>0</v>
      </c>
      <c r="BU72" s="58">
        <f t="shared" si="141"/>
        <v>0</v>
      </c>
      <c r="BW72" s="56">
        <f t="shared" si="142"/>
        <v>0</v>
      </c>
      <c r="BX72" s="14">
        <f t="shared" si="143"/>
        <v>0</v>
      </c>
      <c r="BY72" s="59">
        <f t="shared" si="144"/>
        <v>0</v>
      </c>
      <c r="BZ72" s="58">
        <f t="shared" si="145"/>
        <v>0</v>
      </c>
      <c r="CB72" s="58">
        <f t="shared" si="146"/>
        <v>0</v>
      </c>
      <c r="CD72" s="58">
        <f t="shared" si="147"/>
        <v>0</v>
      </c>
      <c r="CG72" s="59">
        <f t="shared" si="148"/>
        <v>0</v>
      </c>
      <c r="CH72" s="59">
        <f t="shared" si="149"/>
        <v>0</v>
      </c>
      <c r="CI72" s="59">
        <f t="shared" si="150"/>
        <v>0</v>
      </c>
      <c r="CK72" s="59">
        <f t="shared" si="151"/>
        <v>0</v>
      </c>
      <c r="CL72" s="59">
        <f t="shared" si="152"/>
        <v>0</v>
      </c>
      <c r="CM72" s="59">
        <f t="shared" si="153"/>
        <v>0</v>
      </c>
      <c r="CN72" s="58">
        <f t="shared" si="154"/>
        <v>0</v>
      </c>
      <c r="CP72" s="59">
        <f t="shared" si="155"/>
        <v>0</v>
      </c>
      <c r="CQ72" s="59">
        <f t="shared" si="156"/>
        <v>0</v>
      </c>
      <c r="CR72" s="59">
        <f t="shared" si="157"/>
        <v>0</v>
      </c>
      <c r="CS72" s="58">
        <f t="shared" si="158"/>
        <v>0</v>
      </c>
      <c r="CU72" s="59">
        <f t="shared" si="159"/>
        <v>0</v>
      </c>
      <c r="CV72" s="59">
        <f t="shared" si="160"/>
        <v>0</v>
      </c>
      <c r="CX72" s="59">
        <f t="shared" si="161"/>
        <v>0</v>
      </c>
      <c r="CY72" s="59">
        <f t="shared" si="162"/>
        <v>0</v>
      </c>
      <c r="CZ72" s="58">
        <f t="shared" si="163"/>
        <v>0</v>
      </c>
      <c r="DB72" s="59">
        <f t="shared" si="164"/>
        <v>0</v>
      </c>
      <c r="DC72" s="59">
        <f t="shared" si="165"/>
        <v>0</v>
      </c>
      <c r="DD72" s="58">
        <f t="shared" si="166"/>
        <v>0</v>
      </c>
      <c r="DF72" s="58">
        <f t="shared" si="167"/>
        <v>0</v>
      </c>
      <c r="DH72" s="58">
        <f t="shared" si="168"/>
        <v>0</v>
      </c>
      <c r="DJ72" s="57">
        <f t="shared" si="169"/>
        <v>0</v>
      </c>
      <c r="DK72" s="57">
        <f t="shared" si="170"/>
        <v>0</v>
      </c>
      <c r="DL72" s="59">
        <f t="shared" si="171"/>
        <v>0</v>
      </c>
      <c r="DM72" s="58">
        <f t="shared" si="172"/>
        <v>0</v>
      </c>
      <c r="DO72" s="56">
        <f t="shared" si="173"/>
        <v>0</v>
      </c>
      <c r="DP72" s="14">
        <f t="shared" si="174"/>
        <v>0</v>
      </c>
      <c r="DQ72" s="59">
        <f t="shared" si="175"/>
        <v>0</v>
      </c>
      <c r="DR72" s="49">
        <f t="shared" si="176"/>
        <v>0</v>
      </c>
      <c r="DT72" s="58">
        <f t="shared" si="177"/>
        <v>0</v>
      </c>
      <c r="DU72" s="58"/>
      <c r="DV72" s="59">
        <f t="shared" si="178"/>
        <v>0</v>
      </c>
      <c r="DX72" s="58">
        <f t="shared" si="179"/>
        <v>0</v>
      </c>
      <c r="EA72" s="59">
        <f t="shared" si="180"/>
        <v>0</v>
      </c>
      <c r="EB72" s="59">
        <f t="shared" si="181"/>
        <v>0</v>
      </c>
      <c r="EC72" s="58">
        <f t="shared" si="182"/>
        <v>0</v>
      </c>
      <c r="EE72" s="29">
        <f t="shared" si="183"/>
        <v>0</v>
      </c>
      <c r="EF72" s="29">
        <f t="shared" si="184"/>
        <v>0</v>
      </c>
      <c r="EG72" s="58">
        <f t="shared" si="185"/>
        <v>0</v>
      </c>
      <c r="EI72" s="58">
        <f t="shared" si="186"/>
        <v>0</v>
      </c>
      <c r="EK72" s="59">
        <v>70</v>
      </c>
      <c r="EL72" s="59">
        <f>APE!$N$91*EO71</f>
        <v>0</v>
      </c>
      <c r="EM72" s="59">
        <f>IF(EK72&gt;APE!$O$91,0,IF(EK72&gt;APE!$P$91,IF(APE!$E$91="SAC",APE!$C$93/(APE!$O$91-APE!$P$91),IF(APE!$E$91="PRICE",IF(EK72&gt;APE!$D$91,EN72-EL72,EN72-EL72-APE!$C$95/APE!$D$91),0)),0))</f>
        <v>0</v>
      </c>
      <c r="EN72" s="59">
        <f>IF(EK72&gt;APE!$O$91,0,IF(APE!$E$91="SAC",EL72+EM72,IF(APE!$E$91="PRICE",IF(EK72&gt;APE!$P$91,APE!$C$93*APE!$G$91,EL72),0)))</f>
        <v>0</v>
      </c>
      <c r="EO72" s="59">
        <f t="shared" si="187"/>
        <v>0</v>
      </c>
    </row>
    <row r="73" spans="2:145" x14ac:dyDescent="0.25">
      <c r="U73" s="61">
        <f t="shared" si="110"/>
        <v>47452</v>
      </c>
      <c r="V73" s="25">
        <f t="shared" si="108"/>
        <v>2029</v>
      </c>
      <c r="W73" s="25">
        <f t="shared" si="109"/>
        <v>11</v>
      </c>
      <c r="X73" s="25"/>
      <c r="Y73" s="25"/>
      <c r="Z73" s="62">
        <f t="shared" si="111"/>
        <v>0</v>
      </c>
      <c r="AA73" s="62">
        <f t="shared" si="112"/>
        <v>0</v>
      </c>
      <c r="AB73" s="62">
        <f t="shared" si="113"/>
        <v>0</v>
      </c>
      <c r="AC73" s="33">
        <f t="shared" si="114"/>
        <v>0</v>
      </c>
      <c r="AD73" s="69">
        <f t="shared" si="115"/>
        <v>0.95391917865987419</v>
      </c>
      <c r="AE73" s="70">
        <f t="shared" si="116"/>
        <v>0</v>
      </c>
      <c r="AF73" s="9"/>
      <c r="AG73" s="9"/>
      <c r="AH73" s="9"/>
      <c r="AI73" s="9"/>
      <c r="AJ73" s="9"/>
      <c r="AK73" s="9"/>
      <c r="AL73" s="9"/>
      <c r="AM73" s="75">
        <f t="shared" si="86"/>
        <v>0</v>
      </c>
      <c r="AN73" s="9"/>
      <c r="AO73" s="74">
        <f t="shared" si="117"/>
        <v>0</v>
      </c>
      <c r="AP73" s="75">
        <f t="shared" si="118"/>
        <v>0</v>
      </c>
      <c r="AQ73" s="76">
        <f t="shared" si="119"/>
        <v>0</v>
      </c>
      <c r="AR73" s="9"/>
      <c r="AS73" s="75">
        <f t="shared" si="120"/>
        <v>0</v>
      </c>
      <c r="AT73" s="74">
        <f t="shared" si="121"/>
        <v>0</v>
      </c>
      <c r="AU73" s="33">
        <f t="shared" si="122"/>
        <v>0</v>
      </c>
      <c r="AV73" s="9"/>
      <c r="AW73" s="74">
        <f t="shared" si="123"/>
        <v>0</v>
      </c>
      <c r="AX73" s="75">
        <f t="shared" si="124"/>
        <v>0</v>
      </c>
      <c r="AY73" s="76">
        <f t="shared" si="125"/>
        <v>0</v>
      </c>
      <c r="BB73" s="59">
        <f t="shared" si="126"/>
        <v>0</v>
      </c>
      <c r="BC73" s="59">
        <f t="shared" si="127"/>
        <v>0</v>
      </c>
      <c r="BD73" s="59">
        <f t="shared" si="128"/>
        <v>0</v>
      </c>
      <c r="BF73" s="59">
        <f t="shared" si="129"/>
        <v>0</v>
      </c>
      <c r="BG73" s="59">
        <f t="shared" si="130"/>
        <v>0</v>
      </c>
      <c r="BH73" s="59">
        <f t="shared" si="131"/>
        <v>0</v>
      </c>
      <c r="BI73" s="58">
        <f t="shared" si="132"/>
        <v>0</v>
      </c>
      <c r="BK73" s="59">
        <f t="shared" si="133"/>
        <v>0</v>
      </c>
      <c r="BL73" s="59">
        <f t="shared" si="134"/>
        <v>0</v>
      </c>
      <c r="BM73" s="59">
        <f t="shared" si="135"/>
        <v>0</v>
      </c>
      <c r="BN73" s="58">
        <f t="shared" si="136"/>
        <v>0</v>
      </c>
      <c r="BP73" s="58">
        <f t="shared" si="137"/>
        <v>0</v>
      </c>
      <c r="BR73" s="57">
        <f t="shared" si="138"/>
        <v>0</v>
      </c>
      <c r="BS73" s="57">
        <f t="shared" si="139"/>
        <v>0</v>
      </c>
      <c r="BT73" s="59">
        <f t="shared" si="140"/>
        <v>0</v>
      </c>
      <c r="BU73" s="58">
        <f t="shared" si="141"/>
        <v>0</v>
      </c>
      <c r="BW73" s="56">
        <f t="shared" si="142"/>
        <v>0</v>
      </c>
      <c r="BX73" s="14">
        <f t="shared" si="143"/>
        <v>0</v>
      </c>
      <c r="BY73" s="59">
        <f t="shared" si="144"/>
        <v>0</v>
      </c>
      <c r="BZ73" s="58">
        <f t="shared" si="145"/>
        <v>0</v>
      </c>
      <c r="CB73" s="58">
        <f t="shared" si="146"/>
        <v>0</v>
      </c>
      <c r="CD73" s="58">
        <f t="shared" si="147"/>
        <v>0</v>
      </c>
      <c r="CG73" s="59">
        <f t="shared" si="148"/>
        <v>0</v>
      </c>
      <c r="CH73" s="59">
        <f t="shared" si="149"/>
        <v>0</v>
      </c>
      <c r="CI73" s="59">
        <f t="shared" si="150"/>
        <v>0</v>
      </c>
      <c r="CK73" s="59">
        <f t="shared" si="151"/>
        <v>0</v>
      </c>
      <c r="CL73" s="59">
        <f t="shared" si="152"/>
        <v>0</v>
      </c>
      <c r="CM73" s="59">
        <f t="shared" si="153"/>
        <v>0</v>
      </c>
      <c r="CN73" s="58">
        <f t="shared" si="154"/>
        <v>0</v>
      </c>
      <c r="CP73" s="59">
        <f t="shared" si="155"/>
        <v>0</v>
      </c>
      <c r="CQ73" s="59">
        <f t="shared" si="156"/>
        <v>0</v>
      </c>
      <c r="CR73" s="59">
        <f t="shared" si="157"/>
        <v>0</v>
      </c>
      <c r="CS73" s="58">
        <f t="shared" si="158"/>
        <v>0</v>
      </c>
      <c r="CU73" s="59">
        <f t="shared" si="159"/>
        <v>0</v>
      </c>
      <c r="CV73" s="59">
        <f t="shared" si="160"/>
        <v>0</v>
      </c>
      <c r="CX73" s="59">
        <f t="shared" si="161"/>
        <v>0</v>
      </c>
      <c r="CY73" s="59">
        <f t="shared" si="162"/>
        <v>0</v>
      </c>
      <c r="CZ73" s="58">
        <f t="shared" si="163"/>
        <v>0</v>
      </c>
      <c r="DB73" s="59">
        <f t="shared" si="164"/>
        <v>0</v>
      </c>
      <c r="DC73" s="59">
        <f t="shared" si="165"/>
        <v>0</v>
      </c>
      <c r="DD73" s="58">
        <f t="shared" si="166"/>
        <v>0</v>
      </c>
      <c r="DF73" s="58">
        <f t="shared" si="167"/>
        <v>0</v>
      </c>
      <c r="DH73" s="58">
        <f t="shared" si="168"/>
        <v>0</v>
      </c>
      <c r="DJ73" s="57">
        <f t="shared" si="169"/>
        <v>0</v>
      </c>
      <c r="DK73" s="57">
        <f t="shared" si="170"/>
        <v>0</v>
      </c>
      <c r="DL73" s="59">
        <f t="shared" si="171"/>
        <v>0</v>
      </c>
      <c r="DM73" s="58">
        <f t="shared" si="172"/>
        <v>0</v>
      </c>
      <c r="DO73" s="56">
        <f t="shared" si="173"/>
        <v>0</v>
      </c>
      <c r="DP73" s="14">
        <f t="shared" si="174"/>
        <v>0</v>
      </c>
      <c r="DQ73" s="59">
        <f t="shared" si="175"/>
        <v>0</v>
      </c>
      <c r="DR73" s="49">
        <f t="shared" si="176"/>
        <v>0</v>
      </c>
      <c r="DT73" s="58">
        <f t="shared" si="177"/>
        <v>0</v>
      </c>
      <c r="DU73" s="58"/>
      <c r="DV73" s="59">
        <f t="shared" si="178"/>
        <v>0</v>
      </c>
      <c r="DX73" s="58">
        <f t="shared" si="179"/>
        <v>0</v>
      </c>
      <c r="EA73" s="59">
        <f t="shared" si="180"/>
        <v>0</v>
      </c>
      <c r="EB73" s="59">
        <f t="shared" si="181"/>
        <v>0</v>
      </c>
      <c r="EC73" s="58">
        <f t="shared" si="182"/>
        <v>0</v>
      </c>
      <c r="EE73" s="29">
        <f t="shared" si="183"/>
        <v>0</v>
      </c>
      <c r="EF73" s="29">
        <f t="shared" si="184"/>
        <v>0</v>
      </c>
      <c r="EG73" s="58">
        <f t="shared" si="185"/>
        <v>0</v>
      </c>
      <c r="EI73" s="58">
        <f t="shared" si="186"/>
        <v>0</v>
      </c>
      <c r="EK73" s="59">
        <v>71</v>
      </c>
      <c r="EL73" s="59">
        <f>APE!$N$91*EO72</f>
        <v>0</v>
      </c>
      <c r="EM73" s="59">
        <f>IF(EK73&gt;APE!$O$91,0,IF(EK73&gt;APE!$P$91,IF(APE!$E$91="SAC",APE!$C$93/(APE!$O$91-APE!$P$91),IF(APE!$E$91="PRICE",IF(EK73&gt;APE!$D$91,EN73-EL73,EN73-EL73-APE!$C$95/APE!$D$91),0)),0))</f>
        <v>0</v>
      </c>
      <c r="EN73" s="59">
        <f>IF(EK73&gt;APE!$O$91,0,IF(APE!$E$91="SAC",EL73+EM73,IF(APE!$E$91="PRICE",IF(EK73&gt;APE!$P$91,APE!$C$93*APE!$G$91,EL73),0)))</f>
        <v>0</v>
      </c>
      <c r="EO73" s="59">
        <f t="shared" si="187"/>
        <v>0</v>
      </c>
    </row>
    <row r="74" spans="2:145" x14ac:dyDescent="0.25">
      <c r="U74" s="61">
        <f t="shared" si="110"/>
        <v>47483</v>
      </c>
      <c r="V74" s="25">
        <f t="shared" si="108"/>
        <v>2029</v>
      </c>
      <c r="W74" s="25">
        <f t="shared" si="109"/>
        <v>12</v>
      </c>
      <c r="X74" s="25"/>
      <c r="Y74" s="25"/>
      <c r="Z74" s="62">
        <f t="shared" si="111"/>
        <v>0</v>
      </c>
      <c r="AA74" s="62">
        <f t="shared" si="112"/>
        <v>0</v>
      </c>
      <c r="AB74" s="62">
        <f t="shared" si="113"/>
        <v>0</v>
      </c>
      <c r="AC74" s="33">
        <f t="shared" si="114"/>
        <v>0</v>
      </c>
      <c r="AD74" s="69">
        <f t="shared" si="115"/>
        <v>0.95328555249419233</v>
      </c>
      <c r="AE74" s="70">
        <f t="shared" si="116"/>
        <v>0</v>
      </c>
      <c r="AF74" s="9"/>
      <c r="AG74" s="9"/>
      <c r="AH74" s="9"/>
      <c r="AI74" s="9"/>
      <c r="AJ74" s="9"/>
      <c r="AK74" s="9"/>
      <c r="AL74" s="9"/>
      <c r="AM74" s="75">
        <f t="shared" si="86"/>
        <v>0</v>
      </c>
      <c r="AN74" s="9"/>
      <c r="AO74" s="74">
        <f t="shared" si="117"/>
        <v>0</v>
      </c>
      <c r="AP74" s="75">
        <f t="shared" si="118"/>
        <v>0</v>
      </c>
      <c r="AQ74" s="76">
        <f t="shared" si="119"/>
        <v>0</v>
      </c>
      <c r="AR74" s="9"/>
      <c r="AS74" s="75">
        <f t="shared" si="120"/>
        <v>0</v>
      </c>
      <c r="AT74" s="74">
        <f t="shared" si="121"/>
        <v>0</v>
      </c>
      <c r="AU74" s="33">
        <f t="shared" si="122"/>
        <v>0</v>
      </c>
      <c r="AV74" s="9"/>
      <c r="AW74" s="74">
        <f t="shared" si="123"/>
        <v>0</v>
      </c>
      <c r="AX74" s="75">
        <f t="shared" si="124"/>
        <v>0</v>
      </c>
      <c r="AY74" s="76">
        <f t="shared" si="125"/>
        <v>0</v>
      </c>
      <c r="BB74" s="59">
        <f t="shared" si="126"/>
        <v>0</v>
      </c>
      <c r="BC74" s="59">
        <f t="shared" si="127"/>
        <v>0</v>
      </c>
      <c r="BD74" s="59">
        <f t="shared" si="128"/>
        <v>0</v>
      </c>
      <c r="BF74" s="59">
        <f t="shared" si="129"/>
        <v>0</v>
      </c>
      <c r="BG74" s="59">
        <f t="shared" si="130"/>
        <v>0</v>
      </c>
      <c r="BH74" s="59">
        <f t="shared" si="131"/>
        <v>0</v>
      </c>
      <c r="BI74" s="58">
        <f t="shared" si="132"/>
        <v>0</v>
      </c>
      <c r="BK74" s="59">
        <f t="shared" si="133"/>
        <v>0</v>
      </c>
      <c r="BL74" s="59">
        <f t="shared" si="134"/>
        <v>0</v>
      </c>
      <c r="BM74" s="59">
        <f t="shared" si="135"/>
        <v>0</v>
      </c>
      <c r="BN74" s="58">
        <f t="shared" si="136"/>
        <v>0</v>
      </c>
      <c r="BP74" s="58">
        <f t="shared" si="137"/>
        <v>0</v>
      </c>
      <c r="BR74" s="57">
        <f t="shared" si="138"/>
        <v>0</v>
      </c>
      <c r="BS74" s="57">
        <f t="shared" si="139"/>
        <v>0</v>
      </c>
      <c r="BT74" s="59">
        <f t="shared" si="140"/>
        <v>0</v>
      </c>
      <c r="BU74" s="58">
        <f t="shared" si="141"/>
        <v>0</v>
      </c>
      <c r="BW74" s="56">
        <f t="shared" si="142"/>
        <v>0</v>
      </c>
      <c r="BX74" s="14">
        <f t="shared" si="143"/>
        <v>0</v>
      </c>
      <c r="BY74" s="59">
        <f t="shared" si="144"/>
        <v>0</v>
      </c>
      <c r="BZ74" s="58">
        <f t="shared" si="145"/>
        <v>0</v>
      </c>
      <c r="CB74" s="58">
        <f t="shared" si="146"/>
        <v>0</v>
      </c>
      <c r="CD74" s="58">
        <f t="shared" si="147"/>
        <v>0</v>
      </c>
      <c r="CG74" s="59">
        <f t="shared" si="148"/>
        <v>0</v>
      </c>
      <c r="CH74" s="59">
        <f t="shared" si="149"/>
        <v>0</v>
      </c>
      <c r="CI74" s="59">
        <f t="shared" si="150"/>
        <v>0</v>
      </c>
      <c r="CK74" s="59">
        <f t="shared" si="151"/>
        <v>0</v>
      </c>
      <c r="CL74" s="59">
        <f t="shared" si="152"/>
        <v>0</v>
      </c>
      <c r="CM74" s="59">
        <f t="shared" si="153"/>
        <v>0</v>
      </c>
      <c r="CN74" s="58">
        <f t="shared" si="154"/>
        <v>0</v>
      </c>
      <c r="CP74" s="59">
        <f t="shared" si="155"/>
        <v>0</v>
      </c>
      <c r="CQ74" s="59">
        <f t="shared" si="156"/>
        <v>0</v>
      </c>
      <c r="CR74" s="59">
        <f t="shared" si="157"/>
        <v>0</v>
      </c>
      <c r="CS74" s="58">
        <f t="shared" si="158"/>
        <v>0</v>
      </c>
      <c r="CU74" s="59">
        <f t="shared" si="159"/>
        <v>0</v>
      </c>
      <c r="CV74" s="59">
        <f t="shared" si="160"/>
        <v>0</v>
      </c>
      <c r="CX74" s="59">
        <f t="shared" si="161"/>
        <v>0</v>
      </c>
      <c r="CY74" s="59">
        <f t="shared" si="162"/>
        <v>0</v>
      </c>
      <c r="CZ74" s="58">
        <f t="shared" si="163"/>
        <v>0</v>
      </c>
      <c r="DB74" s="59">
        <f t="shared" si="164"/>
        <v>0</v>
      </c>
      <c r="DC74" s="59">
        <f t="shared" si="165"/>
        <v>0</v>
      </c>
      <c r="DD74" s="58">
        <f t="shared" si="166"/>
        <v>0</v>
      </c>
      <c r="DF74" s="58">
        <f t="shared" si="167"/>
        <v>0</v>
      </c>
      <c r="DH74" s="58">
        <f t="shared" si="168"/>
        <v>0</v>
      </c>
      <c r="DJ74" s="57">
        <f t="shared" si="169"/>
        <v>0</v>
      </c>
      <c r="DK74" s="57">
        <f t="shared" si="170"/>
        <v>0</v>
      </c>
      <c r="DL74" s="59">
        <f t="shared" si="171"/>
        <v>0</v>
      </c>
      <c r="DM74" s="58">
        <f t="shared" si="172"/>
        <v>0</v>
      </c>
      <c r="DO74" s="56">
        <f t="shared" si="173"/>
        <v>0</v>
      </c>
      <c r="DP74" s="14">
        <f t="shared" si="174"/>
        <v>0</v>
      </c>
      <c r="DQ74" s="59">
        <f t="shared" si="175"/>
        <v>0</v>
      </c>
      <c r="DR74" s="49">
        <f t="shared" si="176"/>
        <v>0</v>
      </c>
      <c r="DT74" s="58">
        <f t="shared" si="177"/>
        <v>0</v>
      </c>
      <c r="DU74" s="58"/>
      <c r="DV74" s="59">
        <f t="shared" si="178"/>
        <v>0</v>
      </c>
      <c r="DX74" s="58">
        <f t="shared" si="179"/>
        <v>0</v>
      </c>
      <c r="EA74" s="59">
        <f t="shared" si="180"/>
        <v>0</v>
      </c>
      <c r="EB74" s="59">
        <f t="shared" si="181"/>
        <v>0</v>
      </c>
      <c r="EC74" s="58">
        <f t="shared" si="182"/>
        <v>0</v>
      </c>
      <c r="EE74" s="29">
        <f t="shared" si="183"/>
        <v>0</v>
      </c>
      <c r="EF74" s="29">
        <f t="shared" si="184"/>
        <v>0</v>
      </c>
      <c r="EG74" s="58">
        <f t="shared" si="185"/>
        <v>0</v>
      </c>
      <c r="EI74" s="58">
        <f t="shared" si="186"/>
        <v>0</v>
      </c>
      <c r="EK74" s="59">
        <v>72</v>
      </c>
      <c r="EL74" s="59">
        <f>APE!$N$91*EO73</f>
        <v>0</v>
      </c>
      <c r="EM74" s="59">
        <f>IF(EK74&gt;APE!$O$91,0,IF(EK74&gt;APE!$P$91,IF(APE!$E$91="SAC",APE!$C$93/(APE!$O$91-APE!$P$91),IF(APE!$E$91="PRICE",IF(EK74&gt;APE!$D$91,EN74-EL74,EN74-EL74-APE!$C$95/APE!$D$91),0)),0))</f>
        <v>0</v>
      </c>
      <c r="EN74" s="59">
        <f>IF(EK74&gt;APE!$O$91,0,IF(APE!$E$91="SAC",EL74+EM74,IF(APE!$E$91="PRICE",IF(EK74&gt;APE!$P$91,APE!$C$93*APE!$G$91,EL74),0)))</f>
        <v>0</v>
      </c>
      <c r="EO74" s="59">
        <f t="shared" si="187"/>
        <v>0</v>
      </c>
    </row>
    <row r="75" spans="2:145" s="16" customFormat="1" x14ac:dyDescent="0.25">
      <c r="U75" s="61">
        <f t="shared" si="110"/>
        <v>47514</v>
      </c>
      <c r="V75" s="25">
        <f t="shared" si="108"/>
        <v>2030</v>
      </c>
      <c r="W75" s="25">
        <f t="shared" si="109"/>
        <v>1</v>
      </c>
      <c r="X75" s="25"/>
      <c r="Y75" s="28"/>
      <c r="Z75" s="62">
        <f t="shared" si="111"/>
        <v>0</v>
      </c>
      <c r="AA75" s="62">
        <f t="shared" si="112"/>
        <v>0</v>
      </c>
      <c r="AB75" s="62">
        <f t="shared" si="113"/>
        <v>0</v>
      </c>
      <c r="AC75" s="33">
        <f t="shared" si="114"/>
        <v>0</v>
      </c>
      <c r="AD75" s="69">
        <f t="shared" si="115"/>
        <v>0.95265234720496084</v>
      </c>
      <c r="AE75" s="70">
        <f t="shared" si="116"/>
        <v>0</v>
      </c>
      <c r="AF75" s="9"/>
      <c r="AG75" s="9"/>
      <c r="AH75" s="9"/>
      <c r="AI75" s="9"/>
      <c r="AJ75" s="9"/>
      <c r="AK75" s="9"/>
      <c r="AL75" s="9"/>
      <c r="AM75" s="75">
        <f t="shared" si="86"/>
        <v>0</v>
      </c>
      <c r="AN75" s="9"/>
      <c r="AO75" s="74">
        <f t="shared" si="117"/>
        <v>0</v>
      </c>
      <c r="AP75" s="75">
        <f t="shared" si="118"/>
        <v>0</v>
      </c>
      <c r="AQ75" s="76">
        <f t="shared" si="119"/>
        <v>0</v>
      </c>
      <c r="AR75" s="9"/>
      <c r="AS75" s="75">
        <f t="shared" si="120"/>
        <v>0</v>
      </c>
      <c r="AT75" s="74">
        <f t="shared" si="121"/>
        <v>0</v>
      </c>
      <c r="AU75" s="33">
        <f t="shared" si="122"/>
        <v>0</v>
      </c>
      <c r="AV75" s="9"/>
      <c r="AW75" s="74">
        <f t="shared" si="123"/>
        <v>0</v>
      </c>
      <c r="AX75" s="75">
        <f t="shared" si="124"/>
        <v>0</v>
      </c>
      <c r="AY75" s="76">
        <f t="shared" si="125"/>
        <v>0</v>
      </c>
      <c r="BB75" s="59">
        <f t="shared" si="126"/>
        <v>0</v>
      </c>
      <c r="BC75" s="59">
        <f t="shared" si="127"/>
        <v>0</v>
      </c>
      <c r="BD75" s="59">
        <f t="shared" si="128"/>
        <v>0</v>
      </c>
      <c r="BF75" s="59">
        <f t="shared" si="129"/>
        <v>0</v>
      </c>
      <c r="BG75" s="59">
        <f t="shared" si="130"/>
        <v>0</v>
      </c>
      <c r="BH75" s="59">
        <f t="shared" si="131"/>
        <v>0</v>
      </c>
      <c r="BI75" s="58">
        <f t="shared" si="132"/>
        <v>0</v>
      </c>
      <c r="BK75" s="59">
        <f t="shared" si="133"/>
        <v>0</v>
      </c>
      <c r="BL75" s="59">
        <f t="shared" si="134"/>
        <v>0</v>
      </c>
      <c r="BM75" s="59">
        <f t="shared" si="135"/>
        <v>0</v>
      </c>
      <c r="BN75" s="58">
        <f t="shared" si="136"/>
        <v>0</v>
      </c>
      <c r="BP75" s="58">
        <f t="shared" si="137"/>
        <v>0</v>
      </c>
      <c r="BR75" s="57">
        <f t="shared" si="138"/>
        <v>0</v>
      </c>
      <c r="BS75" s="57">
        <f t="shared" si="139"/>
        <v>0</v>
      </c>
      <c r="BT75" s="59">
        <f t="shared" si="140"/>
        <v>0</v>
      </c>
      <c r="BU75" s="58">
        <f t="shared" si="141"/>
        <v>0</v>
      </c>
      <c r="BW75" s="56">
        <f t="shared" si="142"/>
        <v>0</v>
      </c>
      <c r="BX75" s="14">
        <f t="shared" si="143"/>
        <v>0</v>
      </c>
      <c r="BY75" s="59">
        <f t="shared" si="144"/>
        <v>0</v>
      </c>
      <c r="BZ75" s="58">
        <f t="shared" si="145"/>
        <v>0</v>
      </c>
      <c r="CB75" s="58">
        <f t="shared" si="146"/>
        <v>0</v>
      </c>
      <c r="CD75" s="58">
        <f t="shared" si="147"/>
        <v>0</v>
      </c>
      <c r="CG75" s="59">
        <f t="shared" si="148"/>
        <v>0</v>
      </c>
      <c r="CH75" s="59">
        <f t="shared" si="149"/>
        <v>0</v>
      </c>
      <c r="CI75" s="59">
        <f t="shared" si="150"/>
        <v>0</v>
      </c>
      <c r="CK75" s="59">
        <f t="shared" si="151"/>
        <v>0</v>
      </c>
      <c r="CL75" s="59">
        <f t="shared" si="152"/>
        <v>0</v>
      </c>
      <c r="CM75" s="59">
        <f t="shared" si="153"/>
        <v>0</v>
      </c>
      <c r="CN75" s="58">
        <f t="shared" si="154"/>
        <v>0</v>
      </c>
      <c r="CP75" s="59">
        <f t="shared" si="155"/>
        <v>0</v>
      </c>
      <c r="CQ75" s="59">
        <f t="shared" si="156"/>
        <v>0</v>
      </c>
      <c r="CR75" s="59">
        <f t="shared" si="157"/>
        <v>0</v>
      </c>
      <c r="CS75" s="58">
        <f t="shared" si="158"/>
        <v>0</v>
      </c>
      <c r="CU75" s="59">
        <f t="shared" si="159"/>
        <v>0</v>
      </c>
      <c r="CV75" s="59">
        <f t="shared" si="160"/>
        <v>0</v>
      </c>
      <c r="CX75" s="59">
        <f t="shared" si="161"/>
        <v>0</v>
      </c>
      <c r="CY75" s="59">
        <f t="shared" si="162"/>
        <v>0</v>
      </c>
      <c r="CZ75" s="58">
        <f t="shared" si="163"/>
        <v>0</v>
      </c>
      <c r="DB75" s="59">
        <f t="shared" si="164"/>
        <v>0</v>
      </c>
      <c r="DC75" s="59">
        <f t="shared" si="165"/>
        <v>0</v>
      </c>
      <c r="DD75" s="58">
        <f t="shared" si="166"/>
        <v>0</v>
      </c>
      <c r="DF75" s="58">
        <f t="shared" si="167"/>
        <v>0</v>
      </c>
      <c r="DH75" s="58">
        <f t="shared" si="168"/>
        <v>0</v>
      </c>
      <c r="DJ75" s="57">
        <f t="shared" si="169"/>
        <v>0</v>
      </c>
      <c r="DK75" s="57">
        <f t="shared" si="170"/>
        <v>0</v>
      </c>
      <c r="DL75" s="59">
        <f t="shared" si="171"/>
        <v>0</v>
      </c>
      <c r="DM75" s="58">
        <f t="shared" si="172"/>
        <v>0</v>
      </c>
      <c r="DO75" s="56">
        <f t="shared" si="173"/>
        <v>0</v>
      </c>
      <c r="DP75" s="14">
        <f t="shared" si="174"/>
        <v>0</v>
      </c>
      <c r="DQ75" s="59">
        <f t="shared" si="175"/>
        <v>0</v>
      </c>
      <c r="DR75" s="49">
        <f t="shared" si="176"/>
        <v>0</v>
      </c>
      <c r="DT75" s="58">
        <f t="shared" si="177"/>
        <v>0</v>
      </c>
      <c r="DU75" s="58"/>
      <c r="DV75" s="59">
        <f t="shared" si="178"/>
        <v>0</v>
      </c>
      <c r="DX75" s="58">
        <f t="shared" si="179"/>
        <v>0</v>
      </c>
      <c r="EA75" s="59">
        <f t="shared" si="180"/>
        <v>0</v>
      </c>
      <c r="EB75" s="59">
        <f t="shared" si="181"/>
        <v>0</v>
      </c>
      <c r="EC75" s="58">
        <f t="shared" si="182"/>
        <v>0</v>
      </c>
      <c r="EE75" s="29">
        <f t="shared" si="183"/>
        <v>0</v>
      </c>
      <c r="EF75" s="29">
        <f t="shared" si="184"/>
        <v>0</v>
      </c>
      <c r="EG75" s="58">
        <f t="shared" si="185"/>
        <v>0</v>
      </c>
      <c r="EI75" s="58">
        <f t="shared" si="186"/>
        <v>0</v>
      </c>
      <c r="EK75" s="59">
        <v>73</v>
      </c>
      <c r="EL75" s="59">
        <f>APE!$N$91*EO74</f>
        <v>0</v>
      </c>
      <c r="EM75" s="59">
        <f>IF(EK75&gt;APE!$O$91,0,IF(EK75&gt;APE!$P$91,IF(APE!$E$91="SAC",APE!$C$93/(APE!$O$91-APE!$P$91),IF(APE!$E$91="PRICE",IF(EK75&gt;APE!$D$91,EN75-EL75,EN75-EL75-APE!$C$95/APE!$D$91),0)),0))</f>
        <v>0</v>
      </c>
      <c r="EN75" s="59">
        <f>IF(EK75&gt;APE!$O$91,0,IF(APE!$E$91="SAC",EL75+EM75,IF(APE!$E$91="PRICE",IF(EK75&gt;APE!$P$91,APE!$C$93*APE!$G$91,EL75),0)))</f>
        <v>0</v>
      </c>
      <c r="EO75" s="59">
        <f t="shared" si="187"/>
        <v>0</v>
      </c>
    </row>
    <row r="76" spans="2:145" x14ac:dyDescent="0.25">
      <c r="U76" s="61">
        <f t="shared" si="110"/>
        <v>47542</v>
      </c>
      <c r="V76" s="25">
        <f t="shared" si="108"/>
        <v>2030</v>
      </c>
      <c r="W76" s="25">
        <f t="shared" si="109"/>
        <v>2</v>
      </c>
      <c r="X76" s="25"/>
      <c r="Y76" s="25"/>
      <c r="Z76" s="62">
        <f t="shared" si="111"/>
        <v>0</v>
      </c>
      <c r="AA76" s="62">
        <f t="shared" si="112"/>
        <v>0</v>
      </c>
      <c r="AB76" s="62">
        <f t="shared" si="113"/>
        <v>0</v>
      </c>
      <c r="AC76" s="33">
        <f t="shared" si="114"/>
        <v>0</v>
      </c>
      <c r="AD76" s="69">
        <f t="shared" si="115"/>
        <v>0.95201956251261899</v>
      </c>
      <c r="AE76" s="70">
        <f t="shared" si="116"/>
        <v>0</v>
      </c>
      <c r="AF76" s="9"/>
      <c r="AG76" s="9"/>
      <c r="AH76" s="9"/>
      <c r="AI76" s="9"/>
      <c r="AJ76" s="9"/>
      <c r="AK76" s="9"/>
      <c r="AL76" s="9"/>
      <c r="AM76" s="75">
        <f t="shared" si="86"/>
        <v>0</v>
      </c>
      <c r="AN76" s="9"/>
      <c r="AO76" s="74">
        <f t="shared" si="117"/>
        <v>0</v>
      </c>
      <c r="AP76" s="75">
        <f t="shared" si="118"/>
        <v>0</v>
      </c>
      <c r="AQ76" s="76">
        <f t="shared" si="119"/>
        <v>0</v>
      </c>
      <c r="AR76" s="9"/>
      <c r="AS76" s="75">
        <f t="shared" si="120"/>
        <v>0</v>
      </c>
      <c r="AT76" s="74">
        <f t="shared" si="121"/>
        <v>0</v>
      </c>
      <c r="AU76" s="33">
        <f t="shared" si="122"/>
        <v>0</v>
      </c>
      <c r="AV76" s="9"/>
      <c r="AW76" s="74">
        <f t="shared" si="123"/>
        <v>0</v>
      </c>
      <c r="AX76" s="75">
        <f t="shared" si="124"/>
        <v>0</v>
      </c>
      <c r="AY76" s="76">
        <f t="shared" si="125"/>
        <v>0</v>
      </c>
      <c r="BB76" s="59">
        <f t="shared" si="126"/>
        <v>0</v>
      </c>
      <c r="BC76" s="59">
        <f t="shared" si="127"/>
        <v>0</v>
      </c>
      <c r="BD76" s="59">
        <f t="shared" si="128"/>
        <v>0</v>
      </c>
      <c r="BF76" s="59">
        <f t="shared" si="129"/>
        <v>0</v>
      </c>
      <c r="BG76" s="59">
        <f t="shared" si="130"/>
        <v>0</v>
      </c>
      <c r="BH76" s="59">
        <f t="shared" si="131"/>
        <v>0</v>
      </c>
      <c r="BI76" s="58">
        <f t="shared" si="132"/>
        <v>0</v>
      </c>
      <c r="BK76" s="59">
        <f t="shared" si="133"/>
        <v>0</v>
      </c>
      <c r="BL76" s="59">
        <f t="shared" si="134"/>
        <v>0</v>
      </c>
      <c r="BM76" s="59">
        <f t="shared" si="135"/>
        <v>0</v>
      </c>
      <c r="BN76" s="58">
        <f t="shared" si="136"/>
        <v>0</v>
      </c>
      <c r="BP76" s="58">
        <f t="shared" si="137"/>
        <v>0</v>
      </c>
      <c r="BR76" s="57">
        <f t="shared" si="138"/>
        <v>0</v>
      </c>
      <c r="BS76" s="57">
        <f t="shared" si="139"/>
        <v>0</v>
      </c>
      <c r="BT76" s="59">
        <f t="shared" si="140"/>
        <v>0</v>
      </c>
      <c r="BU76" s="58">
        <f t="shared" si="141"/>
        <v>0</v>
      </c>
      <c r="BW76" s="56">
        <f t="shared" si="142"/>
        <v>0</v>
      </c>
      <c r="BX76" s="14">
        <f t="shared" si="143"/>
        <v>0</v>
      </c>
      <c r="BY76" s="59">
        <f t="shared" si="144"/>
        <v>0</v>
      </c>
      <c r="BZ76" s="58">
        <f t="shared" si="145"/>
        <v>0</v>
      </c>
      <c r="CB76" s="58">
        <f t="shared" si="146"/>
        <v>0</v>
      </c>
      <c r="CD76" s="58">
        <f t="shared" si="147"/>
        <v>0</v>
      </c>
      <c r="CG76" s="59">
        <f t="shared" si="148"/>
        <v>0</v>
      </c>
      <c r="CH76" s="59">
        <f t="shared" si="149"/>
        <v>0</v>
      </c>
      <c r="CI76" s="59">
        <f t="shared" si="150"/>
        <v>0</v>
      </c>
      <c r="CK76" s="59">
        <f t="shared" si="151"/>
        <v>0</v>
      </c>
      <c r="CL76" s="59">
        <f t="shared" si="152"/>
        <v>0</v>
      </c>
      <c r="CM76" s="59">
        <f t="shared" si="153"/>
        <v>0</v>
      </c>
      <c r="CN76" s="58">
        <f t="shared" si="154"/>
        <v>0</v>
      </c>
      <c r="CP76" s="59">
        <f t="shared" si="155"/>
        <v>0</v>
      </c>
      <c r="CQ76" s="59">
        <f t="shared" si="156"/>
        <v>0</v>
      </c>
      <c r="CR76" s="59">
        <f t="shared" si="157"/>
        <v>0</v>
      </c>
      <c r="CS76" s="58">
        <f t="shared" si="158"/>
        <v>0</v>
      </c>
      <c r="CU76" s="59">
        <f t="shared" si="159"/>
        <v>0</v>
      </c>
      <c r="CV76" s="59">
        <f t="shared" si="160"/>
        <v>0</v>
      </c>
      <c r="CX76" s="59">
        <f t="shared" si="161"/>
        <v>0</v>
      </c>
      <c r="CY76" s="59">
        <f t="shared" si="162"/>
        <v>0</v>
      </c>
      <c r="CZ76" s="58">
        <f t="shared" si="163"/>
        <v>0</v>
      </c>
      <c r="DB76" s="59">
        <f t="shared" si="164"/>
        <v>0</v>
      </c>
      <c r="DC76" s="59">
        <f t="shared" si="165"/>
        <v>0</v>
      </c>
      <c r="DD76" s="58">
        <f t="shared" si="166"/>
        <v>0</v>
      </c>
      <c r="DF76" s="58">
        <f t="shared" si="167"/>
        <v>0</v>
      </c>
      <c r="DH76" s="58">
        <f t="shared" si="168"/>
        <v>0</v>
      </c>
      <c r="DJ76" s="57">
        <f t="shared" si="169"/>
        <v>0</v>
      </c>
      <c r="DK76" s="57">
        <f t="shared" si="170"/>
        <v>0</v>
      </c>
      <c r="DL76" s="59">
        <f t="shared" si="171"/>
        <v>0</v>
      </c>
      <c r="DM76" s="58">
        <f t="shared" si="172"/>
        <v>0</v>
      </c>
      <c r="DO76" s="56">
        <f t="shared" si="173"/>
        <v>0</v>
      </c>
      <c r="DP76" s="14">
        <f t="shared" si="174"/>
        <v>0</v>
      </c>
      <c r="DQ76" s="59">
        <f t="shared" si="175"/>
        <v>0</v>
      </c>
      <c r="DR76" s="49">
        <f t="shared" si="176"/>
        <v>0</v>
      </c>
      <c r="DT76" s="58">
        <f t="shared" si="177"/>
        <v>0</v>
      </c>
      <c r="DU76" s="58"/>
      <c r="DV76" s="59">
        <f t="shared" si="178"/>
        <v>0</v>
      </c>
      <c r="DX76" s="58">
        <f t="shared" si="179"/>
        <v>0</v>
      </c>
      <c r="EA76" s="59">
        <f t="shared" si="180"/>
        <v>0</v>
      </c>
      <c r="EB76" s="59">
        <f t="shared" si="181"/>
        <v>0</v>
      </c>
      <c r="EC76" s="58">
        <f t="shared" si="182"/>
        <v>0</v>
      </c>
      <c r="EE76" s="29">
        <f t="shared" si="183"/>
        <v>0</v>
      </c>
      <c r="EF76" s="29">
        <f t="shared" si="184"/>
        <v>0</v>
      </c>
      <c r="EG76" s="58">
        <f t="shared" si="185"/>
        <v>0</v>
      </c>
      <c r="EI76" s="58">
        <f t="shared" si="186"/>
        <v>0</v>
      </c>
      <c r="EK76" s="59">
        <v>74</v>
      </c>
      <c r="EL76" s="59">
        <f>APE!$N$91*EO75</f>
        <v>0</v>
      </c>
      <c r="EM76" s="59">
        <f>IF(EK76&gt;APE!$O$91,0,IF(EK76&gt;APE!$P$91,IF(APE!$E$91="SAC",APE!$C$93/(APE!$O$91-APE!$P$91),IF(APE!$E$91="PRICE",IF(EK76&gt;APE!$D$91,EN76-EL76,EN76-EL76-APE!$C$95/APE!$D$91),0)),0))</f>
        <v>0</v>
      </c>
      <c r="EN76" s="59">
        <f>IF(EK76&gt;APE!$O$91,0,IF(APE!$E$91="SAC",EL76+EM76,IF(APE!$E$91="PRICE",IF(EK76&gt;APE!$P$91,APE!$C$93*APE!$G$91,EL76),0)))</f>
        <v>0</v>
      </c>
      <c r="EO76" s="59">
        <f t="shared" si="187"/>
        <v>0</v>
      </c>
    </row>
    <row r="77" spans="2:145" x14ac:dyDescent="0.25">
      <c r="U77" s="61">
        <f t="shared" si="110"/>
        <v>47573</v>
      </c>
      <c r="V77" s="25">
        <f t="shared" si="108"/>
        <v>2030</v>
      </c>
      <c r="W77" s="25">
        <f t="shared" si="109"/>
        <v>3</v>
      </c>
      <c r="X77" s="25"/>
      <c r="Y77" s="25"/>
      <c r="Z77" s="62">
        <f t="shared" si="111"/>
        <v>0</v>
      </c>
      <c r="AA77" s="62">
        <f t="shared" si="112"/>
        <v>0</v>
      </c>
      <c r="AB77" s="62">
        <f t="shared" si="113"/>
        <v>0</v>
      </c>
      <c r="AC77" s="33">
        <f t="shared" si="114"/>
        <v>0</v>
      </c>
      <c r="AD77" s="69">
        <f t="shared" si="115"/>
        <v>0.95138719813779171</v>
      </c>
      <c r="AE77" s="70">
        <f t="shared" si="116"/>
        <v>0</v>
      </c>
      <c r="AF77" s="9"/>
      <c r="AG77" s="9"/>
      <c r="AH77" s="9"/>
      <c r="AI77" s="9"/>
      <c r="AJ77" s="9"/>
      <c r="AK77" s="9"/>
      <c r="AL77" s="9"/>
      <c r="AM77" s="75">
        <f t="shared" si="86"/>
        <v>0</v>
      </c>
      <c r="AN77" s="9"/>
      <c r="AO77" s="74">
        <f t="shared" si="117"/>
        <v>0</v>
      </c>
      <c r="AP77" s="75">
        <f t="shared" si="118"/>
        <v>0</v>
      </c>
      <c r="AQ77" s="76">
        <f t="shared" si="119"/>
        <v>0</v>
      </c>
      <c r="AR77" s="9"/>
      <c r="AS77" s="75">
        <f t="shared" si="120"/>
        <v>0</v>
      </c>
      <c r="AT77" s="74">
        <f t="shared" si="121"/>
        <v>0</v>
      </c>
      <c r="AU77" s="33">
        <f t="shared" si="122"/>
        <v>0</v>
      </c>
      <c r="AV77" s="9"/>
      <c r="AW77" s="74">
        <f t="shared" si="123"/>
        <v>0</v>
      </c>
      <c r="AX77" s="75">
        <f t="shared" si="124"/>
        <v>0</v>
      </c>
      <c r="AY77" s="76">
        <f t="shared" si="125"/>
        <v>0</v>
      </c>
      <c r="BB77" s="59">
        <f t="shared" si="126"/>
        <v>0</v>
      </c>
      <c r="BC77" s="59">
        <f t="shared" si="127"/>
        <v>0</v>
      </c>
      <c r="BD77" s="59">
        <f t="shared" si="128"/>
        <v>0</v>
      </c>
      <c r="BF77" s="59">
        <f t="shared" si="129"/>
        <v>0</v>
      </c>
      <c r="BG77" s="59">
        <f t="shared" si="130"/>
        <v>0</v>
      </c>
      <c r="BH77" s="59">
        <f t="shared" si="131"/>
        <v>0</v>
      </c>
      <c r="BI77" s="58">
        <f t="shared" si="132"/>
        <v>0</v>
      </c>
      <c r="BK77" s="59">
        <f t="shared" si="133"/>
        <v>0</v>
      </c>
      <c r="BL77" s="59">
        <f t="shared" si="134"/>
        <v>0</v>
      </c>
      <c r="BM77" s="59">
        <f t="shared" si="135"/>
        <v>0</v>
      </c>
      <c r="BN77" s="58">
        <f t="shared" si="136"/>
        <v>0</v>
      </c>
      <c r="BP77" s="58">
        <f t="shared" si="137"/>
        <v>0</v>
      </c>
      <c r="BR77" s="57">
        <f t="shared" si="138"/>
        <v>0</v>
      </c>
      <c r="BS77" s="57">
        <f t="shared" si="139"/>
        <v>0</v>
      </c>
      <c r="BT77" s="59">
        <f t="shared" si="140"/>
        <v>0</v>
      </c>
      <c r="BU77" s="58">
        <f t="shared" si="141"/>
        <v>0</v>
      </c>
      <c r="BW77" s="56">
        <f t="shared" si="142"/>
        <v>0</v>
      </c>
      <c r="BX77" s="14">
        <f t="shared" si="143"/>
        <v>0</v>
      </c>
      <c r="BY77" s="59">
        <f t="shared" si="144"/>
        <v>0</v>
      </c>
      <c r="BZ77" s="58">
        <f t="shared" si="145"/>
        <v>0</v>
      </c>
      <c r="CB77" s="58">
        <f t="shared" si="146"/>
        <v>0</v>
      </c>
      <c r="CD77" s="58">
        <f t="shared" si="147"/>
        <v>0</v>
      </c>
      <c r="CG77" s="59">
        <f t="shared" si="148"/>
        <v>0</v>
      </c>
      <c r="CH77" s="59">
        <f t="shared" si="149"/>
        <v>0</v>
      </c>
      <c r="CI77" s="59">
        <f t="shared" si="150"/>
        <v>0</v>
      </c>
      <c r="CK77" s="59">
        <f t="shared" si="151"/>
        <v>0</v>
      </c>
      <c r="CL77" s="59">
        <f t="shared" si="152"/>
        <v>0</v>
      </c>
      <c r="CM77" s="59">
        <f t="shared" si="153"/>
        <v>0</v>
      </c>
      <c r="CN77" s="58">
        <f t="shared" si="154"/>
        <v>0</v>
      </c>
      <c r="CP77" s="59">
        <f t="shared" si="155"/>
        <v>0</v>
      </c>
      <c r="CQ77" s="59">
        <f t="shared" si="156"/>
        <v>0</v>
      </c>
      <c r="CR77" s="59">
        <f t="shared" si="157"/>
        <v>0</v>
      </c>
      <c r="CS77" s="58">
        <f t="shared" si="158"/>
        <v>0</v>
      </c>
      <c r="CU77" s="59">
        <f t="shared" si="159"/>
        <v>0</v>
      </c>
      <c r="CV77" s="59">
        <f t="shared" si="160"/>
        <v>0</v>
      </c>
      <c r="CX77" s="59">
        <f t="shared" si="161"/>
        <v>0</v>
      </c>
      <c r="CY77" s="59">
        <f t="shared" si="162"/>
        <v>0</v>
      </c>
      <c r="CZ77" s="58">
        <f t="shared" si="163"/>
        <v>0</v>
      </c>
      <c r="DB77" s="59">
        <f t="shared" si="164"/>
        <v>0</v>
      </c>
      <c r="DC77" s="59">
        <f t="shared" si="165"/>
        <v>0</v>
      </c>
      <c r="DD77" s="58">
        <f t="shared" si="166"/>
        <v>0</v>
      </c>
      <c r="DF77" s="58">
        <f t="shared" si="167"/>
        <v>0</v>
      </c>
      <c r="DH77" s="58">
        <f t="shared" si="168"/>
        <v>0</v>
      </c>
      <c r="DJ77" s="57">
        <f t="shared" si="169"/>
        <v>0</v>
      </c>
      <c r="DK77" s="57">
        <f t="shared" si="170"/>
        <v>0</v>
      </c>
      <c r="DL77" s="59">
        <f t="shared" si="171"/>
        <v>0</v>
      </c>
      <c r="DM77" s="58">
        <f t="shared" si="172"/>
        <v>0</v>
      </c>
      <c r="DO77" s="56">
        <f t="shared" si="173"/>
        <v>0</v>
      </c>
      <c r="DP77" s="14">
        <f t="shared" si="174"/>
        <v>0</v>
      </c>
      <c r="DQ77" s="59">
        <f t="shared" si="175"/>
        <v>0</v>
      </c>
      <c r="DR77" s="49">
        <f t="shared" si="176"/>
        <v>0</v>
      </c>
      <c r="DT77" s="58">
        <f t="shared" si="177"/>
        <v>0</v>
      </c>
      <c r="DU77" s="58"/>
      <c r="DV77" s="59">
        <f t="shared" si="178"/>
        <v>0</v>
      </c>
      <c r="DX77" s="58">
        <f t="shared" si="179"/>
        <v>0</v>
      </c>
      <c r="EA77" s="59">
        <f t="shared" si="180"/>
        <v>0</v>
      </c>
      <c r="EB77" s="59">
        <f t="shared" si="181"/>
        <v>0</v>
      </c>
      <c r="EC77" s="58">
        <f t="shared" si="182"/>
        <v>0</v>
      </c>
      <c r="EE77" s="29">
        <f t="shared" si="183"/>
        <v>0</v>
      </c>
      <c r="EF77" s="29">
        <f t="shared" si="184"/>
        <v>0</v>
      </c>
      <c r="EG77" s="58">
        <f t="shared" si="185"/>
        <v>0</v>
      </c>
      <c r="EI77" s="58">
        <f t="shared" si="186"/>
        <v>0</v>
      </c>
      <c r="EK77" s="59">
        <v>75</v>
      </c>
      <c r="EL77" s="59">
        <f>APE!$N$91*EO76</f>
        <v>0</v>
      </c>
      <c r="EM77" s="59">
        <f>IF(EK77&gt;APE!$O$91,0,IF(EK77&gt;APE!$P$91,IF(APE!$E$91="SAC",APE!$C$93/(APE!$O$91-APE!$P$91),IF(APE!$E$91="PRICE",IF(EK77&gt;APE!$D$91,EN77-EL77,EN77-EL77-APE!$C$95/APE!$D$91),0)),0))</f>
        <v>0</v>
      </c>
      <c r="EN77" s="59">
        <f>IF(EK77&gt;APE!$O$91,0,IF(APE!$E$91="SAC",EL77+EM77,IF(APE!$E$91="PRICE",IF(EK77&gt;APE!$P$91,APE!$C$93*APE!$G$91,EL77),0)))</f>
        <v>0</v>
      </c>
      <c r="EO77" s="59">
        <f t="shared" si="187"/>
        <v>0</v>
      </c>
    </row>
    <row r="78" spans="2:145" x14ac:dyDescent="0.25">
      <c r="U78" s="61">
        <f t="shared" si="110"/>
        <v>47603</v>
      </c>
      <c r="V78" s="25">
        <f t="shared" si="108"/>
        <v>2030</v>
      </c>
      <c r="W78" s="25">
        <f t="shared" si="109"/>
        <v>4</v>
      </c>
      <c r="X78" s="25"/>
      <c r="Y78" s="25"/>
      <c r="Z78" s="62">
        <f t="shared" si="111"/>
        <v>0</v>
      </c>
      <c r="AA78" s="62">
        <f t="shared" si="112"/>
        <v>0</v>
      </c>
      <c r="AB78" s="62">
        <f t="shared" si="113"/>
        <v>0</v>
      </c>
      <c r="AC78" s="33">
        <f t="shared" si="114"/>
        <v>0</v>
      </c>
      <c r="AD78" s="69">
        <f t="shared" si="115"/>
        <v>0.95075525380128967</v>
      </c>
      <c r="AE78" s="70">
        <f t="shared" si="116"/>
        <v>0</v>
      </c>
      <c r="AF78" s="9"/>
      <c r="AG78" s="9"/>
      <c r="AH78" s="9"/>
      <c r="AI78" s="9"/>
      <c r="AJ78" s="9"/>
      <c r="AK78" s="9"/>
      <c r="AL78" s="9"/>
      <c r="AM78" s="75">
        <f t="shared" si="86"/>
        <v>0</v>
      </c>
      <c r="AN78" s="9"/>
      <c r="AO78" s="74">
        <f t="shared" si="117"/>
        <v>0</v>
      </c>
      <c r="AP78" s="75">
        <f t="shared" si="118"/>
        <v>0</v>
      </c>
      <c r="AQ78" s="76">
        <f t="shared" si="119"/>
        <v>0</v>
      </c>
      <c r="AR78" s="9"/>
      <c r="AS78" s="75">
        <f t="shared" si="120"/>
        <v>0</v>
      </c>
      <c r="AT78" s="74">
        <f t="shared" si="121"/>
        <v>0</v>
      </c>
      <c r="AU78" s="33">
        <f t="shared" si="122"/>
        <v>0</v>
      </c>
      <c r="AV78" s="9"/>
      <c r="AW78" s="74">
        <f t="shared" si="123"/>
        <v>0</v>
      </c>
      <c r="AX78" s="75">
        <f t="shared" si="124"/>
        <v>0</v>
      </c>
      <c r="AY78" s="76">
        <f t="shared" si="125"/>
        <v>0</v>
      </c>
      <c r="BB78" s="59">
        <f t="shared" si="126"/>
        <v>0</v>
      </c>
      <c r="BC78" s="59">
        <f t="shared" si="127"/>
        <v>0</v>
      </c>
      <c r="BD78" s="59">
        <f t="shared" si="128"/>
        <v>0</v>
      </c>
      <c r="BF78" s="59">
        <f t="shared" si="129"/>
        <v>0</v>
      </c>
      <c r="BG78" s="59">
        <f t="shared" si="130"/>
        <v>0</v>
      </c>
      <c r="BH78" s="59">
        <f t="shared" si="131"/>
        <v>0</v>
      </c>
      <c r="BI78" s="58">
        <f t="shared" si="132"/>
        <v>0</v>
      </c>
      <c r="BK78" s="59">
        <f t="shared" si="133"/>
        <v>0</v>
      </c>
      <c r="BL78" s="59">
        <f t="shared" si="134"/>
        <v>0</v>
      </c>
      <c r="BM78" s="59">
        <f t="shared" si="135"/>
        <v>0</v>
      </c>
      <c r="BN78" s="58">
        <f t="shared" si="136"/>
        <v>0</v>
      </c>
      <c r="BP78" s="58">
        <f t="shared" si="137"/>
        <v>0</v>
      </c>
      <c r="BR78" s="57">
        <f t="shared" si="138"/>
        <v>0</v>
      </c>
      <c r="BS78" s="57">
        <f t="shared" si="139"/>
        <v>0</v>
      </c>
      <c r="BT78" s="59">
        <f t="shared" si="140"/>
        <v>0</v>
      </c>
      <c r="BU78" s="58">
        <f t="shared" si="141"/>
        <v>0</v>
      </c>
      <c r="BW78" s="56">
        <f t="shared" si="142"/>
        <v>0</v>
      </c>
      <c r="BX78" s="14">
        <f t="shared" si="143"/>
        <v>0</v>
      </c>
      <c r="BY78" s="59">
        <f t="shared" si="144"/>
        <v>0</v>
      </c>
      <c r="BZ78" s="58">
        <f t="shared" si="145"/>
        <v>0</v>
      </c>
      <c r="CB78" s="58">
        <f t="shared" si="146"/>
        <v>0</v>
      </c>
      <c r="CD78" s="58">
        <f t="shared" si="147"/>
        <v>0</v>
      </c>
      <c r="CG78" s="59">
        <f t="shared" si="148"/>
        <v>0</v>
      </c>
      <c r="CH78" s="59">
        <f t="shared" si="149"/>
        <v>0</v>
      </c>
      <c r="CI78" s="59">
        <f t="shared" si="150"/>
        <v>0</v>
      </c>
      <c r="CK78" s="59">
        <f t="shared" si="151"/>
        <v>0</v>
      </c>
      <c r="CL78" s="59">
        <f t="shared" si="152"/>
        <v>0</v>
      </c>
      <c r="CM78" s="59">
        <f t="shared" si="153"/>
        <v>0</v>
      </c>
      <c r="CN78" s="58">
        <f t="shared" si="154"/>
        <v>0</v>
      </c>
      <c r="CP78" s="59">
        <f t="shared" si="155"/>
        <v>0</v>
      </c>
      <c r="CQ78" s="59">
        <f t="shared" si="156"/>
        <v>0</v>
      </c>
      <c r="CR78" s="59">
        <f t="shared" si="157"/>
        <v>0</v>
      </c>
      <c r="CS78" s="58">
        <f t="shared" si="158"/>
        <v>0</v>
      </c>
      <c r="CU78" s="59">
        <f t="shared" si="159"/>
        <v>0</v>
      </c>
      <c r="CV78" s="59">
        <f t="shared" si="160"/>
        <v>0</v>
      </c>
      <c r="CX78" s="59">
        <f t="shared" si="161"/>
        <v>0</v>
      </c>
      <c r="CY78" s="59">
        <f t="shared" si="162"/>
        <v>0</v>
      </c>
      <c r="CZ78" s="58">
        <f t="shared" si="163"/>
        <v>0</v>
      </c>
      <c r="DB78" s="59">
        <f t="shared" si="164"/>
        <v>0</v>
      </c>
      <c r="DC78" s="59">
        <f t="shared" si="165"/>
        <v>0</v>
      </c>
      <c r="DD78" s="58">
        <f t="shared" si="166"/>
        <v>0</v>
      </c>
      <c r="DF78" s="58">
        <f t="shared" si="167"/>
        <v>0</v>
      </c>
      <c r="DH78" s="58">
        <f t="shared" si="168"/>
        <v>0</v>
      </c>
      <c r="DJ78" s="57">
        <f t="shared" si="169"/>
        <v>0</v>
      </c>
      <c r="DK78" s="57">
        <f t="shared" si="170"/>
        <v>0</v>
      </c>
      <c r="DL78" s="59">
        <f t="shared" si="171"/>
        <v>0</v>
      </c>
      <c r="DM78" s="58">
        <f t="shared" si="172"/>
        <v>0</v>
      </c>
      <c r="DO78" s="56">
        <f t="shared" si="173"/>
        <v>0</v>
      </c>
      <c r="DP78" s="14">
        <f t="shared" si="174"/>
        <v>0</v>
      </c>
      <c r="DQ78" s="59">
        <f t="shared" si="175"/>
        <v>0</v>
      </c>
      <c r="DR78" s="49">
        <f t="shared" si="176"/>
        <v>0</v>
      </c>
      <c r="DT78" s="58">
        <f t="shared" si="177"/>
        <v>0</v>
      </c>
      <c r="DU78" s="58"/>
      <c r="DV78" s="59">
        <f t="shared" si="178"/>
        <v>0</v>
      </c>
      <c r="DX78" s="58">
        <f t="shared" si="179"/>
        <v>0</v>
      </c>
      <c r="EA78" s="59">
        <f t="shared" si="180"/>
        <v>0</v>
      </c>
      <c r="EB78" s="59">
        <f t="shared" si="181"/>
        <v>0</v>
      </c>
      <c r="EC78" s="58">
        <f t="shared" si="182"/>
        <v>0</v>
      </c>
      <c r="EE78" s="29">
        <f t="shared" si="183"/>
        <v>0</v>
      </c>
      <c r="EF78" s="29">
        <f t="shared" si="184"/>
        <v>0</v>
      </c>
      <c r="EG78" s="58">
        <f t="shared" si="185"/>
        <v>0</v>
      </c>
      <c r="EI78" s="58">
        <f t="shared" si="186"/>
        <v>0</v>
      </c>
      <c r="EK78" s="59">
        <v>76</v>
      </c>
      <c r="EL78" s="59">
        <f>APE!$N$91*EO77</f>
        <v>0</v>
      </c>
      <c r="EM78" s="59">
        <f>IF(EK78&gt;APE!$O$91,0,IF(EK78&gt;APE!$P$91,IF(APE!$E$91="SAC",APE!$C$93/(APE!$O$91-APE!$P$91),IF(APE!$E$91="PRICE",IF(EK78&gt;APE!$D$91,EN78-EL78,EN78-EL78-APE!$C$95/APE!$D$91),0)),0))</f>
        <v>0</v>
      </c>
      <c r="EN78" s="59">
        <f>IF(EK78&gt;APE!$O$91,0,IF(APE!$E$91="SAC",EL78+EM78,IF(APE!$E$91="PRICE",IF(EK78&gt;APE!$P$91,APE!$C$93*APE!$G$91,EL78),0)))</f>
        <v>0</v>
      </c>
      <c r="EO78" s="59">
        <f t="shared" si="187"/>
        <v>0</v>
      </c>
    </row>
    <row r="79" spans="2:145" x14ac:dyDescent="0.25">
      <c r="U79" s="61">
        <f t="shared" si="110"/>
        <v>47634</v>
      </c>
      <c r="V79" s="25">
        <f t="shared" si="108"/>
        <v>2030</v>
      </c>
      <c r="W79" s="25">
        <f t="shared" si="109"/>
        <v>5</v>
      </c>
      <c r="X79" s="25"/>
      <c r="Y79" s="25"/>
      <c r="Z79" s="62">
        <f t="shared" si="111"/>
        <v>0</v>
      </c>
      <c r="AA79" s="62">
        <f t="shared" si="112"/>
        <v>0</v>
      </c>
      <c r="AB79" s="62">
        <f t="shared" si="113"/>
        <v>0</v>
      </c>
      <c r="AC79" s="33">
        <f t="shared" si="114"/>
        <v>0</v>
      </c>
      <c r="AD79" s="69">
        <f t="shared" si="115"/>
        <v>0.9501237292241087</v>
      </c>
      <c r="AE79" s="70">
        <f t="shared" si="116"/>
        <v>0</v>
      </c>
      <c r="AF79" s="9"/>
      <c r="AG79" s="9"/>
      <c r="AH79" s="9"/>
      <c r="AI79" s="9"/>
      <c r="AJ79" s="9"/>
      <c r="AK79" s="9"/>
      <c r="AL79" s="9"/>
      <c r="AM79" s="75">
        <f t="shared" ref="AM79:AM142" si="188">AM67*IF(V79&gt;$J$37,0,1)</f>
        <v>0</v>
      </c>
      <c r="AN79" s="9"/>
      <c r="AO79" s="74">
        <f t="shared" si="117"/>
        <v>0</v>
      </c>
      <c r="AP79" s="75">
        <f t="shared" si="118"/>
        <v>0</v>
      </c>
      <c r="AQ79" s="76">
        <f t="shared" si="119"/>
        <v>0</v>
      </c>
      <c r="AR79" s="9"/>
      <c r="AS79" s="75">
        <f t="shared" si="120"/>
        <v>0</v>
      </c>
      <c r="AT79" s="74">
        <f t="shared" si="121"/>
        <v>0</v>
      </c>
      <c r="AU79" s="33">
        <f t="shared" si="122"/>
        <v>0</v>
      </c>
      <c r="AV79" s="9"/>
      <c r="AW79" s="74">
        <f t="shared" si="123"/>
        <v>0</v>
      </c>
      <c r="AX79" s="75">
        <f t="shared" si="124"/>
        <v>0</v>
      </c>
      <c r="AY79" s="76">
        <f t="shared" si="125"/>
        <v>0</v>
      </c>
      <c r="BB79" s="59">
        <f t="shared" si="126"/>
        <v>0</v>
      </c>
      <c r="BC79" s="59">
        <f t="shared" si="127"/>
        <v>0</v>
      </c>
      <c r="BD79" s="59">
        <f t="shared" si="128"/>
        <v>0</v>
      </c>
      <c r="BF79" s="59">
        <f t="shared" si="129"/>
        <v>0</v>
      </c>
      <c r="BG79" s="59">
        <f t="shared" si="130"/>
        <v>0</v>
      </c>
      <c r="BH79" s="59">
        <f t="shared" si="131"/>
        <v>0</v>
      </c>
      <c r="BI79" s="58">
        <f t="shared" si="132"/>
        <v>0</v>
      </c>
      <c r="BK79" s="59">
        <f t="shared" si="133"/>
        <v>0</v>
      </c>
      <c r="BL79" s="59">
        <f t="shared" si="134"/>
        <v>0</v>
      </c>
      <c r="BM79" s="59">
        <f t="shared" si="135"/>
        <v>0</v>
      </c>
      <c r="BN79" s="58">
        <f t="shared" si="136"/>
        <v>0</v>
      </c>
      <c r="BP79" s="58">
        <f t="shared" si="137"/>
        <v>0</v>
      </c>
      <c r="BR79" s="57">
        <f t="shared" si="138"/>
        <v>0</v>
      </c>
      <c r="BS79" s="57">
        <f t="shared" si="139"/>
        <v>0</v>
      </c>
      <c r="BT79" s="59">
        <f t="shared" si="140"/>
        <v>0</v>
      </c>
      <c r="BU79" s="58">
        <f t="shared" si="141"/>
        <v>0</v>
      </c>
      <c r="BW79" s="56">
        <f t="shared" si="142"/>
        <v>0</v>
      </c>
      <c r="BX79" s="14">
        <f t="shared" si="143"/>
        <v>0</v>
      </c>
      <c r="BY79" s="59">
        <f t="shared" si="144"/>
        <v>0</v>
      </c>
      <c r="BZ79" s="58">
        <f t="shared" si="145"/>
        <v>0</v>
      </c>
      <c r="CB79" s="58">
        <f t="shared" si="146"/>
        <v>0</v>
      </c>
      <c r="CD79" s="58">
        <f t="shared" si="147"/>
        <v>0</v>
      </c>
      <c r="CG79" s="59">
        <f t="shared" si="148"/>
        <v>0</v>
      </c>
      <c r="CH79" s="59">
        <f t="shared" si="149"/>
        <v>0</v>
      </c>
      <c r="CI79" s="59">
        <f t="shared" si="150"/>
        <v>0</v>
      </c>
      <c r="CK79" s="59">
        <f t="shared" si="151"/>
        <v>0</v>
      </c>
      <c r="CL79" s="59">
        <f t="shared" si="152"/>
        <v>0</v>
      </c>
      <c r="CM79" s="59">
        <f t="shared" si="153"/>
        <v>0</v>
      </c>
      <c r="CN79" s="58">
        <f t="shared" si="154"/>
        <v>0</v>
      </c>
      <c r="CP79" s="59">
        <f t="shared" si="155"/>
        <v>0</v>
      </c>
      <c r="CQ79" s="59">
        <f t="shared" si="156"/>
        <v>0</v>
      </c>
      <c r="CR79" s="59">
        <f t="shared" si="157"/>
        <v>0</v>
      </c>
      <c r="CS79" s="58">
        <f t="shared" si="158"/>
        <v>0</v>
      </c>
      <c r="CU79" s="59">
        <f t="shared" si="159"/>
        <v>0</v>
      </c>
      <c r="CV79" s="59">
        <f t="shared" si="160"/>
        <v>0</v>
      </c>
      <c r="CX79" s="59">
        <f t="shared" si="161"/>
        <v>0</v>
      </c>
      <c r="CY79" s="59">
        <f t="shared" si="162"/>
        <v>0</v>
      </c>
      <c r="CZ79" s="58">
        <f t="shared" si="163"/>
        <v>0</v>
      </c>
      <c r="DB79" s="59">
        <f t="shared" si="164"/>
        <v>0</v>
      </c>
      <c r="DC79" s="59">
        <f t="shared" si="165"/>
        <v>0</v>
      </c>
      <c r="DD79" s="58">
        <f t="shared" si="166"/>
        <v>0</v>
      </c>
      <c r="DF79" s="58">
        <f t="shared" si="167"/>
        <v>0</v>
      </c>
      <c r="DH79" s="58">
        <f t="shared" si="168"/>
        <v>0</v>
      </c>
      <c r="DJ79" s="57">
        <f t="shared" si="169"/>
        <v>0</v>
      </c>
      <c r="DK79" s="57">
        <f t="shared" si="170"/>
        <v>0</v>
      </c>
      <c r="DL79" s="59">
        <f t="shared" si="171"/>
        <v>0</v>
      </c>
      <c r="DM79" s="58">
        <f t="shared" si="172"/>
        <v>0</v>
      </c>
      <c r="DO79" s="56">
        <f t="shared" si="173"/>
        <v>0</v>
      </c>
      <c r="DP79" s="14">
        <f t="shared" si="174"/>
        <v>0</v>
      </c>
      <c r="DQ79" s="59">
        <f t="shared" si="175"/>
        <v>0</v>
      </c>
      <c r="DR79" s="49">
        <f t="shared" si="176"/>
        <v>0</v>
      </c>
      <c r="DT79" s="58">
        <f t="shared" si="177"/>
        <v>0</v>
      </c>
      <c r="DU79" s="58"/>
      <c r="DV79" s="59">
        <f t="shared" si="178"/>
        <v>0</v>
      </c>
      <c r="DX79" s="58">
        <f t="shared" si="179"/>
        <v>0</v>
      </c>
      <c r="EA79" s="59">
        <f t="shared" si="180"/>
        <v>0</v>
      </c>
      <c r="EB79" s="59">
        <f t="shared" si="181"/>
        <v>0</v>
      </c>
      <c r="EC79" s="58">
        <f t="shared" si="182"/>
        <v>0</v>
      </c>
      <c r="EE79" s="29">
        <f t="shared" si="183"/>
        <v>0</v>
      </c>
      <c r="EF79" s="29">
        <f t="shared" si="184"/>
        <v>0</v>
      </c>
      <c r="EG79" s="58">
        <f t="shared" si="185"/>
        <v>0</v>
      </c>
      <c r="EI79" s="58">
        <f t="shared" si="186"/>
        <v>0</v>
      </c>
      <c r="EK79" s="59">
        <v>77</v>
      </c>
      <c r="EL79" s="59">
        <f>APE!$N$91*EO78</f>
        <v>0</v>
      </c>
      <c r="EM79" s="59">
        <f>IF(EK79&gt;APE!$O$91,0,IF(EK79&gt;APE!$P$91,IF(APE!$E$91="SAC",APE!$C$93/(APE!$O$91-APE!$P$91),IF(APE!$E$91="PRICE",IF(EK79&gt;APE!$D$91,EN79-EL79,EN79-EL79-APE!$C$95/APE!$D$91),0)),0))</f>
        <v>0</v>
      </c>
      <c r="EN79" s="59">
        <f>IF(EK79&gt;APE!$O$91,0,IF(APE!$E$91="SAC",EL79+EM79,IF(APE!$E$91="PRICE",IF(EK79&gt;APE!$P$91,APE!$C$93*APE!$G$91,EL79),0)))</f>
        <v>0</v>
      </c>
      <c r="EO79" s="59">
        <f t="shared" si="187"/>
        <v>0</v>
      </c>
    </row>
    <row r="80" spans="2:145" x14ac:dyDescent="0.25">
      <c r="B80" s="99" t="s">
        <v>140</v>
      </c>
      <c r="C80" s="98"/>
      <c r="D80" s="95"/>
      <c r="E80" s="91" t="s">
        <v>141</v>
      </c>
      <c r="F80" s="91" t="s">
        <v>142</v>
      </c>
      <c r="U80" s="61">
        <f t="shared" si="110"/>
        <v>47664</v>
      </c>
      <c r="V80" s="25">
        <f t="shared" si="108"/>
        <v>2030</v>
      </c>
      <c r="W80" s="25">
        <f t="shared" si="109"/>
        <v>6</v>
      </c>
      <c r="X80" s="25"/>
      <c r="Y80" s="25"/>
      <c r="Z80" s="62">
        <f t="shared" si="111"/>
        <v>0</v>
      </c>
      <c r="AA80" s="62">
        <f t="shared" si="112"/>
        <v>0</v>
      </c>
      <c r="AB80" s="62">
        <f t="shared" si="113"/>
        <v>0</v>
      </c>
      <c r="AC80" s="33">
        <f t="shared" si="114"/>
        <v>0</v>
      </c>
      <c r="AD80" s="69">
        <f t="shared" si="115"/>
        <v>0.94949262412743018</v>
      </c>
      <c r="AE80" s="70">
        <f t="shared" si="116"/>
        <v>0</v>
      </c>
      <c r="AF80" s="9"/>
      <c r="AG80" s="9"/>
      <c r="AH80" s="9"/>
      <c r="AI80" s="9"/>
      <c r="AJ80" s="9"/>
      <c r="AK80" s="9"/>
      <c r="AL80" s="9"/>
      <c r="AM80" s="75">
        <f t="shared" si="188"/>
        <v>0</v>
      </c>
      <c r="AN80" s="9"/>
      <c r="AO80" s="74">
        <f t="shared" si="117"/>
        <v>0</v>
      </c>
      <c r="AP80" s="75">
        <f t="shared" si="118"/>
        <v>0</v>
      </c>
      <c r="AQ80" s="76">
        <f t="shared" si="119"/>
        <v>0</v>
      </c>
      <c r="AR80" s="9"/>
      <c r="AS80" s="75">
        <f t="shared" si="120"/>
        <v>0</v>
      </c>
      <c r="AT80" s="74">
        <f t="shared" si="121"/>
        <v>0</v>
      </c>
      <c r="AU80" s="33">
        <f t="shared" si="122"/>
        <v>0</v>
      </c>
      <c r="AV80" s="9"/>
      <c r="AW80" s="74">
        <f t="shared" si="123"/>
        <v>0</v>
      </c>
      <c r="AX80" s="75">
        <f t="shared" si="124"/>
        <v>0</v>
      </c>
      <c r="AY80" s="76">
        <f t="shared" si="125"/>
        <v>0</v>
      </c>
      <c r="BB80" s="59">
        <f t="shared" si="126"/>
        <v>0</v>
      </c>
      <c r="BC80" s="59">
        <f t="shared" si="127"/>
        <v>0</v>
      </c>
      <c r="BD80" s="59">
        <f t="shared" si="128"/>
        <v>0</v>
      </c>
      <c r="BF80" s="59">
        <f t="shared" si="129"/>
        <v>0</v>
      </c>
      <c r="BG80" s="59">
        <f t="shared" si="130"/>
        <v>0</v>
      </c>
      <c r="BH80" s="59">
        <f t="shared" si="131"/>
        <v>0</v>
      </c>
      <c r="BI80" s="58">
        <f t="shared" si="132"/>
        <v>0</v>
      </c>
      <c r="BK80" s="59">
        <f t="shared" si="133"/>
        <v>0</v>
      </c>
      <c r="BL80" s="59">
        <f t="shared" si="134"/>
        <v>0</v>
      </c>
      <c r="BM80" s="59">
        <f t="shared" si="135"/>
        <v>0</v>
      </c>
      <c r="BN80" s="58">
        <f t="shared" si="136"/>
        <v>0</v>
      </c>
      <c r="BP80" s="58">
        <f t="shared" si="137"/>
        <v>0</v>
      </c>
      <c r="BR80" s="57">
        <f t="shared" si="138"/>
        <v>0</v>
      </c>
      <c r="BS80" s="57">
        <f t="shared" si="139"/>
        <v>0</v>
      </c>
      <c r="BT80" s="59">
        <f t="shared" si="140"/>
        <v>0</v>
      </c>
      <c r="BU80" s="58">
        <f t="shared" si="141"/>
        <v>0</v>
      </c>
      <c r="BW80" s="56">
        <f t="shared" si="142"/>
        <v>0</v>
      </c>
      <c r="BX80" s="14">
        <f t="shared" si="143"/>
        <v>0</v>
      </c>
      <c r="BY80" s="59">
        <f t="shared" si="144"/>
        <v>0</v>
      </c>
      <c r="BZ80" s="58">
        <f t="shared" si="145"/>
        <v>0</v>
      </c>
      <c r="CB80" s="58">
        <f t="shared" si="146"/>
        <v>0</v>
      </c>
      <c r="CD80" s="58">
        <f t="shared" si="147"/>
        <v>0</v>
      </c>
      <c r="CG80" s="59">
        <f t="shared" si="148"/>
        <v>0</v>
      </c>
      <c r="CH80" s="59">
        <f t="shared" si="149"/>
        <v>0</v>
      </c>
      <c r="CI80" s="59">
        <f t="shared" si="150"/>
        <v>0</v>
      </c>
      <c r="CK80" s="59">
        <f t="shared" si="151"/>
        <v>0</v>
      </c>
      <c r="CL80" s="59">
        <f t="shared" si="152"/>
        <v>0</v>
      </c>
      <c r="CM80" s="59">
        <f t="shared" si="153"/>
        <v>0</v>
      </c>
      <c r="CN80" s="58">
        <f t="shared" si="154"/>
        <v>0</v>
      </c>
      <c r="CP80" s="59">
        <f t="shared" si="155"/>
        <v>0</v>
      </c>
      <c r="CQ80" s="59">
        <f t="shared" si="156"/>
        <v>0</v>
      </c>
      <c r="CR80" s="59">
        <f t="shared" si="157"/>
        <v>0</v>
      </c>
      <c r="CS80" s="58">
        <f t="shared" si="158"/>
        <v>0</v>
      </c>
      <c r="CU80" s="59">
        <f t="shared" si="159"/>
        <v>0</v>
      </c>
      <c r="CV80" s="59">
        <f t="shared" si="160"/>
        <v>0</v>
      </c>
      <c r="CX80" s="59">
        <f t="shared" si="161"/>
        <v>0</v>
      </c>
      <c r="CY80" s="59">
        <f t="shared" si="162"/>
        <v>0</v>
      </c>
      <c r="CZ80" s="58">
        <f t="shared" si="163"/>
        <v>0</v>
      </c>
      <c r="DB80" s="59">
        <f t="shared" si="164"/>
        <v>0</v>
      </c>
      <c r="DC80" s="59">
        <f t="shared" si="165"/>
        <v>0</v>
      </c>
      <c r="DD80" s="58">
        <f t="shared" si="166"/>
        <v>0</v>
      </c>
      <c r="DF80" s="58">
        <f t="shared" si="167"/>
        <v>0</v>
      </c>
      <c r="DH80" s="58">
        <f t="shared" si="168"/>
        <v>0</v>
      </c>
      <c r="DJ80" s="57">
        <f t="shared" si="169"/>
        <v>0</v>
      </c>
      <c r="DK80" s="57">
        <f t="shared" si="170"/>
        <v>0</v>
      </c>
      <c r="DL80" s="59">
        <f t="shared" si="171"/>
        <v>0</v>
      </c>
      <c r="DM80" s="58">
        <f t="shared" si="172"/>
        <v>0</v>
      </c>
      <c r="DO80" s="56">
        <f t="shared" si="173"/>
        <v>0</v>
      </c>
      <c r="DP80" s="14">
        <f t="shared" si="174"/>
        <v>0</v>
      </c>
      <c r="DQ80" s="59">
        <f t="shared" si="175"/>
        <v>0</v>
      </c>
      <c r="DR80" s="49">
        <f t="shared" si="176"/>
        <v>0</v>
      </c>
      <c r="DT80" s="58">
        <f t="shared" si="177"/>
        <v>0</v>
      </c>
      <c r="DU80" s="58"/>
      <c r="DV80" s="59">
        <f t="shared" si="178"/>
        <v>0</v>
      </c>
      <c r="DX80" s="58">
        <f t="shared" si="179"/>
        <v>0</v>
      </c>
      <c r="EA80" s="59">
        <f t="shared" si="180"/>
        <v>0</v>
      </c>
      <c r="EB80" s="59">
        <f t="shared" si="181"/>
        <v>0</v>
      </c>
      <c r="EC80" s="58">
        <f t="shared" si="182"/>
        <v>0</v>
      </c>
      <c r="EE80" s="29">
        <f t="shared" si="183"/>
        <v>0</v>
      </c>
      <c r="EF80" s="29">
        <f t="shared" si="184"/>
        <v>0</v>
      </c>
      <c r="EG80" s="58">
        <f t="shared" si="185"/>
        <v>0</v>
      </c>
      <c r="EI80" s="58">
        <f t="shared" si="186"/>
        <v>0</v>
      </c>
      <c r="EK80" s="59">
        <v>78</v>
      </c>
      <c r="EL80" s="59">
        <f>APE!$N$91*EO79</f>
        <v>0</v>
      </c>
      <c r="EM80" s="59">
        <f>IF(EK80&gt;APE!$O$91,0,IF(EK80&gt;APE!$P$91,IF(APE!$E$91="SAC",APE!$C$93/(APE!$O$91-APE!$P$91),IF(APE!$E$91="PRICE",IF(EK80&gt;APE!$D$91,EN80-EL80,EN80-EL80-APE!$C$95/APE!$D$91),0)),0))</f>
        <v>0</v>
      </c>
      <c r="EN80" s="59">
        <f>IF(EK80&gt;APE!$O$91,0,IF(APE!$E$91="SAC",EL80+EM80,IF(APE!$E$91="PRICE",IF(EK80&gt;APE!$P$91,APE!$C$93*APE!$G$91,EL80),0)))</f>
        <v>0</v>
      </c>
      <c r="EO80" s="59">
        <f t="shared" si="187"/>
        <v>0</v>
      </c>
    </row>
    <row r="81" spans="2:145" s="16" customFormat="1" x14ac:dyDescent="0.25">
      <c r="B81" s="96" t="s">
        <v>143</v>
      </c>
      <c r="C81" s="97">
        <v>545</v>
      </c>
      <c r="D81" s="95"/>
      <c r="E81" s="91" t="s">
        <v>98</v>
      </c>
      <c r="F81" s="92">
        <f>80%-F87+C87</f>
        <v>0.85000000000000009</v>
      </c>
      <c r="U81" s="61">
        <f t="shared" si="110"/>
        <v>47695</v>
      </c>
      <c r="V81" s="25">
        <f t="shared" si="108"/>
        <v>2030</v>
      </c>
      <c r="W81" s="25">
        <f t="shared" si="109"/>
        <v>7</v>
      </c>
      <c r="X81" s="25"/>
      <c r="Y81" s="28"/>
      <c r="Z81" s="62">
        <f t="shared" si="111"/>
        <v>0</v>
      </c>
      <c r="AA81" s="62">
        <f t="shared" si="112"/>
        <v>0</v>
      </c>
      <c r="AB81" s="62">
        <f t="shared" si="113"/>
        <v>0</v>
      </c>
      <c r="AC81" s="33">
        <f t="shared" si="114"/>
        <v>0</v>
      </c>
      <c r="AD81" s="69">
        <f t="shared" si="115"/>
        <v>0.94886193823262066</v>
      </c>
      <c r="AE81" s="70">
        <f t="shared" si="116"/>
        <v>0</v>
      </c>
      <c r="AF81" s="9"/>
      <c r="AG81" s="9"/>
      <c r="AH81" s="9"/>
      <c r="AI81" s="9"/>
      <c r="AJ81" s="9"/>
      <c r="AK81" s="9"/>
      <c r="AL81" s="9"/>
      <c r="AM81" s="75">
        <f t="shared" si="188"/>
        <v>0</v>
      </c>
      <c r="AN81" s="9"/>
      <c r="AO81" s="74">
        <f t="shared" si="117"/>
        <v>0</v>
      </c>
      <c r="AP81" s="75">
        <f t="shared" si="118"/>
        <v>0</v>
      </c>
      <c r="AQ81" s="76">
        <f t="shared" si="119"/>
        <v>0</v>
      </c>
      <c r="AR81" s="9"/>
      <c r="AS81" s="75">
        <f t="shared" si="120"/>
        <v>0</v>
      </c>
      <c r="AT81" s="74">
        <f t="shared" si="121"/>
        <v>0</v>
      </c>
      <c r="AU81" s="33">
        <f t="shared" si="122"/>
        <v>0</v>
      </c>
      <c r="AV81" s="9"/>
      <c r="AW81" s="74">
        <f t="shared" si="123"/>
        <v>0</v>
      </c>
      <c r="AX81" s="75">
        <f t="shared" si="124"/>
        <v>0</v>
      </c>
      <c r="AY81" s="76">
        <f t="shared" si="125"/>
        <v>0</v>
      </c>
      <c r="BB81" s="59">
        <f t="shared" si="126"/>
        <v>0</v>
      </c>
      <c r="BC81" s="59">
        <f t="shared" si="127"/>
        <v>0</v>
      </c>
      <c r="BD81" s="59">
        <f t="shared" si="128"/>
        <v>0</v>
      </c>
      <c r="BF81" s="59">
        <f t="shared" si="129"/>
        <v>0</v>
      </c>
      <c r="BG81" s="59">
        <f t="shared" si="130"/>
        <v>0</v>
      </c>
      <c r="BH81" s="59">
        <f t="shared" si="131"/>
        <v>0</v>
      </c>
      <c r="BI81" s="58">
        <f t="shared" si="132"/>
        <v>0</v>
      </c>
      <c r="BK81" s="59">
        <f t="shared" si="133"/>
        <v>0</v>
      </c>
      <c r="BL81" s="59">
        <f t="shared" si="134"/>
        <v>0</v>
      </c>
      <c r="BM81" s="59">
        <f t="shared" si="135"/>
        <v>0</v>
      </c>
      <c r="BN81" s="58">
        <f t="shared" si="136"/>
        <v>0</v>
      </c>
      <c r="BP81" s="58">
        <f t="shared" si="137"/>
        <v>0</v>
      </c>
      <c r="BR81" s="57">
        <f t="shared" si="138"/>
        <v>0</v>
      </c>
      <c r="BS81" s="57">
        <f t="shared" si="139"/>
        <v>0</v>
      </c>
      <c r="BT81" s="59">
        <f t="shared" si="140"/>
        <v>0</v>
      </c>
      <c r="BU81" s="58">
        <f t="shared" si="141"/>
        <v>0</v>
      </c>
      <c r="BW81" s="56">
        <f t="shared" si="142"/>
        <v>0</v>
      </c>
      <c r="BX81" s="14">
        <f t="shared" si="143"/>
        <v>0</v>
      </c>
      <c r="BY81" s="59">
        <f t="shared" si="144"/>
        <v>0</v>
      </c>
      <c r="BZ81" s="58">
        <f t="shared" si="145"/>
        <v>0</v>
      </c>
      <c r="CB81" s="58">
        <f t="shared" si="146"/>
        <v>0</v>
      </c>
      <c r="CD81" s="58">
        <f t="shared" si="147"/>
        <v>0</v>
      </c>
      <c r="CG81" s="59">
        <f t="shared" si="148"/>
        <v>0</v>
      </c>
      <c r="CH81" s="59">
        <f t="shared" si="149"/>
        <v>0</v>
      </c>
      <c r="CI81" s="59">
        <f t="shared" si="150"/>
        <v>0</v>
      </c>
      <c r="CK81" s="59">
        <f t="shared" si="151"/>
        <v>0</v>
      </c>
      <c r="CL81" s="59">
        <f t="shared" si="152"/>
        <v>0</v>
      </c>
      <c r="CM81" s="59">
        <f t="shared" si="153"/>
        <v>0</v>
      </c>
      <c r="CN81" s="58">
        <f t="shared" si="154"/>
        <v>0</v>
      </c>
      <c r="CP81" s="59">
        <f t="shared" si="155"/>
        <v>0</v>
      </c>
      <c r="CQ81" s="59">
        <f t="shared" si="156"/>
        <v>0</v>
      </c>
      <c r="CR81" s="59">
        <f t="shared" si="157"/>
        <v>0</v>
      </c>
      <c r="CS81" s="58">
        <f t="shared" si="158"/>
        <v>0</v>
      </c>
      <c r="CU81" s="59">
        <f t="shared" si="159"/>
        <v>0</v>
      </c>
      <c r="CV81" s="59">
        <f t="shared" si="160"/>
        <v>0</v>
      </c>
      <c r="CX81" s="59">
        <f t="shared" si="161"/>
        <v>0</v>
      </c>
      <c r="CY81" s="59">
        <f t="shared" si="162"/>
        <v>0</v>
      </c>
      <c r="CZ81" s="58">
        <f t="shared" si="163"/>
        <v>0</v>
      </c>
      <c r="DB81" s="59">
        <f t="shared" si="164"/>
        <v>0</v>
      </c>
      <c r="DC81" s="59">
        <f t="shared" si="165"/>
        <v>0</v>
      </c>
      <c r="DD81" s="58">
        <f t="shared" si="166"/>
        <v>0</v>
      </c>
      <c r="DF81" s="58">
        <f t="shared" si="167"/>
        <v>0</v>
      </c>
      <c r="DH81" s="58">
        <f t="shared" si="168"/>
        <v>0</v>
      </c>
      <c r="DJ81" s="57">
        <f t="shared" si="169"/>
        <v>0</v>
      </c>
      <c r="DK81" s="57">
        <f t="shared" si="170"/>
        <v>0</v>
      </c>
      <c r="DL81" s="59">
        <f t="shared" si="171"/>
        <v>0</v>
      </c>
      <c r="DM81" s="58">
        <f t="shared" si="172"/>
        <v>0</v>
      </c>
      <c r="DO81" s="56">
        <f t="shared" si="173"/>
        <v>0</v>
      </c>
      <c r="DP81" s="14">
        <f t="shared" si="174"/>
        <v>0</v>
      </c>
      <c r="DQ81" s="59">
        <f t="shared" si="175"/>
        <v>0</v>
      </c>
      <c r="DR81" s="49">
        <f t="shared" si="176"/>
        <v>0</v>
      </c>
      <c r="DT81" s="58">
        <f t="shared" si="177"/>
        <v>0</v>
      </c>
      <c r="DU81" s="58"/>
      <c r="DV81" s="59">
        <f t="shared" si="178"/>
        <v>0</v>
      </c>
      <c r="DX81" s="58">
        <f t="shared" si="179"/>
        <v>0</v>
      </c>
      <c r="EA81" s="59">
        <f t="shared" si="180"/>
        <v>0</v>
      </c>
      <c r="EB81" s="59">
        <f t="shared" si="181"/>
        <v>0</v>
      </c>
      <c r="EC81" s="58">
        <f t="shared" si="182"/>
        <v>0</v>
      </c>
      <c r="EE81" s="29">
        <f t="shared" si="183"/>
        <v>0</v>
      </c>
      <c r="EF81" s="29">
        <f t="shared" si="184"/>
        <v>0</v>
      </c>
      <c r="EG81" s="58">
        <f t="shared" si="185"/>
        <v>0</v>
      </c>
      <c r="EI81" s="58">
        <f t="shared" si="186"/>
        <v>0</v>
      </c>
      <c r="EK81" s="59">
        <v>79</v>
      </c>
      <c r="EL81" s="59">
        <f>APE!$N$91*EO80</f>
        <v>0</v>
      </c>
      <c r="EM81" s="59">
        <f>IF(EK81&gt;APE!$O$91,0,IF(EK81&gt;APE!$P$91,IF(APE!$E$91="SAC",APE!$C$93/(APE!$O$91-APE!$P$91),IF(APE!$E$91="PRICE",IF(EK81&gt;APE!$D$91,EN81-EL81,EN81-EL81-APE!$C$95/APE!$D$91),0)),0))</f>
        <v>0</v>
      </c>
      <c r="EN81" s="59">
        <f>IF(EK81&gt;APE!$O$91,0,IF(APE!$E$91="SAC",EL81+EM81,IF(APE!$E$91="PRICE",IF(EK81&gt;APE!$P$91,APE!$C$93*APE!$G$91,EL81),0)))</f>
        <v>0</v>
      </c>
      <c r="EO81" s="59">
        <f t="shared" si="187"/>
        <v>0</v>
      </c>
    </row>
    <row r="82" spans="2:145" x14ac:dyDescent="0.25">
      <c r="B82" s="90" t="s">
        <v>144</v>
      </c>
      <c r="C82" s="93" t="s">
        <v>145</v>
      </c>
      <c r="D82" s="95"/>
      <c r="E82" s="91" t="s">
        <v>146</v>
      </c>
      <c r="F82" s="92">
        <f>F81+F85+C87</f>
        <v>1.1000000000000001</v>
      </c>
      <c r="U82" s="61">
        <f t="shared" si="110"/>
        <v>47726</v>
      </c>
      <c r="V82" s="25">
        <f t="shared" si="108"/>
        <v>2030</v>
      </c>
      <c r="W82" s="25">
        <f t="shared" si="109"/>
        <v>8</v>
      </c>
      <c r="X82" s="25"/>
      <c r="Y82" s="25"/>
      <c r="Z82" s="62">
        <f t="shared" si="111"/>
        <v>0</v>
      </c>
      <c r="AA82" s="62">
        <f t="shared" si="112"/>
        <v>0</v>
      </c>
      <c r="AB82" s="62">
        <f t="shared" si="113"/>
        <v>0</v>
      </c>
      <c r="AC82" s="33">
        <f t="shared" si="114"/>
        <v>0</v>
      </c>
      <c r="AD82" s="69">
        <f t="shared" si="115"/>
        <v>0.94823167126123176</v>
      </c>
      <c r="AE82" s="70">
        <f t="shared" si="116"/>
        <v>0</v>
      </c>
      <c r="AF82" s="9"/>
      <c r="AG82" s="9"/>
      <c r="AH82" s="9"/>
      <c r="AI82" s="9"/>
      <c r="AJ82" s="9"/>
      <c r="AK82" s="9"/>
      <c r="AL82" s="9"/>
      <c r="AM82" s="75">
        <f t="shared" si="188"/>
        <v>0</v>
      </c>
      <c r="AN82" s="9"/>
      <c r="AO82" s="74">
        <f t="shared" si="117"/>
        <v>0</v>
      </c>
      <c r="AP82" s="75">
        <f t="shared" si="118"/>
        <v>0</v>
      </c>
      <c r="AQ82" s="76">
        <f t="shared" si="119"/>
        <v>0</v>
      </c>
      <c r="AR82" s="9"/>
      <c r="AS82" s="75">
        <f t="shared" si="120"/>
        <v>0</v>
      </c>
      <c r="AT82" s="74">
        <f t="shared" si="121"/>
        <v>0</v>
      </c>
      <c r="AU82" s="33">
        <f t="shared" si="122"/>
        <v>0</v>
      </c>
      <c r="AV82" s="9"/>
      <c r="AW82" s="74">
        <f t="shared" si="123"/>
        <v>0</v>
      </c>
      <c r="AX82" s="75">
        <f t="shared" si="124"/>
        <v>0</v>
      </c>
      <c r="AY82" s="76">
        <f t="shared" si="125"/>
        <v>0</v>
      </c>
      <c r="BB82" s="59">
        <f t="shared" si="126"/>
        <v>0</v>
      </c>
      <c r="BC82" s="59">
        <f t="shared" si="127"/>
        <v>0</v>
      </c>
      <c r="BD82" s="59">
        <f t="shared" si="128"/>
        <v>0</v>
      </c>
      <c r="BF82" s="59">
        <f t="shared" si="129"/>
        <v>0</v>
      </c>
      <c r="BG82" s="59">
        <f t="shared" si="130"/>
        <v>0</v>
      </c>
      <c r="BH82" s="59">
        <f t="shared" si="131"/>
        <v>0</v>
      </c>
      <c r="BI82" s="58">
        <f t="shared" si="132"/>
        <v>0</v>
      </c>
      <c r="BK82" s="59">
        <f t="shared" si="133"/>
        <v>0</v>
      </c>
      <c r="BL82" s="59">
        <f t="shared" si="134"/>
        <v>0</v>
      </c>
      <c r="BM82" s="59">
        <f t="shared" si="135"/>
        <v>0</v>
      </c>
      <c r="BN82" s="58">
        <f t="shared" si="136"/>
        <v>0</v>
      </c>
      <c r="BP82" s="58">
        <f t="shared" si="137"/>
        <v>0</v>
      </c>
      <c r="BR82" s="57">
        <f t="shared" si="138"/>
        <v>0</v>
      </c>
      <c r="BS82" s="57">
        <f t="shared" si="139"/>
        <v>0</v>
      </c>
      <c r="BT82" s="59">
        <f t="shared" si="140"/>
        <v>0</v>
      </c>
      <c r="BU82" s="58">
        <f t="shared" si="141"/>
        <v>0</v>
      </c>
      <c r="BW82" s="56">
        <f t="shared" si="142"/>
        <v>0</v>
      </c>
      <c r="BX82" s="14">
        <f t="shared" si="143"/>
        <v>0</v>
      </c>
      <c r="BY82" s="59">
        <f t="shared" si="144"/>
        <v>0</v>
      </c>
      <c r="BZ82" s="58">
        <f t="shared" si="145"/>
        <v>0</v>
      </c>
      <c r="CB82" s="58">
        <f t="shared" si="146"/>
        <v>0</v>
      </c>
      <c r="CD82" s="58">
        <f t="shared" si="147"/>
        <v>0</v>
      </c>
      <c r="CG82" s="59">
        <f t="shared" si="148"/>
        <v>0</v>
      </c>
      <c r="CH82" s="59">
        <f t="shared" si="149"/>
        <v>0</v>
      </c>
      <c r="CI82" s="59">
        <f t="shared" si="150"/>
        <v>0</v>
      </c>
      <c r="CK82" s="59">
        <f t="shared" si="151"/>
        <v>0</v>
      </c>
      <c r="CL82" s="59">
        <f t="shared" si="152"/>
        <v>0</v>
      </c>
      <c r="CM82" s="59">
        <f t="shared" si="153"/>
        <v>0</v>
      </c>
      <c r="CN82" s="58">
        <f t="shared" si="154"/>
        <v>0</v>
      </c>
      <c r="CP82" s="59">
        <f t="shared" si="155"/>
        <v>0</v>
      </c>
      <c r="CQ82" s="59">
        <f t="shared" si="156"/>
        <v>0</v>
      </c>
      <c r="CR82" s="59">
        <f t="shared" si="157"/>
        <v>0</v>
      </c>
      <c r="CS82" s="58">
        <f t="shared" si="158"/>
        <v>0</v>
      </c>
      <c r="CU82" s="59">
        <f t="shared" si="159"/>
        <v>0</v>
      </c>
      <c r="CV82" s="59">
        <f t="shared" si="160"/>
        <v>0</v>
      </c>
      <c r="CX82" s="59">
        <f t="shared" si="161"/>
        <v>0</v>
      </c>
      <c r="CY82" s="59">
        <f t="shared" si="162"/>
        <v>0</v>
      </c>
      <c r="CZ82" s="58">
        <f t="shared" si="163"/>
        <v>0</v>
      </c>
      <c r="DB82" s="59">
        <f t="shared" si="164"/>
        <v>0</v>
      </c>
      <c r="DC82" s="59">
        <f t="shared" si="165"/>
        <v>0</v>
      </c>
      <c r="DD82" s="58">
        <f t="shared" si="166"/>
        <v>0</v>
      </c>
      <c r="DF82" s="58">
        <f t="shared" si="167"/>
        <v>0</v>
      </c>
      <c r="DH82" s="58">
        <f t="shared" si="168"/>
        <v>0</v>
      </c>
      <c r="DJ82" s="57">
        <f t="shared" si="169"/>
        <v>0</v>
      </c>
      <c r="DK82" s="57">
        <f t="shared" si="170"/>
        <v>0</v>
      </c>
      <c r="DL82" s="59">
        <f t="shared" si="171"/>
        <v>0</v>
      </c>
      <c r="DM82" s="58">
        <f t="shared" si="172"/>
        <v>0</v>
      </c>
      <c r="DO82" s="56">
        <f t="shared" si="173"/>
        <v>0</v>
      </c>
      <c r="DP82" s="14">
        <f t="shared" si="174"/>
        <v>0</v>
      </c>
      <c r="DQ82" s="59">
        <f t="shared" si="175"/>
        <v>0</v>
      </c>
      <c r="DR82" s="49">
        <f t="shared" si="176"/>
        <v>0</v>
      </c>
      <c r="DT82" s="58">
        <f t="shared" si="177"/>
        <v>0</v>
      </c>
      <c r="DU82" s="58"/>
      <c r="DV82" s="59">
        <f t="shared" si="178"/>
        <v>0</v>
      </c>
      <c r="DX82" s="58">
        <f t="shared" si="179"/>
        <v>0</v>
      </c>
      <c r="EA82" s="59">
        <f t="shared" si="180"/>
        <v>0</v>
      </c>
      <c r="EB82" s="59">
        <f t="shared" si="181"/>
        <v>0</v>
      </c>
      <c r="EC82" s="58">
        <f t="shared" si="182"/>
        <v>0</v>
      </c>
      <c r="EE82" s="29">
        <f t="shared" si="183"/>
        <v>0</v>
      </c>
      <c r="EF82" s="29">
        <f t="shared" si="184"/>
        <v>0</v>
      </c>
      <c r="EG82" s="58">
        <f t="shared" si="185"/>
        <v>0</v>
      </c>
      <c r="EI82" s="58">
        <f t="shared" si="186"/>
        <v>0</v>
      </c>
      <c r="EK82" s="59">
        <v>80</v>
      </c>
      <c r="EL82" s="59">
        <f>APE!$N$91*EO81</f>
        <v>0</v>
      </c>
      <c r="EM82" s="59">
        <f>IF(EK82&gt;APE!$O$91,0,IF(EK82&gt;APE!$P$91,IF(APE!$E$91="SAC",APE!$C$93/(APE!$O$91-APE!$P$91),IF(APE!$E$91="PRICE",IF(EK82&gt;APE!$D$91,EN82-EL82,EN82-EL82-APE!$C$95/APE!$D$91),0)),0))</f>
        <v>0</v>
      </c>
      <c r="EN82" s="59">
        <f>IF(EK82&gt;APE!$O$91,0,IF(APE!$E$91="SAC",EL82+EM82,IF(APE!$E$91="PRICE",IF(EK82&gt;APE!$P$91,APE!$C$93*APE!$G$91,EL82),0)))</f>
        <v>0</v>
      </c>
      <c r="EO82" s="59">
        <f t="shared" si="187"/>
        <v>0</v>
      </c>
    </row>
    <row r="83" spans="2:145" ht="14.25" customHeight="1" x14ac:dyDescent="0.25">
      <c r="B83" s="90" t="s">
        <v>147</v>
      </c>
      <c r="C83" s="93">
        <v>2.5640000000000001</v>
      </c>
      <c r="D83" s="95"/>
      <c r="E83" s="91" t="s">
        <v>148</v>
      </c>
      <c r="F83" s="92">
        <f>77%-F87+C87</f>
        <v>0.82000000000000006</v>
      </c>
      <c r="U83" s="61">
        <f t="shared" si="110"/>
        <v>47756</v>
      </c>
      <c r="V83" s="25">
        <f t="shared" si="108"/>
        <v>2030</v>
      </c>
      <c r="W83" s="25">
        <f t="shared" si="109"/>
        <v>9</v>
      </c>
      <c r="X83" s="25"/>
      <c r="Y83" s="25"/>
      <c r="Z83" s="62">
        <f t="shared" si="111"/>
        <v>0</v>
      </c>
      <c r="AA83" s="62">
        <f t="shared" si="112"/>
        <v>0</v>
      </c>
      <c r="AB83" s="62">
        <f t="shared" si="113"/>
        <v>0</v>
      </c>
      <c r="AC83" s="33">
        <f t="shared" si="114"/>
        <v>0</v>
      </c>
      <c r="AD83" s="69">
        <f t="shared" si="115"/>
        <v>0.94760182293499995</v>
      </c>
      <c r="AE83" s="70">
        <f t="shared" si="116"/>
        <v>0</v>
      </c>
      <c r="AF83" s="9"/>
      <c r="AG83" s="9"/>
      <c r="AH83" s="9"/>
      <c r="AI83" s="9"/>
      <c r="AJ83" s="9"/>
      <c r="AK83" s="9"/>
      <c r="AL83" s="9"/>
      <c r="AM83" s="75">
        <f t="shared" si="188"/>
        <v>0</v>
      </c>
      <c r="AN83" s="9"/>
      <c r="AO83" s="74">
        <f t="shared" si="117"/>
        <v>0</v>
      </c>
      <c r="AP83" s="75">
        <f t="shared" si="118"/>
        <v>0</v>
      </c>
      <c r="AQ83" s="76">
        <f t="shared" si="119"/>
        <v>0</v>
      </c>
      <c r="AR83" s="9"/>
      <c r="AS83" s="75">
        <f t="shared" si="120"/>
        <v>0</v>
      </c>
      <c r="AT83" s="74">
        <f t="shared" si="121"/>
        <v>0</v>
      </c>
      <c r="AU83" s="33">
        <f t="shared" si="122"/>
        <v>0</v>
      </c>
      <c r="AV83" s="9"/>
      <c r="AW83" s="74">
        <f t="shared" si="123"/>
        <v>0</v>
      </c>
      <c r="AX83" s="75">
        <f t="shared" si="124"/>
        <v>0</v>
      </c>
      <c r="AY83" s="76">
        <f t="shared" si="125"/>
        <v>0</v>
      </c>
      <c r="BB83" s="59">
        <f t="shared" si="126"/>
        <v>0</v>
      </c>
      <c r="BC83" s="59">
        <f t="shared" si="127"/>
        <v>0</v>
      </c>
      <c r="BD83" s="59">
        <f t="shared" si="128"/>
        <v>0</v>
      </c>
      <c r="BF83" s="59">
        <f t="shared" si="129"/>
        <v>0</v>
      </c>
      <c r="BG83" s="59">
        <f t="shared" si="130"/>
        <v>0</v>
      </c>
      <c r="BH83" s="59">
        <f t="shared" si="131"/>
        <v>0</v>
      </c>
      <c r="BI83" s="58">
        <f t="shared" si="132"/>
        <v>0</v>
      </c>
      <c r="BK83" s="59">
        <f t="shared" si="133"/>
        <v>0</v>
      </c>
      <c r="BL83" s="59">
        <f t="shared" si="134"/>
        <v>0</v>
      </c>
      <c r="BM83" s="59">
        <f t="shared" si="135"/>
        <v>0</v>
      </c>
      <c r="BN83" s="58">
        <f t="shared" si="136"/>
        <v>0</v>
      </c>
      <c r="BP83" s="58">
        <f t="shared" si="137"/>
        <v>0</v>
      </c>
      <c r="BR83" s="57">
        <f t="shared" si="138"/>
        <v>0</v>
      </c>
      <c r="BS83" s="57">
        <f t="shared" si="139"/>
        <v>0</v>
      </c>
      <c r="BT83" s="59">
        <f t="shared" si="140"/>
        <v>0</v>
      </c>
      <c r="BU83" s="58">
        <f t="shared" si="141"/>
        <v>0</v>
      </c>
      <c r="BW83" s="56">
        <f t="shared" si="142"/>
        <v>0</v>
      </c>
      <c r="BX83" s="14">
        <f t="shared" si="143"/>
        <v>0</v>
      </c>
      <c r="BY83" s="59">
        <f t="shared" si="144"/>
        <v>0</v>
      </c>
      <c r="BZ83" s="58">
        <f t="shared" si="145"/>
        <v>0</v>
      </c>
      <c r="CB83" s="58">
        <f t="shared" si="146"/>
        <v>0</v>
      </c>
      <c r="CD83" s="58">
        <f t="shared" si="147"/>
        <v>0</v>
      </c>
      <c r="CG83" s="59">
        <f t="shared" si="148"/>
        <v>0</v>
      </c>
      <c r="CH83" s="59">
        <f t="shared" si="149"/>
        <v>0</v>
      </c>
      <c r="CI83" s="59">
        <f t="shared" si="150"/>
        <v>0</v>
      </c>
      <c r="CK83" s="59">
        <f t="shared" si="151"/>
        <v>0</v>
      </c>
      <c r="CL83" s="59">
        <f t="shared" si="152"/>
        <v>0</v>
      </c>
      <c r="CM83" s="59">
        <f t="shared" si="153"/>
        <v>0</v>
      </c>
      <c r="CN83" s="58">
        <f t="shared" si="154"/>
        <v>0</v>
      </c>
      <c r="CP83" s="59">
        <f t="shared" si="155"/>
        <v>0</v>
      </c>
      <c r="CQ83" s="59">
        <f t="shared" si="156"/>
        <v>0</v>
      </c>
      <c r="CR83" s="59">
        <f t="shared" si="157"/>
        <v>0</v>
      </c>
      <c r="CS83" s="58">
        <f t="shared" si="158"/>
        <v>0</v>
      </c>
      <c r="CU83" s="59">
        <f t="shared" si="159"/>
        <v>0</v>
      </c>
      <c r="CV83" s="59">
        <f t="shared" si="160"/>
        <v>0</v>
      </c>
      <c r="CX83" s="59">
        <f t="shared" si="161"/>
        <v>0</v>
      </c>
      <c r="CY83" s="59">
        <f t="shared" si="162"/>
        <v>0</v>
      </c>
      <c r="CZ83" s="58">
        <f t="shared" si="163"/>
        <v>0</v>
      </c>
      <c r="DB83" s="59">
        <f t="shared" si="164"/>
        <v>0</v>
      </c>
      <c r="DC83" s="59">
        <f t="shared" si="165"/>
        <v>0</v>
      </c>
      <c r="DD83" s="58">
        <f t="shared" si="166"/>
        <v>0</v>
      </c>
      <c r="DF83" s="58">
        <f t="shared" si="167"/>
        <v>0</v>
      </c>
      <c r="DH83" s="58">
        <f t="shared" si="168"/>
        <v>0</v>
      </c>
      <c r="DJ83" s="57">
        <f t="shared" si="169"/>
        <v>0</v>
      </c>
      <c r="DK83" s="57">
        <f t="shared" si="170"/>
        <v>0</v>
      </c>
      <c r="DL83" s="59">
        <f t="shared" si="171"/>
        <v>0</v>
      </c>
      <c r="DM83" s="58">
        <f t="shared" si="172"/>
        <v>0</v>
      </c>
      <c r="DO83" s="56">
        <f t="shared" si="173"/>
        <v>0</v>
      </c>
      <c r="DP83" s="14">
        <f t="shared" si="174"/>
        <v>0</v>
      </c>
      <c r="DQ83" s="59">
        <f t="shared" si="175"/>
        <v>0</v>
      </c>
      <c r="DR83" s="49">
        <f t="shared" si="176"/>
        <v>0</v>
      </c>
      <c r="DT83" s="58">
        <f t="shared" si="177"/>
        <v>0</v>
      </c>
      <c r="DU83" s="58"/>
      <c r="DV83" s="59">
        <f t="shared" si="178"/>
        <v>0</v>
      </c>
      <c r="DX83" s="58">
        <f t="shared" si="179"/>
        <v>0</v>
      </c>
      <c r="EA83" s="59">
        <f t="shared" si="180"/>
        <v>0</v>
      </c>
      <c r="EB83" s="59">
        <f t="shared" si="181"/>
        <v>0</v>
      </c>
      <c r="EC83" s="58">
        <f t="shared" si="182"/>
        <v>0</v>
      </c>
      <c r="EE83" s="29">
        <f t="shared" si="183"/>
        <v>0</v>
      </c>
      <c r="EF83" s="29">
        <f t="shared" si="184"/>
        <v>0</v>
      </c>
      <c r="EG83" s="58">
        <f t="shared" si="185"/>
        <v>0</v>
      </c>
      <c r="EI83" s="58">
        <f t="shared" si="186"/>
        <v>0</v>
      </c>
      <c r="EK83" s="59">
        <v>81</v>
      </c>
      <c r="EL83" s="59">
        <f>APE!$N$91*EO82</f>
        <v>0</v>
      </c>
      <c r="EM83" s="59">
        <f>IF(EK83&gt;APE!$O$91,0,IF(EK83&gt;APE!$P$91,IF(APE!$E$91="SAC",APE!$C$93/(APE!$O$91-APE!$P$91),IF(APE!$E$91="PRICE",IF(EK83&gt;APE!$D$91,EN83-EL83,EN83-EL83-APE!$C$95/APE!$D$91),0)),0))</f>
        <v>0</v>
      </c>
      <c r="EN83" s="59">
        <f>IF(EK83&gt;APE!$O$91,0,IF(APE!$E$91="SAC",EL83+EM83,IF(APE!$E$91="PRICE",IF(EK83&gt;APE!$P$91,APE!$C$93*APE!$G$91,EL83),0)))</f>
        <v>0</v>
      </c>
      <c r="EO83" s="59">
        <f t="shared" si="187"/>
        <v>0</v>
      </c>
    </row>
    <row r="84" spans="2:145" x14ac:dyDescent="0.25">
      <c r="B84" s="90" t="s">
        <v>149</v>
      </c>
      <c r="C84" s="93">
        <v>21.3</v>
      </c>
      <c r="D84" s="95"/>
      <c r="E84" s="95"/>
      <c r="F84" s="95"/>
      <c r="U84" s="61">
        <f t="shared" si="110"/>
        <v>47787</v>
      </c>
      <c r="V84" s="25">
        <f t="shared" si="108"/>
        <v>2030</v>
      </c>
      <c r="W84" s="25">
        <f t="shared" si="109"/>
        <v>10</v>
      </c>
      <c r="X84" s="25"/>
      <c r="Y84" s="25"/>
      <c r="Z84" s="62">
        <f t="shared" si="111"/>
        <v>0</v>
      </c>
      <c r="AA84" s="62">
        <f t="shared" si="112"/>
        <v>0</v>
      </c>
      <c r="AB84" s="62">
        <f t="shared" si="113"/>
        <v>0</v>
      </c>
      <c r="AC84" s="33">
        <f t="shared" si="114"/>
        <v>0</v>
      </c>
      <c r="AD84" s="69">
        <f t="shared" si="115"/>
        <v>0.94697239297584668</v>
      </c>
      <c r="AE84" s="70">
        <f t="shared" si="116"/>
        <v>0</v>
      </c>
      <c r="AF84" s="9"/>
      <c r="AG84" s="9"/>
      <c r="AH84" s="9"/>
      <c r="AI84" s="9"/>
      <c r="AJ84" s="9"/>
      <c r="AK84" s="9"/>
      <c r="AL84" s="9"/>
      <c r="AM84" s="75">
        <f t="shared" si="188"/>
        <v>0</v>
      </c>
      <c r="AN84" s="9"/>
      <c r="AO84" s="74">
        <f t="shared" si="117"/>
        <v>0</v>
      </c>
      <c r="AP84" s="75">
        <f t="shared" si="118"/>
        <v>0</v>
      </c>
      <c r="AQ84" s="76">
        <f t="shared" si="119"/>
        <v>0</v>
      </c>
      <c r="AR84" s="9"/>
      <c r="AS84" s="75">
        <f t="shared" si="120"/>
        <v>0</v>
      </c>
      <c r="AT84" s="74">
        <f t="shared" si="121"/>
        <v>0</v>
      </c>
      <c r="AU84" s="33">
        <f t="shared" si="122"/>
        <v>0</v>
      </c>
      <c r="AV84" s="9"/>
      <c r="AW84" s="74">
        <f t="shared" si="123"/>
        <v>0</v>
      </c>
      <c r="AX84" s="75">
        <f t="shared" si="124"/>
        <v>0</v>
      </c>
      <c r="AY84" s="76">
        <f t="shared" si="125"/>
        <v>0</v>
      </c>
      <c r="BB84" s="59">
        <f t="shared" si="126"/>
        <v>0</v>
      </c>
      <c r="BC84" s="59">
        <f t="shared" si="127"/>
        <v>0</v>
      </c>
      <c r="BD84" s="59">
        <f t="shared" si="128"/>
        <v>0</v>
      </c>
      <c r="BF84" s="59">
        <f t="shared" si="129"/>
        <v>0</v>
      </c>
      <c r="BG84" s="59">
        <f t="shared" si="130"/>
        <v>0</v>
      </c>
      <c r="BH84" s="59">
        <f t="shared" si="131"/>
        <v>0</v>
      </c>
      <c r="BI84" s="58">
        <f t="shared" si="132"/>
        <v>0</v>
      </c>
      <c r="BK84" s="59">
        <f t="shared" si="133"/>
        <v>0</v>
      </c>
      <c r="BL84" s="59">
        <f t="shared" si="134"/>
        <v>0</v>
      </c>
      <c r="BM84" s="59">
        <f t="shared" si="135"/>
        <v>0</v>
      </c>
      <c r="BN84" s="58">
        <f t="shared" si="136"/>
        <v>0</v>
      </c>
      <c r="BP84" s="58">
        <f t="shared" si="137"/>
        <v>0</v>
      </c>
      <c r="BR84" s="57">
        <f t="shared" si="138"/>
        <v>0</v>
      </c>
      <c r="BS84" s="57">
        <f t="shared" si="139"/>
        <v>0</v>
      </c>
      <c r="BT84" s="59">
        <f t="shared" si="140"/>
        <v>0</v>
      </c>
      <c r="BU84" s="58">
        <f t="shared" si="141"/>
        <v>0</v>
      </c>
      <c r="BW84" s="56">
        <f t="shared" si="142"/>
        <v>0</v>
      </c>
      <c r="BX84" s="14">
        <f t="shared" si="143"/>
        <v>0</v>
      </c>
      <c r="BY84" s="59">
        <f t="shared" si="144"/>
        <v>0</v>
      </c>
      <c r="BZ84" s="58">
        <f t="shared" si="145"/>
        <v>0</v>
      </c>
      <c r="CB84" s="58">
        <f t="shared" si="146"/>
        <v>0</v>
      </c>
      <c r="CD84" s="58">
        <f t="shared" si="147"/>
        <v>0</v>
      </c>
      <c r="CG84" s="59">
        <f t="shared" si="148"/>
        <v>0</v>
      </c>
      <c r="CH84" s="59">
        <f t="shared" si="149"/>
        <v>0</v>
      </c>
      <c r="CI84" s="59">
        <f t="shared" si="150"/>
        <v>0</v>
      </c>
      <c r="CK84" s="59">
        <f t="shared" si="151"/>
        <v>0</v>
      </c>
      <c r="CL84" s="59">
        <f t="shared" si="152"/>
        <v>0</v>
      </c>
      <c r="CM84" s="59">
        <f t="shared" si="153"/>
        <v>0</v>
      </c>
      <c r="CN84" s="58">
        <f t="shared" si="154"/>
        <v>0</v>
      </c>
      <c r="CP84" s="59">
        <f t="shared" si="155"/>
        <v>0</v>
      </c>
      <c r="CQ84" s="59">
        <f t="shared" si="156"/>
        <v>0</v>
      </c>
      <c r="CR84" s="59">
        <f t="shared" si="157"/>
        <v>0</v>
      </c>
      <c r="CS84" s="58">
        <f t="shared" si="158"/>
        <v>0</v>
      </c>
      <c r="CU84" s="59">
        <f t="shared" si="159"/>
        <v>0</v>
      </c>
      <c r="CV84" s="59">
        <f t="shared" si="160"/>
        <v>0</v>
      </c>
      <c r="CX84" s="59">
        <f t="shared" si="161"/>
        <v>0</v>
      </c>
      <c r="CY84" s="59">
        <f t="shared" si="162"/>
        <v>0</v>
      </c>
      <c r="CZ84" s="58">
        <f t="shared" si="163"/>
        <v>0</v>
      </c>
      <c r="DB84" s="59">
        <f t="shared" si="164"/>
        <v>0</v>
      </c>
      <c r="DC84" s="59">
        <f t="shared" si="165"/>
        <v>0</v>
      </c>
      <c r="DD84" s="58">
        <f t="shared" si="166"/>
        <v>0</v>
      </c>
      <c r="DF84" s="58">
        <f t="shared" si="167"/>
        <v>0</v>
      </c>
      <c r="DH84" s="58">
        <f t="shared" si="168"/>
        <v>0</v>
      </c>
      <c r="DJ84" s="57">
        <f t="shared" si="169"/>
        <v>0</v>
      </c>
      <c r="DK84" s="57">
        <f t="shared" si="170"/>
        <v>0</v>
      </c>
      <c r="DL84" s="59">
        <f t="shared" si="171"/>
        <v>0</v>
      </c>
      <c r="DM84" s="58">
        <f t="shared" si="172"/>
        <v>0</v>
      </c>
      <c r="DO84" s="56">
        <f t="shared" si="173"/>
        <v>0</v>
      </c>
      <c r="DP84" s="14">
        <f t="shared" si="174"/>
        <v>0</v>
      </c>
      <c r="DQ84" s="59">
        <f t="shared" si="175"/>
        <v>0</v>
      </c>
      <c r="DR84" s="49">
        <f t="shared" si="176"/>
        <v>0</v>
      </c>
      <c r="DT84" s="58">
        <f t="shared" si="177"/>
        <v>0</v>
      </c>
      <c r="DU84" s="58"/>
      <c r="DV84" s="59">
        <f t="shared" si="178"/>
        <v>0</v>
      </c>
      <c r="DX84" s="58">
        <f t="shared" si="179"/>
        <v>0</v>
      </c>
      <c r="EA84" s="59">
        <f t="shared" si="180"/>
        <v>0</v>
      </c>
      <c r="EB84" s="59">
        <f t="shared" si="181"/>
        <v>0</v>
      </c>
      <c r="EC84" s="58">
        <f t="shared" si="182"/>
        <v>0</v>
      </c>
      <c r="EE84" s="29">
        <f t="shared" si="183"/>
        <v>0</v>
      </c>
      <c r="EF84" s="29">
        <f t="shared" si="184"/>
        <v>0</v>
      </c>
      <c r="EG84" s="58">
        <f t="shared" si="185"/>
        <v>0</v>
      </c>
      <c r="EI84" s="58">
        <f t="shared" si="186"/>
        <v>0</v>
      </c>
      <c r="EK84" s="59">
        <v>82</v>
      </c>
      <c r="EL84" s="59">
        <f>APE!$N$91*EO83</f>
        <v>0</v>
      </c>
      <c r="EM84" s="59">
        <f>IF(EK84&gt;APE!$O$91,0,IF(EK84&gt;APE!$P$91,IF(APE!$E$91="SAC",APE!$C$93/(APE!$O$91-APE!$P$91),IF(APE!$E$91="PRICE",IF(EK84&gt;APE!$D$91,EN84-EL84,EN84-EL84-APE!$C$95/APE!$D$91),0)),0))</f>
        <v>0</v>
      </c>
      <c r="EN84" s="59">
        <f>IF(EK84&gt;APE!$O$91,0,IF(APE!$E$91="SAC",EL84+EM84,IF(APE!$E$91="PRICE",IF(EK84&gt;APE!$P$91,APE!$C$93*APE!$G$91,EL84),0)))</f>
        <v>0</v>
      </c>
      <c r="EO84" s="59">
        <f t="shared" si="187"/>
        <v>0</v>
      </c>
    </row>
    <row r="85" spans="2:145" x14ac:dyDescent="0.25">
      <c r="B85" s="90" t="s">
        <v>150</v>
      </c>
      <c r="C85" s="94">
        <v>0.02</v>
      </c>
      <c r="D85" s="95"/>
      <c r="E85" s="91" t="s">
        <v>151</v>
      </c>
      <c r="F85" s="92">
        <v>0.2</v>
      </c>
      <c r="U85" s="61">
        <f t="shared" si="110"/>
        <v>47817</v>
      </c>
      <c r="V85" s="25">
        <f t="shared" si="108"/>
        <v>2030</v>
      </c>
      <c r="W85" s="25">
        <f t="shared" si="109"/>
        <v>11</v>
      </c>
      <c r="X85" s="25"/>
      <c r="Y85" s="25"/>
      <c r="Z85" s="62">
        <f t="shared" si="111"/>
        <v>0</v>
      </c>
      <c r="AA85" s="62">
        <f t="shared" si="112"/>
        <v>0</v>
      </c>
      <c r="AB85" s="62">
        <f t="shared" si="113"/>
        <v>0</v>
      </c>
      <c r="AC85" s="33">
        <f t="shared" si="114"/>
        <v>0</v>
      </c>
      <c r="AD85" s="69">
        <f t="shared" si="115"/>
        <v>0.94634338110587801</v>
      </c>
      <c r="AE85" s="70">
        <f t="shared" si="116"/>
        <v>0</v>
      </c>
      <c r="AF85" s="9"/>
      <c r="AG85" s="9"/>
      <c r="AH85" s="9"/>
      <c r="AI85" s="9"/>
      <c r="AJ85" s="9"/>
      <c r="AK85" s="9"/>
      <c r="AL85" s="9"/>
      <c r="AM85" s="75">
        <f t="shared" si="188"/>
        <v>0</v>
      </c>
      <c r="AN85" s="9"/>
      <c r="AO85" s="74">
        <f t="shared" si="117"/>
        <v>0</v>
      </c>
      <c r="AP85" s="75">
        <f t="shared" si="118"/>
        <v>0</v>
      </c>
      <c r="AQ85" s="76">
        <f t="shared" si="119"/>
        <v>0</v>
      </c>
      <c r="AR85" s="9"/>
      <c r="AS85" s="75">
        <f t="shared" si="120"/>
        <v>0</v>
      </c>
      <c r="AT85" s="74">
        <f t="shared" si="121"/>
        <v>0</v>
      </c>
      <c r="AU85" s="33">
        <f t="shared" si="122"/>
        <v>0</v>
      </c>
      <c r="AV85" s="9"/>
      <c r="AW85" s="74">
        <f t="shared" si="123"/>
        <v>0</v>
      </c>
      <c r="AX85" s="75">
        <f t="shared" si="124"/>
        <v>0</v>
      </c>
      <c r="AY85" s="76">
        <f t="shared" si="125"/>
        <v>0</v>
      </c>
      <c r="BB85" s="59">
        <f t="shared" si="126"/>
        <v>0</v>
      </c>
      <c r="BC85" s="59">
        <f t="shared" si="127"/>
        <v>0</v>
      </c>
      <c r="BD85" s="59">
        <f t="shared" si="128"/>
        <v>0</v>
      </c>
      <c r="BF85" s="59">
        <f t="shared" si="129"/>
        <v>0</v>
      </c>
      <c r="BG85" s="59">
        <f t="shared" si="130"/>
        <v>0</v>
      </c>
      <c r="BH85" s="59">
        <f t="shared" si="131"/>
        <v>0</v>
      </c>
      <c r="BI85" s="58">
        <f t="shared" si="132"/>
        <v>0</v>
      </c>
      <c r="BK85" s="59">
        <f t="shared" si="133"/>
        <v>0</v>
      </c>
      <c r="BL85" s="59">
        <f t="shared" si="134"/>
        <v>0</v>
      </c>
      <c r="BM85" s="59">
        <f t="shared" si="135"/>
        <v>0</v>
      </c>
      <c r="BN85" s="58">
        <f t="shared" si="136"/>
        <v>0</v>
      </c>
      <c r="BP85" s="58">
        <f t="shared" si="137"/>
        <v>0</v>
      </c>
      <c r="BR85" s="57">
        <f t="shared" si="138"/>
        <v>0</v>
      </c>
      <c r="BS85" s="57">
        <f t="shared" si="139"/>
        <v>0</v>
      </c>
      <c r="BT85" s="59">
        <f t="shared" si="140"/>
        <v>0</v>
      </c>
      <c r="BU85" s="58">
        <f t="shared" si="141"/>
        <v>0</v>
      </c>
      <c r="BW85" s="56">
        <f t="shared" si="142"/>
        <v>0</v>
      </c>
      <c r="BX85" s="14">
        <f t="shared" si="143"/>
        <v>0</v>
      </c>
      <c r="BY85" s="59">
        <f t="shared" si="144"/>
        <v>0</v>
      </c>
      <c r="BZ85" s="58">
        <f t="shared" si="145"/>
        <v>0</v>
      </c>
      <c r="CB85" s="58">
        <f t="shared" si="146"/>
        <v>0</v>
      </c>
      <c r="CD85" s="58">
        <f t="shared" si="147"/>
        <v>0</v>
      </c>
      <c r="CG85" s="59">
        <f t="shared" si="148"/>
        <v>0</v>
      </c>
      <c r="CH85" s="59">
        <f t="shared" si="149"/>
        <v>0</v>
      </c>
      <c r="CI85" s="59">
        <f t="shared" si="150"/>
        <v>0</v>
      </c>
      <c r="CK85" s="59">
        <f t="shared" si="151"/>
        <v>0</v>
      </c>
      <c r="CL85" s="59">
        <f t="shared" si="152"/>
        <v>0</v>
      </c>
      <c r="CM85" s="59">
        <f t="shared" si="153"/>
        <v>0</v>
      </c>
      <c r="CN85" s="58">
        <f t="shared" si="154"/>
        <v>0</v>
      </c>
      <c r="CP85" s="59">
        <f t="shared" si="155"/>
        <v>0</v>
      </c>
      <c r="CQ85" s="59">
        <f t="shared" si="156"/>
        <v>0</v>
      </c>
      <c r="CR85" s="59">
        <f t="shared" si="157"/>
        <v>0</v>
      </c>
      <c r="CS85" s="58">
        <f t="shared" si="158"/>
        <v>0</v>
      </c>
      <c r="CU85" s="59">
        <f t="shared" si="159"/>
        <v>0</v>
      </c>
      <c r="CV85" s="59">
        <f t="shared" si="160"/>
        <v>0</v>
      </c>
      <c r="CX85" s="59">
        <f t="shared" si="161"/>
        <v>0</v>
      </c>
      <c r="CY85" s="59">
        <f t="shared" si="162"/>
        <v>0</v>
      </c>
      <c r="CZ85" s="58">
        <f t="shared" si="163"/>
        <v>0</v>
      </c>
      <c r="DB85" s="59">
        <f t="shared" si="164"/>
        <v>0</v>
      </c>
      <c r="DC85" s="59">
        <f t="shared" si="165"/>
        <v>0</v>
      </c>
      <c r="DD85" s="58">
        <f t="shared" si="166"/>
        <v>0</v>
      </c>
      <c r="DF85" s="58">
        <f t="shared" si="167"/>
        <v>0</v>
      </c>
      <c r="DH85" s="58">
        <f t="shared" si="168"/>
        <v>0</v>
      </c>
      <c r="DJ85" s="57">
        <f t="shared" si="169"/>
        <v>0</v>
      </c>
      <c r="DK85" s="57">
        <f t="shared" si="170"/>
        <v>0</v>
      </c>
      <c r="DL85" s="59">
        <f t="shared" si="171"/>
        <v>0</v>
      </c>
      <c r="DM85" s="58">
        <f t="shared" si="172"/>
        <v>0</v>
      </c>
      <c r="DO85" s="56">
        <f t="shared" si="173"/>
        <v>0</v>
      </c>
      <c r="DP85" s="14">
        <f t="shared" si="174"/>
        <v>0</v>
      </c>
      <c r="DQ85" s="59">
        <f t="shared" si="175"/>
        <v>0</v>
      </c>
      <c r="DR85" s="49">
        <f t="shared" si="176"/>
        <v>0</v>
      </c>
      <c r="DT85" s="58">
        <f t="shared" si="177"/>
        <v>0</v>
      </c>
      <c r="DU85" s="58"/>
      <c r="DV85" s="59">
        <f t="shared" si="178"/>
        <v>0</v>
      </c>
      <c r="DX85" s="58">
        <f t="shared" si="179"/>
        <v>0</v>
      </c>
      <c r="EA85" s="59">
        <f t="shared" si="180"/>
        <v>0</v>
      </c>
      <c r="EB85" s="59">
        <f t="shared" si="181"/>
        <v>0</v>
      </c>
      <c r="EC85" s="58">
        <f t="shared" si="182"/>
        <v>0</v>
      </c>
      <c r="EE85" s="29">
        <f t="shared" si="183"/>
        <v>0</v>
      </c>
      <c r="EF85" s="29">
        <f t="shared" si="184"/>
        <v>0</v>
      </c>
      <c r="EG85" s="58">
        <f t="shared" si="185"/>
        <v>0</v>
      </c>
      <c r="EI85" s="58">
        <f t="shared" si="186"/>
        <v>0</v>
      </c>
      <c r="EK85" s="59">
        <v>83</v>
      </c>
      <c r="EL85" s="59">
        <f>APE!$N$91*EO84</f>
        <v>0</v>
      </c>
      <c r="EM85" s="59">
        <f>IF(EK85&gt;APE!$O$91,0,IF(EK85&gt;APE!$P$91,IF(APE!$E$91="SAC",APE!$C$93/(APE!$O$91-APE!$P$91),IF(APE!$E$91="PRICE",IF(EK85&gt;APE!$D$91,EN85-EL85,EN85-EL85-APE!$C$95/APE!$D$91),0)),0))</f>
        <v>0</v>
      </c>
      <c r="EN85" s="59">
        <f>IF(EK85&gt;APE!$O$91,0,IF(APE!$E$91="SAC",EL85+EM85,IF(APE!$E$91="PRICE",IF(EK85&gt;APE!$P$91,APE!$C$93*APE!$G$91,EL85),0)))</f>
        <v>0</v>
      </c>
      <c r="EO85" s="59">
        <f t="shared" si="187"/>
        <v>0</v>
      </c>
    </row>
    <row r="86" spans="2:145" s="16" customFormat="1" x14ac:dyDescent="0.25">
      <c r="B86" s="90" t="s">
        <v>152</v>
      </c>
      <c r="C86" s="94">
        <v>8.0000000000000002E-3</v>
      </c>
      <c r="D86" s="95"/>
      <c r="E86" s="91" t="s">
        <v>153</v>
      </c>
      <c r="F86" s="91">
        <v>1.4</v>
      </c>
      <c r="U86" s="61">
        <f t="shared" si="110"/>
        <v>47848</v>
      </c>
      <c r="V86" s="25">
        <f t="shared" si="108"/>
        <v>2030</v>
      </c>
      <c r="W86" s="25">
        <f t="shared" si="109"/>
        <v>12</v>
      </c>
      <c r="X86" s="25"/>
      <c r="Y86" s="28"/>
      <c r="Z86" s="62">
        <f t="shared" si="111"/>
        <v>0</v>
      </c>
      <c r="AA86" s="62">
        <f t="shared" si="112"/>
        <v>0</v>
      </c>
      <c r="AB86" s="62">
        <f t="shared" si="113"/>
        <v>0</v>
      </c>
      <c r="AC86" s="33">
        <f t="shared" si="114"/>
        <v>0</v>
      </c>
      <c r="AD86" s="69">
        <f t="shared" si="115"/>
        <v>0.94571478704738465</v>
      </c>
      <c r="AE86" s="70">
        <f t="shared" si="116"/>
        <v>0</v>
      </c>
      <c r="AF86" s="9"/>
      <c r="AG86" s="9"/>
      <c r="AH86" s="9"/>
      <c r="AI86" s="9"/>
      <c r="AJ86" s="9"/>
      <c r="AK86" s="9"/>
      <c r="AL86" s="9"/>
      <c r="AM86" s="75">
        <f t="shared" si="188"/>
        <v>0</v>
      </c>
      <c r="AN86" s="9"/>
      <c r="AO86" s="74">
        <f t="shared" si="117"/>
        <v>0</v>
      </c>
      <c r="AP86" s="75">
        <f t="shared" si="118"/>
        <v>0</v>
      </c>
      <c r="AQ86" s="76">
        <f t="shared" si="119"/>
        <v>0</v>
      </c>
      <c r="AR86" s="9"/>
      <c r="AS86" s="75">
        <f t="shared" si="120"/>
        <v>0</v>
      </c>
      <c r="AT86" s="74">
        <f t="shared" si="121"/>
        <v>0</v>
      </c>
      <c r="AU86" s="33">
        <f t="shared" si="122"/>
        <v>0</v>
      </c>
      <c r="AV86" s="9"/>
      <c r="AW86" s="74">
        <f t="shared" si="123"/>
        <v>0</v>
      </c>
      <c r="AX86" s="75">
        <f t="shared" si="124"/>
        <v>0</v>
      </c>
      <c r="AY86" s="76">
        <f t="shared" si="125"/>
        <v>0</v>
      </c>
      <c r="BB86" s="59">
        <f t="shared" si="126"/>
        <v>0</v>
      </c>
      <c r="BC86" s="59">
        <f t="shared" si="127"/>
        <v>0</v>
      </c>
      <c r="BD86" s="59">
        <f t="shared" si="128"/>
        <v>0</v>
      </c>
      <c r="BF86" s="59">
        <f t="shared" si="129"/>
        <v>0</v>
      </c>
      <c r="BG86" s="59">
        <f t="shared" si="130"/>
        <v>0</v>
      </c>
      <c r="BH86" s="59">
        <f t="shared" si="131"/>
        <v>0</v>
      </c>
      <c r="BI86" s="58">
        <f t="shared" si="132"/>
        <v>0</v>
      </c>
      <c r="BK86" s="59">
        <f t="shared" si="133"/>
        <v>0</v>
      </c>
      <c r="BL86" s="59">
        <f t="shared" si="134"/>
        <v>0</v>
      </c>
      <c r="BM86" s="59">
        <f t="shared" si="135"/>
        <v>0</v>
      </c>
      <c r="BN86" s="58">
        <f t="shared" si="136"/>
        <v>0</v>
      </c>
      <c r="BP86" s="58">
        <f t="shared" si="137"/>
        <v>0</v>
      </c>
      <c r="BR86" s="57">
        <f t="shared" si="138"/>
        <v>0</v>
      </c>
      <c r="BS86" s="57">
        <f t="shared" si="139"/>
        <v>0</v>
      </c>
      <c r="BT86" s="59">
        <f t="shared" si="140"/>
        <v>0</v>
      </c>
      <c r="BU86" s="58">
        <f t="shared" si="141"/>
        <v>0</v>
      </c>
      <c r="BW86" s="56">
        <f t="shared" si="142"/>
        <v>0</v>
      </c>
      <c r="BX86" s="14">
        <f t="shared" si="143"/>
        <v>0</v>
      </c>
      <c r="BY86" s="59">
        <f t="shared" si="144"/>
        <v>0</v>
      </c>
      <c r="BZ86" s="58">
        <f t="shared" si="145"/>
        <v>0</v>
      </c>
      <c r="CB86" s="58">
        <f t="shared" si="146"/>
        <v>0</v>
      </c>
      <c r="CD86" s="58">
        <f t="shared" si="147"/>
        <v>0</v>
      </c>
      <c r="CG86" s="59">
        <f t="shared" si="148"/>
        <v>0</v>
      </c>
      <c r="CH86" s="59">
        <f t="shared" si="149"/>
        <v>0</v>
      </c>
      <c r="CI86" s="59">
        <f t="shared" si="150"/>
        <v>0</v>
      </c>
      <c r="CK86" s="59">
        <f t="shared" si="151"/>
        <v>0</v>
      </c>
      <c r="CL86" s="59">
        <f t="shared" si="152"/>
        <v>0</v>
      </c>
      <c r="CM86" s="59">
        <f t="shared" si="153"/>
        <v>0</v>
      </c>
      <c r="CN86" s="58">
        <f t="shared" si="154"/>
        <v>0</v>
      </c>
      <c r="CP86" s="59">
        <f t="shared" si="155"/>
        <v>0</v>
      </c>
      <c r="CQ86" s="59">
        <f t="shared" si="156"/>
        <v>0</v>
      </c>
      <c r="CR86" s="59">
        <f t="shared" si="157"/>
        <v>0</v>
      </c>
      <c r="CS86" s="58">
        <f t="shared" si="158"/>
        <v>0</v>
      </c>
      <c r="CU86" s="59">
        <f t="shared" si="159"/>
        <v>0</v>
      </c>
      <c r="CV86" s="59">
        <f t="shared" si="160"/>
        <v>0</v>
      </c>
      <c r="CX86" s="59">
        <f t="shared" si="161"/>
        <v>0</v>
      </c>
      <c r="CY86" s="59">
        <f t="shared" si="162"/>
        <v>0</v>
      </c>
      <c r="CZ86" s="58">
        <f t="shared" si="163"/>
        <v>0</v>
      </c>
      <c r="DB86" s="59">
        <f t="shared" si="164"/>
        <v>0</v>
      </c>
      <c r="DC86" s="59">
        <f t="shared" si="165"/>
        <v>0</v>
      </c>
      <c r="DD86" s="58">
        <f t="shared" si="166"/>
        <v>0</v>
      </c>
      <c r="DF86" s="58">
        <f t="shared" si="167"/>
        <v>0</v>
      </c>
      <c r="DH86" s="58">
        <f t="shared" si="168"/>
        <v>0</v>
      </c>
      <c r="DJ86" s="57">
        <f t="shared" si="169"/>
        <v>0</v>
      </c>
      <c r="DK86" s="57">
        <f t="shared" si="170"/>
        <v>0</v>
      </c>
      <c r="DL86" s="59">
        <f t="shared" si="171"/>
        <v>0</v>
      </c>
      <c r="DM86" s="58">
        <f t="shared" si="172"/>
        <v>0</v>
      </c>
      <c r="DO86" s="56">
        <f t="shared" si="173"/>
        <v>0</v>
      </c>
      <c r="DP86" s="14">
        <f t="shared" si="174"/>
        <v>0</v>
      </c>
      <c r="DQ86" s="59">
        <f t="shared" si="175"/>
        <v>0</v>
      </c>
      <c r="DR86" s="49">
        <f t="shared" si="176"/>
        <v>0</v>
      </c>
      <c r="DT86" s="58">
        <f t="shared" si="177"/>
        <v>0</v>
      </c>
      <c r="DU86" s="58"/>
      <c r="DV86" s="59">
        <f t="shared" si="178"/>
        <v>0</v>
      </c>
      <c r="DX86" s="58">
        <f t="shared" si="179"/>
        <v>0</v>
      </c>
      <c r="EA86" s="59">
        <f t="shared" si="180"/>
        <v>0</v>
      </c>
      <c r="EB86" s="59">
        <f t="shared" si="181"/>
        <v>0</v>
      </c>
      <c r="EC86" s="58">
        <f t="shared" si="182"/>
        <v>0</v>
      </c>
      <c r="EE86" s="29">
        <f t="shared" si="183"/>
        <v>0</v>
      </c>
      <c r="EF86" s="29">
        <f t="shared" si="184"/>
        <v>0</v>
      </c>
      <c r="EG86" s="58">
        <f t="shared" si="185"/>
        <v>0</v>
      </c>
      <c r="EI86" s="58">
        <f t="shared" si="186"/>
        <v>0</v>
      </c>
      <c r="EK86" s="59">
        <v>84</v>
      </c>
      <c r="EL86" s="59">
        <f>APE!$N$91*EO85</f>
        <v>0</v>
      </c>
      <c r="EM86" s="59">
        <f>IF(EK86&gt;APE!$O$91,0,IF(EK86&gt;APE!$P$91,IF(APE!$E$91="SAC",APE!$C$93/(APE!$O$91-APE!$P$91),IF(APE!$E$91="PRICE",IF(EK86&gt;APE!$D$91,EN86-EL86,EN86-EL86-APE!$C$95/APE!$D$91),0)),0))</f>
        <v>0</v>
      </c>
      <c r="EN86" s="59">
        <f>IF(EK86&gt;APE!$O$91,0,IF(APE!$E$91="SAC",EL86+EM86,IF(APE!$E$91="PRICE",IF(EK86&gt;APE!$P$91,APE!$C$93*APE!$G$91,EL86),0)))</f>
        <v>0</v>
      </c>
      <c r="EO86" s="59">
        <f t="shared" si="187"/>
        <v>0</v>
      </c>
    </row>
    <row r="87" spans="2:145" x14ac:dyDescent="0.25">
      <c r="B87" s="90" t="s">
        <v>154</v>
      </c>
      <c r="C87" s="94">
        <v>0.05</v>
      </c>
      <c r="D87" s="95"/>
      <c r="E87" s="91" t="s">
        <v>155</v>
      </c>
      <c r="F87" s="92">
        <f>IF(M14=1,0%,IF(M14=0.92,2%,0%))</f>
        <v>0</v>
      </c>
      <c r="U87" s="61">
        <f t="shared" si="110"/>
        <v>47879</v>
      </c>
      <c r="V87" s="25">
        <f t="shared" si="108"/>
        <v>2031</v>
      </c>
      <c r="W87" s="25">
        <f t="shared" si="109"/>
        <v>1</v>
      </c>
      <c r="X87" s="25"/>
      <c r="Y87" s="25"/>
      <c r="Z87" s="62">
        <f t="shared" si="111"/>
        <v>0</v>
      </c>
      <c r="AA87" s="62">
        <f t="shared" si="112"/>
        <v>0</v>
      </c>
      <c r="AB87" s="62">
        <f t="shared" si="113"/>
        <v>0</v>
      </c>
      <c r="AC87" s="33">
        <f t="shared" si="114"/>
        <v>0</v>
      </c>
      <c r="AD87" s="69">
        <f t="shared" si="115"/>
        <v>0.94508661052284171</v>
      </c>
      <c r="AE87" s="70">
        <f t="shared" si="116"/>
        <v>0</v>
      </c>
      <c r="AF87" s="9"/>
      <c r="AG87" s="9"/>
      <c r="AH87" s="9"/>
      <c r="AI87" s="9"/>
      <c r="AJ87" s="9"/>
      <c r="AK87" s="9"/>
      <c r="AL87" s="9"/>
      <c r="AM87" s="75">
        <f t="shared" si="188"/>
        <v>0</v>
      </c>
      <c r="AN87" s="9"/>
      <c r="AO87" s="74">
        <f t="shared" si="117"/>
        <v>0</v>
      </c>
      <c r="AP87" s="75">
        <f t="shared" si="118"/>
        <v>0</v>
      </c>
      <c r="AQ87" s="76">
        <f t="shared" si="119"/>
        <v>0</v>
      </c>
      <c r="AR87" s="9"/>
      <c r="AS87" s="75">
        <f t="shared" si="120"/>
        <v>0</v>
      </c>
      <c r="AT87" s="74">
        <f t="shared" si="121"/>
        <v>0</v>
      </c>
      <c r="AU87" s="33">
        <f t="shared" si="122"/>
        <v>0</v>
      </c>
      <c r="AV87" s="9"/>
      <c r="AW87" s="74">
        <f t="shared" si="123"/>
        <v>0</v>
      </c>
      <c r="AX87" s="75">
        <f t="shared" si="124"/>
        <v>0</v>
      </c>
      <c r="AY87" s="76">
        <f t="shared" si="125"/>
        <v>0</v>
      </c>
      <c r="BB87" s="59">
        <f t="shared" si="126"/>
        <v>0</v>
      </c>
      <c r="BC87" s="59">
        <f t="shared" si="127"/>
        <v>0</v>
      </c>
      <c r="BD87" s="59">
        <f t="shared" si="128"/>
        <v>0</v>
      </c>
      <c r="BF87" s="59">
        <f t="shared" si="129"/>
        <v>0</v>
      </c>
      <c r="BG87" s="59">
        <f t="shared" si="130"/>
        <v>0</v>
      </c>
      <c r="BH87" s="59">
        <f t="shared" si="131"/>
        <v>0</v>
      </c>
      <c r="BI87" s="58">
        <f t="shared" si="132"/>
        <v>0</v>
      </c>
      <c r="BK87" s="59">
        <f t="shared" si="133"/>
        <v>0</v>
      </c>
      <c r="BL87" s="59">
        <f t="shared" si="134"/>
        <v>0</v>
      </c>
      <c r="BM87" s="59">
        <f t="shared" si="135"/>
        <v>0</v>
      </c>
      <c r="BN87" s="58">
        <f t="shared" si="136"/>
        <v>0</v>
      </c>
      <c r="BP87" s="58">
        <f t="shared" si="137"/>
        <v>0</v>
      </c>
      <c r="BR87" s="57">
        <f t="shared" si="138"/>
        <v>0</v>
      </c>
      <c r="BS87" s="57">
        <f t="shared" si="139"/>
        <v>0</v>
      </c>
      <c r="BT87" s="59">
        <f t="shared" si="140"/>
        <v>0</v>
      </c>
      <c r="BU87" s="58">
        <f t="shared" si="141"/>
        <v>0</v>
      </c>
      <c r="BW87" s="56">
        <f t="shared" si="142"/>
        <v>0</v>
      </c>
      <c r="BX87" s="14">
        <f t="shared" si="143"/>
        <v>0</v>
      </c>
      <c r="BY87" s="59">
        <f t="shared" si="144"/>
        <v>0</v>
      </c>
      <c r="BZ87" s="58">
        <f t="shared" si="145"/>
        <v>0</v>
      </c>
      <c r="CB87" s="58">
        <f t="shared" si="146"/>
        <v>0</v>
      </c>
      <c r="CD87" s="58">
        <f t="shared" si="147"/>
        <v>0</v>
      </c>
      <c r="CG87" s="59">
        <f t="shared" si="148"/>
        <v>0</v>
      </c>
      <c r="CH87" s="59">
        <f t="shared" si="149"/>
        <v>0</v>
      </c>
      <c r="CI87" s="59">
        <f t="shared" si="150"/>
        <v>0</v>
      </c>
      <c r="CK87" s="59">
        <f t="shared" si="151"/>
        <v>0</v>
      </c>
      <c r="CL87" s="59">
        <f t="shared" si="152"/>
        <v>0</v>
      </c>
      <c r="CM87" s="59">
        <f t="shared" si="153"/>
        <v>0</v>
      </c>
      <c r="CN87" s="58">
        <f t="shared" si="154"/>
        <v>0</v>
      </c>
      <c r="CP87" s="59">
        <f t="shared" si="155"/>
        <v>0</v>
      </c>
      <c r="CQ87" s="59">
        <f t="shared" si="156"/>
        <v>0</v>
      </c>
      <c r="CR87" s="59">
        <f t="shared" si="157"/>
        <v>0</v>
      </c>
      <c r="CS87" s="58">
        <f t="shared" si="158"/>
        <v>0</v>
      </c>
      <c r="CU87" s="59">
        <f t="shared" si="159"/>
        <v>0</v>
      </c>
      <c r="CV87" s="59">
        <f t="shared" si="160"/>
        <v>0</v>
      </c>
      <c r="CX87" s="59">
        <f t="shared" si="161"/>
        <v>0</v>
      </c>
      <c r="CY87" s="59">
        <f t="shared" si="162"/>
        <v>0</v>
      </c>
      <c r="CZ87" s="58">
        <f t="shared" si="163"/>
        <v>0</v>
      </c>
      <c r="DB87" s="59">
        <f t="shared" si="164"/>
        <v>0</v>
      </c>
      <c r="DC87" s="59">
        <f t="shared" si="165"/>
        <v>0</v>
      </c>
      <c r="DD87" s="58">
        <f t="shared" si="166"/>
        <v>0</v>
      </c>
      <c r="DF87" s="58">
        <f t="shared" si="167"/>
        <v>0</v>
      </c>
      <c r="DH87" s="58">
        <f t="shared" si="168"/>
        <v>0</v>
      </c>
      <c r="DJ87" s="57">
        <f t="shared" si="169"/>
        <v>0</v>
      </c>
      <c r="DK87" s="57">
        <f t="shared" si="170"/>
        <v>0</v>
      </c>
      <c r="DL87" s="59">
        <f t="shared" si="171"/>
        <v>0</v>
      </c>
      <c r="DM87" s="58">
        <f t="shared" si="172"/>
        <v>0</v>
      </c>
      <c r="DO87" s="56">
        <f t="shared" si="173"/>
        <v>0</v>
      </c>
      <c r="DP87" s="14">
        <f t="shared" si="174"/>
        <v>0</v>
      </c>
      <c r="DQ87" s="59">
        <f t="shared" si="175"/>
        <v>0</v>
      </c>
      <c r="DR87" s="49">
        <f t="shared" si="176"/>
        <v>0</v>
      </c>
      <c r="DT87" s="58">
        <f t="shared" si="177"/>
        <v>0</v>
      </c>
      <c r="DU87" s="58"/>
      <c r="DV87" s="59">
        <f t="shared" si="178"/>
        <v>0</v>
      </c>
      <c r="DX87" s="58">
        <f t="shared" si="179"/>
        <v>0</v>
      </c>
      <c r="EA87" s="59">
        <f t="shared" si="180"/>
        <v>0</v>
      </c>
      <c r="EB87" s="59">
        <f t="shared" si="181"/>
        <v>0</v>
      </c>
      <c r="EC87" s="58">
        <f t="shared" si="182"/>
        <v>0</v>
      </c>
      <c r="EE87" s="29">
        <f t="shared" si="183"/>
        <v>0</v>
      </c>
      <c r="EF87" s="29">
        <f t="shared" si="184"/>
        <v>0</v>
      </c>
      <c r="EG87" s="58">
        <f t="shared" si="185"/>
        <v>0</v>
      </c>
      <c r="EI87" s="58">
        <f t="shared" si="186"/>
        <v>0</v>
      </c>
      <c r="EK87" s="59">
        <v>85</v>
      </c>
      <c r="EL87" s="59">
        <f>APE!$N$91*EO86</f>
        <v>0</v>
      </c>
      <c r="EM87" s="59">
        <f>IF(EK87&gt;APE!$O$91,0,IF(EK87&gt;APE!$P$91,IF(APE!$E$91="SAC",APE!$C$93/(APE!$O$91-APE!$P$91),IF(APE!$E$91="PRICE",IF(EK87&gt;APE!$D$91,EN87-EL87,EN87-EL87-APE!$C$95/APE!$D$91),0)),0))</f>
        <v>0</v>
      </c>
      <c r="EN87" s="59">
        <f>IF(EK87&gt;APE!$O$91,0,IF(APE!$E$91="SAC",EL87+EM87,IF(APE!$E$91="PRICE",IF(EK87&gt;APE!$P$91,APE!$C$93*APE!$G$91,EL87),0)))</f>
        <v>0</v>
      </c>
      <c r="EO87" s="59">
        <f t="shared" si="187"/>
        <v>0</v>
      </c>
    </row>
    <row r="88" spans="2:145" x14ac:dyDescent="0.25">
      <c r="U88" s="61">
        <f t="shared" si="110"/>
        <v>47907</v>
      </c>
      <c r="V88" s="25">
        <f t="shared" si="108"/>
        <v>2031</v>
      </c>
      <c r="W88" s="25">
        <f t="shared" si="109"/>
        <v>2</v>
      </c>
      <c r="X88" s="25"/>
      <c r="Y88" s="25"/>
      <c r="Z88" s="62">
        <f t="shared" si="111"/>
        <v>0</v>
      </c>
      <c r="AA88" s="62">
        <f t="shared" si="112"/>
        <v>0</v>
      </c>
      <c r="AB88" s="62">
        <f t="shared" si="113"/>
        <v>0</v>
      </c>
      <c r="AC88" s="33">
        <f t="shared" si="114"/>
        <v>0</v>
      </c>
      <c r="AD88" s="69">
        <f t="shared" si="115"/>
        <v>0.94445885125490869</v>
      </c>
      <c r="AE88" s="70">
        <f t="shared" si="116"/>
        <v>0</v>
      </c>
      <c r="AF88" s="9"/>
      <c r="AG88" s="9"/>
      <c r="AH88" s="9"/>
      <c r="AI88" s="9"/>
      <c r="AJ88" s="9"/>
      <c r="AK88" s="9"/>
      <c r="AL88" s="9"/>
      <c r="AM88" s="75">
        <f t="shared" si="188"/>
        <v>0</v>
      </c>
      <c r="AN88" s="9"/>
      <c r="AO88" s="74">
        <f t="shared" si="117"/>
        <v>0</v>
      </c>
      <c r="AP88" s="75">
        <f t="shared" si="118"/>
        <v>0</v>
      </c>
      <c r="AQ88" s="76">
        <f t="shared" si="119"/>
        <v>0</v>
      </c>
      <c r="AR88" s="9"/>
      <c r="AS88" s="75">
        <f t="shared" si="120"/>
        <v>0</v>
      </c>
      <c r="AT88" s="74">
        <f t="shared" si="121"/>
        <v>0</v>
      </c>
      <c r="AU88" s="33">
        <f t="shared" si="122"/>
        <v>0</v>
      </c>
      <c r="AV88" s="9"/>
      <c r="AW88" s="74">
        <f t="shared" si="123"/>
        <v>0</v>
      </c>
      <c r="AX88" s="75">
        <f t="shared" si="124"/>
        <v>0</v>
      </c>
      <c r="AY88" s="76">
        <f t="shared" si="125"/>
        <v>0</v>
      </c>
      <c r="BB88" s="59">
        <f t="shared" si="126"/>
        <v>0</v>
      </c>
      <c r="BC88" s="59">
        <f t="shared" si="127"/>
        <v>0</v>
      </c>
      <c r="BD88" s="59">
        <f t="shared" si="128"/>
        <v>0</v>
      </c>
      <c r="BF88" s="59">
        <f t="shared" si="129"/>
        <v>0</v>
      </c>
      <c r="BG88" s="59">
        <f t="shared" si="130"/>
        <v>0</v>
      </c>
      <c r="BH88" s="59">
        <f t="shared" si="131"/>
        <v>0</v>
      </c>
      <c r="BI88" s="58">
        <f t="shared" si="132"/>
        <v>0</v>
      </c>
      <c r="BK88" s="59">
        <f t="shared" si="133"/>
        <v>0</v>
      </c>
      <c r="BL88" s="59">
        <f t="shared" si="134"/>
        <v>0</v>
      </c>
      <c r="BM88" s="59">
        <f t="shared" si="135"/>
        <v>0</v>
      </c>
      <c r="BN88" s="58">
        <f t="shared" si="136"/>
        <v>0</v>
      </c>
      <c r="BP88" s="58">
        <f t="shared" si="137"/>
        <v>0</v>
      </c>
      <c r="BR88" s="57">
        <f t="shared" si="138"/>
        <v>0</v>
      </c>
      <c r="BS88" s="57">
        <f t="shared" si="139"/>
        <v>0</v>
      </c>
      <c r="BT88" s="59">
        <f t="shared" si="140"/>
        <v>0</v>
      </c>
      <c r="BU88" s="58">
        <f t="shared" si="141"/>
        <v>0</v>
      </c>
      <c r="BW88" s="56">
        <f t="shared" si="142"/>
        <v>0</v>
      </c>
      <c r="BX88" s="14">
        <f t="shared" si="143"/>
        <v>0</v>
      </c>
      <c r="BY88" s="59">
        <f t="shared" si="144"/>
        <v>0</v>
      </c>
      <c r="BZ88" s="58">
        <f t="shared" si="145"/>
        <v>0</v>
      </c>
      <c r="CB88" s="58">
        <f t="shared" si="146"/>
        <v>0</v>
      </c>
      <c r="CD88" s="58">
        <f t="shared" si="147"/>
        <v>0</v>
      </c>
      <c r="CG88" s="59">
        <f t="shared" si="148"/>
        <v>0</v>
      </c>
      <c r="CH88" s="59">
        <f t="shared" si="149"/>
        <v>0</v>
      </c>
      <c r="CI88" s="59">
        <f t="shared" si="150"/>
        <v>0</v>
      </c>
      <c r="CK88" s="59">
        <f t="shared" si="151"/>
        <v>0</v>
      </c>
      <c r="CL88" s="59">
        <f t="shared" si="152"/>
        <v>0</v>
      </c>
      <c r="CM88" s="59">
        <f t="shared" si="153"/>
        <v>0</v>
      </c>
      <c r="CN88" s="58">
        <f t="shared" si="154"/>
        <v>0</v>
      </c>
      <c r="CP88" s="59">
        <f t="shared" si="155"/>
        <v>0</v>
      </c>
      <c r="CQ88" s="59">
        <f t="shared" si="156"/>
        <v>0</v>
      </c>
      <c r="CR88" s="59">
        <f t="shared" si="157"/>
        <v>0</v>
      </c>
      <c r="CS88" s="58">
        <f t="shared" si="158"/>
        <v>0</v>
      </c>
      <c r="CU88" s="59">
        <f t="shared" si="159"/>
        <v>0</v>
      </c>
      <c r="CV88" s="59">
        <f t="shared" si="160"/>
        <v>0</v>
      </c>
      <c r="CX88" s="59">
        <f t="shared" si="161"/>
        <v>0</v>
      </c>
      <c r="CY88" s="59">
        <f t="shared" si="162"/>
        <v>0</v>
      </c>
      <c r="CZ88" s="58">
        <f t="shared" si="163"/>
        <v>0</v>
      </c>
      <c r="DB88" s="59">
        <f t="shared" si="164"/>
        <v>0</v>
      </c>
      <c r="DC88" s="59">
        <f t="shared" si="165"/>
        <v>0</v>
      </c>
      <c r="DD88" s="58">
        <f t="shared" si="166"/>
        <v>0</v>
      </c>
      <c r="DF88" s="58">
        <f t="shared" si="167"/>
        <v>0</v>
      </c>
      <c r="DH88" s="58">
        <f t="shared" si="168"/>
        <v>0</v>
      </c>
      <c r="DJ88" s="57">
        <f t="shared" si="169"/>
        <v>0</v>
      </c>
      <c r="DK88" s="57">
        <f t="shared" si="170"/>
        <v>0</v>
      </c>
      <c r="DL88" s="59">
        <f t="shared" si="171"/>
        <v>0</v>
      </c>
      <c r="DM88" s="58">
        <f t="shared" si="172"/>
        <v>0</v>
      </c>
      <c r="DO88" s="56">
        <f t="shared" si="173"/>
        <v>0</v>
      </c>
      <c r="DP88" s="14">
        <f t="shared" si="174"/>
        <v>0</v>
      </c>
      <c r="DQ88" s="59">
        <f t="shared" si="175"/>
        <v>0</v>
      </c>
      <c r="DR88" s="49">
        <f t="shared" si="176"/>
        <v>0</v>
      </c>
      <c r="DT88" s="58">
        <f t="shared" si="177"/>
        <v>0</v>
      </c>
      <c r="DU88" s="58"/>
      <c r="DV88" s="59">
        <f t="shared" si="178"/>
        <v>0</v>
      </c>
      <c r="DX88" s="58">
        <f t="shared" si="179"/>
        <v>0</v>
      </c>
      <c r="EA88" s="59">
        <f t="shared" si="180"/>
        <v>0</v>
      </c>
      <c r="EB88" s="59">
        <f t="shared" si="181"/>
        <v>0</v>
      </c>
      <c r="EC88" s="58">
        <f t="shared" si="182"/>
        <v>0</v>
      </c>
      <c r="EE88" s="29">
        <f t="shared" si="183"/>
        <v>0</v>
      </c>
      <c r="EF88" s="29">
        <f t="shared" si="184"/>
        <v>0</v>
      </c>
      <c r="EG88" s="58">
        <f t="shared" si="185"/>
        <v>0</v>
      </c>
      <c r="EI88" s="58">
        <f t="shared" si="186"/>
        <v>0</v>
      </c>
      <c r="EK88" s="59">
        <v>86</v>
      </c>
      <c r="EL88" s="59">
        <f>APE!$N$91*EO87</f>
        <v>0</v>
      </c>
      <c r="EM88" s="59">
        <f>IF(EK88&gt;APE!$O$91,0,IF(EK88&gt;APE!$P$91,IF(APE!$E$91="SAC",APE!$C$93/(APE!$O$91-APE!$P$91),IF(APE!$E$91="PRICE",IF(EK88&gt;APE!$D$91,EN88-EL88,EN88-EL88-APE!$C$95/APE!$D$91),0)),0))</f>
        <v>0</v>
      </c>
      <c r="EN88" s="59">
        <f>IF(EK88&gt;APE!$O$91,0,IF(APE!$E$91="SAC",EL88+EM88,IF(APE!$E$91="PRICE",IF(EK88&gt;APE!$P$91,APE!$C$93*APE!$G$91,EL88),0)))</f>
        <v>0</v>
      </c>
      <c r="EO88" s="59">
        <f t="shared" si="187"/>
        <v>0</v>
      </c>
    </row>
    <row r="89" spans="2:145" x14ac:dyDescent="0.25">
      <c r="U89" s="61">
        <f t="shared" si="110"/>
        <v>47938</v>
      </c>
      <c r="V89" s="25">
        <f t="shared" si="108"/>
        <v>2031</v>
      </c>
      <c r="W89" s="25">
        <f t="shared" si="109"/>
        <v>3</v>
      </c>
      <c r="X89" s="25"/>
      <c r="Y89" s="25"/>
      <c r="Z89" s="62">
        <f t="shared" si="111"/>
        <v>0</v>
      </c>
      <c r="AA89" s="62">
        <f t="shared" si="112"/>
        <v>0</v>
      </c>
      <c r="AB89" s="62">
        <f t="shared" si="113"/>
        <v>0</v>
      </c>
      <c r="AC89" s="33">
        <f t="shared" si="114"/>
        <v>0</v>
      </c>
      <c r="AD89" s="69">
        <f t="shared" si="115"/>
        <v>0.9438315089664292</v>
      </c>
      <c r="AE89" s="70">
        <f t="shared" si="116"/>
        <v>0</v>
      </c>
      <c r="AF89" s="9"/>
      <c r="AG89" s="9"/>
      <c r="AH89" s="9"/>
      <c r="AI89" s="9"/>
      <c r="AJ89" s="9"/>
      <c r="AK89" s="9"/>
      <c r="AL89" s="9"/>
      <c r="AM89" s="75">
        <f t="shared" si="188"/>
        <v>0</v>
      </c>
      <c r="AN89" s="9"/>
      <c r="AO89" s="74">
        <f t="shared" si="117"/>
        <v>0</v>
      </c>
      <c r="AP89" s="75">
        <f t="shared" si="118"/>
        <v>0</v>
      </c>
      <c r="AQ89" s="76">
        <f t="shared" si="119"/>
        <v>0</v>
      </c>
      <c r="AR89" s="9"/>
      <c r="AS89" s="75">
        <f t="shared" si="120"/>
        <v>0</v>
      </c>
      <c r="AT89" s="74">
        <f t="shared" si="121"/>
        <v>0</v>
      </c>
      <c r="AU89" s="33">
        <f t="shared" si="122"/>
        <v>0</v>
      </c>
      <c r="AV89" s="9"/>
      <c r="AW89" s="74">
        <f t="shared" si="123"/>
        <v>0</v>
      </c>
      <c r="AX89" s="75">
        <f t="shared" si="124"/>
        <v>0</v>
      </c>
      <c r="AY89" s="76">
        <f t="shared" si="125"/>
        <v>0</v>
      </c>
      <c r="BB89" s="59">
        <f t="shared" si="126"/>
        <v>0</v>
      </c>
      <c r="BC89" s="59">
        <f t="shared" si="127"/>
        <v>0</v>
      </c>
      <c r="BD89" s="59">
        <f t="shared" si="128"/>
        <v>0</v>
      </c>
      <c r="BF89" s="59">
        <f t="shared" si="129"/>
        <v>0</v>
      </c>
      <c r="BG89" s="59">
        <f t="shared" si="130"/>
        <v>0</v>
      </c>
      <c r="BH89" s="59">
        <f t="shared" si="131"/>
        <v>0</v>
      </c>
      <c r="BI89" s="58">
        <f t="shared" si="132"/>
        <v>0</v>
      </c>
      <c r="BK89" s="59">
        <f t="shared" si="133"/>
        <v>0</v>
      </c>
      <c r="BL89" s="59">
        <f t="shared" si="134"/>
        <v>0</v>
      </c>
      <c r="BM89" s="59">
        <f t="shared" si="135"/>
        <v>0</v>
      </c>
      <c r="BN89" s="58">
        <f t="shared" si="136"/>
        <v>0</v>
      </c>
      <c r="BP89" s="58">
        <f t="shared" si="137"/>
        <v>0</v>
      </c>
      <c r="BR89" s="57">
        <f t="shared" si="138"/>
        <v>0</v>
      </c>
      <c r="BS89" s="57">
        <f t="shared" si="139"/>
        <v>0</v>
      </c>
      <c r="BT89" s="59">
        <f t="shared" si="140"/>
        <v>0</v>
      </c>
      <c r="BU89" s="58">
        <f t="shared" si="141"/>
        <v>0</v>
      </c>
      <c r="BW89" s="56">
        <f t="shared" si="142"/>
        <v>0</v>
      </c>
      <c r="BX89" s="14">
        <f t="shared" si="143"/>
        <v>0</v>
      </c>
      <c r="BY89" s="59">
        <f t="shared" si="144"/>
        <v>0</v>
      </c>
      <c r="BZ89" s="58">
        <f t="shared" si="145"/>
        <v>0</v>
      </c>
      <c r="CB89" s="58">
        <f t="shared" si="146"/>
        <v>0</v>
      </c>
      <c r="CD89" s="58">
        <f t="shared" si="147"/>
        <v>0</v>
      </c>
      <c r="CG89" s="59">
        <f t="shared" si="148"/>
        <v>0</v>
      </c>
      <c r="CH89" s="59">
        <f t="shared" si="149"/>
        <v>0</v>
      </c>
      <c r="CI89" s="59">
        <f t="shared" si="150"/>
        <v>0</v>
      </c>
      <c r="CK89" s="59">
        <f t="shared" si="151"/>
        <v>0</v>
      </c>
      <c r="CL89" s="59">
        <f t="shared" si="152"/>
        <v>0</v>
      </c>
      <c r="CM89" s="59">
        <f t="shared" si="153"/>
        <v>0</v>
      </c>
      <c r="CN89" s="58">
        <f t="shared" si="154"/>
        <v>0</v>
      </c>
      <c r="CP89" s="59">
        <f t="shared" si="155"/>
        <v>0</v>
      </c>
      <c r="CQ89" s="59">
        <f t="shared" si="156"/>
        <v>0</v>
      </c>
      <c r="CR89" s="59">
        <f t="shared" si="157"/>
        <v>0</v>
      </c>
      <c r="CS89" s="58">
        <f t="shared" si="158"/>
        <v>0</v>
      </c>
      <c r="CU89" s="59">
        <f t="shared" si="159"/>
        <v>0</v>
      </c>
      <c r="CV89" s="59">
        <f t="shared" si="160"/>
        <v>0</v>
      </c>
      <c r="CX89" s="59">
        <f t="shared" si="161"/>
        <v>0</v>
      </c>
      <c r="CY89" s="59">
        <f t="shared" si="162"/>
        <v>0</v>
      </c>
      <c r="CZ89" s="58">
        <f t="shared" si="163"/>
        <v>0</v>
      </c>
      <c r="DB89" s="59">
        <f t="shared" si="164"/>
        <v>0</v>
      </c>
      <c r="DC89" s="59">
        <f t="shared" si="165"/>
        <v>0</v>
      </c>
      <c r="DD89" s="58">
        <f t="shared" si="166"/>
        <v>0</v>
      </c>
      <c r="DF89" s="58">
        <f t="shared" si="167"/>
        <v>0</v>
      </c>
      <c r="DH89" s="58">
        <f t="shared" si="168"/>
        <v>0</v>
      </c>
      <c r="DJ89" s="57">
        <f t="shared" si="169"/>
        <v>0</v>
      </c>
      <c r="DK89" s="57">
        <f t="shared" si="170"/>
        <v>0</v>
      </c>
      <c r="DL89" s="59">
        <f t="shared" si="171"/>
        <v>0</v>
      </c>
      <c r="DM89" s="58">
        <f t="shared" si="172"/>
        <v>0</v>
      </c>
      <c r="DO89" s="56">
        <f t="shared" si="173"/>
        <v>0</v>
      </c>
      <c r="DP89" s="14">
        <f t="shared" si="174"/>
        <v>0</v>
      </c>
      <c r="DQ89" s="59">
        <f t="shared" si="175"/>
        <v>0</v>
      </c>
      <c r="DR89" s="49">
        <f t="shared" si="176"/>
        <v>0</v>
      </c>
      <c r="DT89" s="58">
        <f t="shared" si="177"/>
        <v>0</v>
      </c>
      <c r="DU89" s="58"/>
      <c r="DV89" s="59">
        <f t="shared" si="178"/>
        <v>0</v>
      </c>
      <c r="DX89" s="58">
        <f t="shared" si="179"/>
        <v>0</v>
      </c>
      <c r="EA89" s="59">
        <f t="shared" si="180"/>
        <v>0</v>
      </c>
      <c r="EB89" s="59">
        <f t="shared" si="181"/>
        <v>0</v>
      </c>
      <c r="EC89" s="58">
        <f t="shared" si="182"/>
        <v>0</v>
      </c>
      <c r="EE89" s="29">
        <f t="shared" si="183"/>
        <v>0</v>
      </c>
      <c r="EF89" s="29">
        <f t="shared" si="184"/>
        <v>0</v>
      </c>
      <c r="EG89" s="58">
        <f t="shared" si="185"/>
        <v>0</v>
      </c>
      <c r="EI89" s="58">
        <f t="shared" si="186"/>
        <v>0</v>
      </c>
      <c r="EK89" s="59">
        <v>87</v>
      </c>
      <c r="EL89" s="59">
        <f>APE!$N$91*EO88</f>
        <v>0</v>
      </c>
      <c r="EM89" s="59">
        <f>IF(EK89&gt;APE!$O$91,0,IF(EK89&gt;APE!$P$91,IF(APE!$E$91="SAC",APE!$C$93/(APE!$O$91-APE!$P$91),IF(APE!$E$91="PRICE",IF(EK89&gt;APE!$D$91,EN89-EL89,EN89-EL89-APE!$C$95/APE!$D$91),0)),0))</f>
        <v>0</v>
      </c>
      <c r="EN89" s="59">
        <f>IF(EK89&gt;APE!$O$91,0,IF(APE!$E$91="SAC",EL89+EM89,IF(APE!$E$91="PRICE",IF(EK89&gt;APE!$P$91,APE!$C$93*APE!$G$91,EL89),0)))</f>
        <v>0</v>
      </c>
      <c r="EO89" s="59">
        <f t="shared" si="187"/>
        <v>0</v>
      </c>
    </row>
    <row r="90" spans="2:145" x14ac:dyDescent="0.25">
      <c r="B90" s="2"/>
      <c r="C90" s="1" t="s">
        <v>156</v>
      </c>
      <c r="D90" s="1" t="s">
        <v>157</v>
      </c>
      <c r="E90" s="1" t="s">
        <v>158</v>
      </c>
      <c r="F90" s="1" t="s">
        <v>159</v>
      </c>
      <c r="G90" s="1" t="s">
        <v>160</v>
      </c>
      <c r="H90" s="1" t="s">
        <v>161</v>
      </c>
      <c r="I90" s="1" t="s">
        <v>162</v>
      </c>
      <c r="J90" s="1" t="s">
        <v>163</v>
      </c>
      <c r="K90" s="1" t="s">
        <v>164</v>
      </c>
      <c r="L90" s="1" t="s">
        <v>165</v>
      </c>
      <c r="M90" s="1" t="s">
        <v>166</v>
      </c>
      <c r="N90" s="1" t="s">
        <v>167</v>
      </c>
      <c r="O90" s="1" t="s">
        <v>168</v>
      </c>
      <c r="P90" s="1" t="s">
        <v>169</v>
      </c>
      <c r="U90" s="61">
        <f t="shared" si="110"/>
        <v>47968</v>
      </c>
      <c r="V90" s="25">
        <f t="shared" si="108"/>
        <v>2031</v>
      </c>
      <c r="W90" s="25">
        <f t="shared" si="109"/>
        <v>4</v>
      </c>
      <c r="X90" s="25"/>
      <c r="Y90" s="25"/>
      <c r="Z90" s="62">
        <f t="shared" si="111"/>
        <v>0</v>
      </c>
      <c r="AA90" s="62">
        <f t="shared" si="112"/>
        <v>0</v>
      </c>
      <c r="AB90" s="62">
        <f t="shared" si="113"/>
        <v>0</v>
      </c>
      <c r="AC90" s="33">
        <f t="shared" si="114"/>
        <v>0</v>
      </c>
      <c r="AD90" s="69">
        <f t="shared" si="115"/>
        <v>0.94320458338043112</v>
      </c>
      <c r="AE90" s="70">
        <f t="shared" si="116"/>
        <v>0</v>
      </c>
      <c r="AF90" s="9"/>
      <c r="AG90" s="9"/>
      <c r="AH90" s="9"/>
      <c r="AI90" s="9"/>
      <c r="AJ90" s="9"/>
      <c r="AK90" s="9"/>
      <c r="AL90" s="9"/>
      <c r="AM90" s="75">
        <f t="shared" si="188"/>
        <v>0</v>
      </c>
      <c r="AN90" s="9"/>
      <c r="AO90" s="74">
        <f t="shared" si="117"/>
        <v>0</v>
      </c>
      <c r="AP90" s="75">
        <f t="shared" si="118"/>
        <v>0</v>
      </c>
      <c r="AQ90" s="76">
        <f t="shared" si="119"/>
        <v>0</v>
      </c>
      <c r="AR90" s="9"/>
      <c r="AS90" s="75">
        <f t="shared" si="120"/>
        <v>0</v>
      </c>
      <c r="AT90" s="74">
        <f t="shared" si="121"/>
        <v>0</v>
      </c>
      <c r="AU90" s="33">
        <f t="shared" si="122"/>
        <v>0</v>
      </c>
      <c r="AV90" s="9"/>
      <c r="AW90" s="74">
        <f t="shared" si="123"/>
        <v>0</v>
      </c>
      <c r="AX90" s="75">
        <f t="shared" si="124"/>
        <v>0</v>
      </c>
      <c r="AY90" s="76">
        <f t="shared" si="125"/>
        <v>0</v>
      </c>
      <c r="BB90" s="59">
        <f t="shared" si="126"/>
        <v>0</v>
      </c>
      <c r="BC90" s="59">
        <f t="shared" si="127"/>
        <v>0</v>
      </c>
      <c r="BD90" s="59">
        <f t="shared" si="128"/>
        <v>0</v>
      </c>
      <c r="BF90" s="59">
        <f t="shared" si="129"/>
        <v>0</v>
      </c>
      <c r="BG90" s="59">
        <f t="shared" si="130"/>
        <v>0</v>
      </c>
      <c r="BH90" s="59">
        <f t="shared" si="131"/>
        <v>0</v>
      </c>
      <c r="BI90" s="58">
        <f t="shared" si="132"/>
        <v>0</v>
      </c>
      <c r="BK90" s="59">
        <f t="shared" si="133"/>
        <v>0</v>
      </c>
      <c r="BL90" s="59">
        <f t="shared" si="134"/>
        <v>0</v>
      </c>
      <c r="BM90" s="59">
        <f t="shared" si="135"/>
        <v>0</v>
      </c>
      <c r="BN90" s="58">
        <f t="shared" si="136"/>
        <v>0</v>
      </c>
      <c r="BP90" s="58">
        <f t="shared" si="137"/>
        <v>0</v>
      </c>
      <c r="BR90" s="57">
        <f t="shared" si="138"/>
        <v>0</v>
      </c>
      <c r="BS90" s="57">
        <f t="shared" si="139"/>
        <v>0</v>
      </c>
      <c r="BT90" s="59">
        <f t="shared" si="140"/>
        <v>0</v>
      </c>
      <c r="BU90" s="58">
        <f t="shared" si="141"/>
        <v>0</v>
      </c>
      <c r="BW90" s="56">
        <f t="shared" si="142"/>
        <v>0</v>
      </c>
      <c r="BX90" s="14">
        <f t="shared" si="143"/>
        <v>0</v>
      </c>
      <c r="BY90" s="59">
        <f t="shared" si="144"/>
        <v>0</v>
      </c>
      <c r="BZ90" s="58">
        <f t="shared" si="145"/>
        <v>0</v>
      </c>
      <c r="CB90" s="58">
        <f t="shared" si="146"/>
        <v>0</v>
      </c>
      <c r="CD90" s="58">
        <f t="shared" si="147"/>
        <v>0</v>
      </c>
      <c r="CG90" s="59">
        <f t="shared" si="148"/>
        <v>0</v>
      </c>
      <c r="CH90" s="59">
        <f t="shared" si="149"/>
        <v>0</v>
      </c>
      <c r="CI90" s="59">
        <f t="shared" si="150"/>
        <v>0</v>
      </c>
      <c r="CK90" s="59">
        <f t="shared" si="151"/>
        <v>0</v>
      </c>
      <c r="CL90" s="59">
        <f t="shared" si="152"/>
        <v>0</v>
      </c>
      <c r="CM90" s="59">
        <f t="shared" si="153"/>
        <v>0</v>
      </c>
      <c r="CN90" s="58">
        <f t="shared" si="154"/>
        <v>0</v>
      </c>
      <c r="CP90" s="59">
        <f t="shared" si="155"/>
        <v>0</v>
      </c>
      <c r="CQ90" s="59">
        <f t="shared" si="156"/>
        <v>0</v>
      </c>
      <c r="CR90" s="59">
        <f t="shared" si="157"/>
        <v>0</v>
      </c>
      <c r="CS90" s="58">
        <f t="shared" si="158"/>
        <v>0</v>
      </c>
      <c r="CU90" s="59">
        <f t="shared" si="159"/>
        <v>0</v>
      </c>
      <c r="CV90" s="59">
        <f t="shared" si="160"/>
        <v>0</v>
      </c>
      <c r="CX90" s="59">
        <f t="shared" si="161"/>
        <v>0</v>
      </c>
      <c r="CY90" s="59">
        <f t="shared" si="162"/>
        <v>0</v>
      </c>
      <c r="CZ90" s="58">
        <f t="shared" si="163"/>
        <v>0</v>
      </c>
      <c r="DB90" s="59">
        <f t="shared" si="164"/>
        <v>0</v>
      </c>
      <c r="DC90" s="59">
        <f t="shared" si="165"/>
        <v>0</v>
      </c>
      <c r="DD90" s="58">
        <f t="shared" si="166"/>
        <v>0</v>
      </c>
      <c r="DF90" s="58">
        <f t="shared" si="167"/>
        <v>0</v>
      </c>
      <c r="DH90" s="58">
        <f t="shared" si="168"/>
        <v>0</v>
      </c>
      <c r="DJ90" s="57">
        <f t="shared" si="169"/>
        <v>0</v>
      </c>
      <c r="DK90" s="57">
        <f t="shared" si="170"/>
        <v>0</v>
      </c>
      <c r="DL90" s="59">
        <f t="shared" si="171"/>
        <v>0</v>
      </c>
      <c r="DM90" s="58">
        <f t="shared" si="172"/>
        <v>0</v>
      </c>
      <c r="DO90" s="56">
        <f t="shared" si="173"/>
        <v>0</v>
      </c>
      <c r="DP90" s="14">
        <f t="shared" si="174"/>
        <v>0</v>
      </c>
      <c r="DQ90" s="59">
        <f t="shared" si="175"/>
        <v>0</v>
      </c>
      <c r="DR90" s="49">
        <f t="shared" si="176"/>
        <v>0</v>
      </c>
      <c r="DT90" s="58">
        <f t="shared" si="177"/>
        <v>0</v>
      </c>
      <c r="DU90" s="58"/>
      <c r="DV90" s="59">
        <f t="shared" si="178"/>
        <v>0</v>
      </c>
      <c r="DX90" s="58">
        <f t="shared" si="179"/>
        <v>0</v>
      </c>
      <c r="EA90" s="59">
        <f t="shared" si="180"/>
        <v>0</v>
      </c>
      <c r="EB90" s="59">
        <f t="shared" si="181"/>
        <v>0</v>
      </c>
      <c r="EC90" s="58">
        <f t="shared" si="182"/>
        <v>0</v>
      </c>
      <c r="EE90" s="29">
        <f t="shared" si="183"/>
        <v>0</v>
      </c>
      <c r="EF90" s="29">
        <f t="shared" si="184"/>
        <v>0</v>
      </c>
      <c r="EG90" s="58">
        <f t="shared" si="185"/>
        <v>0</v>
      </c>
      <c r="EI90" s="58">
        <f t="shared" si="186"/>
        <v>0</v>
      </c>
      <c r="EK90" s="59">
        <v>88</v>
      </c>
      <c r="EL90" s="59">
        <f>APE!$N$91*EO89</f>
        <v>0</v>
      </c>
      <c r="EM90" s="59">
        <f>IF(EK90&gt;APE!$O$91,0,IF(EK90&gt;APE!$P$91,IF(APE!$E$91="SAC",APE!$C$93/(APE!$O$91-APE!$P$91),IF(APE!$E$91="PRICE",IF(EK90&gt;APE!$D$91,EN90-EL90,EN90-EL90-APE!$C$95/APE!$D$91),0)),0))</f>
        <v>0</v>
      </c>
      <c r="EN90" s="59">
        <f>IF(EK90&gt;APE!$O$91,0,IF(APE!$E$91="SAC",EL90+EM90,IF(APE!$E$91="PRICE",IF(EK90&gt;APE!$P$91,APE!$C$93*APE!$G$91,EL90),0)))</f>
        <v>0</v>
      </c>
      <c r="EO90" s="59">
        <f t="shared" si="187"/>
        <v>0</v>
      </c>
    </row>
    <row r="91" spans="2:145" x14ac:dyDescent="0.25">
      <c r="B91" s="2"/>
      <c r="C91" s="10">
        <f>APE!$J$5</f>
        <v>0</v>
      </c>
      <c r="D91" s="7">
        <f>APE!$Q$8</f>
        <v>0</v>
      </c>
      <c r="E91" s="7" t="str">
        <f>APE!$N$6</f>
        <v>SAC</v>
      </c>
      <c r="F91" s="6">
        <f>APE!$N$5</f>
        <v>0</v>
      </c>
      <c r="G91" s="7" t="e">
        <f>(N91*((1+N91)^(O91-P91)))/(((1+N91)^(O91-P91))-1)</f>
        <v>#DIV/0!</v>
      </c>
      <c r="H91" s="7">
        <f>IF(APE!$M$7="PRAZO (a.a.)",APE!$N$7,0)</f>
        <v>0</v>
      </c>
      <c r="I91" s="7">
        <f>IF(APE!$M$7="PRAZO (a.m.)",APE!$N$7,0)</f>
        <v>0</v>
      </c>
      <c r="J91" s="7">
        <f>IF(APE!$M$8="CARÊNCIA (a.a.)",APE!$N$8,0)</f>
        <v>0</v>
      </c>
      <c r="K91" s="7">
        <f>IF(APE!$M$8="CARÊNCIA (a.m.)",APE!$N$8,0)</f>
        <v>0</v>
      </c>
      <c r="L91" s="6">
        <f>IF(APE!$M$9="TAXA (a.a.)",APE!$N$9,0)</f>
        <v>0</v>
      </c>
      <c r="M91" s="6">
        <f>IF(APE!$M$9="TAXA (a.m.)",APE!$N$9,0)</f>
        <v>0</v>
      </c>
      <c r="N91" s="6">
        <f>IF(APE!$M$9="TAXA (a.a.)",$L$93,IF(APE!$M$9="TAXA (a.m.)",$M$91,0))</f>
        <v>0</v>
      </c>
      <c r="O91" s="7">
        <f>IF(APE!$M$7="PRAZO (a.a.)",$H$93,IF(APE!$M$7="PRAZO (a.m.)",$I$91,0))</f>
        <v>0</v>
      </c>
      <c r="P91" s="7">
        <f>IF(APE!$M$8="CARÊNCIA (a.a.)",$J$93,IF(APE!$M$8="CARÊNCIA (a.m.)",$K$91,0))</f>
        <v>0</v>
      </c>
      <c r="U91" s="61">
        <f t="shared" si="110"/>
        <v>47999</v>
      </c>
      <c r="V91" s="25">
        <f t="shared" si="108"/>
        <v>2031</v>
      </c>
      <c r="W91" s="25">
        <f t="shared" si="109"/>
        <v>5</v>
      </c>
      <c r="X91" s="25"/>
      <c r="Y91" s="25"/>
      <c r="Z91" s="62">
        <f t="shared" si="111"/>
        <v>0</v>
      </c>
      <c r="AA91" s="62">
        <f t="shared" si="112"/>
        <v>0</v>
      </c>
      <c r="AB91" s="62">
        <f t="shared" si="113"/>
        <v>0</v>
      </c>
      <c r="AC91" s="33">
        <f t="shared" si="114"/>
        <v>0</v>
      </c>
      <c r="AD91" s="69">
        <f t="shared" si="115"/>
        <v>0.94257807422012629</v>
      </c>
      <c r="AE91" s="70">
        <f t="shared" si="116"/>
        <v>0</v>
      </c>
      <c r="AF91" s="9"/>
      <c r="AG91" s="9"/>
      <c r="AH91" s="9"/>
      <c r="AI91" s="9"/>
      <c r="AJ91" s="9"/>
      <c r="AK91" s="9"/>
      <c r="AL91" s="9"/>
      <c r="AM91" s="75">
        <f t="shared" si="188"/>
        <v>0</v>
      </c>
      <c r="AN91" s="9"/>
      <c r="AO91" s="74">
        <f t="shared" si="117"/>
        <v>0</v>
      </c>
      <c r="AP91" s="75">
        <f t="shared" si="118"/>
        <v>0</v>
      </c>
      <c r="AQ91" s="76">
        <f t="shared" si="119"/>
        <v>0</v>
      </c>
      <c r="AR91" s="9"/>
      <c r="AS91" s="75">
        <f t="shared" si="120"/>
        <v>0</v>
      </c>
      <c r="AT91" s="74">
        <f t="shared" si="121"/>
        <v>0</v>
      </c>
      <c r="AU91" s="33">
        <f t="shared" si="122"/>
        <v>0</v>
      </c>
      <c r="AV91" s="9"/>
      <c r="AW91" s="74">
        <f t="shared" si="123"/>
        <v>0</v>
      </c>
      <c r="AX91" s="75">
        <f t="shared" si="124"/>
        <v>0</v>
      </c>
      <c r="AY91" s="76">
        <f t="shared" si="125"/>
        <v>0</v>
      </c>
      <c r="BB91" s="59">
        <f t="shared" si="126"/>
        <v>0</v>
      </c>
      <c r="BC91" s="59">
        <f t="shared" si="127"/>
        <v>0</v>
      </c>
      <c r="BD91" s="59">
        <f t="shared" si="128"/>
        <v>0</v>
      </c>
      <c r="BF91" s="59">
        <f t="shared" si="129"/>
        <v>0</v>
      </c>
      <c r="BG91" s="59">
        <f t="shared" si="130"/>
        <v>0</v>
      </c>
      <c r="BH91" s="59">
        <f t="shared" si="131"/>
        <v>0</v>
      </c>
      <c r="BI91" s="58">
        <f t="shared" si="132"/>
        <v>0</v>
      </c>
      <c r="BK91" s="59">
        <f t="shared" si="133"/>
        <v>0</v>
      </c>
      <c r="BL91" s="59">
        <f t="shared" si="134"/>
        <v>0</v>
      </c>
      <c r="BM91" s="59">
        <f t="shared" si="135"/>
        <v>0</v>
      </c>
      <c r="BN91" s="58">
        <f t="shared" si="136"/>
        <v>0</v>
      </c>
      <c r="BP91" s="58">
        <f t="shared" si="137"/>
        <v>0</v>
      </c>
      <c r="BR91" s="57">
        <f t="shared" si="138"/>
        <v>0</v>
      </c>
      <c r="BS91" s="57">
        <f t="shared" si="139"/>
        <v>0</v>
      </c>
      <c r="BT91" s="59">
        <f t="shared" si="140"/>
        <v>0</v>
      </c>
      <c r="BU91" s="58">
        <f t="shared" si="141"/>
        <v>0</v>
      </c>
      <c r="BW91" s="56">
        <f t="shared" si="142"/>
        <v>0</v>
      </c>
      <c r="BX91" s="14">
        <f t="shared" si="143"/>
        <v>0</v>
      </c>
      <c r="BY91" s="59">
        <f t="shared" si="144"/>
        <v>0</v>
      </c>
      <c r="BZ91" s="58">
        <f t="shared" si="145"/>
        <v>0</v>
      </c>
      <c r="CB91" s="58">
        <f t="shared" si="146"/>
        <v>0</v>
      </c>
      <c r="CD91" s="58">
        <f t="shared" si="147"/>
        <v>0</v>
      </c>
      <c r="CG91" s="59">
        <f t="shared" si="148"/>
        <v>0</v>
      </c>
      <c r="CH91" s="59">
        <f t="shared" si="149"/>
        <v>0</v>
      </c>
      <c r="CI91" s="59">
        <f t="shared" si="150"/>
        <v>0</v>
      </c>
      <c r="CK91" s="59">
        <f t="shared" si="151"/>
        <v>0</v>
      </c>
      <c r="CL91" s="59">
        <f t="shared" si="152"/>
        <v>0</v>
      </c>
      <c r="CM91" s="59">
        <f t="shared" si="153"/>
        <v>0</v>
      </c>
      <c r="CN91" s="58">
        <f t="shared" si="154"/>
        <v>0</v>
      </c>
      <c r="CP91" s="59">
        <f t="shared" si="155"/>
        <v>0</v>
      </c>
      <c r="CQ91" s="59">
        <f t="shared" si="156"/>
        <v>0</v>
      </c>
      <c r="CR91" s="59">
        <f t="shared" si="157"/>
        <v>0</v>
      </c>
      <c r="CS91" s="58">
        <f t="shared" si="158"/>
        <v>0</v>
      </c>
      <c r="CU91" s="59">
        <f t="shared" si="159"/>
        <v>0</v>
      </c>
      <c r="CV91" s="59">
        <f t="shared" si="160"/>
        <v>0</v>
      </c>
      <c r="CX91" s="59">
        <f t="shared" si="161"/>
        <v>0</v>
      </c>
      <c r="CY91" s="59">
        <f t="shared" si="162"/>
        <v>0</v>
      </c>
      <c r="CZ91" s="58">
        <f t="shared" si="163"/>
        <v>0</v>
      </c>
      <c r="DB91" s="59">
        <f t="shared" si="164"/>
        <v>0</v>
      </c>
      <c r="DC91" s="59">
        <f t="shared" si="165"/>
        <v>0</v>
      </c>
      <c r="DD91" s="58">
        <f t="shared" si="166"/>
        <v>0</v>
      </c>
      <c r="DF91" s="58">
        <f t="shared" si="167"/>
        <v>0</v>
      </c>
      <c r="DH91" s="58">
        <f t="shared" si="168"/>
        <v>0</v>
      </c>
      <c r="DJ91" s="57">
        <f t="shared" si="169"/>
        <v>0</v>
      </c>
      <c r="DK91" s="57">
        <f t="shared" si="170"/>
        <v>0</v>
      </c>
      <c r="DL91" s="59">
        <f t="shared" si="171"/>
        <v>0</v>
      </c>
      <c r="DM91" s="58">
        <f t="shared" si="172"/>
        <v>0</v>
      </c>
      <c r="DO91" s="56">
        <f t="shared" si="173"/>
        <v>0</v>
      </c>
      <c r="DP91" s="14">
        <f t="shared" si="174"/>
        <v>0</v>
      </c>
      <c r="DQ91" s="59">
        <f t="shared" si="175"/>
        <v>0</v>
      </c>
      <c r="DR91" s="49">
        <f t="shared" si="176"/>
        <v>0</v>
      </c>
      <c r="DT91" s="58">
        <f t="shared" si="177"/>
        <v>0</v>
      </c>
      <c r="DU91" s="58"/>
      <c r="DV91" s="59">
        <f t="shared" si="178"/>
        <v>0</v>
      </c>
      <c r="DX91" s="58">
        <f t="shared" si="179"/>
        <v>0</v>
      </c>
      <c r="EA91" s="59">
        <f t="shared" si="180"/>
        <v>0</v>
      </c>
      <c r="EB91" s="59">
        <f t="shared" si="181"/>
        <v>0</v>
      </c>
      <c r="EC91" s="58">
        <f t="shared" si="182"/>
        <v>0</v>
      </c>
      <c r="EE91" s="29">
        <f t="shared" si="183"/>
        <v>0</v>
      </c>
      <c r="EF91" s="29">
        <f t="shared" si="184"/>
        <v>0</v>
      </c>
      <c r="EG91" s="58">
        <f t="shared" si="185"/>
        <v>0</v>
      </c>
      <c r="EI91" s="58">
        <f t="shared" si="186"/>
        <v>0</v>
      </c>
      <c r="EK91" s="59">
        <v>89</v>
      </c>
      <c r="EL91" s="59">
        <f>APE!$N$91*EO90</f>
        <v>0</v>
      </c>
      <c r="EM91" s="59">
        <f>IF(EK91&gt;APE!$O$91,0,IF(EK91&gt;APE!$P$91,IF(APE!$E$91="SAC",APE!$C$93/(APE!$O$91-APE!$P$91),IF(APE!$E$91="PRICE",IF(EK91&gt;APE!$D$91,EN91-EL91,EN91-EL91-APE!$C$95/APE!$D$91),0)),0))</f>
        <v>0</v>
      </c>
      <c r="EN91" s="59">
        <f>IF(EK91&gt;APE!$O$91,0,IF(APE!$E$91="SAC",EL91+EM91,IF(APE!$E$91="PRICE",IF(EK91&gt;APE!$P$91,APE!$C$93*APE!$G$91,EL91),0)))</f>
        <v>0</v>
      </c>
      <c r="EO91" s="59">
        <f t="shared" si="187"/>
        <v>0</v>
      </c>
    </row>
    <row r="92" spans="2:145" s="16" customFormat="1" x14ac:dyDescent="0.25">
      <c r="B92" s="2"/>
      <c r="C92" s="1" t="s">
        <v>170</v>
      </c>
      <c r="D92" s="2"/>
      <c r="E92" s="2"/>
      <c r="F92" s="2"/>
      <c r="G92" s="2"/>
      <c r="H92" s="1" t="s">
        <v>171</v>
      </c>
      <c r="I92" s="2"/>
      <c r="J92" s="1" t="s">
        <v>172</v>
      </c>
      <c r="K92" s="2"/>
      <c r="L92" s="1" t="s">
        <v>173</v>
      </c>
      <c r="M92" s="1" t="s">
        <v>174</v>
      </c>
      <c r="N92" s="2"/>
      <c r="O92" s="2"/>
      <c r="P92" s="2"/>
      <c r="U92" s="61">
        <f t="shared" si="110"/>
        <v>48029</v>
      </c>
      <c r="V92" s="25">
        <f t="shared" si="108"/>
        <v>2031</v>
      </c>
      <c r="W92" s="25">
        <f t="shared" si="109"/>
        <v>6</v>
      </c>
      <c r="X92" s="25"/>
      <c r="Y92" s="28"/>
      <c r="Z92" s="62">
        <f t="shared" si="111"/>
        <v>0</v>
      </c>
      <c r="AA92" s="62">
        <f t="shared" si="112"/>
        <v>0</v>
      </c>
      <c r="AB92" s="62">
        <f t="shared" si="113"/>
        <v>0</v>
      </c>
      <c r="AC92" s="33">
        <f t="shared" si="114"/>
        <v>0</v>
      </c>
      <c r="AD92" s="69">
        <f t="shared" si="115"/>
        <v>0.94195198120891033</v>
      </c>
      <c r="AE92" s="70">
        <f t="shared" si="116"/>
        <v>0</v>
      </c>
      <c r="AF92" s="9"/>
      <c r="AG92" s="9"/>
      <c r="AH92" s="9"/>
      <c r="AI92" s="9"/>
      <c r="AJ92" s="9"/>
      <c r="AK92" s="9"/>
      <c r="AL92" s="9"/>
      <c r="AM92" s="75">
        <f t="shared" si="188"/>
        <v>0</v>
      </c>
      <c r="AN92" s="9"/>
      <c r="AO92" s="74">
        <f t="shared" si="117"/>
        <v>0</v>
      </c>
      <c r="AP92" s="75">
        <f t="shared" si="118"/>
        <v>0</v>
      </c>
      <c r="AQ92" s="76">
        <f t="shared" si="119"/>
        <v>0</v>
      </c>
      <c r="AR92" s="9"/>
      <c r="AS92" s="75">
        <f t="shared" si="120"/>
        <v>0</v>
      </c>
      <c r="AT92" s="74">
        <f t="shared" si="121"/>
        <v>0</v>
      </c>
      <c r="AU92" s="33">
        <f t="shared" si="122"/>
        <v>0</v>
      </c>
      <c r="AV92" s="9"/>
      <c r="AW92" s="74">
        <f t="shared" si="123"/>
        <v>0</v>
      </c>
      <c r="AX92" s="75">
        <f t="shared" si="124"/>
        <v>0</v>
      </c>
      <c r="AY92" s="76">
        <f t="shared" si="125"/>
        <v>0</v>
      </c>
      <c r="BB92" s="59">
        <f t="shared" si="126"/>
        <v>0</v>
      </c>
      <c r="BC92" s="59">
        <f t="shared" si="127"/>
        <v>0</v>
      </c>
      <c r="BD92" s="59">
        <f t="shared" si="128"/>
        <v>0</v>
      </c>
      <c r="BF92" s="59">
        <f t="shared" si="129"/>
        <v>0</v>
      </c>
      <c r="BG92" s="59">
        <f t="shared" si="130"/>
        <v>0</v>
      </c>
      <c r="BH92" s="59">
        <f t="shared" si="131"/>
        <v>0</v>
      </c>
      <c r="BI92" s="58">
        <f t="shared" si="132"/>
        <v>0</v>
      </c>
      <c r="BK92" s="59">
        <f t="shared" si="133"/>
        <v>0</v>
      </c>
      <c r="BL92" s="59">
        <f t="shared" si="134"/>
        <v>0</v>
      </c>
      <c r="BM92" s="59">
        <f t="shared" si="135"/>
        <v>0</v>
      </c>
      <c r="BN92" s="58">
        <f t="shared" si="136"/>
        <v>0</v>
      </c>
      <c r="BP92" s="58">
        <f t="shared" si="137"/>
        <v>0</v>
      </c>
      <c r="BR92" s="57">
        <f t="shared" si="138"/>
        <v>0</v>
      </c>
      <c r="BS92" s="57">
        <f t="shared" si="139"/>
        <v>0</v>
      </c>
      <c r="BT92" s="59">
        <f t="shared" si="140"/>
        <v>0</v>
      </c>
      <c r="BU92" s="58">
        <f t="shared" si="141"/>
        <v>0</v>
      </c>
      <c r="BW92" s="56">
        <f t="shared" si="142"/>
        <v>0</v>
      </c>
      <c r="BX92" s="14">
        <f t="shared" si="143"/>
        <v>0</v>
      </c>
      <c r="BY92" s="59">
        <f t="shared" si="144"/>
        <v>0</v>
      </c>
      <c r="BZ92" s="58">
        <f t="shared" si="145"/>
        <v>0</v>
      </c>
      <c r="CB92" s="58">
        <f t="shared" si="146"/>
        <v>0</v>
      </c>
      <c r="CD92" s="58">
        <f t="shared" si="147"/>
        <v>0</v>
      </c>
      <c r="CG92" s="59">
        <f t="shared" si="148"/>
        <v>0</v>
      </c>
      <c r="CH92" s="59">
        <f t="shared" si="149"/>
        <v>0</v>
      </c>
      <c r="CI92" s="59">
        <f t="shared" si="150"/>
        <v>0</v>
      </c>
      <c r="CK92" s="59">
        <f t="shared" si="151"/>
        <v>0</v>
      </c>
      <c r="CL92" s="59">
        <f t="shared" si="152"/>
        <v>0</v>
      </c>
      <c r="CM92" s="59">
        <f t="shared" si="153"/>
        <v>0</v>
      </c>
      <c r="CN92" s="58">
        <f t="shared" si="154"/>
        <v>0</v>
      </c>
      <c r="CP92" s="59">
        <f t="shared" si="155"/>
        <v>0</v>
      </c>
      <c r="CQ92" s="59">
        <f t="shared" si="156"/>
        <v>0</v>
      </c>
      <c r="CR92" s="59">
        <f t="shared" si="157"/>
        <v>0</v>
      </c>
      <c r="CS92" s="58">
        <f t="shared" si="158"/>
        <v>0</v>
      </c>
      <c r="CU92" s="59">
        <f t="shared" si="159"/>
        <v>0</v>
      </c>
      <c r="CV92" s="59">
        <f t="shared" si="160"/>
        <v>0</v>
      </c>
      <c r="CX92" s="59">
        <f t="shared" si="161"/>
        <v>0</v>
      </c>
      <c r="CY92" s="59">
        <f t="shared" si="162"/>
        <v>0</v>
      </c>
      <c r="CZ92" s="58">
        <f t="shared" si="163"/>
        <v>0</v>
      </c>
      <c r="DB92" s="59">
        <f t="shared" si="164"/>
        <v>0</v>
      </c>
      <c r="DC92" s="59">
        <f t="shared" si="165"/>
        <v>0</v>
      </c>
      <c r="DD92" s="58">
        <f t="shared" si="166"/>
        <v>0</v>
      </c>
      <c r="DF92" s="58">
        <f t="shared" si="167"/>
        <v>0</v>
      </c>
      <c r="DH92" s="58">
        <f t="shared" si="168"/>
        <v>0</v>
      </c>
      <c r="DJ92" s="57">
        <f t="shared" si="169"/>
        <v>0</v>
      </c>
      <c r="DK92" s="57">
        <f t="shared" si="170"/>
        <v>0</v>
      </c>
      <c r="DL92" s="59">
        <f t="shared" si="171"/>
        <v>0</v>
      </c>
      <c r="DM92" s="58">
        <f t="shared" si="172"/>
        <v>0</v>
      </c>
      <c r="DO92" s="56">
        <f t="shared" si="173"/>
        <v>0</v>
      </c>
      <c r="DP92" s="14">
        <f t="shared" si="174"/>
        <v>0</v>
      </c>
      <c r="DQ92" s="59">
        <f t="shared" si="175"/>
        <v>0</v>
      </c>
      <c r="DR92" s="49">
        <f t="shared" si="176"/>
        <v>0</v>
      </c>
      <c r="DT92" s="58">
        <f t="shared" si="177"/>
        <v>0</v>
      </c>
      <c r="DU92" s="58"/>
      <c r="DV92" s="59">
        <f t="shared" si="178"/>
        <v>0</v>
      </c>
      <c r="DX92" s="58">
        <f t="shared" si="179"/>
        <v>0</v>
      </c>
      <c r="EA92" s="59">
        <f t="shared" si="180"/>
        <v>0</v>
      </c>
      <c r="EB92" s="59">
        <f t="shared" si="181"/>
        <v>0</v>
      </c>
      <c r="EC92" s="58">
        <f t="shared" si="182"/>
        <v>0</v>
      </c>
      <c r="EE92" s="29">
        <f t="shared" si="183"/>
        <v>0</v>
      </c>
      <c r="EF92" s="29">
        <f t="shared" si="184"/>
        <v>0</v>
      </c>
      <c r="EG92" s="58">
        <f t="shared" si="185"/>
        <v>0</v>
      </c>
      <c r="EI92" s="58">
        <f t="shared" si="186"/>
        <v>0</v>
      </c>
      <c r="EK92" s="59">
        <v>90</v>
      </c>
      <c r="EL92" s="59">
        <f>APE!$N$91*EO91</f>
        <v>0</v>
      </c>
      <c r="EM92" s="59">
        <f>IF(EK92&gt;APE!$O$91,0,IF(EK92&gt;APE!$P$91,IF(APE!$E$91="SAC",APE!$C$93/(APE!$O$91-APE!$P$91),IF(APE!$E$91="PRICE",IF(EK92&gt;APE!$D$91,EN92-EL92,EN92-EL92-APE!$C$95/APE!$D$91),0)),0))</f>
        <v>0</v>
      </c>
      <c r="EN92" s="59">
        <f>IF(EK92&gt;APE!$O$91,0,IF(APE!$E$91="SAC",EL92+EM92,IF(APE!$E$91="PRICE",IF(EK92&gt;APE!$P$91,APE!$C$93*APE!$G$91,EL92),0)))</f>
        <v>0</v>
      </c>
      <c r="EO92" s="59">
        <f t="shared" si="187"/>
        <v>0</v>
      </c>
    </row>
    <row r="93" spans="2:145" x14ac:dyDescent="0.25">
      <c r="B93" s="2"/>
      <c r="C93" s="10">
        <f>APE!$Q$5</f>
        <v>0</v>
      </c>
      <c r="D93" s="2"/>
      <c r="E93" s="2"/>
      <c r="F93" s="2"/>
      <c r="G93" s="2"/>
      <c r="H93" s="7">
        <f>H91*12</f>
        <v>0</v>
      </c>
      <c r="I93" s="2"/>
      <c r="J93" s="7">
        <f>J91*12</f>
        <v>0</v>
      </c>
      <c r="K93" s="2"/>
      <c r="L93" s="6">
        <f>POWER(1+L91,1/12)-1</f>
        <v>0</v>
      </c>
      <c r="M93" s="6">
        <f>POWER(1+M91,12)-1</f>
        <v>0</v>
      </c>
      <c r="N93" s="2"/>
      <c r="O93" s="2"/>
      <c r="P93" s="2"/>
      <c r="U93" s="61">
        <f t="shared" si="110"/>
        <v>48060</v>
      </c>
      <c r="V93" s="25">
        <f t="shared" si="108"/>
        <v>2031</v>
      </c>
      <c r="W93" s="25">
        <f t="shared" si="109"/>
        <v>7</v>
      </c>
      <c r="X93" s="25"/>
      <c r="Y93" s="25"/>
      <c r="Z93" s="62">
        <f t="shared" si="111"/>
        <v>0</v>
      </c>
      <c r="AA93" s="62">
        <f t="shared" si="112"/>
        <v>0</v>
      </c>
      <c r="AB93" s="62">
        <f t="shared" si="113"/>
        <v>0</v>
      </c>
      <c r="AC93" s="33">
        <f t="shared" si="114"/>
        <v>0</v>
      </c>
      <c r="AD93" s="69">
        <f t="shared" si="115"/>
        <v>0.94132630407036244</v>
      </c>
      <c r="AE93" s="70">
        <f t="shared" si="116"/>
        <v>0</v>
      </c>
      <c r="AF93" s="9"/>
      <c r="AG93" s="9"/>
      <c r="AH93" s="9"/>
      <c r="AI93" s="9"/>
      <c r="AJ93" s="9"/>
      <c r="AK93" s="9"/>
      <c r="AL93" s="9"/>
      <c r="AM93" s="75">
        <f t="shared" si="188"/>
        <v>0</v>
      </c>
      <c r="AN93" s="9"/>
      <c r="AO93" s="74">
        <f t="shared" si="117"/>
        <v>0</v>
      </c>
      <c r="AP93" s="75">
        <f t="shared" si="118"/>
        <v>0</v>
      </c>
      <c r="AQ93" s="76">
        <f t="shared" si="119"/>
        <v>0</v>
      </c>
      <c r="AR93" s="9"/>
      <c r="AS93" s="75">
        <f t="shared" si="120"/>
        <v>0</v>
      </c>
      <c r="AT93" s="74">
        <f t="shared" si="121"/>
        <v>0</v>
      </c>
      <c r="AU93" s="33">
        <f t="shared" si="122"/>
        <v>0</v>
      </c>
      <c r="AV93" s="9"/>
      <c r="AW93" s="74">
        <f t="shared" si="123"/>
        <v>0</v>
      </c>
      <c r="AX93" s="75">
        <f t="shared" si="124"/>
        <v>0</v>
      </c>
      <c r="AY93" s="76">
        <f t="shared" si="125"/>
        <v>0</v>
      </c>
      <c r="BB93" s="59">
        <f t="shared" si="126"/>
        <v>0</v>
      </c>
      <c r="BC93" s="59">
        <f t="shared" si="127"/>
        <v>0</v>
      </c>
      <c r="BD93" s="59">
        <f t="shared" si="128"/>
        <v>0</v>
      </c>
      <c r="BF93" s="59">
        <f t="shared" si="129"/>
        <v>0</v>
      </c>
      <c r="BG93" s="59">
        <f t="shared" si="130"/>
        <v>0</v>
      </c>
      <c r="BH93" s="59">
        <f t="shared" si="131"/>
        <v>0</v>
      </c>
      <c r="BI93" s="58">
        <f t="shared" si="132"/>
        <v>0</v>
      </c>
      <c r="BK93" s="59">
        <f t="shared" si="133"/>
        <v>0</v>
      </c>
      <c r="BL93" s="59">
        <f t="shared" si="134"/>
        <v>0</v>
      </c>
      <c r="BM93" s="59">
        <f t="shared" si="135"/>
        <v>0</v>
      </c>
      <c r="BN93" s="58">
        <f t="shared" si="136"/>
        <v>0</v>
      </c>
      <c r="BP93" s="58">
        <f t="shared" si="137"/>
        <v>0</v>
      </c>
      <c r="BR93" s="57">
        <f t="shared" si="138"/>
        <v>0</v>
      </c>
      <c r="BS93" s="57">
        <f t="shared" si="139"/>
        <v>0</v>
      </c>
      <c r="BT93" s="59">
        <f t="shared" si="140"/>
        <v>0</v>
      </c>
      <c r="BU93" s="58">
        <f t="shared" si="141"/>
        <v>0</v>
      </c>
      <c r="BW93" s="56">
        <f t="shared" si="142"/>
        <v>0</v>
      </c>
      <c r="BX93" s="14">
        <f t="shared" si="143"/>
        <v>0</v>
      </c>
      <c r="BY93" s="59">
        <f t="shared" si="144"/>
        <v>0</v>
      </c>
      <c r="BZ93" s="58">
        <f t="shared" si="145"/>
        <v>0</v>
      </c>
      <c r="CB93" s="58">
        <f t="shared" si="146"/>
        <v>0</v>
      </c>
      <c r="CD93" s="58">
        <f t="shared" si="147"/>
        <v>0</v>
      </c>
      <c r="CG93" s="59">
        <f t="shared" si="148"/>
        <v>0</v>
      </c>
      <c r="CH93" s="59">
        <f t="shared" si="149"/>
        <v>0</v>
      </c>
      <c r="CI93" s="59">
        <f t="shared" si="150"/>
        <v>0</v>
      </c>
      <c r="CK93" s="59">
        <f t="shared" si="151"/>
        <v>0</v>
      </c>
      <c r="CL93" s="59">
        <f t="shared" si="152"/>
        <v>0</v>
      </c>
      <c r="CM93" s="59">
        <f t="shared" si="153"/>
        <v>0</v>
      </c>
      <c r="CN93" s="58">
        <f t="shared" si="154"/>
        <v>0</v>
      </c>
      <c r="CP93" s="59">
        <f t="shared" si="155"/>
        <v>0</v>
      </c>
      <c r="CQ93" s="59">
        <f t="shared" si="156"/>
        <v>0</v>
      </c>
      <c r="CR93" s="59">
        <f t="shared" si="157"/>
        <v>0</v>
      </c>
      <c r="CS93" s="58">
        <f t="shared" si="158"/>
        <v>0</v>
      </c>
      <c r="CU93" s="59">
        <f t="shared" si="159"/>
        <v>0</v>
      </c>
      <c r="CV93" s="59">
        <f t="shared" si="160"/>
        <v>0</v>
      </c>
      <c r="CX93" s="59">
        <f t="shared" si="161"/>
        <v>0</v>
      </c>
      <c r="CY93" s="59">
        <f t="shared" si="162"/>
        <v>0</v>
      </c>
      <c r="CZ93" s="58">
        <f t="shared" si="163"/>
        <v>0</v>
      </c>
      <c r="DB93" s="59">
        <f t="shared" si="164"/>
        <v>0</v>
      </c>
      <c r="DC93" s="59">
        <f t="shared" si="165"/>
        <v>0</v>
      </c>
      <c r="DD93" s="58">
        <f t="shared" si="166"/>
        <v>0</v>
      </c>
      <c r="DF93" s="58">
        <f t="shared" si="167"/>
        <v>0</v>
      </c>
      <c r="DH93" s="58">
        <f t="shared" si="168"/>
        <v>0</v>
      </c>
      <c r="DJ93" s="57">
        <f t="shared" si="169"/>
        <v>0</v>
      </c>
      <c r="DK93" s="57">
        <f t="shared" si="170"/>
        <v>0</v>
      </c>
      <c r="DL93" s="59">
        <f t="shared" si="171"/>
        <v>0</v>
      </c>
      <c r="DM93" s="58">
        <f t="shared" si="172"/>
        <v>0</v>
      </c>
      <c r="DO93" s="56">
        <f t="shared" si="173"/>
        <v>0</v>
      </c>
      <c r="DP93" s="14">
        <f t="shared" si="174"/>
        <v>0</v>
      </c>
      <c r="DQ93" s="59">
        <f t="shared" si="175"/>
        <v>0</v>
      </c>
      <c r="DR93" s="49">
        <f t="shared" si="176"/>
        <v>0</v>
      </c>
      <c r="DT93" s="58">
        <f t="shared" si="177"/>
        <v>0</v>
      </c>
      <c r="DU93" s="58"/>
      <c r="DV93" s="59">
        <f t="shared" si="178"/>
        <v>0</v>
      </c>
      <c r="DX93" s="58">
        <f t="shared" si="179"/>
        <v>0</v>
      </c>
      <c r="EA93" s="59">
        <f t="shared" si="180"/>
        <v>0</v>
      </c>
      <c r="EB93" s="59">
        <f t="shared" si="181"/>
        <v>0</v>
      </c>
      <c r="EC93" s="58">
        <f t="shared" si="182"/>
        <v>0</v>
      </c>
      <c r="EE93" s="29">
        <f t="shared" si="183"/>
        <v>0</v>
      </c>
      <c r="EF93" s="29">
        <f t="shared" si="184"/>
        <v>0</v>
      </c>
      <c r="EG93" s="58">
        <f t="shared" si="185"/>
        <v>0</v>
      </c>
      <c r="EI93" s="58">
        <f t="shared" si="186"/>
        <v>0</v>
      </c>
      <c r="EK93" s="59">
        <v>91</v>
      </c>
      <c r="EL93" s="59">
        <f>APE!$N$91*EO92</f>
        <v>0</v>
      </c>
      <c r="EM93" s="59">
        <f>IF(EK93&gt;APE!$O$91,0,IF(EK93&gt;APE!$P$91,IF(APE!$E$91="SAC",APE!$C$93/(APE!$O$91-APE!$P$91),IF(APE!$E$91="PRICE",IF(EK93&gt;APE!$D$91,EN93-EL93,EN93-EL93-APE!$C$95/APE!$D$91),0)),0))</f>
        <v>0</v>
      </c>
      <c r="EN93" s="59">
        <f>IF(EK93&gt;APE!$O$91,0,IF(APE!$E$91="SAC",EL93+EM93,IF(APE!$E$91="PRICE",IF(EK93&gt;APE!$P$91,APE!$C$93*APE!$G$91,EL93),0)))</f>
        <v>0</v>
      </c>
      <c r="EO93" s="59">
        <f t="shared" si="187"/>
        <v>0</v>
      </c>
    </row>
    <row r="94" spans="2:145" x14ac:dyDescent="0.25">
      <c r="B94" s="2"/>
      <c r="C94" s="1" t="s">
        <v>175</v>
      </c>
      <c r="D94" s="2"/>
      <c r="E94" s="2"/>
      <c r="F94" s="2"/>
      <c r="G94" s="2"/>
      <c r="H94" s="11"/>
      <c r="I94" s="11"/>
      <c r="J94" s="8"/>
      <c r="K94" s="8"/>
      <c r="L94" s="2"/>
      <c r="M94" s="2"/>
      <c r="N94" s="2"/>
      <c r="O94" s="2"/>
      <c r="P94" s="2"/>
      <c r="U94" s="61">
        <f t="shared" si="110"/>
        <v>48091</v>
      </c>
      <c r="V94" s="25">
        <f t="shared" si="108"/>
        <v>2031</v>
      </c>
      <c r="W94" s="25">
        <f t="shared" si="109"/>
        <v>8</v>
      </c>
      <c r="X94" s="25"/>
      <c r="Y94" s="25"/>
      <c r="Z94" s="62">
        <f t="shared" si="111"/>
        <v>0</v>
      </c>
      <c r="AA94" s="62">
        <f t="shared" si="112"/>
        <v>0</v>
      </c>
      <c r="AB94" s="62">
        <f t="shared" si="113"/>
        <v>0</v>
      </c>
      <c r="AC94" s="33">
        <f t="shared" si="114"/>
        <v>0</v>
      </c>
      <c r="AD94" s="69">
        <f t="shared" si="115"/>
        <v>0.94070104252824571</v>
      </c>
      <c r="AE94" s="70">
        <f t="shared" si="116"/>
        <v>0</v>
      </c>
      <c r="AF94" s="9"/>
      <c r="AG94" s="9"/>
      <c r="AH94" s="9"/>
      <c r="AI94" s="9"/>
      <c r="AJ94" s="9"/>
      <c r="AK94" s="9"/>
      <c r="AL94" s="9"/>
      <c r="AM94" s="75">
        <f t="shared" si="188"/>
        <v>0</v>
      </c>
      <c r="AN94" s="9"/>
      <c r="AO94" s="74">
        <f t="shared" si="117"/>
        <v>0</v>
      </c>
      <c r="AP94" s="75">
        <f t="shared" si="118"/>
        <v>0</v>
      </c>
      <c r="AQ94" s="76">
        <f t="shared" si="119"/>
        <v>0</v>
      </c>
      <c r="AR94" s="9"/>
      <c r="AS94" s="75">
        <f t="shared" si="120"/>
        <v>0</v>
      </c>
      <c r="AT94" s="74">
        <f t="shared" si="121"/>
        <v>0</v>
      </c>
      <c r="AU94" s="33">
        <f t="shared" si="122"/>
        <v>0</v>
      </c>
      <c r="AV94" s="9"/>
      <c r="AW94" s="74">
        <f t="shared" si="123"/>
        <v>0</v>
      </c>
      <c r="AX94" s="75">
        <f t="shared" si="124"/>
        <v>0</v>
      </c>
      <c r="AY94" s="76">
        <f t="shared" si="125"/>
        <v>0</v>
      </c>
      <c r="BB94" s="59">
        <f t="shared" si="126"/>
        <v>0</v>
      </c>
      <c r="BC94" s="59">
        <f t="shared" si="127"/>
        <v>0</v>
      </c>
      <c r="BD94" s="59">
        <f t="shared" si="128"/>
        <v>0</v>
      </c>
      <c r="BF94" s="59">
        <f t="shared" si="129"/>
        <v>0</v>
      </c>
      <c r="BG94" s="59">
        <f t="shared" si="130"/>
        <v>0</v>
      </c>
      <c r="BH94" s="59">
        <f t="shared" si="131"/>
        <v>0</v>
      </c>
      <c r="BI94" s="58">
        <f t="shared" si="132"/>
        <v>0</v>
      </c>
      <c r="BK94" s="59">
        <f t="shared" si="133"/>
        <v>0</v>
      </c>
      <c r="BL94" s="59">
        <f t="shared" si="134"/>
        <v>0</v>
      </c>
      <c r="BM94" s="59">
        <f t="shared" si="135"/>
        <v>0</v>
      </c>
      <c r="BN94" s="58">
        <f t="shared" si="136"/>
        <v>0</v>
      </c>
      <c r="BP94" s="58">
        <f t="shared" si="137"/>
        <v>0</v>
      </c>
      <c r="BR94" s="57">
        <f t="shared" si="138"/>
        <v>0</v>
      </c>
      <c r="BS94" s="57">
        <f t="shared" si="139"/>
        <v>0</v>
      </c>
      <c r="BT94" s="59">
        <f t="shared" si="140"/>
        <v>0</v>
      </c>
      <c r="BU94" s="58">
        <f t="shared" si="141"/>
        <v>0</v>
      </c>
      <c r="BW94" s="56">
        <f t="shared" si="142"/>
        <v>0</v>
      </c>
      <c r="BX94" s="14">
        <f t="shared" si="143"/>
        <v>0</v>
      </c>
      <c r="BY94" s="59">
        <f t="shared" si="144"/>
        <v>0</v>
      </c>
      <c r="BZ94" s="58">
        <f t="shared" si="145"/>
        <v>0</v>
      </c>
      <c r="CB94" s="58">
        <f t="shared" si="146"/>
        <v>0</v>
      </c>
      <c r="CD94" s="58">
        <f t="shared" si="147"/>
        <v>0</v>
      </c>
      <c r="CG94" s="59">
        <f t="shared" si="148"/>
        <v>0</v>
      </c>
      <c r="CH94" s="59">
        <f t="shared" si="149"/>
        <v>0</v>
      </c>
      <c r="CI94" s="59">
        <f t="shared" si="150"/>
        <v>0</v>
      </c>
      <c r="CK94" s="59">
        <f t="shared" si="151"/>
        <v>0</v>
      </c>
      <c r="CL94" s="59">
        <f t="shared" si="152"/>
        <v>0</v>
      </c>
      <c r="CM94" s="59">
        <f t="shared" si="153"/>
        <v>0</v>
      </c>
      <c r="CN94" s="58">
        <f t="shared" si="154"/>
        <v>0</v>
      </c>
      <c r="CP94" s="59">
        <f t="shared" si="155"/>
        <v>0</v>
      </c>
      <c r="CQ94" s="59">
        <f t="shared" si="156"/>
        <v>0</v>
      </c>
      <c r="CR94" s="59">
        <f t="shared" si="157"/>
        <v>0</v>
      </c>
      <c r="CS94" s="58">
        <f t="shared" si="158"/>
        <v>0</v>
      </c>
      <c r="CU94" s="59">
        <f t="shared" si="159"/>
        <v>0</v>
      </c>
      <c r="CV94" s="59">
        <f t="shared" si="160"/>
        <v>0</v>
      </c>
      <c r="CX94" s="59">
        <f t="shared" si="161"/>
        <v>0</v>
      </c>
      <c r="CY94" s="59">
        <f t="shared" si="162"/>
        <v>0</v>
      </c>
      <c r="CZ94" s="58">
        <f t="shared" si="163"/>
        <v>0</v>
      </c>
      <c r="DB94" s="59">
        <f t="shared" si="164"/>
        <v>0</v>
      </c>
      <c r="DC94" s="59">
        <f t="shared" si="165"/>
        <v>0</v>
      </c>
      <c r="DD94" s="58">
        <f t="shared" si="166"/>
        <v>0</v>
      </c>
      <c r="DF94" s="58">
        <f t="shared" si="167"/>
        <v>0</v>
      </c>
      <c r="DH94" s="58">
        <f t="shared" si="168"/>
        <v>0</v>
      </c>
      <c r="DJ94" s="57">
        <f t="shared" si="169"/>
        <v>0</v>
      </c>
      <c r="DK94" s="57">
        <f t="shared" si="170"/>
        <v>0</v>
      </c>
      <c r="DL94" s="59">
        <f t="shared" si="171"/>
        <v>0</v>
      </c>
      <c r="DM94" s="58">
        <f t="shared" si="172"/>
        <v>0</v>
      </c>
      <c r="DO94" s="56">
        <f t="shared" si="173"/>
        <v>0</v>
      </c>
      <c r="DP94" s="14">
        <f t="shared" si="174"/>
        <v>0</v>
      </c>
      <c r="DQ94" s="59">
        <f t="shared" si="175"/>
        <v>0</v>
      </c>
      <c r="DR94" s="49">
        <f t="shared" si="176"/>
        <v>0</v>
      </c>
      <c r="DT94" s="58">
        <f t="shared" si="177"/>
        <v>0</v>
      </c>
      <c r="DU94" s="58"/>
      <c r="DV94" s="59">
        <f t="shared" si="178"/>
        <v>0</v>
      </c>
      <c r="DX94" s="58">
        <f t="shared" si="179"/>
        <v>0</v>
      </c>
      <c r="EA94" s="59">
        <f t="shared" si="180"/>
        <v>0</v>
      </c>
      <c r="EB94" s="59">
        <f t="shared" si="181"/>
        <v>0</v>
      </c>
      <c r="EC94" s="58">
        <f t="shared" si="182"/>
        <v>0</v>
      </c>
      <c r="EE94" s="29">
        <f t="shared" si="183"/>
        <v>0</v>
      </c>
      <c r="EF94" s="29">
        <f t="shared" si="184"/>
        <v>0</v>
      </c>
      <c r="EG94" s="58">
        <f t="shared" si="185"/>
        <v>0</v>
      </c>
      <c r="EI94" s="58">
        <f t="shared" si="186"/>
        <v>0</v>
      </c>
      <c r="EK94" s="59">
        <v>92</v>
      </c>
      <c r="EL94" s="59">
        <f>APE!$N$91*EO93</f>
        <v>0</v>
      </c>
      <c r="EM94" s="59">
        <f>IF(EK94&gt;APE!$O$91,0,IF(EK94&gt;APE!$P$91,IF(APE!$E$91="SAC",APE!$C$93/(APE!$O$91-APE!$P$91),IF(APE!$E$91="PRICE",IF(EK94&gt;APE!$D$91,EN94-EL94,EN94-EL94-APE!$C$95/APE!$D$91),0)),0))</f>
        <v>0</v>
      </c>
      <c r="EN94" s="59">
        <f>IF(EK94&gt;APE!$O$91,0,IF(APE!$E$91="SAC",EL94+EM94,IF(APE!$E$91="PRICE",IF(EK94&gt;APE!$P$91,APE!$C$93*APE!$G$91,EL94),0)))</f>
        <v>0</v>
      </c>
      <c r="EO94" s="59">
        <f t="shared" si="187"/>
        <v>0</v>
      </c>
    </row>
    <row r="95" spans="2:145" x14ac:dyDescent="0.25">
      <c r="B95" s="2"/>
      <c r="C95" s="10">
        <f>APE!$Q$6</f>
        <v>0</v>
      </c>
      <c r="D95" s="2"/>
      <c r="E95" s="2"/>
      <c r="F95" s="2"/>
      <c r="G95" s="2"/>
      <c r="H95" s="11"/>
      <c r="I95" s="11"/>
      <c r="J95" s="8"/>
      <c r="K95" s="8"/>
      <c r="L95" s="2"/>
      <c r="M95" s="2"/>
      <c r="N95" s="2"/>
      <c r="O95" s="2"/>
      <c r="P95" s="2"/>
      <c r="U95" s="61">
        <f t="shared" si="110"/>
        <v>48121</v>
      </c>
      <c r="V95" s="25">
        <f t="shared" si="108"/>
        <v>2031</v>
      </c>
      <c r="W95" s="25">
        <f t="shared" si="109"/>
        <v>9</v>
      </c>
      <c r="X95" s="25"/>
      <c r="Y95" s="25"/>
      <c r="Z95" s="62">
        <f t="shared" si="111"/>
        <v>0</v>
      </c>
      <c r="AA95" s="62">
        <f t="shared" si="112"/>
        <v>0</v>
      </c>
      <c r="AB95" s="62">
        <f t="shared" si="113"/>
        <v>0</v>
      </c>
      <c r="AC95" s="33">
        <f t="shared" si="114"/>
        <v>0</v>
      </c>
      <c r="AD95" s="69">
        <f t="shared" si="115"/>
        <v>0.94007619630650663</v>
      </c>
      <c r="AE95" s="70">
        <f t="shared" si="116"/>
        <v>0</v>
      </c>
      <c r="AF95" s="9"/>
      <c r="AG95" s="9"/>
      <c r="AH95" s="9"/>
      <c r="AI95" s="9"/>
      <c r="AJ95" s="9"/>
      <c r="AK95" s="9"/>
      <c r="AL95" s="9"/>
      <c r="AM95" s="75">
        <f t="shared" si="188"/>
        <v>0</v>
      </c>
      <c r="AN95" s="9"/>
      <c r="AO95" s="74">
        <f t="shared" si="117"/>
        <v>0</v>
      </c>
      <c r="AP95" s="75">
        <f t="shared" si="118"/>
        <v>0</v>
      </c>
      <c r="AQ95" s="76">
        <f t="shared" si="119"/>
        <v>0</v>
      </c>
      <c r="AR95" s="9"/>
      <c r="AS95" s="75">
        <f t="shared" si="120"/>
        <v>0</v>
      </c>
      <c r="AT95" s="74">
        <f t="shared" si="121"/>
        <v>0</v>
      </c>
      <c r="AU95" s="33">
        <f t="shared" si="122"/>
        <v>0</v>
      </c>
      <c r="AV95" s="9"/>
      <c r="AW95" s="74">
        <f t="shared" si="123"/>
        <v>0</v>
      </c>
      <c r="AX95" s="75">
        <f t="shared" si="124"/>
        <v>0</v>
      </c>
      <c r="AY95" s="76">
        <f t="shared" si="125"/>
        <v>0</v>
      </c>
      <c r="BB95" s="59">
        <f t="shared" si="126"/>
        <v>0</v>
      </c>
      <c r="BC95" s="59">
        <f t="shared" si="127"/>
        <v>0</v>
      </c>
      <c r="BD95" s="59">
        <f t="shared" si="128"/>
        <v>0</v>
      </c>
      <c r="BF95" s="59">
        <f t="shared" si="129"/>
        <v>0</v>
      </c>
      <c r="BG95" s="59">
        <f t="shared" si="130"/>
        <v>0</v>
      </c>
      <c r="BH95" s="59">
        <f t="shared" si="131"/>
        <v>0</v>
      </c>
      <c r="BI95" s="58">
        <f t="shared" si="132"/>
        <v>0</v>
      </c>
      <c r="BK95" s="59">
        <f t="shared" si="133"/>
        <v>0</v>
      </c>
      <c r="BL95" s="59">
        <f t="shared" si="134"/>
        <v>0</v>
      </c>
      <c r="BM95" s="59">
        <f t="shared" si="135"/>
        <v>0</v>
      </c>
      <c r="BN95" s="58">
        <f t="shared" si="136"/>
        <v>0</v>
      </c>
      <c r="BP95" s="58">
        <f t="shared" si="137"/>
        <v>0</v>
      </c>
      <c r="BR95" s="57">
        <f t="shared" si="138"/>
        <v>0</v>
      </c>
      <c r="BS95" s="57">
        <f t="shared" si="139"/>
        <v>0</v>
      </c>
      <c r="BT95" s="59">
        <f t="shared" si="140"/>
        <v>0</v>
      </c>
      <c r="BU95" s="58">
        <f t="shared" si="141"/>
        <v>0</v>
      </c>
      <c r="BW95" s="56">
        <f t="shared" si="142"/>
        <v>0</v>
      </c>
      <c r="BX95" s="14">
        <f t="shared" si="143"/>
        <v>0</v>
      </c>
      <c r="BY95" s="59">
        <f t="shared" si="144"/>
        <v>0</v>
      </c>
      <c r="BZ95" s="58">
        <f t="shared" si="145"/>
        <v>0</v>
      </c>
      <c r="CB95" s="58">
        <f t="shared" si="146"/>
        <v>0</v>
      </c>
      <c r="CD95" s="58">
        <f t="shared" si="147"/>
        <v>0</v>
      </c>
      <c r="CG95" s="59">
        <f t="shared" si="148"/>
        <v>0</v>
      </c>
      <c r="CH95" s="59">
        <f t="shared" si="149"/>
        <v>0</v>
      </c>
      <c r="CI95" s="59">
        <f t="shared" si="150"/>
        <v>0</v>
      </c>
      <c r="CK95" s="59">
        <f t="shared" si="151"/>
        <v>0</v>
      </c>
      <c r="CL95" s="59">
        <f t="shared" si="152"/>
        <v>0</v>
      </c>
      <c r="CM95" s="59">
        <f t="shared" si="153"/>
        <v>0</v>
      </c>
      <c r="CN95" s="58">
        <f t="shared" si="154"/>
        <v>0</v>
      </c>
      <c r="CP95" s="59">
        <f t="shared" si="155"/>
        <v>0</v>
      </c>
      <c r="CQ95" s="59">
        <f t="shared" si="156"/>
        <v>0</v>
      </c>
      <c r="CR95" s="59">
        <f t="shared" si="157"/>
        <v>0</v>
      </c>
      <c r="CS95" s="58">
        <f t="shared" si="158"/>
        <v>0</v>
      </c>
      <c r="CU95" s="59">
        <f t="shared" si="159"/>
        <v>0</v>
      </c>
      <c r="CV95" s="59">
        <f t="shared" si="160"/>
        <v>0</v>
      </c>
      <c r="CX95" s="59">
        <f t="shared" si="161"/>
        <v>0</v>
      </c>
      <c r="CY95" s="59">
        <f t="shared" si="162"/>
        <v>0</v>
      </c>
      <c r="CZ95" s="58">
        <f t="shared" si="163"/>
        <v>0</v>
      </c>
      <c r="DB95" s="59">
        <f t="shared" si="164"/>
        <v>0</v>
      </c>
      <c r="DC95" s="59">
        <f t="shared" si="165"/>
        <v>0</v>
      </c>
      <c r="DD95" s="58">
        <f t="shared" si="166"/>
        <v>0</v>
      </c>
      <c r="DF95" s="58">
        <f t="shared" si="167"/>
        <v>0</v>
      </c>
      <c r="DH95" s="58">
        <f t="shared" si="168"/>
        <v>0</v>
      </c>
      <c r="DJ95" s="57">
        <f t="shared" si="169"/>
        <v>0</v>
      </c>
      <c r="DK95" s="57">
        <f t="shared" si="170"/>
        <v>0</v>
      </c>
      <c r="DL95" s="59">
        <f t="shared" si="171"/>
        <v>0</v>
      </c>
      <c r="DM95" s="58">
        <f t="shared" si="172"/>
        <v>0</v>
      </c>
      <c r="DO95" s="56">
        <f t="shared" si="173"/>
        <v>0</v>
      </c>
      <c r="DP95" s="14">
        <f t="shared" si="174"/>
        <v>0</v>
      </c>
      <c r="DQ95" s="59">
        <f t="shared" si="175"/>
        <v>0</v>
      </c>
      <c r="DR95" s="49">
        <f t="shared" si="176"/>
        <v>0</v>
      </c>
      <c r="DT95" s="58">
        <f t="shared" si="177"/>
        <v>0</v>
      </c>
      <c r="DU95" s="58"/>
      <c r="DV95" s="59">
        <f t="shared" si="178"/>
        <v>0</v>
      </c>
      <c r="DX95" s="58">
        <f t="shared" si="179"/>
        <v>0</v>
      </c>
      <c r="EA95" s="59">
        <f t="shared" si="180"/>
        <v>0</v>
      </c>
      <c r="EB95" s="59">
        <f t="shared" si="181"/>
        <v>0</v>
      </c>
      <c r="EC95" s="58">
        <f t="shared" si="182"/>
        <v>0</v>
      </c>
      <c r="EE95" s="29">
        <f t="shared" si="183"/>
        <v>0</v>
      </c>
      <c r="EF95" s="29">
        <f t="shared" si="184"/>
        <v>0</v>
      </c>
      <c r="EG95" s="58">
        <f t="shared" si="185"/>
        <v>0</v>
      </c>
      <c r="EI95" s="58">
        <f t="shared" si="186"/>
        <v>0</v>
      </c>
      <c r="EK95" s="59">
        <v>93</v>
      </c>
      <c r="EL95" s="59">
        <f>APE!$N$91*EO94</f>
        <v>0</v>
      </c>
      <c r="EM95" s="59">
        <f>IF(EK95&gt;APE!$O$91,0,IF(EK95&gt;APE!$P$91,IF(APE!$E$91="SAC",APE!$C$93/(APE!$O$91-APE!$P$91),IF(APE!$E$91="PRICE",IF(EK95&gt;APE!$D$91,EN95-EL95,EN95-EL95-APE!$C$95/APE!$D$91),0)),0))</f>
        <v>0</v>
      </c>
      <c r="EN95" s="59">
        <f>IF(EK95&gt;APE!$O$91,0,IF(APE!$E$91="SAC",EL95+EM95,IF(APE!$E$91="PRICE",IF(EK95&gt;APE!$P$91,APE!$C$93*APE!$G$91,EL95),0)))</f>
        <v>0</v>
      </c>
      <c r="EO95" s="59">
        <f t="shared" si="187"/>
        <v>0</v>
      </c>
    </row>
    <row r="96" spans="2:145" x14ac:dyDescent="0.25">
      <c r="U96" s="61">
        <f t="shared" si="110"/>
        <v>48152</v>
      </c>
      <c r="V96" s="25">
        <f t="shared" si="108"/>
        <v>2031</v>
      </c>
      <c r="W96" s="25">
        <f t="shared" si="109"/>
        <v>10</v>
      </c>
      <c r="X96" s="25"/>
      <c r="Y96" s="25"/>
      <c r="Z96" s="62">
        <f t="shared" si="111"/>
        <v>0</v>
      </c>
      <c r="AA96" s="62">
        <f t="shared" si="112"/>
        <v>0</v>
      </c>
      <c r="AB96" s="62">
        <f t="shared" si="113"/>
        <v>0</v>
      </c>
      <c r="AC96" s="33">
        <f t="shared" si="114"/>
        <v>0</v>
      </c>
      <c r="AD96" s="69">
        <f t="shared" si="115"/>
        <v>0.93945176512927497</v>
      </c>
      <c r="AE96" s="70">
        <f t="shared" si="116"/>
        <v>0</v>
      </c>
      <c r="AF96" s="9"/>
      <c r="AG96" s="9"/>
      <c r="AH96" s="9"/>
      <c r="AI96" s="9"/>
      <c r="AJ96" s="9"/>
      <c r="AK96" s="9"/>
      <c r="AL96" s="9"/>
      <c r="AM96" s="75">
        <f t="shared" si="188"/>
        <v>0</v>
      </c>
      <c r="AN96" s="9"/>
      <c r="AO96" s="74">
        <f t="shared" si="117"/>
        <v>0</v>
      </c>
      <c r="AP96" s="75">
        <f t="shared" si="118"/>
        <v>0</v>
      </c>
      <c r="AQ96" s="76">
        <f t="shared" si="119"/>
        <v>0</v>
      </c>
      <c r="AR96" s="9"/>
      <c r="AS96" s="75">
        <f t="shared" si="120"/>
        <v>0</v>
      </c>
      <c r="AT96" s="74">
        <f t="shared" si="121"/>
        <v>0</v>
      </c>
      <c r="AU96" s="33">
        <f t="shared" si="122"/>
        <v>0</v>
      </c>
      <c r="AV96" s="9"/>
      <c r="AW96" s="74">
        <f t="shared" si="123"/>
        <v>0</v>
      </c>
      <c r="AX96" s="75">
        <f t="shared" si="124"/>
        <v>0</v>
      </c>
      <c r="AY96" s="76">
        <f t="shared" si="125"/>
        <v>0</v>
      </c>
      <c r="BB96" s="59">
        <f t="shared" si="126"/>
        <v>0</v>
      </c>
      <c r="BC96" s="59">
        <f t="shared" si="127"/>
        <v>0</v>
      </c>
      <c r="BD96" s="59">
        <f t="shared" si="128"/>
        <v>0</v>
      </c>
      <c r="BF96" s="59">
        <f t="shared" si="129"/>
        <v>0</v>
      </c>
      <c r="BG96" s="59">
        <f t="shared" si="130"/>
        <v>0</v>
      </c>
      <c r="BH96" s="59">
        <f t="shared" si="131"/>
        <v>0</v>
      </c>
      <c r="BI96" s="58">
        <f t="shared" si="132"/>
        <v>0</v>
      </c>
      <c r="BK96" s="59">
        <f t="shared" si="133"/>
        <v>0</v>
      </c>
      <c r="BL96" s="59">
        <f t="shared" si="134"/>
        <v>0</v>
      </c>
      <c r="BM96" s="59">
        <f t="shared" si="135"/>
        <v>0</v>
      </c>
      <c r="BN96" s="58">
        <f t="shared" si="136"/>
        <v>0</v>
      </c>
      <c r="BP96" s="58">
        <f t="shared" si="137"/>
        <v>0</v>
      </c>
      <c r="BR96" s="57">
        <f t="shared" si="138"/>
        <v>0</v>
      </c>
      <c r="BS96" s="57">
        <f t="shared" si="139"/>
        <v>0</v>
      </c>
      <c r="BT96" s="59">
        <f t="shared" si="140"/>
        <v>0</v>
      </c>
      <c r="BU96" s="58">
        <f t="shared" si="141"/>
        <v>0</v>
      </c>
      <c r="BW96" s="56">
        <f t="shared" si="142"/>
        <v>0</v>
      </c>
      <c r="BX96" s="14">
        <f t="shared" si="143"/>
        <v>0</v>
      </c>
      <c r="BY96" s="59">
        <f t="shared" si="144"/>
        <v>0</v>
      </c>
      <c r="BZ96" s="58">
        <f t="shared" si="145"/>
        <v>0</v>
      </c>
      <c r="CB96" s="58">
        <f t="shared" si="146"/>
        <v>0</v>
      </c>
      <c r="CD96" s="58">
        <f t="shared" si="147"/>
        <v>0</v>
      </c>
      <c r="CG96" s="59">
        <f t="shared" si="148"/>
        <v>0</v>
      </c>
      <c r="CH96" s="59">
        <f t="shared" si="149"/>
        <v>0</v>
      </c>
      <c r="CI96" s="59">
        <f t="shared" si="150"/>
        <v>0</v>
      </c>
      <c r="CK96" s="59">
        <f t="shared" si="151"/>
        <v>0</v>
      </c>
      <c r="CL96" s="59">
        <f t="shared" si="152"/>
        <v>0</v>
      </c>
      <c r="CM96" s="59">
        <f t="shared" si="153"/>
        <v>0</v>
      </c>
      <c r="CN96" s="58">
        <f t="shared" si="154"/>
        <v>0</v>
      </c>
      <c r="CP96" s="59">
        <f t="shared" si="155"/>
        <v>0</v>
      </c>
      <c r="CQ96" s="59">
        <f t="shared" si="156"/>
        <v>0</v>
      </c>
      <c r="CR96" s="59">
        <f t="shared" si="157"/>
        <v>0</v>
      </c>
      <c r="CS96" s="58">
        <f t="shared" si="158"/>
        <v>0</v>
      </c>
      <c r="CU96" s="59">
        <f t="shared" si="159"/>
        <v>0</v>
      </c>
      <c r="CV96" s="59">
        <f t="shared" si="160"/>
        <v>0</v>
      </c>
      <c r="CX96" s="59">
        <f t="shared" si="161"/>
        <v>0</v>
      </c>
      <c r="CY96" s="59">
        <f t="shared" si="162"/>
        <v>0</v>
      </c>
      <c r="CZ96" s="58">
        <f t="shared" si="163"/>
        <v>0</v>
      </c>
      <c r="DB96" s="59">
        <f t="shared" si="164"/>
        <v>0</v>
      </c>
      <c r="DC96" s="59">
        <f t="shared" si="165"/>
        <v>0</v>
      </c>
      <c r="DD96" s="58">
        <f t="shared" si="166"/>
        <v>0</v>
      </c>
      <c r="DF96" s="58">
        <f t="shared" si="167"/>
        <v>0</v>
      </c>
      <c r="DH96" s="58">
        <f t="shared" si="168"/>
        <v>0</v>
      </c>
      <c r="DJ96" s="57">
        <f t="shared" si="169"/>
        <v>0</v>
      </c>
      <c r="DK96" s="57">
        <f t="shared" si="170"/>
        <v>0</v>
      </c>
      <c r="DL96" s="59">
        <f t="shared" si="171"/>
        <v>0</v>
      </c>
      <c r="DM96" s="58">
        <f t="shared" si="172"/>
        <v>0</v>
      </c>
      <c r="DO96" s="56">
        <f t="shared" si="173"/>
        <v>0</v>
      </c>
      <c r="DP96" s="14">
        <f t="shared" si="174"/>
        <v>0</v>
      </c>
      <c r="DQ96" s="59">
        <f t="shared" si="175"/>
        <v>0</v>
      </c>
      <c r="DR96" s="49">
        <f t="shared" si="176"/>
        <v>0</v>
      </c>
      <c r="DT96" s="58">
        <f t="shared" si="177"/>
        <v>0</v>
      </c>
      <c r="DU96" s="58"/>
      <c r="DV96" s="59">
        <f t="shared" si="178"/>
        <v>0</v>
      </c>
      <c r="DX96" s="58">
        <f t="shared" si="179"/>
        <v>0</v>
      </c>
      <c r="EA96" s="59">
        <f t="shared" si="180"/>
        <v>0</v>
      </c>
      <c r="EB96" s="59">
        <f t="shared" si="181"/>
        <v>0</v>
      </c>
      <c r="EC96" s="58">
        <f t="shared" si="182"/>
        <v>0</v>
      </c>
      <c r="EE96" s="29">
        <f t="shared" si="183"/>
        <v>0</v>
      </c>
      <c r="EF96" s="29">
        <f t="shared" si="184"/>
        <v>0</v>
      </c>
      <c r="EG96" s="58">
        <f t="shared" si="185"/>
        <v>0</v>
      </c>
      <c r="EI96" s="58">
        <f t="shared" si="186"/>
        <v>0</v>
      </c>
      <c r="EK96" s="59">
        <v>94</v>
      </c>
      <c r="EL96" s="59">
        <f>APE!$N$91*EO95</f>
        <v>0</v>
      </c>
      <c r="EM96" s="59">
        <f>IF(EK96&gt;APE!$O$91,0,IF(EK96&gt;APE!$P$91,IF(APE!$E$91="SAC",APE!$C$93/(APE!$O$91-APE!$P$91),IF(APE!$E$91="PRICE",IF(EK96&gt;APE!$D$91,EN96-EL96,EN96-EL96-APE!$C$95/APE!$D$91),0)),0))</f>
        <v>0</v>
      </c>
      <c r="EN96" s="59">
        <f>IF(EK96&gt;APE!$O$91,0,IF(APE!$E$91="SAC",EL96+EM96,IF(APE!$E$91="PRICE",IF(EK96&gt;APE!$P$91,APE!$C$93*APE!$G$91,EL96),0)))</f>
        <v>0</v>
      </c>
      <c r="EO96" s="59">
        <f t="shared" si="187"/>
        <v>0</v>
      </c>
    </row>
    <row r="97" spans="2:145" x14ac:dyDescent="0.25">
      <c r="U97" s="61">
        <f t="shared" si="110"/>
        <v>48182</v>
      </c>
      <c r="V97" s="25">
        <f t="shared" si="108"/>
        <v>2031</v>
      </c>
      <c r="W97" s="25">
        <f t="shared" si="109"/>
        <v>11</v>
      </c>
      <c r="X97" s="25"/>
      <c r="Y97" s="25"/>
      <c r="Z97" s="62">
        <f t="shared" si="111"/>
        <v>0</v>
      </c>
      <c r="AA97" s="62">
        <f t="shared" si="112"/>
        <v>0</v>
      </c>
      <c r="AB97" s="62">
        <f t="shared" si="113"/>
        <v>0</v>
      </c>
      <c r="AC97" s="33">
        <f t="shared" si="114"/>
        <v>0</v>
      </c>
      <c r="AD97" s="69">
        <f t="shared" si="115"/>
        <v>0.93882774872086372</v>
      </c>
      <c r="AE97" s="70">
        <f t="shared" si="116"/>
        <v>0</v>
      </c>
      <c r="AF97" s="9"/>
      <c r="AG97" s="9"/>
      <c r="AH97" s="9"/>
      <c r="AI97" s="9"/>
      <c r="AJ97" s="9"/>
      <c r="AK97" s="9"/>
      <c r="AL97" s="9"/>
      <c r="AM97" s="75">
        <f t="shared" si="188"/>
        <v>0</v>
      </c>
      <c r="AN97" s="9"/>
      <c r="AO97" s="74">
        <f t="shared" si="117"/>
        <v>0</v>
      </c>
      <c r="AP97" s="75">
        <f t="shared" si="118"/>
        <v>0</v>
      </c>
      <c r="AQ97" s="76">
        <f t="shared" si="119"/>
        <v>0</v>
      </c>
      <c r="AR97" s="9"/>
      <c r="AS97" s="75">
        <f t="shared" si="120"/>
        <v>0</v>
      </c>
      <c r="AT97" s="74">
        <f t="shared" si="121"/>
        <v>0</v>
      </c>
      <c r="AU97" s="33">
        <f t="shared" si="122"/>
        <v>0</v>
      </c>
      <c r="AV97" s="9"/>
      <c r="AW97" s="74">
        <f t="shared" si="123"/>
        <v>0</v>
      </c>
      <c r="AX97" s="75">
        <f t="shared" si="124"/>
        <v>0</v>
      </c>
      <c r="AY97" s="76">
        <f t="shared" si="125"/>
        <v>0</v>
      </c>
      <c r="BB97" s="59">
        <f t="shared" si="126"/>
        <v>0</v>
      </c>
      <c r="BC97" s="59">
        <f t="shared" si="127"/>
        <v>0</v>
      </c>
      <c r="BD97" s="59">
        <f t="shared" si="128"/>
        <v>0</v>
      </c>
      <c r="BF97" s="59">
        <f t="shared" si="129"/>
        <v>0</v>
      </c>
      <c r="BG97" s="59">
        <f t="shared" si="130"/>
        <v>0</v>
      </c>
      <c r="BH97" s="59">
        <f t="shared" si="131"/>
        <v>0</v>
      </c>
      <c r="BI97" s="58">
        <f t="shared" si="132"/>
        <v>0</v>
      </c>
      <c r="BK97" s="59">
        <f t="shared" si="133"/>
        <v>0</v>
      </c>
      <c r="BL97" s="59">
        <f t="shared" si="134"/>
        <v>0</v>
      </c>
      <c r="BM97" s="59">
        <f t="shared" si="135"/>
        <v>0</v>
      </c>
      <c r="BN97" s="58">
        <f t="shared" si="136"/>
        <v>0</v>
      </c>
      <c r="BP97" s="58">
        <f t="shared" si="137"/>
        <v>0</v>
      </c>
      <c r="BR97" s="57">
        <f t="shared" si="138"/>
        <v>0</v>
      </c>
      <c r="BS97" s="57">
        <f t="shared" si="139"/>
        <v>0</v>
      </c>
      <c r="BT97" s="59">
        <f t="shared" si="140"/>
        <v>0</v>
      </c>
      <c r="BU97" s="58">
        <f t="shared" si="141"/>
        <v>0</v>
      </c>
      <c r="BW97" s="56">
        <f t="shared" si="142"/>
        <v>0</v>
      </c>
      <c r="BX97" s="14">
        <f t="shared" si="143"/>
        <v>0</v>
      </c>
      <c r="BY97" s="59">
        <f t="shared" si="144"/>
        <v>0</v>
      </c>
      <c r="BZ97" s="58">
        <f t="shared" si="145"/>
        <v>0</v>
      </c>
      <c r="CB97" s="58">
        <f t="shared" si="146"/>
        <v>0</v>
      </c>
      <c r="CD97" s="58">
        <f t="shared" si="147"/>
        <v>0</v>
      </c>
      <c r="CG97" s="59">
        <f t="shared" si="148"/>
        <v>0</v>
      </c>
      <c r="CH97" s="59">
        <f t="shared" si="149"/>
        <v>0</v>
      </c>
      <c r="CI97" s="59">
        <f t="shared" si="150"/>
        <v>0</v>
      </c>
      <c r="CK97" s="59">
        <f t="shared" si="151"/>
        <v>0</v>
      </c>
      <c r="CL97" s="59">
        <f t="shared" si="152"/>
        <v>0</v>
      </c>
      <c r="CM97" s="59">
        <f t="shared" si="153"/>
        <v>0</v>
      </c>
      <c r="CN97" s="58">
        <f t="shared" si="154"/>
        <v>0</v>
      </c>
      <c r="CP97" s="59">
        <f t="shared" si="155"/>
        <v>0</v>
      </c>
      <c r="CQ97" s="59">
        <f t="shared" si="156"/>
        <v>0</v>
      </c>
      <c r="CR97" s="59">
        <f t="shared" si="157"/>
        <v>0</v>
      </c>
      <c r="CS97" s="58">
        <f t="shared" si="158"/>
        <v>0</v>
      </c>
      <c r="CU97" s="59">
        <f t="shared" si="159"/>
        <v>0</v>
      </c>
      <c r="CV97" s="59">
        <f t="shared" si="160"/>
        <v>0</v>
      </c>
      <c r="CX97" s="59">
        <f t="shared" si="161"/>
        <v>0</v>
      </c>
      <c r="CY97" s="59">
        <f t="shared" si="162"/>
        <v>0</v>
      </c>
      <c r="CZ97" s="58">
        <f t="shared" si="163"/>
        <v>0</v>
      </c>
      <c r="DB97" s="59">
        <f t="shared" si="164"/>
        <v>0</v>
      </c>
      <c r="DC97" s="59">
        <f t="shared" si="165"/>
        <v>0</v>
      </c>
      <c r="DD97" s="58">
        <f t="shared" si="166"/>
        <v>0</v>
      </c>
      <c r="DF97" s="58">
        <f t="shared" si="167"/>
        <v>0</v>
      </c>
      <c r="DH97" s="58">
        <f t="shared" si="168"/>
        <v>0</v>
      </c>
      <c r="DJ97" s="57">
        <f t="shared" si="169"/>
        <v>0</v>
      </c>
      <c r="DK97" s="57">
        <f t="shared" si="170"/>
        <v>0</v>
      </c>
      <c r="DL97" s="59">
        <f t="shared" si="171"/>
        <v>0</v>
      </c>
      <c r="DM97" s="58">
        <f t="shared" si="172"/>
        <v>0</v>
      </c>
      <c r="DO97" s="56">
        <f t="shared" si="173"/>
        <v>0</v>
      </c>
      <c r="DP97" s="14">
        <f t="shared" si="174"/>
        <v>0</v>
      </c>
      <c r="DQ97" s="59">
        <f t="shared" si="175"/>
        <v>0</v>
      </c>
      <c r="DR97" s="49">
        <f t="shared" si="176"/>
        <v>0</v>
      </c>
      <c r="DT97" s="58">
        <f t="shared" si="177"/>
        <v>0</v>
      </c>
      <c r="DU97" s="58"/>
      <c r="DV97" s="59">
        <f t="shared" si="178"/>
        <v>0</v>
      </c>
      <c r="DX97" s="58">
        <f t="shared" si="179"/>
        <v>0</v>
      </c>
      <c r="EA97" s="59">
        <f t="shared" si="180"/>
        <v>0</v>
      </c>
      <c r="EB97" s="59">
        <f t="shared" si="181"/>
        <v>0</v>
      </c>
      <c r="EC97" s="58">
        <f t="shared" si="182"/>
        <v>0</v>
      </c>
      <c r="EE97" s="29">
        <f t="shared" si="183"/>
        <v>0</v>
      </c>
      <c r="EF97" s="29">
        <f t="shared" si="184"/>
        <v>0</v>
      </c>
      <c r="EG97" s="58">
        <f t="shared" si="185"/>
        <v>0</v>
      </c>
      <c r="EI97" s="58">
        <f t="shared" si="186"/>
        <v>0</v>
      </c>
      <c r="EK97" s="59">
        <v>95</v>
      </c>
      <c r="EL97" s="59">
        <f>APE!$N$91*EO96</f>
        <v>0</v>
      </c>
      <c r="EM97" s="59">
        <f>IF(EK97&gt;APE!$O$91,0,IF(EK97&gt;APE!$P$91,IF(APE!$E$91="SAC",APE!$C$93/(APE!$O$91-APE!$P$91),IF(APE!$E$91="PRICE",IF(EK97&gt;APE!$D$91,EN97-EL97,EN97-EL97-APE!$C$95/APE!$D$91),0)),0))</f>
        <v>0</v>
      </c>
      <c r="EN97" s="59">
        <f>IF(EK97&gt;APE!$O$91,0,IF(APE!$E$91="SAC",EL97+EM97,IF(APE!$E$91="PRICE",IF(EK97&gt;APE!$P$91,APE!$C$93*APE!$G$91,EL97),0)))</f>
        <v>0</v>
      </c>
      <c r="EO97" s="59">
        <f t="shared" si="187"/>
        <v>0</v>
      </c>
    </row>
    <row r="98" spans="2:145" s="16" customFormat="1" x14ac:dyDescent="0.25">
      <c r="U98" s="61">
        <f t="shared" si="110"/>
        <v>48213</v>
      </c>
      <c r="V98" s="25">
        <f t="shared" si="108"/>
        <v>2031</v>
      </c>
      <c r="W98" s="25">
        <f t="shared" si="109"/>
        <v>12</v>
      </c>
      <c r="X98" s="25"/>
      <c r="Y98" s="28"/>
      <c r="Z98" s="62">
        <f t="shared" si="111"/>
        <v>0</v>
      </c>
      <c r="AA98" s="62">
        <f t="shared" si="112"/>
        <v>0</v>
      </c>
      <c r="AB98" s="62">
        <f t="shared" si="113"/>
        <v>0</v>
      </c>
      <c r="AC98" s="33">
        <f t="shared" si="114"/>
        <v>0</v>
      </c>
      <c r="AD98" s="69">
        <f t="shared" si="115"/>
        <v>0.93820414680576913</v>
      </c>
      <c r="AE98" s="70">
        <f t="shared" si="116"/>
        <v>0</v>
      </c>
      <c r="AF98" s="9"/>
      <c r="AG98" s="9"/>
      <c r="AH98" s="9"/>
      <c r="AI98" s="9"/>
      <c r="AJ98" s="9"/>
      <c r="AK98" s="9"/>
      <c r="AL98" s="9"/>
      <c r="AM98" s="75">
        <f t="shared" si="188"/>
        <v>0</v>
      </c>
      <c r="AN98" s="9"/>
      <c r="AO98" s="74">
        <f t="shared" si="117"/>
        <v>0</v>
      </c>
      <c r="AP98" s="75">
        <f t="shared" si="118"/>
        <v>0</v>
      </c>
      <c r="AQ98" s="76">
        <f t="shared" si="119"/>
        <v>0</v>
      </c>
      <c r="AR98" s="9"/>
      <c r="AS98" s="75">
        <f t="shared" si="120"/>
        <v>0</v>
      </c>
      <c r="AT98" s="74">
        <f t="shared" si="121"/>
        <v>0</v>
      </c>
      <c r="AU98" s="33">
        <f t="shared" si="122"/>
        <v>0</v>
      </c>
      <c r="AV98" s="9"/>
      <c r="AW98" s="74">
        <f t="shared" si="123"/>
        <v>0</v>
      </c>
      <c r="AX98" s="75">
        <f t="shared" si="124"/>
        <v>0</v>
      </c>
      <c r="AY98" s="76">
        <f t="shared" si="125"/>
        <v>0</v>
      </c>
      <c r="BB98" s="59">
        <f t="shared" si="126"/>
        <v>0</v>
      </c>
      <c r="BC98" s="59">
        <f t="shared" si="127"/>
        <v>0</v>
      </c>
      <c r="BD98" s="59">
        <f t="shared" si="128"/>
        <v>0</v>
      </c>
      <c r="BF98" s="59">
        <f t="shared" si="129"/>
        <v>0</v>
      </c>
      <c r="BG98" s="59">
        <f t="shared" si="130"/>
        <v>0</v>
      </c>
      <c r="BH98" s="59">
        <f t="shared" si="131"/>
        <v>0</v>
      </c>
      <c r="BI98" s="58">
        <f t="shared" si="132"/>
        <v>0</v>
      </c>
      <c r="BK98" s="59">
        <f t="shared" si="133"/>
        <v>0</v>
      </c>
      <c r="BL98" s="59">
        <f t="shared" si="134"/>
        <v>0</v>
      </c>
      <c r="BM98" s="59">
        <f t="shared" si="135"/>
        <v>0</v>
      </c>
      <c r="BN98" s="58">
        <f t="shared" si="136"/>
        <v>0</v>
      </c>
      <c r="BP98" s="58">
        <f t="shared" si="137"/>
        <v>0</v>
      </c>
      <c r="BR98" s="57">
        <f t="shared" si="138"/>
        <v>0</v>
      </c>
      <c r="BS98" s="57">
        <f t="shared" si="139"/>
        <v>0</v>
      </c>
      <c r="BT98" s="59">
        <f t="shared" si="140"/>
        <v>0</v>
      </c>
      <c r="BU98" s="58">
        <f t="shared" si="141"/>
        <v>0</v>
      </c>
      <c r="BW98" s="56">
        <f t="shared" si="142"/>
        <v>0</v>
      </c>
      <c r="BX98" s="14">
        <f t="shared" si="143"/>
        <v>0</v>
      </c>
      <c r="BY98" s="59">
        <f t="shared" si="144"/>
        <v>0</v>
      </c>
      <c r="BZ98" s="58">
        <f t="shared" si="145"/>
        <v>0</v>
      </c>
      <c r="CB98" s="58">
        <f t="shared" si="146"/>
        <v>0</v>
      </c>
      <c r="CD98" s="58">
        <f t="shared" si="147"/>
        <v>0</v>
      </c>
      <c r="CG98" s="59">
        <f t="shared" si="148"/>
        <v>0</v>
      </c>
      <c r="CH98" s="59">
        <f t="shared" si="149"/>
        <v>0</v>
      </c>
      <c r="CI98" s="59">
        <f t="shared" si="150"/>
        <v>0</v>
      </c>
      <c r="CK98" s="59">
        <f t="shared" si="151"/>
        <v>0</v>
      </c>
      <c r="CL98" s="59">
        <f t="shared" si="152"/>
        <v>0</v>
      </c>
      <c r="CM98" s="59">
        <f t="shared" si="153"/>
        <v>0</v>
      </c>
      <c r="CN98" s="58">
        <f t="shared" si="154"/>
        <v>0</v>
      </c>
      <c r="CP98" s="59">
        <f t="shared" si="155"/>
        <v>0</v>
      </c>
      <c r="CQ98" s="59">
        <f t="shared" si="156"/>
        <v>0</v>
      </c>
      <c r="CR98" s="59">
        <f t="shared" si="157"/>
        <v>0</v>
      </c>
      <c r="CS98" s="58">
        <f t="shared" si="158"/>
        <v>0</v>
      </c>
      <c r="CU98" s="59">
        <f t="shared" si="159"/>
        <v>0</v>
      </c>
      <c r="CV98" s="59">
        <f t="shared" si="160"/>
        <v>0</v>
      </c>
      <c r="CX98" s="59">
        <f t="shared" si="161"/>
        <v>0</v>
      </c>
      <c r="CY98" s="59">
        <f t="shared" si="162"/>
        <v>0</v>
      </c>
      <c r="CZ98" s="58">
        <f t="shared" si="163"/>
        <v>0</v>
      </c>
      <c r="DB98" s="59">
        <f t="shared" si="164"/>
        <v>0</v>
      </c>
      <c r="DC98" s="59">
        <f t="shared" si="165"/>
        <v>0</v>
      </c>
      <c r="DD98" s="58">
        <f t="shared" si="166"/>
        <v>0</v>
      </c>
      <c r="DF98" s="58">
        <f t="shared" si="167"/>
        <v>0</v>
      </c>
      <c r="DH98" s="58">
        <f t="shared" si="168"/>
        <v>0</v>
      </c>
      <c r="DJ98" s="57">
        <f t="shared" si="169"/>
        <v>0</v>
      </c>
      <c r="DK98" s="57">
        <f t="shared" si="170"/>
        <v>0</v>
      </c>
      <c r="DL98" s="59">
        <f t="shared" si="171"/>
        <v>0</v>
      </c>
      <c r="DM98" s="58">
        <f t="shared" si="172"/>
        <v>0</v>
      </c>
      <c r="DO98" s="56">
        <f t="shared" si="173"/>
        <v>0</v>
      </c>
      <c r="DP98" s="14">
        <f t="shared" si="174"/>
        <v>0</v>
      </c>
      <c r="DQ98" s="59">
        <f t="shared" si="175"/>
        <v>0</v>
      </c>
      <c r="DR98" s="49">
        <f t="shared" si="176"/>
        <v>0</v>
      </c>
      <c r="DT98" s="58">
        <f t="shared" si="177"/>
        <v>0</v>
      </c>
      <c r="DU98" s="58"/>
      <c r="DV98" s="59">
        <f t="shared" si="178"/>
        <v>0</v>
      </c>
      <c r="DX98" s="58">
        <f t="shared" si="179"/>
        <v>0</v>
      </c>
      <c r="EA98" s="59">
        <f t="shared" si="180"/>
        <v>0</v>
      </c>
      <c r="EB98" s="59">
        <f t="shared" si="181"/>
        <v>0</v>
      </c>
      <c r="EC98" s="58">
        <f t="shared" si="182"/>
        <v>0</v>
      </c>
      <c r="EE98" s="29">
        <f t="shared" si="183"/>
        <v>0</v>
      </c>
      <c r="EF98" s="29">
        <f t="shared" si="184"/>
        <v>0</v>
      </c>
      <c r="EG98" s="58">
        <f t="shared" si="185"/>
        <v>0</v>
      </c>
      <c r="EI98" s="58">
        <f t="shared" si="186"/>
        <v>0</v>
      </c>
      <c r="EK98" s="59">
        <v>96</v>
      </c>
      <c r="EL98" s="59">
        <f>APE!$N$91*EO97</f>
        <v>0</v>
      </c>
      <c r="EM98" s="59">
        <f>IF(EK98&gt;APE!$O$91,0,IF(EK98&gt;APE!$P$91,IF(APE!$E$91="SAC",APE!$C$93/(APE!$O$91-APE!$P$91),IF(APE!$E$91="PRICE",IF(EK98&gt;APE!$D$91,EN98-EL98,EN98-EL98-APE!$C$95/APE!$D$91),0)),0))</f>
        <v>0</v>
      </c>
      <c r="EN98" s="59">
        <f>IF(EK98&gt;APE!$O$91,0,IF(APE!$E$91="SAC",EL98+EM98,IF(APE!$E$91="PRICE",IF(EK98&gt;APE!$P$91,APE!$C$93*APE!$G$91,EL98),0)))</f>
        <v>0</v>
      </c>
      <c r="EO98" s="59">
        <f t="shared" si="187"/>
        <v>0</v>
      </c>
    </row>
    <row r="99" spans="2:145" s="16" customFormat="1" x14ac:dyDescent="0.25">
      <c r="B99" s="1" t="s">
        <v>72</v>
      </c>
      <c r="D99" s="4" t="s">
        <v>176</v>
      </c>
      <c r="F99" s="4" t="s">
        <v>177</v>
      </c>
      <c r="U99" s="61">
        <f t="shared" si="110"/>
        <v>48244</v>
      </c>
      <c r="V99" s="25">
        <f t="shared" si="108"/>
        <v>2032</v>
      </c>
      <c r="W99" s="25">
        <f t="shared" si="109"/>
        <v>1</v>
      </c>
      <c r="X99" s="25"/>
      <c r="Y99" s="28"/>
      <c r="Z99" s="62">
        <f t="shared" si="111"/>
        <v>0</v>
      </c>
      <c r="AA99" s="62">
        <f t="shared" si="112"/>
        <v>0</v>
      </c>
      <c r="AB99" s="62">
        <f t="shared" si="113"/>
        <v>0</v>
      </c>
      <c r="AC99" s="33">
        <f t="shared" si="114"/>
        <v>0</v>
      </c>
      <c r="AD99" s="69">
        <f t="shared" si="115"/>
        <v>0.93758095910867045</v>
      </c>
      <c r="AE99" s="70">
        <f t="shared" si="116"/>
        <v>0</v>
      </c>
      <c r="AF99" s="9"/>
      <c r="AG99" s="9"/>
      <c r="AH99" s="9"/>
      <c r="AI99" s="9"/>
      <c r="AJ99" s="9"/>
      <c r="AK99" s="9"/>
      <c r="AL99" s="9"/>
      <c r="AM99" s="75">
        <f t="shared" si="188"/>
        <v>0</v>
      </c>
      <c r="AN99" s="9"/>
      <c r="AO99" s="74">
        <f t="shared" si="117"/>
        <v>0</v>
      </c>
      <c r="AP99" s="75">
        <f t="shared" si="118"/>
        <v>0</v>
      </c>
      <c r="AQ99" s="76">
        <f t="shared" si="119"/>
        <v>0</v>
      </c>
      <c r="AR99" s="9"/>
      <c r="AS99" s="75">
        <f t="shared" si="120"/>
        <v>0</v>
      </c>
      <c r="AT99" s="74">
        <f t="shared" si="121"/>
        <v>0</v>
      </c>
      <c r="AU99" s="33">
        <f t="shared" si="122"/>
        <v>0</v>
      </c>
      <c r="AV99" s="9"/>
      <c r="AW99" s="74">
        <f t="shared" si="123"/>
        <v>0</v>
      </c>
      <c r="AX99" s="75">
        <f t="shared" si="124"/>
        <v>0</v>
      </c>
      <c r="AY99" s="76">
        <f t="shared" si="125"/>
        <v>0</v>
      </c>
      <c r="BB99" s="59">
        <f t="shared" si="126"/>
        <v>0</v>
      </c>
      <c r="BC99" s="59">
        <f t="shared" si="127"/>
        <v>0</v>
      </c>
      <c r="BD99" s="59">
        <f t="shared" si="128"/>
        <v>0</v>
      </c>
      <c r="BF99" s="59">
        <f t="shared" si="129"/>
        <v>0</v>
      </c>
      <c r="BG99" s="59">
        <f t="shared" si="130"/>
        <v>0</v>
      </c>
      <c r="BH99" s="59">
        <f t="shared" si="131"/>
        <v>0</v>
      </c>
      <c r="BI99" s="58">
        <f t="shared" si="132"/>
        <v>0</v>
      </c>
      <c r="BK99" s="59">
        <f t="shared" si="133"/>
        <v>0</v>
      </c>
      <c r="BL99" s="59">
        <f t="shared" si="134"/>
        <v>0</v>
      </c>
      <c r="BM99" s="59">
        <f t="shared" si="135"/>
        <v>0</v>
      </c>
      <c r="BN99" s="58">
        <f t="shared" si="136"/>
        <v>0</v>
      </c>
      <c r="BP99" s="58">
        <f t="shared" si="137"/>
        <v>0</v>
      </c>
      <c r="BR99" s="57">
        <f t="shared" si="138"/>
        <v>0</v>
      </c>
      <c r="BS99" s="57">
        <f t="shared" si="139"/>
        <v>0</v>
      </c>
      <c r="BT99" s="59">
        <f t="shared" si="140"/>
        <v>0</v>
      </c>
      <c r="BU99" s="58">
        <f t="shared" si="141"/>
        <v>0</v>
      </c>
      <c r="BW99" s="56">
        <f t="shared" si="142"/>
        <v>0</v>
      </c>
      <c r="BX99" s="14">
        <f t="shared" si="143"/>
        <v>0</v>
      </c>
      <c r="BY99" s="59">
        <f t="shared" si="144"/>
        <v>0</v>
      </c>
      <c r="BZ99" s="58">
        <f t="shared" si="145"/>
        <v>0</v>
      </c>
      <c r="CB99" s="58">
        <f t="shared" si="146"/>
        <v>0</v>
      </c>
      <c r="CD99" s="58">
        <f t="shared" si="147"/>
        <v>0</v>
      </c>
      <c r="CG99" s="59">
        <f t="shared" si="148"/>
        <v>0</v>
      </c>
      <c r="CH99" s="59">
        <f t="shared" si="149"/>
        <v>0</v>
      </c>
      <c r="CI99" s="59">
        <f t="shared" si="150"/>
        <v>0</v>
      </c>
      <c r="CK99" s="59">
        <f t="shared" si="151"/>
        <v>0</v>
      </c>
      <c r="CL99" s="59">
        <f t="shared" si="152"/>
        <v>0</v>
      </c>
      <c r="CM99" s="59">
        <f t="shared" si="153"/>
        <v>0</v>
      </c>
      <c r="CN99" s="58">
        <f t="shared" si="154"/>
        <v>0</v>
      </c>
      <c r="CP99" s="59">
        <f t="shared" si="155"/>
        <v>0</v>
      </c>
      <c r="CQ99" s="59">
        <f t="shared" si="156"/>
        <v>0</v>
      </c>
      <c r="CR99" s="59">
        <f t="shared" si="157"/>
        <v>0</v>
      </c>
      <c r="CS99" s="58">
        <f t="shared" si="158"/>
        <v>0</v>
      </c>
      <c r="CU99" s="59">
        <f t="shared" si="159"/>
        <v>0</v>
      </c>
      <c r="CV99" s="59">
        <f t="shared" si="160"/>
        <v>0</v>
      </c>
      <c r="CX99" s="59">
        <f t="shared" si="161"/>
        <v>0</v>
      </c>
      <c r="CY99" s="59">
        <f t="shared" si="162"/>
        <v>0</v>
      </c>
      <c r="CZ99" s="58">
        <f t="shared" si="163"/>
        <v>0</v>
      </c>
      <c r="DB99" s="59">
        <f t="shared" si="164"/>
        <v>0</v>
      </c>
      <c r="DC99" s="59">
        <f t="shared" si="165"/>
        <v>0</v>
      </c>
      <c r="DD99" s="58">
        <f t="shared" si="166"/>
        <v>0</v>
      </c>
      <c r="DF99" s="58">
        <f t="shared" si="167"/>
        <v>0</v>
      </c>
      <c r="DH99" s="58">
        <f t="shared" si="168"/>
        <v>0</v>
      </c>
      <c r="DJ99" s="57">
        <f t="shared" si="169"/>
        <v>0</v>
      </c>
      <c r="DK99" s="57">
        <f t="shared" si="170"/>
        <v>0</v>
      </c>
      <c r="DL99" s="59">
        <f t="shared" si="171"/>
        <v>0</v>
      </c>
      <c r="DM99" s="58">
        <f t="shared" si="172"/>
        <v>0</v>
      </c>
      <c r="DO99" s="56">
        <f t="shared" si="173"/>
        <v>0</v>
      </c>
      <c r="DP99" s="14">
        <f t="shared" si="174"/>
        <v>0</v>
      </c>
      <c r="DQ99" s="59">
        <f t="shared" si="175"/>
        <v>0</v>
      </c>
      <c r="DR99" s="49">
        <f t="shared" si="176"/>
        <v>0</v>
      </c>
      <c r="DT99" s="58">
        <f t="shared" si="177"/>
        <v>0</v>
      </c>
      <c r="DU99" s="58"/>
      <c r="DV99" s="59">
        <f t="shared" si="178"/>
        <v>0</v>
      </c>
      <c r="DX99" s="58">
        <f t="shared" si="179"/>
        <v>0</v>
      </c>
      <c r="EA99" s="59">
        <f t="shared" si="180"/>
        <v>0</v>
      </c>
      <c r="EB99" s="59">
        <f t="shared" si="181"/>
        <v>0</v>
      </c>
      <c r="EC99" s="58">
        <f t="shared" si="182"/>
        <v>0</v>
      </c>
      <c r="EE99" s="29">
        <f t="shared" si="183"/>
        <v>0</v>
      </c>
      <c r="EF99" s="29">
        <f t="shared" si="184"/>
        <v>0</v>
      </c>
      <c r="EG99" s="58">
        <f t="shared" si="185"/>
        <v>0</v>
      </c>
      <c r="EI99" s="58">
        <f t="shared" si="186"/>
        <v>0</v>
      </c>
      <c r="EK99" s="59">
        <v>97</v>
      </c>
      <c r="EL99" s="59">
        <f>APE!$N$91*EO98</f>
        <v>0</v>
      </c>
      <c r="EM99" s="59">
        <f>IF(EK99&gt;APE!$O$91,0,IF(EK99&gt;APE!$P$91,IF(APE!$E$91="SAC",APE!$C$93/(APE!$O$91-APE!$P$91),IF(APE!$E$91="PRICE",IF(EK99&gt;APE!$D$91,EN99-EL99,EN99-EL99-APE!$C$95/APE!$D$91),0)),0))</f>
        <v>0</v>
      </c>
      <c r="EN99" s="59">
        <f>IF(EK99&gt;APE!$O$91,0,IF(APE!$E$91="SAC",EL99+EM99,IF(APE!$E$91="PRICE",IF(EK99&gt;APE!$P$91,APE!$C$93*APE!$G$91,EL99),0)))</f>
        <v>0</v>
      </c>
      <c r="EO99" s="59">
        <f t="shared" si="187"/>
        <v>0</v>
      </c>
    </row>
    <row r="100" spans="2:145" x14ac:dyDescent="0.25">
      <c r="B100" s="5" t="s">
        <v>178</v>
      </c>
      <c r="D100" s="5" t="s">
        <v>179</v>
      </c>
      <c r="F100" s="5" t="s">
        <v>98</v>
      </c>
      <c r="U100" s="61">
        <f t="shared" si="110"/>
        <v>48273</v>
      </c>
      <c r="V100" s="25">
        <f t="shared" si="108"/>
        <v>2032</v>
      </c>
      <c r="W100" s="25">
        <f t="shared" si="109"/>
        <v>2</v>
      </c>
      <c r="X100" s="25"/>
      <c r="Y100" s="25"/>
      <c r="Z100" s="62">
        <f t="shared" si="111"/>
        <v>0</v>
      </c>
      <c r="AA100" s="62">
        <f t="shared" si="112"/>
        <v>0</v>
      </c>
      <c r="AB100" s="62">
        <f t="shared" si="113"/>
        <v>0</v>
      </c>
      <c r="AC100" s="33">
        <f t="shared" si="114"/>
        <v>0</v>
      </c>
      <c r="AD100" s="69">
        <f t="shared" si="115"/>
        <v>0.93695818535442965</v>
      </c>
      <c r="AE100" s="70">
        <f t="shared" si="116"/>
        <v>0</v>
      </c>
      <c r="AF100" s="9"/>
      <c r="AG100" s="9"/>
      <c r="AH100" s="9"/>
      <c r="AI100" s="9"/>
      <c r="AJ100" s="9"/>
      <c r="AK100" s="9"/>
      <c r="AL100" s="9"/>
      <c r="AM100" s="75">
        <f t="shared" si="188"/>
        <v>0</v>
      </c>
      <c r="AN100" s="9"/>
      <c r="AO100" s="74">
        <f t="shared" si="117"/>
        <v>0</v>
      </c>
      <c r="AP100" s="75">
        <f t="shared" si="118"/>
        <v>0</v>
      </c>
      <c r="AQ100" s="76">
        <f t="shared" si="119"/>
        <v>0</v>
      </c>
      <c r="AR100" s="9"/>
      <c r="AS100" s="75">
        <f t="shared" si="120"/>
        <v>0</v>
      </c>
      <c r="AT100" s="74">
        <f t="shared" si="121"/>
        <v>0</v>
      </c>
      <c r="AU100" s="33">
        <f t="shared" si="122"/>
        <v>0</v>
      </c>
      <c r="AV100" s="9"/>
      <c r="AW100" s="74">
        <f t="shared" si="123"/>
        <v>0</v>
      </c>
      <c r="AX100" s="75">
        <f t="shared" si="124"/>
        <v>0</v>
      </c>
      <c r="AY100" s="76">
        <f t="shared" si="125"/>
        <v>0</v>
      </c>
      <c r="BB100" s="59">
        <f t="shared" si="126"/>
        <v>0</v>
      </c>
      <c r="BC100" s="59">
        <f t="shared" si="127"/>
        <v>0</v>
      </c>
      <c r="BD100" s="59">
        <f t="shared" si="128"/>
        <v>0</v>
      </c>
      <c r="BF100" s="59">
        <f t="shared" si="129"/>
        <v>0</v>
      </c>
      <c r="BG100" s="59">
        <f t="shared" si="130"/>
        <v>0</v>
      </c>
      <c r="BH100" s="59">
        <f t="shared" si="131"/>
        <v>0</v>
      </c>
      <c r="BI100" s="58">
        <f t="shared" si="132"/>
        <v>0</v>
      </c>
      <c r="BK100" s="59">
        <f t="shared" si="133"/>
        <v>0</v>
      </c>
      <c r="BL100" s="59">
        <f t="shared" si="134"/>
        <v>0</v>
      </c>
      <c r="BM100" s="59">
        <f t="shared" si="135"/>
        <v>0</v>
      </c>
      <c r="BN100" s="58">
        <f t="shared" si="136"/>
        <v>0</v>
      </c>
      <c r="BP100" s="58">
        <f t="shared" si="137"/>
        <v>0</v>
      </c>
      <c r="BR100" s="57">
        <f t="shared" si="138"/>
        <v>0</v>
      </c>
      <c r="BS100" s="57">
        <f t="shared" si="139"/>
        <v>0</v>
      </c>
      <c r="BT100" s="59">
        <f t="shared" si="140"/>
        <v>0</v>
      </c>
      <c r="BU100" s="58">
        <f t="shared" si="141"/>
        <v>0</v>
      </c>
      <c r="BW100" s="56">
        <f t="shared" si="142"/>
        <v>0</v>
      </c>
      <c r="BX100" s="14">
        <f t="shared" si="143"/>
        <v>0</v>
      </c>
      <c r="BY100" s="59">
        <f t="shared" si="144"/>
        <v>0</v>
      </c>
      <c r="BZ100" s="58">
        <f t="shared" si="145"/>
        <v>0</v>
      </c>
      <c r="CB100" s="58">
        <f t="shared" si="146"/>
        <v>0</v>
      </c>
      <c r="CD100" s="58">
        <f t="shared" si="147"/>
        <v>0</v>
      </c>
      <c r="CG100" s="59">
        <f t="shared" si="148"/>
        <v>0</v>
      </c>
      <c r="CH100" s="59">
        <f t="shared" si="149"/>
        <v>0</v>
      </c>
      <c r="CI100" s="59">
        <f t="shared" si="150"/>
        <v>0</v>
      </c>
      <c r="CK100" s="59">
        <f t="shared" si="151"/>
        <v>0</v>
      </c>
      <c r="CL100" s="59">
        <f t="shared" si="152"/>
        <v>0</v>
      </c>
      <c r="CM100" s="59">
        <f t="shared" si="153"/>
        <v>0</v>
      </c>
      <c r="CN100" s="58">
        <f t="shared" si="154"/>
        <v>0</v>
      </c>
      <c r="CP100" s="59">
        <f t="shared" si="155"/>
        <v>0</v>
      </c>
      <c r="CQ100" s="59">
        <f t="shared" si="156"/>
        <v>0</v>
      </c>
      <c r="CR100" s="59">
        <f t="shared" si="157"/>
        <v>0</v>
      </c>
      <c r="CS100" s="58">
        <f t="shared" si="158"/>
        <v>0</v>
      </c>
      <c r="CU100" s="59">
        <f t="shared" si="159"/>
        <v>0</v>
      </c>
      <c r="CV100" s="59">
        <f t="shared" si="160"/>
        <v>0</v>
      </c>
      <c r="CX100" s="59">
        <f t="shared" si="161"/>
        <v>0</v>
      </c>
      <c r="CY100" s="59">
        <f t="shared" si="162"/>
        <v>0</v>
      </c>
      <c r="CZ100" s="58">
        <f t="shared" si="163"/>
        <v>0</v>
      </c>
      <c r="DB100" s="59">
        <f t="shared" si="164"/>
        <v>0</v>
      </c>
      <c r="DC100" s="59">
        <f t="shared" si="165"/>
        <v>0</v>
      </c>
      <c r="DD100" s="58">
        <f t="shared" si="166"/>
        <v>0</v>
      </c>
      <c r="DF100" s="58">
        <f t="shared" si="167"/>
        <v>0</v>
      </c>
      <c r="DH100" s="58">
        <f t="shared" si="168"/>
        <v>0</v>
      </c>
      <c r="DJ100" s="57">
        <f t="shared" si="169"/>
        <v>0</v>
      </c>
      <c r="DK100" s="57">
        <f t="shared" si="170"/>
        <v>0</v>
      </c>
      <c r="DL100" s="59">
        <f t="shared" si="171"/>
        <v>0</v>
      </c>
      <c r="DM100" s="58">
        <f t="shared" si="172"/>
        <v>0</v>
      </c>
      <c r="DO100" s="56">
        <f t="shared" si="173"/>
        <v>0</v>
      </c>
      <c r="DP100" s="14">
        <f t="shared" si="174"/>
        <v>0</v>
      </c>
      <c r="DQ100" s="59">
        <f t="shared" si="175"/>
        <v>0</v>
      </c>
      <c r="DR100" s="49">
        <f t="shared" si="176"/>
        <v>0</v>
      </c>
      <c r="DT100" s="58">
        <f t="shared" si="177"/>
        <v>0</v>
      </c>
      <c r="DU100" s="58"/>
      <c r="DV100" s="59">
        <f t="shared" si="178"/>
        <v>0</v>
      </c>
      <c r="DX100" s="58">
        <f t="shared" si="179"/>
        <v>0</v>
      </c>
      <c r="EA100" s="59">
        <f t="shared" si="180"/>
        <v>0</v>
      </c>
      <c r="EB100" s="59">
        <f t="shared" si="181"/>
        <v>0</v>
      </c>
      <c r="EC100" s="58">
        <f t="shared" si="182"/>
        <v>0</v>
      </c>
      <c r="EE100" s="29">
        <f t="shared" si="183"/>
        <v>0</v>
      </c>
      <c r="EF100" s="29">
        <f t="shared" si="184"/>
        <v>0</v>
      </c>
      <c r="EG100" s="58">
        <f t="shared" si="185"/>
        <v>0</v>
      </c>
      <c r="EI100" s="58">
        <f t="shared" si="186"/>
        <v>0</v>
      </c>
      <c r="EK100" s="59">
        <v>98</v>
      </c>
      <c r="EL100" s="59">
        <f>APE!$N$91*EO99</f>
        <v>0</v>
      </c>
      <c r="EM100" s="59">
        <f>IF(EK100&gt;APE!$O$91,0,IF(EK100&gt;APE!$P$91,IF(APE!$E$91="SAC",APE!$C$93/(APE!$O$91-APE!$P$91),IF(APE!$E$91="PRICE",IF(EK100&gt;APE!$D$91,EN100-EL100,EN100-EL100-APE!$C$95/APE!$D$91),0)),0))</f>
        <v>0</v>
      </c>
      <c r="EN100" s="59">
        <f>IF(EK100&gt;APE!$O$91,0,IF(APE!$E$91="SAC",EL100+EM100,IF(APE!$E$91="PRICE",IF(EK100&gt;APE!$P$91,APE!$C$93*APE!$G$91,EL100),0)))</f>
        <v>0</v>
      </c>
      <c r="EO100" s="59">
        <f t="shared" si="187"/>
        <v>0</v>
      </c>
    </row>
    <row r="101" spans="2:145" x14ac:dyDescent="0.25">
      <c r="B101" s="5" t="s">
        <v>180</v>
      </c>
      <c r="D101" s="5" t="s">
        <v>88</v>
      </c>
      <c r="F101" s="5" t="s">
        <v>146</v>
      </c>
      <c r="U101" s="61">
        <f t="shared" si="110"/>
        <v>48304</v>
      </c>
      <c r="V101" s="25">
        <f t="shared" si="108"/>
        <v>2032</v>
      </c>
      <c r="W101" s="25">
        <f t="shared" si="109"/>
        <v>3</v>
      </c>
      <c r="X101" s="25"/>
      <c r="Y101" s="25"/>
      <c r="Z101" s="62">
        <f t="shared" si="111"/>
        <v>0</v>
      </c>
      <c r="AA101" s="62">
        <f t="shared" si="112"/>
        <v>0</v>
      </c>
      <c r="AB101" s="62">
        <f t="shared" si="113"/>
        <v>0</v>
      </c>
      <c r="AC101" s="33">
        <f t="shared" si="114"/>
        <v>0</v>
      </c>
      <c r="AD101" s="69">
        <f t="shared" si="115"/>
        <v>0.93633582526809156</v>
      </c>
      <c r="AE101" s="70">
        <f t="shared" si="116"/>
        <v>0</v>
      </c>
      <c r="AF101" s="9"/>
      <c r="AG101" s="9"/>
      <c r="AH101" s="9"/>
      <c r="AI101" s="9"/>
      <c r="AJ101" s="9"/>
      <c r="AK101" s="9"/>
      <c r="AL101" s="9"/>
      <c r="AM101" s="75">
        <f t="shared" si="188"/>
        <v>0</v>
      </c>
      <c r="AN101" s="9"/>
      <c r="AO101" s="74">
        <f t="shared" si="117"/>
        <v>0</v>
      </c>
      <c r="AP101" s="75">
        <f t="shared" si="118"/>
        <v>0</v>
      </c>
      <c r="AQ101" s="76">
        <f t="shared" si="119"/>
        <v>0</v>
      </c>
      <c r="AR101" s="9"/>
      <c r="AS101" s="75">
        <f t="shared" si="120"/>
        <v>0</v>
      </c>
      <c r="AT101" s="74">
        <f t="shared" si="121"/>
        <v>0</v>
      </c>
      <c r="AU101" s="33">
        <f t="shared" si="122"/>
        <v>0</v>
      </c>
      <c r="AV101" s="9"/>
      <c r="AW101" s="74">
        <f t="shared" si="123"/>
        <v>0</v>
      </c>
      <c r="AX101" s="75">
        <f t="shared" si="124"/>
        <v>0</v>
      </c>
      <c r="AY101" s="76">
        <f t="shared" si="125"/>
        <v>0</v>
      </c>
      <c r="BB101" s="59">
        <f t="shared" si="126"/>
        <v>0</v>
      </c>
      <c r="BC101" s="59">
        <f t="shared" si="127"/>
        <v>0</v>
      </c>
      <c r="BD101" s="59">
        <f t="shared" si="128"/>
        <v>0</v>
      </c>
      <c r="BF101" s="59">
        <f t="shared" si="129"/>
        <v>0</v>
      </c>
      <c r="BG101" s="59">
        <f t="shared" si="130"/>
        <v>0</v>
      </c>
      <c r="BH101" s="59">
        <f t="shared" si="131"/>
        <v>0</v>
      </c>
      <c r="BI101" s="58">
        <f t="shared" si="132"/>
        <v>0</v>
      </c>
      <c r="BK101" s="59">
        <f t="shared" si="133"/>
        <v>0</v>
      </c>
      <c r="BL101" s="59">
        <f t="shared" si="134"/>
        <v>0</v>
      </c>
      <c r="BM101" s="59">
        <f t="shared" si="135"/>
        <v>0</v>
      </c>
      <c r="BN101" s="58">
        <f t="shared" si="136"/>
        <v>0</v>
      </c>
      <c r="BP101" s="58">
        <f t="shared" si="137"/>
        <v>0</v>
      </c>
      <c r="BR101" s="57">
        <f t="shared" si="138"/>
        <v>0</v>
      </c>
      <c r="BS101" s="57">
        <f t="shared" si="139"/>
        <v>0</v>
      </c>
      <c r="BT101" s="59">
        <f t="shared" si="140"/>
        <v>0</v>
      </c>
      <c r="BU101" s="58">
        <f t="shared" si="141"/>
        <v>0</v>
      </c>
      <c r="BW101" s="56">
        <f t="shared" si="142"/>
        <v>0</v>
      </c>
      <c r="BX101" s="14">
        <f t="shared" si="143"/>
        <v>0</v>
      </c>
      <c r="BY101" s="59">
        <f t="shared" si="144"/>
        <v>0</v>
      </c>
      <c r="BZ101" s="58">
        <f t="shared" si="145"/>
        <v>0</v>
      </c>
      <c r="CB101" s="58">
        <f t="shared" si="146"/>
        <v>0</v>
      </c>
      <c r="CD101" s="58">
        <f t="shared" si="147"/>
        <v>0</v>
      </c>
      <c r="CG101" s="59">
        <f t="shared" si="148"/>
        <v>0</v>
      </c>
      <c r="CH101" s="59">
        <f t="shared" si="149"/>
        <v>0</v>
      </c>
      <c r="CI101" s="59">
        <f t="shared" si="150"/>
        <v>0</v>
      </c>
      <c r="CK101" s="59">
        <f t="shared" si="151"/>
        <v>0</v>
      </c>
      <c r="CL101" s="59">
        <f t="shared" si="152"/>
        <v>0</v>
      </c>
      <c r="CM101" s="59">
        <f t="shared" si="153"/>
        <v>0</v>
      </c>
      <c r="CN101" s="58">
        <f t="shared" si="154"/>
        <v>0</v>
      </c>
      <c r="CP101" s="59">
        <f t="shared" si="155"/>
        <v>0</v>
      </c>
      <c r="CQ101" s="59">
        <f t="shared" si="156"/>
        <v>0</v>
      </c>
      <c r="CR101" s="59">
        <f t="shared" si="157"/>
        <v>0</v>
      </c>
      <c r="CS101" s="58">
        <f t="shared" si="158"/>
        <v>0</v>
      </c>
      <c r="CU101" s="59">
        <f t="shared" si="159"/>
        <v>0</v>
      </c>
      <c r="CV101" s="59">
        <f t="shared" si="160"/>
        <v>0</v>
      </c>
      <c r="CX101" s="59">
        <f t="shared" si="161"/>
        <v>0</v>
      </c>
      <c r="CY101" s="59">
        <f t="shared" si="162"/>
        <v>0</v>
      </c>
      <c r="CZ101" s="58">
        <f t="shared" si="163"/>
        <v>0</v>
      </c>
      <c r="DB101" s="59">
        <f t="shared" si="164"/>
        <v>0</v>
      </c>
      <c r="DC101" s="59">
        <f t="shared" si="165"/>
        <v>0</v>
      </c>
      <c r="DD101" s="58">
        <f t="shared" si="166"/>
        <v>0</v>
      </c>
      <c r="DF101" s="58">
        <f t="shared" si="167"/>
        <v>0</v>
      </c>
      <c r="DH101" s="58">
        <f t="shared" si="168"/>
        <v>0</v>
      </c>
      <c r="DJ101" s="57">
        <f t="shared" si="169"/>
        <v>0</v>
      </c>
      <c r="DK101" s="57">
        <f t="shared" si="170"/>
        <v>0</v>
      </c>
      <c r="DL101" s="59">
        <f t="shared" si="171"/>
        <v>0</v>
      </c>
      <c r="DM101" s="58">
        <f t="shared" si="172"/>
        <v>0</v>
      </c>
      <c r="DO101" s="56">
        <f t="shared" si="173"/>
        <v>0</v>
      </c>
      <c r="DP101" s="14">
        <f t="shared" si="174"/>
        <v>0</v>
      </c>
      <c r="DQ101" s="59">
        <f t="shared" si="175"/>
        <v>0</v>
      </c>
      <c r="DR101" s="49">
        <f t="shared" si="176"/>
        <v>0</v>
      </c>
      <c r="DT101" s="58">
        <f t="shared" si="177"/>
        <v>0</v>
      </c>
      <c r="DU101" s="58"/>
      <c r="DV101" s="59">
        <f t="shared" si="178"/>
        <v>0</v>
      </c>
      <c r="DX101" s="58">
        <f t="shared" si="179"/>
        <v>0</v>
      </c>
      <c r="EA101" s="59">
        <f t="shared" si="180"/>
        <v>0</v>
      </c>
      <c r="EB101" s="59">
        <f t="shared" si="181"/>
        <v>0</v>
      </c>
      <c r="EC101" s="58">
        <f t="shared" si="182"/>
        <v>0</v>
      </c>
      <c r="EE101" s="29">
        <f t="shared" si="183"/>
        <v>0</v>
      </c>
      <c r="EF101" s="29">
        <f t="shared" si="184"/>
        <v>0</v>
      </c>
      <c r="EG101" s="58">
        <f t="shared" si="185"/>
        <v>0</v>
      </c>
      <c r="EI101" s="58">
        <f t="shared" si="186"/>
        <v>0</v>
      </c>
      <c r="EK101" s="59">
        <v>99</v>
      </c>
      <c r="EL101" s="59">
        <f>APE!$N$91*EO100</f>
        <v>0</v>
      </c>
      <c r="EM101" s="59">
        <f>IF(EK101&gt;APE!$O$91,0,IF(EK101&gt;APE!$P$91,IF(APE!$E$91="SAC",APE!$C$93/(APE!$O$91-APE!$P$91),IF(APE!$E$91="PRICE",IF(EK101&gt;APE!$D$91,EN101-EL101,EN101-EL101-APE!$C$95/APE!$D$91),0)),0))</f>
        <v>0</v>
      </c>
      <c r="EN101" s="59">
        <f>IF(EK101&gt;APE!$O$91,0,IF(APE!$E$91="SAC",EL101+EM101,IF(APE!$E$91="PRICE",IF(EK101&gt;APE!$P$91,APE!$C$93*APE!$G$91,EL101),0)))</f>
        <v>0</v>
      </c>
      <c r="EO101" s="59">
        <f t="shared" si="187"/>
        <v>0</v>
      </c>
    </row>
    <row r="102" spans="2:145" x14ac:dyDescent="0.25">
      <c r="B102" s="5" t="s">
        <v>181</v>
      </c>
      <c r="D102" s="3"/>
      <c r="F102" s="5" t="s">
        <v>148</v>
      </c>
      <c r="U102" s="61">
        <f t="shared" si="110"/>
        <v>48334</v>
      </c>
      <c r="V102" s="25">
        <f t="shared" si="108"/>
        <v>2032</v>
      </c>
      <c r="W102" s="25">
        <f t="shared" si="109"/>
        <v>4</v>
      </c>
      <c r="X102" s="25"/>
      <c r="Y102" s="25"/>
      <c r="Z102" s="62">
        <f t="shared" si="111"/>
        <v>0</v>
      </c>
      <c r="AA102" s="62">
        <f t="shared" si="112"/>
        <v>0</v>
      </c>
      <c r="AB102" s="62">
        <f t="shared" si="113"/>
        <v>0</v>
      </c>
      <c r="AC102" s="33">
        <f t="shared" si="114"/>
        <v>0</v>
      </c>
      <c r="AD102" s="69">
        <f t="shared" si="115"/>
        <v>0.93571387857488364</v>
      </c>
      <c r="AE102" s="70">
        <f t="shared" si="116"/>
        <v>0</v>
      </c>
      <c r="AF102" s="9"/>
      <c r="AG102" s="9"/>
      <c r="AH102" s="9"/>
      <c r="AI102" s="9"/>
      <c r="AJ102" s="9"/>
      <c r="AK102" s="9"/>
      <c r="AL102" s="9"/>
      <c r="AM102" s="75">
        <f t="shared" si="188"/>
        <v>0</v>
      </c>
      <c r="AN102" s="9"/>
      <c r="AO102" s="74">
        <f t="shared" si="117"/>
        <v>0</v>
      </c>
      <c r="AP102" s="75">
        <f t="shared" si="118"/>
        <v>0</v>
      </c>
      <c r="AQ102" s="76">
        <f t="shared" si="119"/>
        <v>0</v>
      </c>
      <c r="AR102" s="9"/>
      <c r="AS102" s="75">
        <f t="shared" si="120"/>
        <v>0</v>
      </c>
      <c r="AT102" s="74">
        <f t="shared" si="121"/>
        <v>0</v>
      </c>
      <c r="AU102" s="33">
        <f t="shared" si="122"/>
        <v>0</v>
      </c>
      <c r="AV102" s="9"/>
      <c r="AW102" s="74">
        <f t="shared" si="123"/>
        <v>0</v>
      </c>
      <c r="AX102" s="75">
        <f t="shared" si="124"/>
        <v>0</v>
      </c>
      <c r="AY102" s="76">
        <f t="shared" si="125"/>
        <v>0</v>
      </c>
      <c r="BB102" s="59">
        <f t="shared" si="126"/>
        <v>0</v>
      </c>
      <c r="BC102" s="59">
        <f t="shared" si="127"/>
        <v>0</v>
      </c>
      <c r="BD102" s="59">
        <f t="shared" si="128"/>
        <v>0</v>
      </c>
      <c r="BF102" s="59">
        <f t="shared" si="129"/>
        <v>0</v>
      </c>
      <c r="BG102" s="59">
        <f t="shared" si="130"/>
        <v>0</v>
      </c>
      <c r="BH102" s="59">
        <f t="shared" si="131"/>
        <v>0</v>
      </c>
      <c r="BI102" s="58">
        <f t="shared" si="132"/>
        <v>0</v>
      </c>
      <c r="BK102" s="59">
        <f t="shared" si="133"/>
        <v>0</v>
      </c>
      <c r="BL102" s="59">
        <f t="shared" si="134"/>
        <v>0</v>
      </c>
      <c r="BM102" s="59">
        <f t="shared" si="135"/>
        <v>0</v>
      </c>
      <c r="BN102" s="58">
        <f t="shared" si="136"/>
        <v>0</v>
      </c>
      <c r="BP102" s="58">
        <f t="shared" si="137"/>
        <v>0</v>
      </c>
      <c r="BR102" s="57">
        <f t="shared" si="138"/>
        <v>0</v>
      </c>
      <c r="BS102" s="57">
        <f t="shared" si="139"/>
        <v>0</v>
      </c>
      <c r="BT102" s="59">
        <f t="shared" si="140"/>
        <v>0</v>
      </c>
      <c r="BU102" s="58">
        <f t="shared" si="141"/>
        <v>0</v>
      </c>
      <c r="BW102" s="56">
        <f t="shared" si="142"/>
        <v>0</v>
      </c>
      <c r="BX102" s="14">
        <f t="shared" si="143"/>
        <v>0</v>
      </c>
      <c r="BY102" s="59">
        <f t="shared" si="144"/>
        <v>0</v>
      </c>
      <c r="BZ102" s="58">
        <f t="shared" si="145"/>
        <v>0</v>
      </c>
      <c r="CB102" s="58">
        <f t="shared" si="146"/>
        <v>0</v>
      </c>
      <c r="CD102" s="58">
        <f t="shared" si="147"/>
        <v>0</v>
      </c>
      <c r="CG102" s="59">
        <f t="shared" si="148"/>
        <v>0</v>
      </c>
      <c r="CH102" s="59">
        <f t="shared" si="149"/>
        <v>0</v>
      </c>
      <c r="CI102" s="59">
        <f t="shared" si="150"/>
        <v>0</v>
      </c>
      <c r="CK102" s="59">
        <f t="shared" si="151"/>
        <v>0</v>
      </c>
      <c r="CL102" s="59">
        <f t="shared" si="152"/>
        <v>0</v>
      </c>
      <c r="CM102" s="59">
        <f t="shared" si="153"/>
        <v>0</v>
      </c>
      <c r="CN102" s="58">
        <f t="shared" si="154"/>
        <v>0</v>
      </c>
      <c r="CP102" s="59">
        <f t="shared" si="155"/>
        <v>0</v>
      </c>
      <c r="CQ102" s="59">
        <f t="shared" si="156"/>
        <v>0</v>
      </c>
      <c r="CR102" s="59">
        <f t="shared" si="157"/>
        <v>0</v>
      </c>
      <c r="CS102" s="58">
        <f t="shared" si="158"/>
        <v>0</v>
      </c>
      <c r="CU102" s="59">
        <f t="shared" si="159"/>
        <v>0</v>
      </c>
      <c r="CV102" s="59">
        <f t="shared" si="160"/>
        <v>0</v>
      </c>
      <c r="CX102" s="59">
        <f t="shared" si="161"/>
        <v>0</v>
      </c>
      <c r="CY102" s="59">
        <f t="shared" si="162"/>
        <v>0</v>
      </c>
      <c r="CZ102" s="58">
        <f t="shared" si="163"/>
        <v>0</v>
      </c>
      <c r="DB102" s="59">
        <f t="shared" si="164"/>
        <v>0</v>
      </c>
      <c r="DC102" s="59">
        <f t="shared" si="165"/>
        <v>0</v>
      </c>
      <c r="DD102" s="58">
        <f t="shared" si="166"/>
        <v>0</v>
      </c>
      <c r="DF102" s="58">
        <f t="shared" si="167"/>
        <v>0</v>
      </c>
      <c r="DH102" s="58">
        <f t="shared" si="168"/>
        <v>0</v>
      </c>
      <c r="DJ102" s="57">
        <f t="shared" si="169"/>
        <v>0</v>
      </c>
      <c r="DK102" s="57">
        <f t="shared" si="170"/>
        <v>0</v>
      </c>
      <c r="DL102" s="59">
        <f t="shared" si="171"/>
        <v>0</v>
      </c>
      <c r="DM102" s="58">
        <f t="shared" si="172"/>
        <v>0</v>
      </c>
      <c r="DO102" s="56">
        <f t="shared" si="173"/>
        <v>0</v>
      </c>
      <c r="DP102" s="14">
        <f t="shared" si="174"/>
        <v>0</v>
      </c>
      <c r="DQ102" s="59">
        <f t="shared" si="175"/>
        <v>0</v>
      </c>
      <c r="DR102" s="49">
        <f t="shared" si="176"/>
        <v>0</v>
      </c>
      <c r="DT102" s="58">
        <f t="shared" si="177"/>
        <v>0</v>
      </c>
      <c r="DU102" s="58"/>
      <c r="DV102" s="59">
        <f t="shared" si="178"/>
        <v>0</v>
      </c>
      <c r="DX102" s="58">
        <f t="shared" si="179"/>
        <v>0</v>
      </c>
      <c r="EA102" s="59">
        <f t="shared" si="180"/>
        <v>0</v>
      </c>
      <c r="EB102" s="59">
        <f t="shared" si="181"/>
        <v>0</v>
      </c>
      <c r="EC102" s="58">
        <f t="shared" si="182"/>
        <v>0</v>
      </c>
      <c r="EE102" s="29">
        <f t="shared" si="183"/>
        <v>0</v>
      </c>
      <c r="EF102" s="29">
        <f t="shared" si="184"/>
        <v>0</v>
      </c>
      <c r="EG102" s="58">
        <f t="shared" si="185"/>
        <v>0</v>
      </c>
      <c r="EI102" s="58">
        <f t="shared" si="186"/>
        <v>0</v>
      </c>
      <c r="EK102" s="59">
        <v>100</v>
      </c>
      <c r="EL102" s="59">
        <f>APE!$N$91*EO101</f>
        <v>0</v>
      </c>
      <c r="EM102" s="59">
        <f>IF(EK102&gt;APE!$O$91,0,IF(EK102&gt;APE!$P$91,IF(APE!$E$91="SAC",APE!$C$93/(APE!$O$91-APE!$P$91),IF(APE!$E$91="PRICE",IF(EK102&gt;APE!$D$91,EN102-EL102,EN102-EL102-APE!$C$95/APE!$D$91),0)),0))</f>
        <v>0</v>
      </c>
      <c r="EN102" s="59">
        <f>IF(EK102&gt;APE!$O$91,0,IF(APE!$E$91="SAC",EL102+EM102,IF(APE!$E$91="PRICE",IF(EK102&gt;APE!$P$91,APE!$C$93*APE!$G$91,EL102),0)))</f>
        <v>0</v>
      </c>
      <c r="EO102" s="59">
        <f t="shared" si="187"/>
        <v>0</v>
      </c>
    </row>
    <row r="103" spans="2:145" x14ac:dyDescent="0.25">
      <c r="B103" s="5" t="s">
        <v>182</v>
      </c>
      <c r="D103" s="4" t="s">
        <v>183</v>
      </c>
      <c r="U103" s="61">
        <f t="shared" si="110"/>
        <v>48365</v>
      </c>
      <c r="V103" s="25">
        <f t="shared" si="108"/>
        <v>2032</v>
      </c>
      <c r="W103" s="25">
        <f t="shared" si="109"/>
        <v>5</v>
      </c>
      <c r="X103" s="25"/>
      <c r="Y103" s="25"/>
      <c r="Z103" s="62">
        <f t="shared" si="111"/>
        <v>0</v>
      </c>
      <c r="AA103" s="62">
        <f t="shared" si="112"/>
        <v>0</v>
      </c>
      <c r="AB103" s="62">
        <f t="shared" si="113"/>
        <v>0</v>
      </c>
      <c r="AC103" s="33">
        <f t="shared" si="114"/>
        <v>0</v>
      </c>
      <c r="AD103" s="69">
        <f t="shared" si="115"/>
        <v>0.93509234500021576</v>
      </c>
      <c r="AE103" s="70">
        <f t="shared" si="116"/>
        <v>0</v>
      </c>
      <c r="AF103" s="9"/>
      <c r="AG103" s="9"/>
      <c r="AH103" s="9"/>
      <c r="AI103" s="9"/>
      <c r="AJ103" s="9"/>
      <c r="AK103" s="9"/>
      <c r="AL103" s="9"/>
      <c r="AM103" s="75">
        <f t="shared" si="188"/>
        <v>0</v>
      </c>
      <c r="AN103" s="9"/>
      <c r="AO103" s="74">
        <f t="shared" si="117"/>
        <v>0</v>
      </c>
      <c r="AP103" s="75">
        <f t="shared" si="118"/>
        <v>0</v>
      </c>
      <c r="AQ103" s="76">
        <f t="shared" si="119"/>
        <v>0</v>
      </c>
      <c r="AR103" s="9"/>
      <c r="AS103" s="75">
        <f t="shared" si="120"/>
        <v>0</v>
      </c>
      <c r="AT103" s="74">
        <f t="shared" si="121"/>
        <v>0</v>
      </c>
      <c r="AU103" s="33">
        <f t="shared" si="122"/>
        <v>0</v>
      </c>
      <c r="AV103" s="9"/>
      <c r="AW103" s="74">
        <f t="shared" si="123"/>
        <v>0</v>
      </c>
      <c r="AX103" s="75">
        <f t="shared" si="124"/>
        <v>0</v>
      </c>
      <c r="AY103" s="76">
        <f t="shared" si="125"/>
        <v>0</v>
      </c>
      <c r="BB103" s="59">
        <f t="shared" si="126"/>
        <v>0</v>
      </c>
      <c r="BC103" s="59">
        <f t="shared" si="127"/>
        <v>0</v>
      </c>
      <c r="BD103" s="59">
        <f t="shared" si="128"/>
        <v>0</v>
      </c>
      <c r="BF103" s="59">
        <f t="shared" si="129"/>
        <v>0</v>
      </c>
      <c r="BG103" s="59">
        <f t="shared" si="130"/>
        <v>0</v>
      </c>
      <c r="BH103" s="59">
        <f t="shared" si="131"/>
        <v>0</v>
      </c>
      <c r="BI103" s="58">
        <f t="shared" si="132"/>
        <v>0</v>
      </c>
      <c r="BK103" s="59">
        <f t="shared" si="133"/>
        <v>0</v>
      </c>
      <c r="BL103" s="59">
        <f t="shared" si="134"/>
        <v>0</v>
      </c>
      <c r="BM103" s="59">
        <f t="shared" si="135"/>
        <v>0</v>
      </c>
      <c r="BN103" s="58">
        <f t="shared" si="136"/>
        <v>0</v>
      </c>
      <c r="BP103" s="58">
        <f t="shared" si="137"/>
        <v>0</v>
      </c>
      <c r="BR103" s="57">
        <f t="shared" si="138"/>
        <v>0</v>
      </c>
      <c r="BS103" s="57">
        <f t="shared" si="139"/>
        <v>0</v>
      </c>
      <c r="BT103" s="59">
        <f t="shared" si="140"/>
        <v>0</v>
      </c>
      <c r="BU103" s="58">
        <f t="shared" si="141"/>
        <v>0</v>
      </c>
      <c r="BW103" s="56">
        <f t="shared" si="142"/>
        <v>0</v>
      </c>
      <c r="BX103" s="14">
        <f t="shared" si="143"/>
        <v>0</v>
      </c>
      <c r="BY103" s="59">
        <f t="shared" si="144"/>
        <v>0</v>
      </c>
      <c r="BZ103" s="58">
        <f t="shared" si="145"/>
        <v>0</v>
      </c>
      <c r="CB103" s="58">
        <f t="shared" si="146"/>
        <v>0</v>
      </c>
      <c r="CD103" s="58">
        <f t="shared" si="147"/>
        <v>0</v>
      </c>
      <c r="CG103" s="59">
        <f t="shared" si="148"/>
        <v>0</v>
      </c>
      <c r="CH103" s="59">
        <f t="shared" si="149"/>
        <v>0</v>
      </c>
      <c r="CI103" s="59">
        <f t="shared" si="150"/>
        <v>0</v>
      </c>
      <c r="CK103" s="59">
        <f t="shared" si="151"/>
        <v>0</v>
      </c>
      <c r="CL103" s="59">
        <f t="shared" si="152"/>
        <v>0</v>
      </c>
      <c r="CM103" s="59">
        <f t="shared" si="153"/>
        <v>0</v>
      </c>
      <c r="CN103" s="58">
        <f t="shared" si="154"/>
        <v>0</v>
      </c>
      <c r="CP103" s="59">
        <f t="shared" si="155"/>
        <v>0</v>
      </c>
      <c r="CQ103" s="59">
        <f t="shared" si="156"/>
        <v>0</v>
      </c>
      <c r="CR103" s="59">
        <f t="shared" si="157"/>
        <v>0</v>
      </c>
      <c r="CS103" s="58">
        <f t="shared" si="158"/>
        <v>0</v>
      </c>
      <c r="CU103" s="59">
        <f t="shared" si="159"/>
        <v>0</v>
      </c>
      <c r="CV103" s="59">
        <f t="shared" si="160"/>
        <v>0</v>
      </c>
      <c r="CX103" s="59">
        <f t="shared" si="161"/>
        <v>0</v>
      </c>
      <c r="CY103" s="59">
        <f t="shared" si="162"/>
        <v>0</v>
      </c>
      <c r="CZ103" s="58">
        <f t="shared" si="163"/>
        <v>0</v>
      </c>
      <c r="DB103" s="59">
        <f t="shared" si="164"/>
        <v>0</v>
      </c>
      <c r="DC103" s="59">
        <f t="shared" si="165"/>
        <v>0</v>
      </c>
      <c r="DD103" s="58">
        <f t="shared" si="166"/>
        <v>0</v>
      </c>
      <c r="DF103" s="58">
        <f t="shared" si="167"/>
        <v>0</v>
      </c>
      <c r="DH103" s="58">
        <f t="shared" si="168"/>
        <v>0</v>
      </c>
      <c r="DJ103" s="57">
        <f t="shared" si="169"/>
        <v>0</v>
      </c>
      <c r="DK103" s="57">
        <f t="shared" si="170"/>
        <v>0</v>
      </c>
      <c r="DL103" s="59">
        <f t="shared" si="171"/>
        <v>0</v>
      </c>
      <c r="DM103" s="58">
        <f t="shared" si="172"/>
        <v>0</v>
      </c>
      <c r="DO103" s="56">
        <f t="shared" si="173"/>
        <v>0</v>
      </c>
      <c r="DP103" s="14">
        <f t="shared" si="174"/>
        <v>0</v>
      </c>
      <c r="DQ103" s="59">
        <f t="shared" si="175"/>
        <v>0</v>
      </c>
      <c r="DR103" s="49">
        <f t="shared" si="176"/>
        <v>0</v>
      </c>
      <c r="DT103" s="58">
        <f t="shared" si="177"/>
        <v>0</v>
      </c>
      <c r="DU103" s="58"/>
      <c r="DV103" s="59">
        <f t="shared" si="178"/>
        <v>0</v>
      </c>
      <c r="DX103" s="58">
        <f t="shared" si="179"/>
        <v>0</v>
      </c>
      <c r="EA103" s="59">
        <f t="shared" si="180"/>
        <v>0</v>
      </c>
      <c r="EB103" s="59">
        <f t="shared" si="181"/>
        <v>0</v>
      </c>
      <c r="EC103" s="58">
        <f t="shared" si="182"/>
        <v>0</v>
      </c>
      <c r="EE103" s="29">
        <f t="shared" si="183"/>
        <v>0</v>
      </c>
      <c r="EF103" s="29">
        <f t="shared" si="184"/>
        <v>0</v>
      </c>
      <c r="EG103" s="58">
        <f t="shared" si="185"/>
        <v>0</v>
      </c>
      <c r="EI103" s="58">
        <f t="shared" si="186"/>
        <v>0</v>
      </c>
      <c r="EK103" s="59">
        <v>101</v>
      </c>
      <c r="EL103" s="59">
        <f>APE!$N$91*EO102</f>
        <v>0</v>
      </c>
      <c r="EM103" s="59">
        <f>IF(EK103&gt;APE!$O$91,0,IF(EK103&gt;APE!$P$91,IF(APE!$E$91="SAC",APE!$C$93/(APE!$O$91-APE!$P$91),IF(APE!$E$91="PRICE",IF(EK103&gt;APE!$D$91,EN103-EL103,EN103-EL103-APE!$C$95/APE!$D$91),0)),0))</f>
        <v>0</v>
      </c>
      <c r="EN103" s="59">
        <f>IF(EK103&gt;APE!$O$91,0,IF(APE!$E$91="SAC",EL103+EM103,IF(APE!$E$91="PRICE",IF(EK103&gt;APE!$P$91,APE!$C$93*APE!$G$91,EL103),0)))</f>
        <v>0</v>
      </c>
      <c r="EO103" s="59">
        <f t="shared" si="187"/>
        <v>0</v>
      </c>
    </row>
    <row r="104" spans="2:145" s="16" customFormat="1" x14ac:dyDescent="0.25">
      <c r="B104" s="5" t="s">
        <v>184</v>
      </c>
      <c r="D104" s="5" t="s">
        <v>76</v>
      </c>
      <c r="U104" s="61">
        <f t="shared" si="110"/>
        <v>48395</v>
      </c>
      <c r="V104" s="25">
        <f t="shared" si="108"/>
        <v>2032</v>
      </c>
      <c r="W104" s="25">
        <f t="shared" si="109"/>
        <v>6</v>
      </c>
      <c r="X104" s="25"/>
      <c r="Y104" s="28"/>
      <c r="Z104" s="62">
        <f t="shared" si="111"/>
        <v>0</v>
      </c>
      <c r="AA104" s="62">
        <f t="shared" si="112"/>
        <v>0</v>
      </c>
      <c r="AB104" s="62">
        <f t="shared" si="113"/>
        <v>0</v>
      </c>
      <c r="AC104" s="33">
        <f t="shared" si="114"/>
        <v>0</v>
      </c>
      <c r="AD104" s="69">
        <f t="shared" si="115"/>
        <v>0.93447122426968043</v>
      </c>
      <c r="AE104" s="70">
        <f t="shared" si="116"/>
        <v>0</v>
      </c>
      <c r="AF104" s="9"/>
      <c r="AG104" s="9"/>
      <c r="AH104" s="9"/>
      <c r="AI104" s="9"/>
      <c r="AJ104" s="9"/>
      <c r="AK104" s="9"/>
      <c r="AL104" s="9"/>
      <c r="AM104" s="75">
        <f t="shared" si="188"/>
        <v>0</v>
      </c>
      <c r="AN104" s="9"/>
      <c r="AO104" s="74">
        <f t="shared" si="117"/>
        <v>0</v>
      </c>
      <c r="AP104" s="75">
        <f t="shared" si="118"/>
        <v>0</v>
      </c>
      <c r="AQ104" s="76">
        <f t="shared" si="119"/>
        <v>0</v>
      </c>
      <c r="AR104" s="9"/>
      <c r="AS104" s="75">
        <f t="shared" si="120"/>
        <v>0</v>
      </c>
      <c r="AT104" s="74">
        <f t="shared" si="121"/>
        <v>0</v>
      </c>
      <c r="AU104" s="33">
        <f t="shared" si="122"/>
        <v>0</v>
      </c>
      <c r="AV104" s="9"/>
      <c r="AW104" s="74">
        <f t="shared" si="123"/>
        <v>0</v>
      </c>
      <c r="AX104" s="75">
        <f t="shared" si="124"/>
        <v>0</v>
      </c>
      <c r="AY104" s="76">
        <f t="shared" si="125"/>
        <v>0</v>
      </c>
      <c r="BB104" s="59">
        <f t="shared" si="126"/>
        <v>0</v>
      </c>
      <c r="BC104" s="59">
        <f t="shared" si="127"/>
        <v>0</v>
      </c>
      <c r="BD104" s="59">
        <f t="shared" si="128"/>
        <v>0</v>
      </c>
      <c r="BF104" s="59">
        <f t="shared" si="129"/>
        <v>0</v>
      </c>
      <c r="BG104" s="59">
        <f t="shared" si="130"/>
        <v>0</v>
      </c>
      <c r="BH104" s="59">
        <f t="shared" si="131"/>
        <v>0</v>
      </c>
      <c r="BI104" s="58">
        <f t="shared" si="132"/>
        <v>0</v>
      </c>
      <c r="BK104" s="59">
        <f t="shared" si="133"/>
        <v>0</v>
      </c>
      <c r="BL104" s="59">
        <f t="shared" si="134"/>
        <v>0</v>
      </c>
      <c r="BM104" s="59">
        <f t="shared" si="135"/>
        <v>0</v>
      </c>
      <c r="BN104" s="58">
        <f t="shared" si="136"/>
        <v>0</v>
      </c>
      <c r="BP104" s="58">
        <f t="shared" si="137"/>
        <v>0</v>
      </c>
      <c r="BR104" s="57">
        <f t="shared" si="138"/>
        <v>0</v>
      </c>
      <c r="BS104" s="57">
        <f t="shared" si="139"/>
        <v>0</v>
      </c>
      <c r="BT104" s="59">
        <f t="shared" si="140"/>
        <v>0</v>
      </c>
      <c r="BU104" s="58">
        <f t="shared" si="141"/>
        <v>0</v>
      </c>
      <c r="BW104" s="56">
        <f t="shared" si="142"/>
        <v>0</v>
      </c>
      <c r="BX104" s="14">
        <f t="shared" si="143"/>
        <v>0</v>
      </c>
      <c r="BY104" s="59">
        <f t="shared" si="144"/>
        <v>0</v>
      </c>
      <c r="BZ104" s="58">
        <f t="shared" si="145"/>
        <v>0</v>
      </c>
      <c r="CB104" s="58">
        <f t="shared" si="146"/>
        <v>0</v>
      </c>
      <c r="CD104" s="58">
        <f t="shared" si="147"/>
        <v>0</v>
      </c>
      <c r="CG104" s="59">
        <f t="shared" si="148"/>
        <v>0</v>
      </c>
      <c r="CH104" s="59">
        <f t="shared" si="149"/>
        <v>0</v>
      </c>
      <c r="CI104" s="59">
        <f t="shared" si="150"/>
        <v>0</v>
      </c>
      <c r="CK104" s="59">
        <f t="shared" si="151"/>
        <v>0</v>
      </c>
      <c r="CL104" s="59">
        <f t="shared" si="152"/>
        <v>0</v>
      </c>
      <c r="CM104" s="59">
        <f t="shared" si="153"/>
        <v>0</v>
      </c>
      <c r="CN104" s="58">
        <f t="shared" si="154"/>
        <v>0</v>
      </c>
      <c r="CP104" s="59">
        <f t="shared" si="155"/>
        <v>0</v>
      </c>
      <c r="CQ104" s="59">
        <f t="shared" si="156"/>
        <v>0</v>
      </c>
      <c r="CR104" s="59">
        <f t="shared" si="157"/>
        <v>0</v>
      </c>
      <c r="CS104" s="58">
        <f t="shared" si="158"/>
        <v>0</v>
      </c>
      <c r="CU104" s="59">
        <f t="shared" si="159"/>
        <v>0</v>
      </c>
      <c r="CV104" s="59">
        <f t="shared" si="160"/>
        <v>0</v>
      </c>
      <c r="CX104" s="59">
        <f t="shared" si="161"/>
        <v>0</v>
      </c>
      <c r="CY104" s="59">
        <f t="shared" si="162"/>
        <v>0</v>
      </c>
      <c r="CZ104" s="58">
        <f t="shared" si="163"/>
        <v>0</v>
      </c>
      <c r="DB104" s="59">
        <f t="shared" si="164"/>
        <v>0</v>
      </c>
      <c r="DC104" s="59">
        <f t="shared" si="165"/>
        <v>0</v>
      </c>
      <c r="DD104" s="58">
        <f t="shared" si="166"/>
        <v>0</v>
      </c>
      <c r="DF104" s="58">
        <f t="shared" si="167"/>
        <v>0</v>
      </c>
      <c r="DH104" s="58">
        <f t="shared" si="168"/>
        <v>0</v>
      </c>
      <c r="DJ104" s="57">
        <f t="shared" si="169"/>
        <v>0</v>
      </c>
      <c r="DK104" s="57">
        <f t="shared" si="170"/>
        <v>0</v>
      </c>
      <c r="DL104" s="59">
        <f t="shared" si="171"/>
        <v>0</v>
      </c>
      <c r="DM104" s="58">
        <f t="shared" si="172"/>
        <v>0</v>
      </c>
      <c r="DO104" s="56">
        <f t="shared" si="173"/>
        <v>0</v>
      </c>
      <c r="DP104" s="14">
        <f t="shared" si="174"/>
        <v>0</v>
      </c>
      <c r="DQ104" s="59">
        <f t="shared" si="175"/>
        <v>0</v>
      </c>
      <c r="DR104" s="49">
        <f t="shared" si="176"/>
        <v>0</v>
      </c>
      <c r="DT104" s="58">
        <f t="shared" si="177"/>
        <v>0</v>
      </c>
      <c r="DU104" s="58"/>
      <c r="DV104" s="59">
        <f t="shared" si="178"/>
        <v>0</v>
      </c>
      <c r="DX104" s="58">
        <f t="shared" si="179"/>
        <v>0</v>
      </c>
      <c r="EA104" s="59">
        <f t="shared" si="180"/>
        <v>0</v>
      </c>
      <c r="EB104" s="59">
        <f t="shared" si="181"/>
        <v>0</v>
      </c>
      <c r="EC104" s="58">
        <f t="shared" si="182"/>
        <v>0</v>
      </c>
      <c r="EE104" s="29">
        <f t="shared" si="183"/>
        <v>0</v>
      </c>
      <c r="EF104" s="29">
        <f t="shared" si="184"/>
        <v>0</v>
      </c>
      <c r="EG104" s="58">
        <f t="shared" si="185"/>
        <v>0</v>
      </c>
      <c r="EI104" s="58">
        <f t="shared" si="186"/>
        <v>0</v>
      </c>
      <c r="EK104" s="59">
        <v>102</v>
      </c>
      <c r="EL104" s="59">
        <f>APE!$N$91*EO103</f>
        <v>0</v>
      </c>
      <c r="EM104" s="59">
        <f>IF(EK104&gt;APE!$O$91,0,IF(EK104&gt;APE!$P$91,IF(APE!$E$91="SAC",APE!$C$93/(APE!$O$91-APE!$P$91),IF(APE!$E$91="PRICE",IF(EK104&gt;APE!$D$91,EN104-EL104,EN104-EL104-APE!$C$95/APE!$D$91),0)),0))</f>
        <v>0</v>
      </c>
      <c r="EN104" s="59">
        <f>IF(EK104&gt;APE!$O$91,0,IF(APE!$E$91="SAC",EL104+EM104,IF(APE!$E$91="PRICE",IF(EK104&gt;APE!$P$91,APE!$C$93*APE!$G$91,EL104),0)))</f>
        <v>0</v>
      </c>
      <c r="EO104" s="59">
        <f t="shared" si="187"/>
        <v>0</v>
      </c>
    </row>
    <row r="105" spans="2:145" s="16" customFormat="1" x14ac:dyDescent="0.25">
      <c r="B105" s="5" t="s">
        <v>185</v>
      </c>
      <c r="D105" s="5" t="s">
        <v>186</v>
      </c>
      <c r="U105" s="61">
        <f t="shared" si="110"/>
        <v>48426</v>
      </c>
      <c r="V105" s="25">
        <f t="shared" si="108"/>
        <v>2032</v>
      </c>
      <c r="W105" s="25">
        <f t="shared" si="109"/>
        <v>7</v>
      </c>
      <c r="X105" s="25"/>
      <c r="Y105" s="28"/>
      <c r="Z105" s="62">
        <f t="shared" si="111"/>
        <v>0</v>
      </c>
      <c r="AA105" s="62">
        <f t="shared" si="112"/>
        <v>0</v>
      </c>
      <c r="AB105" s="62">
        <f t="shared" si="113"/>
        <v>0</v>
      </c>
      <c r="AC105" s="33">
        <f t="shared" si="114"/>
        <v>0</v>
      </c>
      <c r="AD105" s="69">
        <f t="shared" si="115"/>
        <v>0.93385051610905212</v>
      </c>
      <c r="AE105" s="70">
        <f t="shared" si="116"/>
        <v>0</v>
      </c>
      <c r="AF105" s="9"/>
      <c r="AG105" s="9"/>
      <c r="AH105" s="9"/>
      <c r="AI105" s="9"/>
      <c r="AJ105" s="9"/>
      <c r="AK105" s="9"/>
      <c r="AL105" s="9"/>
      <c r="AM105" s="75">
        <f t="shared" si="188"/>
        <v>0</v>
      </c>
      <c r="AN105" s="9"/>
      <c r="AO105" s="74">
        <f t="shared" si="117"/>
        <v>0</v>
      </c>
      <c r="AP105" s="75">
        <f t="shared" si="118"/>
        <v>0</v>
      </c>
      <c r="AQ105" s="76">
        <f t="shared" si="119"/>
        <v>0</v>
      </c>
      <c r="AR105" s="9"/>
      <c r="AS105" s="75">
        <f t="shared" si="120"/>
        <v>0</v>
      </c>
      <c r="AT105" s="74">
        <f t="shared" si="121"/>
        <v>0</v>
      </c>
      <c r="AU105" s="33">
        <f t="shared" si="122"/>
        <v>0</v>
      </c>
      <c r="AV105" s="9"/>
      <c r="AW105" s="74">
        <f t="shared" si="123"/>
        <v>0</v>
      </c>
      <c r="AX105" s="75">
        <f t="shared" si="124"/>
        <v>0</v>
      </c>
      <c r="AY105" s="76">
        <f t="shared" si="125"/>
        <v>0</v>
      </c>
      <c r="BB105" s="59">
        <f t="shared" si="126"/>
        <v>0</v>
      </c>
      <c r="BC105" s="59">
        <f t="shared" si="127"/>
        <v>0</v>
      </c>
      <c r="BD105" s="59">
        <f t="shared" si="128"/>
        <v>0</v>
      </c>
      <c r="BF105" s="59">
        <f t="shared" si="129"/>
        <v>0</v>
      </c>
      <c r="BG105" s="59">
        <f t="shared" si="130"/>
        <v>0</v>
      </c>
      <c r="BH105" s="59">
        <f t="shared" si="131"/>
        <v>0</v>
      </c>
      <c r="BI105" s="58">
        <f t="shared" si="132"/>
        <v>0</v>
      </c>
      <c r="BK105" s="59">
        <f t="shared" si="133"/>
        <v>0</v>
      </c>
      <c r="BL105" s="59">
        <f t="shared" si="134"/>
        <v>0</v>
      </c>
      <c r="BM105" s="59">
        <f t="shared" si="135"/>
        <v>0</v>
      </c>
      <c r="BN105" s="58">
        <f t="shared" si="136"/>
        <v>0</v>
      </c>
      <c r="BP105" s="58">
        <f t="shared" si="137"/>
        <v>0</v>
      </c>
      <c r="BR105" s="57">
        <f t="shared" si="138"/>
        <v>0</v>
      </c>
      <c r="BS105" s="57">
        <f t="shared" si="139"/>
        <v>0</v>
      </c>
      <c r="BT105" s="59">
        <f t="shared" si="140"/>
        <v>0</v>
      </c>
      <c r="BU105" s="58">
        <f t="shared" si="141"/>
        <v>0</v>
      </c>
      <c r="BW105" s="56">
        <f t="shared" si="142"/>
        <v>0</v>
      </c>
      <c r="BX105" s="14">
        <f t="shared" si="143"/>
        <v>0</v>
      </c>
      <c r="BY105" s="59">
        <f t="shared" si="144"/>
        <v>0</v>
      </c>
      <c r="BZ105" s="58">
        <f t="shared" si="145"/>
        <v>0</v>
      </c>
      <c r="CB105" s="58">
        <f t="shared" si="146"/>
        <v>0</v>
      </c>
      <c r="CD105" s="58">
        <f t="shared" si="147"/>
        <v>0</v>
      </c>
      <c r="CG105" s="59">
        <f t="shared" si="148"/>
        <v>0</v>
      </c>
      <c r="CH105" s="59">
        <f t="shared" si="149"/>
        <v>0</v>
      </c>
      <c r="CI105" s="59">
        <f t="shared" si="150"/>
        <v>0</v>
      </c>
      <c r="CK105" s="59">
        <f t="shared" si="151"/>
        <v>0</v>
      </c>
      <c r="CL105" s="59">
        <f t="shared" si="152"/>
        <v>0</v>
      </c>
      <c r="CM105" s="59">
        <f t="shared" si="153"/>
        <v>0</v>
      </c>
      <c r="CN105" s="58">
        <f t="shared" si="154"/>
        <v>0</v>
      </c>
      <c r="CP105" s="59">
        <f t="shared" si="155"/>
        <v>0</v>
      </c>
      <c r="CQ105" s="59">
        <f t="shared" si="156"/>
        <v>0</v>
      </c>
      <c r="CR105" s="59">
        <f t="shared" si="157"/>
        <v>0</v>
      </c>
      <c r="CS105" s="58">
        <f t="shared" si="158"/>
        <v>0</v>
      </c>
      <c r="CU105" s="59">
        <f t="shared" si="159"/>
        <v>0</v>
      </c>
      <c r="CV105" s="59">
        <f t="shared" si="160"/>
        <v>0</v>
      </c>
      <c r="CX105" s="59">
        <f t="shared" si="161"/>
        <v>0</v>
      </c>
      <c r="CY105" s="59">
        <f t="shared" si="162"/>
        <v>0</v>
      </c>
      <c r="CZ105" s="58">
        <f t="shared" si="163"/>
        <v>0</v>
      </c>
      <c r="DB105" s="59">
        <f t="shared" si="164"/>
        <v>0</v>
      </c>
      <c r="DC105" s="59">
        <f t="shared" si="165"/>
        <v>0</v>
      </c>
      <c r="DD105" s="58">
        <f t="shared" si="166"/>
        <v>0</v>
      </c>
      <c r="DF105" s="58">
        <f t="shared" si="167"/>
        <v>0</v>
      </c>
      <c r="DH105" s="58">
        <f t="shared" si="168"/>
        <v>0</v>
      </c>
      <c r="DJ105" s="57">
        <f t="shared" si="169"/>
        <v>0</v>
      </c>
      <c r="DK105" s="57">
        <f t="shared" si="170"/>
        <v>0</v>
      </c>
      <c r="DL105" s="59">
        <f t="shared" si="171"/>
        <v>0</v>
      </c>
      <c r="DM105" s="58">
        <f t="shared" si="172"/>
        <v>0</v>
      </c>
      <c r="DO105" s="56">
        <f t="shared" si="173"/>
        <v>0</v>
      </c>
      <c r="DP105" s="14">
        <f t="shared" si="174"/>
        <v>0</v>
      </c>
      <c r="DQ105" s="59">
        <f t="shared" si="175"/>
        <v>0</v>
      </c>
      <c r="DR105" s="49">
        <f t="shared" si="176"/>
        <v>0</v>
      </c>
      <c r="DT105" s="58">
        <f t="shared" si="177"/>
        <v>0</v>
      </c>
      <c r="DU105" s="58"/>
      <c r="DV105" s="59">
        <f t="shared" si="178"/>
        <v>0</v>
      </c>
      <c r="DX105" s="58">
        <f t="shared" si="179"/>
        <v>0</v>
      </c>
      <c r="EA105" s="59">
        <f t="shared" si="180"/>
        <v>0</v>
      </c>
      <c r="EB105" s="59">
        <f t="shared" si="181"/>
        <v>0</v>
      </c>
      <c r="EC105" s="58">
        <f t="shared" si="182"/>
        <v>0</v>
      </c>
      <c r="EE105" s="29">
        <f t="shared" si="183"/>
        <v>0</v>
      </c>
      <c r="EF105" s="29">
        <f t="shared" si="184"/>
        <v>0</v>
      </c>
      <c r="EG105" s="58">
        <f t="shared" si="185"/>
        <v>0</v>
      </c>
      <c r="EI105" s="58">
        <f t="shared" si="186"/>
        <v>0</v>
      </c>
      <c r="EK105" s="59">
        <v>103</v>
      </c>
      <c r="EL105" s="59">
        <f>APE!$N$91*EO104</f>
        <v>0</v>
      </c>
      <c r="EM105" s="59">
        <f>IF(EK105&gt;APE!$O$91,0,IF(EK105&gt;APE!$P$91,IF(APE!$E$91="SAC",APE!$C$93/(APE!$O$91-APE!$P$91),IF(APE!$E$91="PRICE",IF(EK105&gt;APE!$D$91,EN105-EL105,EN105-EL105-APE!$C$95/APE!$D$91),0)),0))</f>
        <v>0</v>
      </c>
      <c r="EN105" s="59">
        <f>IF(EK105&gt;APE!$O$91,0,IF(APE!$E$91="SAC",EL105+EM105,IF(APE!$E$91="PRICE",IF(EK105&gt;APE!$P$91,APE!$C$93*APE!$G$91,EL105),0)))</f>
        <v>0</v>
      </c>
      <c r="EO105" s="59">
        <f t="shared" si="187"/>
        <v>0</v>
      </c>
    </row>
    <row r="106" spans="2:145" x14ac:dyDescent="0.25">
      <c r="B106" s="5" t="s">
        <v>187</v>
      </c>
      <c r="D106" s="2"/>
      <c r="U106" s="61">
        <f t="shared" si="110"/>
        <v>48457</v>
      </c>
      <c r="V106" s="25">
        <f t="shared" si="108"/>
        <v>2032</v>
      </c>
      <c r="W106" s="25">
        <f t="shared" si="109"/>
        <v>8</v>
      </c>
      <c r="X106" s="25"/>
      <c r="Y106" s="25"/>
      <c r="Z106" s="62">
        <f t="shared" si="111"/>
        <v>0</v>
      </c>
      <c r="AA106" s="62">
        <f t="shared" si="112"/>
        <v>0</v>
      </c>
      <c r="AB106" s="62">
        <f t="shared" si="113"/>
        <v>0</v>
      </c>
      <c r="AC106" s="33">
        <f t="shared" si="114"/>
        <v>0</v>
      </c>
      <c r="AD106" s="69">
        <f t="shared" si="115"/>
        <v>0.9332302202442877</v>
      </c>
      <c r="AE106" s="70">
        <f t="shared" si="116"/>
        <v>0</v>
      </c>
      <c r="AF106" s="9"/>
      <c r="AG106" s="9"/>
      <c r="AH106" s="9"/>
      <c r="AI106" s="9"/>
      <c r="AJ106" s="9"/>
      <c r="AK106" s="9"/>
      <c r="AL106" s="9"/>
      <c r="AM106" s="75">
        <f t="shared" si="188"/>
        <v>0</v>
      </c>
      <c r="AN106" s="9"/>
      <c r="AO106" s="74">
        <f t="shared" si="117"/>
        <v>0</v>
      </c>
      <c r="AP106" s="75">
        <f t="shared" si="118"/>
        <v>0</v>
      </c>
      <c r="AQ106" s="76">
        <f t="shared" si="119"/>
        <v>0</v>
      </c>
      <c r="AR106" s="9"/>
      <c r="AS106" s="75">
        <f t="shared" si="120"/>
        <v>0</v>
      </c>
      <c r="AT106" s="74">
        <f t="shared" si="121"/>
        <v>0</v>
      </c>
      <c r="AU106" s="33">
        <f t="shared" si="122"/>
        <v>0</v>
      </c>
      <c r="AV106" s="9"/>
      <c r="AW106" s="74">
        <f t="shared" si="123"/>
        <v>0</v>
      </c>
      <c r="AX106" s="75">
        <f t="shared" si="124"/>
        <v>0</v>
      </c>
      <c r="AY106" s="76">
        <f t="shared" si="125"/>
        <v>0</v>
      </c>
      <c r="BB106" s="59">
        <f t="shared" si="126"/>
        <v>0</v>
      </c>
      <c r="BC106" s="59">
        <f t="shared" si="127"/>
        <v>0</v>
      </c>
      <c r="BD106" s="59">
        <f t="shared" si="128"/>
        <v>0</v>
      </c>
      <c r="BF106" s="59">
        <f t="shared" si="129"/>
        <v>0</v>
      </c>
      <c r="BG106" s="59">
        <f t="shared" si="130"/>
        <v>0</v>
      </c>
      <c r="BH106" s="59">
        <f t="shared" si="131"/>
        <v>0</v>
      </c>
      <c r="BI106" s="58">
        <f t="shared" si="132"/>
        <v>0</v>
      </c>
      <c r="BK106" s="59">
        <f t="shared" si="133"/>
        <v>0</v>
      </c>
      <c r="BL106" s="59">
        <f t="shared" si="134"/>
        <v>0</v>
      </c>
      <c r="BM106" s="59">
        <f t="shared" si="135"/>
        <v>0</v>
      </c>
      <c r="BN106" s="58">
        <f t="shared" si="136"/>
        <v>0</v>
      </c>
      <c r="BP106" s="58">
        <f t="shared" si="137"/>
        <v>0</v>
      </c>
      <c r="BR106" s="57">
        <f t="shared" si="138"/>
        <v>0</v>
      </c>
      <c r="BS106" s="57">
        <f t="shared" si="139"/>
        <v>0</v>
      </c>
      <c r="BT106" s="59">
        <f t="shared" si="140"/>
        <v>0</v>
      </c>
      <c r="BU106" s="58">
        <f t="shared" si="141"/>
        <v>0</v>
      </c>
      <c r="BW106" s="56">
        <f t="shared" si="142"/>
        <v>0</v>
      </c>
      <c r="BX106" s="14">
        <f t="shared" si="143"/>
        <v>0</v>
      </c>
      <c r="BY106" s="59">
        <f t="shared" si="144"/>
        <v>0</v>
      </c>
      <c r="BZ106" s="58">
        <f t="shared" si="145"/>
        <v>0</v>
      </c>
      <c r="CB106" s="58">
        <f t="shared" si="146"/>
        <v>0</v>
      </c>
      <c r="CD106" s="58">
        <f t="shared" si="147"/>
        <v>0</v>
      </c>
      <c r="CG106" s="59">
        <f t="shared" si="148"/>
        <v>0</v>
      </c>
      <c r="CH106" s="59">
        <f t="shared" si="149"/>
        <v>0</v>
      </c>
      <c r="CI106" s="59">
        <f t="shared" si="150"/>
        <v>0</v>
      </c>
      <c r="CK106" s="59">
        <f t="shared" si="151"/>
        <v>0</v>
      </c>
      <c r="CL106" s="59">
        <f t="shared" si="152"/>
        <v>0</v>
      </c>
      <c r="CM106" s="59">
        <f t="shared" si="153"/>
        <v>0</v>
      </c>
      <c r="CN106" s="58">
        <f t="shared" si="154"/>
        <v>0</v>
      </c>
      <c r="CP106" s="59">
        <f t="shared" si="155"/>
        <v>0</v>
      </c>
      <c r="CQ106" s="59">
        <f t="shared" si="156"/>
        <v>0</v>
      </c>
      <c r="CR106" s="59">
        <f t="shared" si="157"/>
        <v>0</v>
      </c>
      <c r="CS106" s="58">
        <f t="shared" si="158"/>
        <v>0</v>
      </c>
      <c r="CU106" s="59">
        <f t="shared" si="159"/>
        <v>0</v>
      </c>
      <c r="CV106" s="59">
        <f t="shared" si="160"/>
        <v>0</v>
      </c>
      <c r="CX106" s="59">
        <f t="shared" si="161"/>
        <v>0</v>
      </c>
      <c r="CY106" s="59">
        <f t="shared" si="162"/>
        <v>0</v>
      </c>
      <c r="CZ106" s="58">
        <f t="shared" si="163"/>
        <v>0</v>
      </c>
      <c r="DB106" s="59">
        <f t="shared" si="164"/>
        <v>0</v>
      </c>
      <c r="DC106" s="59">
        <f t="shared" si="165"/>
        <v>0</v>
      </c>
      <c r="DD106" s="58">
        <f t="shared" si="166"/>
        <v>0</v>
      </c>
      <c r="DF106" s="58">
        <f t="shared" si="167"/>
        <v>0</v>
      </c>
      <c r="DH106" s="58">
        <f t="shared" si="168"/>
        <v>0</v>
      </c>
      <c r="DJ106" s="57">
        <f t="shared" si="169"/>
        <v>0</v>
      </c>
      <c r="DK106" s="57">
        <f t="shared" si="170"/>
        <v>0</v>
      </c>
      <c r="DL106" s="59">
        <f t="shared" si="171"/>
        <v>0</v>
      </c>
      <c r="DM106" s="58">
        <f t="shared" si="172"/>
        <v>0</v>
      </c>
      <c r="DO106" s="56">
        <f t="shared" si="173"/>
        <v>0</v>
      </c>
      <c r="DP106" s="14">
        <f t="shared" si="174"/>
        <v>0</v>
      </c>
      <c r="DQ106" s="59">
        <f t="shared" si="175"/>
        <v>0</v>
      </c>
      <c r="DR106" s="49">
        <f t="shared" si="176"/>
        <v>0</v>
      </c>
      <c r="DT106" s="58">
        <f t="shared" si="177"/>
        <v>0</v>
      </c>
      <c r="DU106" s="58"/>
      <c r="DV106" s="59">
        <f t="shared" si="178"/>
        <v>0</v>
      </c>
      <c r="DX106" s="58">
        <f t="shared" si="179"/>
        <v>0</v>
      </c>
      <c r="EA106" s="59">
        <f t="shared" si="180"/>
        <v>0</v>
      </c>
      <c r="EB106" s="59">
        <f t="shared" si="181"/>
        <v>0</v>
      </c>
      <c r="EC106" s="58">
        <f t="shared" si="182"/>
        <v>0</v>
      </c>
      <c r="EE106" s="29">
        <f t="shared" si="183"/>
        <v>0</v>
      </c>
      <c r="EF106" s="29">
        <f t="shared" si="184"/>
        <v>0</v>
      </c>
      <c r="EG106" s="58">
        <f t="shared" si="185"/>
        <v>0</v>
      </c>
      <c r="EI106" s="58">
        <f t="shared" si="186"/>
        <v>0</v>
      </c>
      <c r="EK106" s="59">
        <v>104</v>
      </c>
      <c r="EL106" s="59">
        <f>APE!$N$91*EO105</f>
        <v>0</v>
      </c>
      <c r="EM106" s="59">
        <f>IF(EK106&gt;APE!$O$91,0,IF(EK106&gt;APE!$P$91,IF(APE!$E$91="SAC",APE!$C$93/(APE!$O$91-APE!$P$91),IF(APE!$E$91="PRICE",IF(EK106&gt;APE!$D$91,EN106-EL106,EN106-EL106-APE!$C$95/APE!$D$91),0)),0))</f>
        <v>0</v>
      </c>
      <c r="EN106" s="59">
        <f>IF(EK106&gt;APE!$O$91,0,IF(APE!$E$91="SAC",EL106+EM106,IF(APE!$E$91="PRICE",IF(EK106&gt;APE!$P$91,APE!$C$93*APE!$G$91,EL106),0)))</f>
        <v>0</v>
      </c>
      <c r="EO106" s="59">
        <f t="shared" si="187"/>
        <v>0</v>
      </c>
    </row>
    <row r="107" spans="2:145" x14ac:dyDescent="0.25">
      <c r="B107" s="5" t="s">
        <v>188</v>
      </c>
      <c r="D107" s="4" t="s">
        <v>189</v>
      </c>
      <c r="U107" s="61">
        <f t="shared" si="110"/>
        <v>48487</v>
      </c>
      <c r="V107" s="25">
        <f t="shared" si="108"/>
        <v>2032</v>
      </c>
      <c r="W107" s="25">
        <f t="shared" si="109"/>
        <v>9</v>
      </c>
      <c r="X107" s="25"/>
      <c r="Y107" s="25"/>
      <c r="Z107" s="62">
        <f t="shared" si="111"/>
        <v>0</v>
      </c>
      <c r="AA107" s="62">
        <f t="shared" si="112"/>
        <v>0</v>
      </c>
      <c r="AB107" s="62">
        <f t="shared" si="113"/>
        <v>0</v>
      </c>
      <c r="AC107" s="33">
        <f t="shared" si="114"/>
        <v>0</v>
      </c>
      <c r="AD107" s="69">
        <f t="shared" si="115"/>
        <v>0.93261033640152591</v>
      </c>
      <c r="AE107" s="70">
        <f t="shared" si="116"/>
        <v>0</v>
      </c>
      <c r="AF107" s="9"/>
      <c r="AG107" s="9"/>
      <c r="AH107" s="9"/>
      <c r="AI107" s="9"/>
      <c r="AJ107" s="9"/>
      <c r="AK107" s="9"/>
      <c r="AL107" s="9"/>
      <c r="AM107" s="75">
        <f t="shared" si="188"/>
        <v>0</v>
      </c>
      <c r="AN107" s="9"/>
      <c r="AO107" s="74">
        <f t="shared" si="117"/>
        <v>0</v>
      </c>
      <c r="AP107" s="75">
        <f t="shared" si="118"/>
        <v>0</v>
      </c>
      <c r="AQ107" s="76">
        <f t="shared" si="119"/>
        <v>0</v>
      </c>
      <c r="AR107" s="9"/>
      <c r="AS107" s="75">
        <f t="shared" si="120"/>
        <v>0</v>
      </c>
      <c r="AT107" s="74">
        <f t="shared" si="121"/>
        <v>0</v>
      </c>
      <c r="AU107" s="33">
        <f t="shared" si="122"/>
        <v>0</v>
      </c>
      <c r="AV107" s="9"/>
      <c r="AW107" s="74">
        <f t="shared" si="123"/>
        <v>0</v>
      </c>
      <c r="AX107" s="75">
        <f t="shared" si="124"/>
        <v>0</v>
      </c>
      <c r="AY107" s="76">
        <f t="shared" si="125"/>
        <v>0</v>
      </c>
      <c r="BB107" s="59">
        <f t="shared" si="126"/>
        <v>0</v>
      </c>
      <c r="BC107" s="59">
        <f t="shared" si="127"/>
        <v>0</v>
      </c>
      <c r="BD107" s="59">
        <f t="shared" si="128"/>
        <v>0</v>
      </c>
      <c r="BF107" s="59">
        <f t="shared" si="129"/>
        <v>0</v>
      </c>
      <c r="BG107" s="59">
        <f t="shared" si="130"/>
        <v>0</v>
      </c>
      <c r="BH107" s="59">
        <f t="shared" si="131"/>
        <v>0</v>
      </c>
      <c r="BI107" s="58">
        <f t="shared" si="132"/>
        <v>0</v>
      </c>
      <c r="BK107" s="59">
        <f t="shared" si="133"/>
        <v>0</v>
      </c>
      <c r="BL107" s="59">
        <f t="shared" si="134"/>
        <v>0</v>
      </c>
      <c r="BM107" s="59">
        <f t="shared" si="135"/>
        <v>0</v>
      </c>
      <c r="BN107" s="58">
        <f t="shared" si="136"/>
        <v>0</v>
      </c>
      <c r="BP107" s="58">
        <f t="shared" si="137"/>
        <v>0</v>
      </c>
      <c r="BR107" s="57">
        <f t="shared" si="138"/>
        <v>0</v>
      </c>
      <c r="BS107" s="57">
        <f t="shared" si="139"/>
        <v>0</v>
      </c>
      <c r="BT107" s="59">
        <f t="shared" si="140"/>
        <v>0</v>
      </c>
      <c r="BU107" s="58">
        <f t="shared" si="141"/>
        <v>0</v>
      </c>
      <c r="BW107" s="56">
        <f t="shared" si="142"/>
        <v>0</v>
      </c>
      <c r="BX107" s="14">
        <f t="shared" si="143"/>
        <v>0</v>
      </c>
      <c r="BY107" s="59">
        <f t="shared" si="144"/>
        <v>0</v>
      </c>
      <c r="BZ107" s="58">
        <f t="shared" si="145"/>
        <v>0</v>
      </c>
      <c r="CB107" s="58">
        <f t="shared" si="146"/>
        <v>0</v>
      </c>
      <c r="CD107" s="58">
        <f t="shared" si="147"/>
        <v>0</v>
      </c>
      <c r="CG107" s="59">
        <f t="shared" si="148"/>
        <v>0</v>
      </c>
      <c r="CH107" s="59">
        <f t="shared" si="149"/>
        <v>0</v>
      </c>
      <c r="CI107" s="59">
        <f t="shared" si="150"/>
        <v>0</v>
      </c>
      <c r="CK107" s="59">
        <f t="shared" si="151"/>
        <v>0</v>
      </c>
      <c r="CL107" s="59">
        <f t="shared" si="152"/>
        <v>0</v>
      </c>
      <c r="CM107" s="59">
        <f t="shared" si="153"/>
        <v>0</v>
      </c>
      <c r="CN107" s="58">
        <f t="shared" si="154"/>
        <v>0</v>
      </c>
      <c r="CP107" s="59">
        <f t="shared" si="155"/>
        <v>0</v>
      </c>
      <c r="CQ107" s="59">
        <f t="shared" si="156"/>
        <v>0</v>
      </c>
      <c r="CR107" s="59">
        <f t="shared" si="157"/>
        <v>0</v>
      </c>
      <c r="CS107" s="58">
        <f t="shared" si="158"/>
        <v>0</v>
      </c>
      <c r="CU107" s="59">
        <f t="shared" si="159"/>
        <v>0</v>
      </c>
      <c r="CV107" s="59">
        <f t="shared" si="160"/>
        <v>0</v>
      </c>
      <c r="CX107" s="59">
        <f t="shared" si="161"/>
        <v>0</v>
      </c>
      <c r="CY107" s="59">
        <f t="shared" si="162"/>
        <v>0</v>
      </c>
      <c r="CZ107" s="58">
        <f t="shared" si="163"/>
        <v>0</v>
      </c>
      <c r="DB107" s="59">
        <f t="shared" si="164"/>
        <v>0</v>
      </c>
      <c r="DC107" s="59">
        <f t="shared" si="165"/>
        <v>0</v>
      </c>
      <c r="DD107" s="58">
        <f t="shared" si="166"/>
        <v>0</v>
      </c>
      <c r="DF107" s="58">
        <f t="shared" si="167"/>
        <v>0</v>
      </c>
      <c r="DH107" s="58">
        <f t="shared" si="168"/>
        <v>0</v>
      </c>
      <c r="DJ107" s="57">
        <f t="shared" si="169"/>
        <v>0</v>
      </c>
      <c r="DK107" s="57">
        <f t="shared" si="170"/>
        <v>0</v>
      </c>
      <c r="DL107" s="59">
        <f t="shared" si="171"/>
        <v>0</v>
      </c>
      <c r="DM107" s="58">
        <f t="shared" si="172"/>
        <v>0</v>
      </c>
      <c r="DO107" s="56">
        <f t="shared" si="173"/>
        <v>0</v>
      </c>
      <c r="DP107" s="14">
        <f t="shared" si="174"/>
        <v>0</v>
      </c>
      <c r="DQ107" s="59">
        <f t="shared" si="175"/>
        <v>0</v>
      </c>
      <c r="DR107" s="49">
        <f t="shared" si="176"/>
        <v>0</v>
      </c>
      <c r="DT107" s="58">
        <f t="shared" si="177"/>
        <v>0</v>
      </c>
      <c r="DU107" s="58"/>
      <c r="DV107" s="59">
        <f t="shared" si="178"/>
        <v>0</v>
      </c>
      <c r="DX107" s="58">
        <f t="shared" si="179"/>
        <v>0</v>
      </c>
      <c r="EA107" s="59">
        <f t="shared" si="180"/>
        <v>0</v>
      </c>
      <c r="EB107" s="59">
        <f t="shared" si="181"/>
        <v>0</v>
      </c>
      <c r="EC107" s="58">
        <f t="shared" si="182"/>
        <v>0</v>
      </c>
      <c r="EE107" s="29">
        <f t="shared" si="183"/>
        <v>0</v>
      </c>
      <c r="EF107" s="29">
        <f t="shared" si="184"/>
        <v>0</v>
      </c>
      <c r="EG107" s="58">
        <f t="shared" si="185"/>
        <v>0</v>
      </c>
      <c r="EI107" s="58">
        <f t="shared" si="186"/>
        <v>0</v>
      </c>
      <c r="EK107" s="59">
        <v>105</v>
      </c>
      <c r="EL107" s="59">
        <f>APE!$N$91*EO106</f>
        <v>0</v>
      </c>
      <c r="EM107" s="59">
        <f>IF(EK107&gt;APE!$O$91,0,IF(EK107&gt;APE!$P$91,IF(APE!$E$91="SAC",APE!$C$93/(APE!$O$91-APE!$P$91),IF(APE!$E$91="PRICE",IF(EK107&gt;APE!$D$91,EN107-EL107,EN107-EL107-APE!$C$95/APE!$D$91),0)),0))</f>
        <v>0</v>
      </c>
      <c r="EN107" s="59">
        <f>IF(EK107&gt;APE!$O$91,0,IF(APE!$E$91="SAC",EL107+EM107,IF(APE!$E$91="PRICE",IF(EK107&gt;APE!$P$91,APE!$C$93*APE!$G$91,EL107),0)))</f>
        <v>0</v>
      </c>
      <c r="EO107" s="59">
        <f t="shared" si="187"/>
        <v>0</v>
      </c>
    </row>
    <row r="108" spans="2:145" s="16" customFormat="1" x14ac:dyDescent="0.25">
      <c r="B108" s="5" t="s">
        <v>190</v>
      </c>
      <c r="D108" s="5" t="s">
        <v>89</v>
      </c>
      <c r="U108" s="61">
        <f t="shared" si="110"/>
        <v>48518</v>
      </c>
      <c r="V108" s="25">
        <f t="shared" si="108"/>
        <v>2032</v>
      </c>
      <c r="W108" s="25">
        <f t="shared" si="109"/>
        <v>10</v>
      </c>
      <c r="X108" s="25"/>
      <c r="Y108" s="28"/>
      <c r="Z108" s="62">
        <f t="shared" si="111"/>
        <v>0</v>
      </c>
      <c r="AA108" s="62">
        <f t="shared" si="112"/>
        <v>0</v>
      </c>
      <c r="AB108" s="62">
        <f t="shared" si="113"/>
        <v>0</v>
      </c>
      <c r="AC108" s="33">
        <f t="shared" si="114"/>
        <v>0</v>
      </c>
      <c r="AD108" s="69">
        <f t="shared" si="115"/>
        <v>0.93199086430708755</v>
      </c>
      <c r="AE108" s="70">
        <f t="shared" si="116"/>
        <v>0</v>
      </c>
      <c r="AF108" s="9"/>
      <c r="AG108" s="9"/>
      <c r="AH108" s="9"/>
      <c r="AI108" s="9"/>
      <c r="AJ108" s="9"/>
      <c r="AK108" s="9"/>
      <c r="AL108" s="9"/>
      <c r="AM108" s="75">
        <f t="shared" si="188"/>
        <v>0</v>
      </c>
      <c r="AN108" s="9"/>
      <c r="AO108" s="74">
        <f t="shared" si="117"/>
        <v>0</v>
      </c>
      <c r="AP108" s="75">
        <f t="shared" si="118"/>
        <v>0</v>
      </c>
      <c r="AQ108" s="76">
        <f t="shared" si="119"/>
        <v>0</v>
      </c>
      <c r="AR108" s="9"/>
      <c r="AS108" s="75">
        <f t="shared" si="120"/>
        <v>0</v>
      </c>
      <c r="AT108" s="74">
        <f t="shared" si="121"/>
        <v>0</v>
      </c>
      <c r="AU108" s="33">
        <f t="shared" si="122"/>
        <v>0</v>
      </c>
      <c r="AV108" s="9"/>
      <c r="AW108" s="74">
        <f t="shared" si="123"/>
        <v>0</v>
      </c>
      <c r="AX108" s="75">
        <f t="shared" si="124"/>
        <v>0</v>
      </c>
      <c r="AY108" s="76">
        <f t="shared" si="125"/>
        <v>0</v>
      </c>
      <c r="BB108" s="59">
        <f t="shared" si="126"/>
        <v>0</v>
      </c>
      <c r="BC108" s="59">
        <f t="shared" si="127"/>
        <v>0</v>
      </c>
      <c r="BD108" s="59">
        <f t="shared" si="128"/>
        <v>0</v>
      </c>
      <c r="BF108" s="59">
        <f t="shared" si="129"/>
        <v>0</v>
      </c>
      <c r="BG108" s="59">
        <f t="shared" si="130"/>
        <v>0</v>
      </c>
      <c r="BH108" s="59">
        <f t="shared" si="131"/>
        <v>0</v>
      </c>
      <c r="BI108" s="58">
        <f t="shared" si="132"/>
        <v>0</v>
      </c>
      <c r="BK108" s="59">
        <f t="shared" si="133"/>
        <v>0</v>
      </c>
      <c r="BL108" s="59">
        <f t="shared" si="134"/>
        <v>0</v>
      </c>
      <c r="BM108" s="59">
        <f t="shared" si="135"/>
        <v>0</v>
      </c>
      <c r="BN108" s="58">
        <f t="shared" si="136"/>
        <v>0</v>
      </c>
      <c r="BP108" s="58">
        <f t="shared" si="137"/>
        <v>0</v>
      </c>
      <c r="BR108" s="57">
        <f t="shared" si="138"/>
        <v>0</v>
      </c>
      <c r="BS108" s="57">
        <f t="shared" si="139"/>
        <v>0</v>
      </c>
      <c r="BT108" s="59">
        <f t="shared" si="140"/>
        <v>0</v>
      </c>
      <c r="BU108" s="58">
        <f t="shared" si="141"/>
        <v>0</v>
      </c>
      <c r="BW108" s="56">
        <f t="shared" si="142"/>
        <v>0</v>
      </c>
      <c r="BX108" s="14">
        <f t="shared" si="143"/>
        <v>0</v>
      </c>
      <c r="BY108" s="59">
        <f t="shared" si="144"/>
        <v>0</v>
      </c>
      <c r="BZ108" s="58">
        <f t="shared" si="145"/>
        <v>0</v>
      </c>
      <c r="CB108" s="58">
        <f t="shared" si="146"/>
        <v>0</v>
      </c>
      <c r="CD108" s="58">
        <f t="shared" si="147"/>
        <v>0</v>
      </c>
      <c r="CG108" s="59">
        <f t="shared" si="148"/>
        <v>0</v>
      </c>
      <c r="CH108" s="59">
        <f t="shared" si="149"/>
        <v>0</v>
      </c>
      <c r="CI108" s="59">
        <f t="shared" si="150"/>
        <v>0</v>
      </c>
      <c r="CK108" s="59">
        <f t="shared" si="151"/>
        <v>0</v>
      </c>
      <c r="CL108" s="59">
        <f t="shared" si="152"/>
        <v>0</v>
      </c>
      <c r="CM108" s="59">
        <f t="shared" si="153"/>
        <v>0</v>
      </c>
      <c r="CN108" s="58">
        <f t="shared" si="154"/>
        <v>0</v>
      </c>
      <c r="CP108" s="59">
        <f t="shared" si="155"/>
        <v>0</v>
      </c>
      <c r="CQ108" s="59">
        <f t="shared" si="156"/>
        <v>0</v>
      </c>
      <c r="CR108" s="59">
        <f t="shared" si="157"/>
        <v>0</v>
      </c>
      <c r="CS108" s="58">
        <f t="shared" si="158"/>
        <v>0</v>
      </c>
      <c r="CU108" s="59">
        <f t="shared" si="159"/>
        <v>0</v>
      </c>
      <c r="CV108" s="59">
        <f t="shared" si="160"/>
        <v>0</v>
      </c>
      <c r="CX108" s="59">
        <f t="shared" si="161"/>
        <v>0</v>
      </c>
      <c r="CY108" s="59">
        <f t="shared" si="162"/>
        <v>0</v>
      </c>
      <c r="CZ108" s="58">
        <f t="shared" si="163"/>
        <v>0</v>
      </c>
      <c r="DB108" s="59">
        <f t="shared" si="164"/>
        <v>0</v>
      </c>
      <c r="DC108" s="59">
        <f t="shared" si="165"/>
        <v>0</v>
      </c>
      <c r="DD108" s="58">
        <f t="shared" si="166"/>
        <v>0</v>
      </c>
      <c r="DF108" s="58">
        <f t="shared" si="167"/>
        <v>0</v>
      </c>
      <c r="DH108" s="58">
        <f t="shared" si="168"/>
        <v>0</v>
      </c>
      <c r="DJ108" s="57">
        <f t="shared" si="169"/>
        <v>0</v>
      </c>
      <c r="DK108" s="57">
        <f t="shared" si="170"/>
        <v>0</v>
      </c>
      <c r="DL108" s="59">
        <f t="shared" si="171"/>
        <v>0</v>
      </c>
      <c r="DM108" s="58">
        <f t="shared" si="172"/>
        <v>0</v>
      </c>
      <c r="DO108" s="56">
        <f t="shared" si="173"/>
        <v>0</v>
      </c>
      <c r="DP108" s="14">
        <f t="shared" si="174"/>
        <v>0</v>
      </c>
      <c r="DQ108" s="59">
        <f t="shared" si="175"/>
        <v>0</v>
      </c>
      <c r="DR108" s="49">
        <f t="shared" si="176"/>
        <v>0</v>
      </c>
      <c r="DT108" s="58">
        <f t="shared" si="177"/>
        <v>0</v>
      </c>
      <c r="DU108" s="58"/>
      <c r="DV108" s="59">
        <f t="shared" si="178"/>
        <v>0</v>
      </c>
      <c r="DX108" s="58">
        <f t="shared" si="179"/>
        <v>0</v>
      </c>
      <c r="EA108" s="59">
        <f t="shared" si="180"/>
        <v>0</v>
      </c>
      <c r="EB108" s="59">
        <f t="shared" si="181"/>
        <v>0</v>
      </c>
      <c r="EC108" s="58">
        <f t="shared" si="182"/>
        <v>0</v>
      </c>
      <c r="EE108" s="29">
        <f t="shared" si="183"/>
        <v>0</v>
      </c>
      <c r="EF108" s="29">
        <f t="shared" si="184"/>
        <v>0</v>
      </c>
      <c r="EG108" s="58">
        <f t="shared" si="185"/>
        <v>0</v>
      </c>
      <c r="EI108" s="58">
        <f t="shared" si="186"/>
        <v>0</v>
      </c>
      <c r="EK108" s="59">
        <v>106</v>
      </c>
      <c r="EL108" s="59">
        <f>APE!$N$91*EO107</f>
        <v>0</v>
      </c>
      <c r="EM108" s="59">
        <f>IF(EK108&gt;APE!$O$91,0,IF(EK108&gt;APE!$P$91,IF(APE!$E$91="SAC",APE!$C$93/(APE!$O$91-APE!$P$91),IF(APE!$E$91="PRICE",IF(EK108&gt;APE!$D$91,EN108-EL108,EN108-EL108-APE!$C$95/APE!$D$91),0)),0))</f>
        <v>0</v>
      </c>
      <c r="EN108" s="59">
        <f>IF(EK108&gt;APE!$O$91,0,IF(APE!$E$91="SAC",EL108+EM108,IF(APE!$E$91="PRICE",IF(EK108&gt;APE!$P$91,APE!$C$93*APE!$G$91,EL108),0)))</f>
        <v>0</v>
      </c>
      <c r="EO108" s="59">
        <f t="shared" si="187"/>
        <v>0</v>
      </c>
    </row>
    <row r="109" spans="2:145" x14ac:dyDescent="0.25">
      <c r="B109" s="5" t="s">
        <v>191</v>
      </c>
      <c r="D109" s="5" t="s">
        <v>192</v>
      </c>
      <c r="U109" s="61">
        <f t="shared" si="110"/>
        <v>48548</v>
      </c>
      <c r="V109" s="25">
        <f t="shared" si="108"/>
        <v>2032</v>
      </c>
      <c r="W109" s="25">
        <f t="shared" si="109"/>
        <v>11</v>
      </c>
      <c r="X109" s="25"/>
      <c r="Y109" s="25"/>
      <c r="Z109" s="62">
        <f t="shared" si="111"/>
        <v>0</v>
      </c>
      <c r="AA109" s="62">
        <f t="shared" si="112"/>
        <v>0</v>
      </c>
      <c r="AB109" s="62">
        <f t="shared" si="113"/>
        <v>0</v>
      </c>
      <c r="AC109" s="33">
        <f t="shared" si="114"/>
        <v>0</v>
      </c>
      <c r="AD109" s="69">
        <f t="shared" si="115"/>
        <v>0.93137180368747507</v>
      </c>
      <c r="AE109" s="70">
        <f t="shared" si="116"/>
        <v>0</v>
      </c>
      <c r="AF109" s="9"/>
      <c r="AG109" s="9"/>
      <c r="AH109" s="9"/>
      <c r="AI109" s="9"/>
      <c r="AJ109" s="9"/>
      <c r="AK109" s="9"/>
      <c r="AL109" s="9"/>
      <c r="AM109" s="75">
        <f t="shared" si="188"/>
        <v>0</v>
      </c>
      <c r="AN109" s="9"/>
      <c r="AO109" s="74">
        <f t="shared" si="117"/>
        <v>0</v>
      </c>
      <c r="AP109" s="75">
        <f t="shared" si="118"/>
        <v>0</v>
      </c>
      <c r="AQ109" s="76">
        <f t="shared" si="119"/>
        <v>0</v>
      </c>
      <c r="AR109" s="9"/>
      <c r="AS109" s="75">
        <f t="shared" si="120"/>
        <v>0</v>
      </c>
      <c r="AT109" s="74">
        <f t="shared" si="121"/>
        <v>0</v>
      </c>
      <c r="AU109" s="33">
        <f t="shared" si="122"/>
        <v>0</v>
      </c>
      <c r="AV109" s="9"/>
      <c r="AW109" s="74">
        <f t="shared" si="123"/>
        <v>0</v>
      </c>
      <c r="AX109" s="75">
        <f t="shared" si="124"/>
        <v>0</v>
      </c>
      <c r="AY109" s="76">
        <f t="shared" si="125"/>
        <v>0</v>
      </c>
      <c r="BB109" s="59">
        <f t="shared" si="126"/>
        <v>0</v>
      </c>
      <c r="BC109" s="59">
        <f t="shared" si="127"/>
        <v>0</v>
      </c>
      <c r="BD109" s="59">
        <f t="shared" si="128"/>
        <v>0</v>
      </c>
      <c r="BF109" s="59">
        <f t="shared" si="129"/>
        <v>0</v>
      </c>
      <c r="BG109" s="59">
        <f t="shared" si="130"/>
        <v>0</v>
      </c>
      <c r="BH109" s="59">
        <f t="shared" si="131"/>
        <v>0</v>
      </c>
      <c r="BI109" s="58">
        <f t="shared" si="132"/>
        <v>0</v>
      </c>
      <c r="BK109" s="59">
        <f t="shared" si="133"/>
        <v>0</v>
      </c>
      <c r="BL109" s="59">
        <f t="shared" si="134"/>
        <v>0</v>
      </c>
      <c r="BM109" s="59">
        <f t="shared" si="135"/>
        <v>0</v>
      </c>
      <c r="BN109" s="58">
        <f t="shared" si="136"/>
        <v>0</v>
      </c>
      <c r="BP109" s="58">
        <f t="shared" si="137"/>
        <v>0</v>
      </c>
      <c r="BR109" s="57">
        <f t="shared" si="138"/>
        <v>0</v>
      </c>
      <c r="BS109" s="57">
        <f t="shared" si="139"/>
        <v>0</v>
      </c>
      <c r="BT109" s="59">
        <f t="shared" si="140"/>
        <v>0</v>
      </c>
      <c r="BU109" s="58">
        <f t="shared" si="141"/>
        <v>0</v>
      </c>
      <c r="BW109" s="56">
        <f t="shared" si="142"/>
        <v>0</v>
      </c>
      <c r="BX109" s="14">
        <f t="shared" si="143"/>
        <v>0</v>
      </c>
      <c r="BY109" s="59">
        <f t="shared" si="144"/>
        <v>0</v>
      </c>
      <c r="BZ109" s="58">
        <f t="shared" si="145"/>
        <v>0</v>
      </c>
      <c r="CB109" s="58">
        <f t="shared" si="146"/>
        <v>0</v>
      </c>
      <c r="CD109" s="58">
        <f t="shared" si="147"/>
        <v>0</v>
      </c>
      <c r="CG109" s="59">
        <f t="shared" si="148"/>
        <v>0</v>
      </c>
      <c r="CH109" s="59">
        <f t="shared" si="149"/>
        <v>0</v>
      </c>
      <c r="CI109" s="59">
        <f t="shared" si="150"/>
        <v>0</v>
      </c>
      <c r="CK109" s="59">
        <f t="shared" si="151"/>
        <v>0</v>
      </c>
      <c r="CL109" s="59">
        <f t="shared" si="152"/>
        <v>0</v>
      </c>
      <c r="CM109" s="59">
        <f t="shared" si="153"/>
        <v>0</v>
      </c>
      <c r="CN109" s="58">
        <f t="shared" si="154"/>
        <v>0</v>
      </c>
      <c r="CP109" s="59">
        <f t="shared" si="155"/>
        <v>0</v>
      </c>
      <c r="CQ109" s="59">
        <f t="shared" si="156"/>
        <v>0</v>
      </c>
      <c r="CR109" s="59">
        <f t="shared" si="157"/>
        <v>0</v>
      </c>
      <c r="CS109" s="58">
        <f t="shared" si="158"/>
        <v>0</v>
      </c>
      <c r="CU109" s="59">
        <f t="shared" si="159"/>
        <v>0</v>
      </c>
      <c r="CV109" s="59">
        <f t="shared" si="160"/>
        <v>0</v>
      </c>
      <c r="CX109" s="59">
        <f t="shared" si="161"/>
        <v>0</v>
      </c>
      <c r="CY109" s="59">
        <f t="shared" si="162"/>
        <v>0</v>
      </c>
      <c r="CZ109" s="58">
        <f t="shared" si="163"/>
        <v>0</v>
      </c>
      <c r="DB109" s="59">
        <f t="shared" si="164"/>
        <v>0</v>
      </c>
      <c r="DC109" s="59">
        <f t="shared" si="165"/>
        <v>0</v>
      </c>
      <c r="DD109" s="58">
        <f t="shared" si="166"/>
        <v>0</v>
      </c>
      <c r="DF109" s="58">
        <f t="shared" si="167"/>
        <v>0</v>
      </c>
      <c r="DH109" s="58">
        <f t="shared" si="168"/>
        <v>0</v>
      </c>
      <c r="DJ109" s="57">
        <f t="shared" si="169"/>
        <v>0</v>
      </c>
      <c r="DK109" s="57">
        <f t="shared" si="170"/>
        <v>0</v>
      </c>
      <c r="DL109" s="59">
        <f t="shared" si="171"/>
        <v>0</v>
      </c>
      <c r="DM109" s="58">
        <f t="shared" si="172"/>
        <v>0</v>
      </c>
      <c r="DO109" s="56">
        <f t="shared" si="173"/>
        <v>0</v>
      </c>
      <c r="DP109" s="14">
        <f t="shared" si="174"/>
        <v>0</v>
      </c>
      <c r="DQ109" s="59">
        <f t="shared" si="175"/>
        <v>0</v>
      </c>
      <c r="DR109" s="49">
        <f t="shared" si="176"/>
        <v>0</v>
      </c>
      <c r="DT109" s="58">
        <f t="shared" si="177"/>
        <v>0</v>
      </c>
      <c r="DU109" s="58"/>
      <c r="DV109" s="59">
        <f t="shared" si="178"/>
        <v>0</v>
      </c>
      <c r="DX109" s="58">
        <f t="shared" si="179"/>
        <v>0</v>
      </c>
      <c r="EA109" s="59">
        <f t="shared" si="180"/>
        <v>0</v>
      </c>
      <c r="EB109" s="59">
        <f t="shared" si="181"/>
        <v>0</v>
      </c>
      <c r="EC109" s="58">
        <f t="shared" si="182"/>
        <v>0</v>
      </c>
      <c r="EE109" s="29">
        <f t="shared" si="183"/>
        <v>0</v>
      </c>
      <c r="EF109" s="29">
        <f t="shared" si="184"/>
        <v>0</v>
      </c>
      <c r="EG109" s="58">
        <f t="shared" si="185"/>
        <v>0</v>
      </c>
      <c r="EI109" s="58">
        <f t="shared" si="186"/>
        <v>0</v>
      </c>
      <c r="EK109" s="59">
        <v>107</v>
      </c>
      <c r="EL109" s="59">
        <f>APE!$N$91*EO108</f>
        <v>0</v>
      </c>
      <c r="EM109" s="59">
        <f>IF(EK109&gt;APE!$O$91,0,IF(EK109&gt;APE!$P$91,IF(APE!$E$91="SAC",APE!$C$93/(APE!$O$91-APE!$P$91),IF(APE!$E$91="PRICE",IF(EK109&gt;APE!$D$91,EN109-EL109,EN109-EL109-APE!$C$95/APE!$D$91),0)),0))</f>
        <v>0</v>
      </c>
      <c r="EN109" s="59">
        <f>IF(EK109&gt;APE!$O$91,0,IF(APE!$E$91="SAC",EL109+EM109,IF(APE!$E$91="PRICE",IF(EK109&gt;APE!$P$91,APE!$C$93*APE!$G$91,EL109),0)))</f>
        <v>0</v>
      </c>
      <c r="EO109" s="59">
        <f t="shared" si="187"/>
        <v>0</v>
      </c>
    </row>
    <row r="110" spans="2:145" x14ac:dyDescent="0.25">
      <c r="B110" s="5" t="s">
        <v>193</v>
      </c>
      <c r="D110" s="4" t="s">
        <v>194</v>
      </c>
      <c r="U110" s="61">
        <f t="shared" si="110"/>
        <v>48579</v>
      </c>
      <c r="V110" s="25">
        <f t="shared" si="108"/>
        <v>2032</v>
      </c>
      <c r="W110" s="25">
        <f t="shared" si="109"/>
        <v>12</v>
      </c>
      <c r="X110" s="25"/>
      <c r="Y110" s="25"/>
      <c r="Z110" s="62">
        <f t="shared" si="111"/>
        <v>0</v>
      </c>
      <c r="AA110" s="62">
        <f t="shared" si="112"/>
        <v>0</v>
      </c>
      <c r="AB110" s="62">
        <f t="shared" si="113"/>
        <v>0</v>
      </c>
      <c r="AC110" s="33">
        <f t="shared" si="114"/>
        <v>0</v>
      </c>
      <c r="AD110" s="69">
        <f t="shared" si="115"/>
        <v>0.93075315426937266</v>
      </c>
      <c r="AE110" s="70">
        <f t="shared" si="116"/>
        <v>0</v>
      </c>
      <c r="AF110" s="9"/>
      <c r="AG110" s="9"/>
      <c r="AH110" s="9"/>
      <c r="AI110" s="9"/>
      <c r="AJ110" s="9"/>
      <c r="AK110" s="9"/>
      <c r="AL110" s="9"/>
      <c r="AM110" s="75">
        <f t="shared" si="188"/>
        <v>0</v>
      </c>
      <c r="AN110" s="9"/>
      <c r="AO110" s="74">
        <f t="shared" si="117"/>
        <v>0</v>
      </c>
      <c r="AP110" s="75">
        <f t="shared" si="118"/>
        <v>0</v>
      </c>
      <c r="AQ110" s="76">
        <f t="shared" si="119"/>
        <v>0</v>
      </c>
      <c r="AR110" s="9"/>
      <c r="AS110" s="75">
        <f t="shared" si="120"/>
        <v>0</v>
      </c>
      <c r="AT110" s="74">
        <f t="shared" si="121"/>
        <v>0</v>
      </c>
      <c r="AU110" s="33">
        <f t="shared" si="122"/>
        <v>0</v>
      </c>
      <c r="AV110" s="9"/>
      <c r="AW110" s="74">
        <f t="shared" si="123"/>
        <v>0</v>
      </c>
      <c r="AX110" s="75">
        <f t="shared" si="124"/>
        <v>0</v>
      </c>
      <c r="AY110" s="76">
        <f t="shared" si="125"/>
        <v>0</v>
      </c>
      <c r="BB110" s="59">
        <f t="shared" si="126"/>
        <v>0</v>
      </c>
      <c r="BC110" s="59">
        <f t="shared" si="127"/>
        <v>0</v>
      </c>
      <c r="BD110" s="59">
        <f t="shared" si="128"/>
        <v>0</v>
      </c>
      <c r="BF110" s="59">
        <f t="shared" si="129"/>
        <v>0</v>
      </c>
      <c r="BG110" s="59">
        <f t="shared" si="130"/>
        <v>0</v>
      </c>
      <c r="BH110" s="59">
        <f t="shared" si="131"/>
        <v>0</v>
      </c>
      <c r="BI110" s="58">
        <f t="shared" si="132"/>
        <v>0</v>
      </c>
      <c r="BK110" s="59">
        <f t="shared" si="133"/>
        <v>0</v>
      </c>
      <c r="BL110" s="59">
        <f t="shared" si="134"/>
        <v>0</v>
      </c>
      <c r="BM110" s="59">
        <f t="shared" si="135"/>
        <v>0</v>
      </c>
      <c r="BN110" s="58">
        <f t="shared" si="136"/>
        <v>0</v>
      </c>
      <c r="BP110" s="58">
        <f t="shared" si="137"/>
        <v>0</v>
      </c>
      <c r="BR110" s="57">
        <f t="shared" si="138"/>
        <v>0</v>
      </c>
      <c r="BS110" s="57">
        <f t="shared" si="139"/>
        <v>0</v>
      </c>
      <c r="BT110" s="59">
        <f t="shared" si="140"/>
        <v>0</v>
      </c>
      <c r="BU110" s="58">
        <f t="shared" si="141"/>
        <v>0</v>
      </c>
      <c r="BW110" s="56">
        <f t="shared" si="142"/>
        <v>0</v>
      </c>
      <c r="BX110" s="14">
        <f t="shared" si="143"/>
        <v>0</v>
      </c>
      <c r="BY110" s="59">
        <f t="shared" si="144"/>
        <v>0</v>
      </c>
      <c r="BZ110" s="58">
        <f t="shared" si="145"/>
        <v>0</v>
      </c>
      <c r="CB110" s="58">
        <f t="shared" si="146"/>
        <v>0</v>
      </c>
      <c r="CD110" s="58">
        <f t="shared" si="147"/>
        <v>0</v>
      </c>
      <c r="CG110" s="59">
        <f t="shared" si="148"/>
        <v>0</v>
      </c>
      <c r="CH110" s="59">
        <f t="shared" si="149"/>
        <v>0</v>
      </c>
      <c r="CI110" s="59">
        <f t="shared" si="150"/>
        <v>0</v>
      </c>
      <c r="CK110" s="59">
        <f t="shared" si="151"/>
        <v>0</v>
      </c>
      <c r="CL110" s="59">
        <f t="shared" si="152"/>
        <v>0</v>
      </c>
      <c r="CM110" s="59">
        <f t="shared" si="153"/>
        <v>0</v>
      </c>
      <c r="CN110" s="58">
        <f t="shared" si="154"/>
        <v>0</v>
      </c>
      <c r="CP110" s="59">
        <f t="shared" si="155"/>
        <v>0</v>
      </c>
      <c r="CQ110" s="59">
        <f t="shared" si="156"/>
        <v>0</v>
      </c>
      <c r="CR110" s="59">
        <f t="shared" si="157"/>
        <v>0</v>
      </c>
      <c r="CS110" s="58">
        <f t="shared" si="158"/>
        <v>0</v>
      </c>
      <c r="CU110" s="59">
        <f t="shared" si="159"/>
        <v>0</v>
      </c>
      <c r="CV110" s="59">
        <f t="shared" si="160"/>
        <v>0</v>
      </c>
      <c r="CX110" s="59">
        <f t="shared" si="161"/>
        <v>0</v>
      </c>
      <c r="CY110" s="59">
        <f t="shared" si="162"/>
        <v>0</v>
      </c>
      <c r="CZ110" s="58">
        <f t="shared" si="163"/>
        <v>0</v>
      </c>
      <c r="DB110" s="59">
        <f t="shared" si="164"/>
        <v>0</v>
      </c>
      <c r="DC110" s="59">
        <f t="shared" si="165"/>
        <v>0</v>
      </c>
      <c r="DD110" s="58">
        <f t="shared" si="166"/>
        <v>0</v>
      </c>
      <c r="DF110" s="58">
        <f t="shared" si="167"/>
        <v>0</v>
      </c>
      <c r="DH110" s="58">
        <f t="shared" si="168"/>
        <v>0</v>
      </c>
      <c r="DJ110" s="57">
        <f t="shared" si="169"/>
        <v>0</v>
      </c>
      <c r="DK110" s="57">
        <f t="shared" si="170"/>
        <v>0</v>
      </c>
      <c r="DL110" s="59">
        <f t="shared" si="171"/>
        <v>0</v>
      </c>
      <c r="DM110" s="58">
        <f t="shared" si="172"/>
        <v>0</v>
      </c>
      <c r="DO110" s="56">
        <f t="shared" si="173"/>
        <v>0</v>
      </c>
      <c r="DP110" s="14">
        <f t="shared" si="174"/>
        <v>0</v>
      </c>
      <c r="DQ110" s="59">
        <f t="shared" si="175"/>
        <v>0</v>
      </c>
      <c r="DR110" s="49">
        <f t="shared" si="176"/>
        <v>0</v>
      </c>
      <c r="DT110" s="58">
        <f t="shared" si="177"/>
        <v>0</v>
      </c>
      <c r="DU110" s="58"/>
      <c r="DV110" s="59">
        <f t="shared" si="178"/>
        <v>0</v>
      </c>
      <c r="DX110" s="58">
        <f t="shared" si="179"/>
        <v>0</v>
      </c>
      <c r="EA110" s="59">
        <f t="shared" si="180"/>
        <v>0</v>
      </c>
      <c r="EB110" s="59">
        <f t="shared" si="181"/>
        <v>0</v>
      </c>
      <c r="EC110" s="58">
        <f t="shared" si="182"/>
        <v>0</v>
      </c>
      <c r="EE110" s="29">
        <f t="shared" si="183"/>
        <v>0</v>
      </c>
      <c r="EF110" s="29">
        <f t="shared" si="184"/>
        <v>0</v>
      </c>
      <c r="EG110" s="58">
        <f t="shared" si="185"/>
        <v>0</v>
      </c>
      <c r="EI110" s="58">
        <f t="shared" si="186"/>
        <v>0</v>
      </c>
      <c r="EK110" s="59">
        <v>108</v>
      </c>
      <c r="EL110" s="59">
        <f>APE!$N$91*EO109</f>
        <v>0</v>
      </c>
      <c r="EM110" s="59">
        <f>IF(EK110&gt;APE!$O$91,0,IF(EK110&gt;APE!$P$91,IF(APE!$E$91="SAC",APE!$C$93/(APE!$O$91-APE!$P$91),IF(APE!$E$91="PRICE",IF(EK110&gt;APE!$D$91,EN110-EL110,EN110-EL110-APE!$C$95/APE!$D$91),0)),0))</f>
        <v>0</v>
      </c>
      <c r="EN110" s="59">
        <f>IF(EK110&gt;APE!$O$91,0,IF(APE!$E$91="SAC",EL110+EM110,IF(APE!$E$91="PRICE",IF(EK110&gt;APE!$P$91,APE!$C$93*APE!$G$91,EL110),0)))</f>
        <v>0</v>
      </c>
      <c r="EO110" s="59">
        <f t="shared" si="187"/>
        <v>0</v>
      </c>
    </row>
    <row r="111" spans="2:145" x14ac:dyDescent="0.25">
      <c r="B111" s="5" t="s">
        <v>195</v>
      </c>
      <c r="D111" s="5" t="s">
        <v>82</v>
      </c>
      <c r="U111" s="61">
        <f t="shared" si="110"/>
        <v>48610</v>
      </c>
      <c r="V111" s="25">
        <f t="shared" si="108"/>
        <v>2033</v>
      </c>
      <c r="W111" s="25">
        <f t="shared" si="109"/>
        <v>1</v>
      </c>
      <c r="X111" s="25"/>
      <c r="Y111" s="25"/>
      <c r="Z111" s="62">
        <f t="shared" si="111"/>
        <v>0</v>
      </c>
      <c r="AA111" s="62">
        <f t="shared" si="112"/>
        <v>0</v>
      </c>
      <c r="AB111" s="62">
        <f t="shared" si="113"/>
        <v>0</v>
      </c>
      <c r="AC111" s="33">
        <f t="shared" si="114"/>
        <v>0</v>
      </c>
      <c r="AD111" s="69">
        <f t="shared" si="115"/>
        <v>0.93013491577964602</v>
      </c>
      <c r="AE111" s="70">
        <f t="shared" si="116"/>
        <v>0</v>
      </c>
      <c r="AF111" s="9"/>
      <c r="AG111" s="9"/>
      <c r="AH111" s="9"/>
      <c r="AI111" s="9"/>
      <c r="AJ111" s="9"/>
      <c r="AK111" s="9"/>
      <c r="AL111" s="9"/>
      <c r="AM111" s="75">
        <f t="shared" si="188"/>
        <v>0</v>
      </c>
      <c r="AN111" s="9"/>
      <c r="AO111" s="74">
        <f t="shared" si="117"/>
        <v>0</v>
      </c>
      <c r="AP111" s="75">
        <f t="shared" si="118"/>
        <v>0</v>
      </c>
      <c r="AQ111" s="76">
        <f t="shared" si="119"/>
        <v>0</v>
      </c>
      <c r="AR111" s="9"/>
      <c r="AS111" s="75">
        <f t="shared" si="120"/>
        <v>0</v>
      </c>
      <c r="AT111" s="74">
        <f t="shared" si="121"/>
        <v>0</v>
      </c>
      <c r="AU111" s="33">
        <f t="shared" si="122"/>
        <v>0</v>
      </c>
      <c r="AV111" s="9"/>
      <c r="AW111" s="74">
        <f t="shared" si="123"/>
        <v>0</v>
      </c>
      <c r="AX111" s="75">
        <f t="shared" si="124"/>
        <v>0</v>
      </c>
      <c r="AY111" s="76">
        <f t="shared" si="125"/>
        <v>0</v>
      </c>
      <c r="BB111" s="59">
        <f t="shared" si="126"/>
        <v>0</v>
      </c>
      <c r="BC111" s="59">
        <f t="shared" si="127"/>
        <v>0</v>
      </c>
      <c r="BD111" s="59">
        <f t="shared" si="128"/>
        <v>0</v>
      </c>
      <c r="BF111" s="59">
        <f t="shared" si="129"/>
        <v>0</v>
      </c>
      <c r="BG111" s="59">
        <f t="shared" si="130"/>
        <v>0</v>
      </c>
      <c r="BH111" s="59">
        <f t="shared" si="131"/>
        <v>0</v>
      </c>
      <c r="BI111" s="58">
        <f t="shared" si="132"/>
        <v>0</v>
      </c>
      <c r="BK111" s="59">
        <f t="shared" si="133"/>
        <v>0</v>
      </c>
      <c r="BL111" s="59">
        <f t="shared" si="134"/>
        <v>0</v>
      </c>
      <c r="BM111" s="59">
        <f t="shared" si="135"/>
        <v>0</v>
      </c>
      <c r="BN111" s="58">
        <f t="shared" si="136"/>
        <v>0</v>
      </c>
      <c r="BP111" s="58">
        <f t="shared" si="137"/>
        <v>0</v>
      </c>
      <c r="BR111" s="57">
        <f t="shared" si="138"/>
        <v>0</v>
      </c>
      <c r="BS111" s="57">
        <f t="shared" si="139"/>
        <v>0</v>
      </c>
      <c r="BT111" s="59">
        <f t="shared" si="140"/>
        <v>0</v>
      </c>
      <c r="BU111" s="58">
        <f t="shared" si="141"/>
        <v>0</v>
      </c>
      <c r="BW111" s="56">
        <f t="shared" si="142"/>
        <v>0</v>
      </c>
      <c r="BX111" s="14">
        <f t="shared" si="143"/>
        <v>0</v>
      </c>
      <c r="BY111" s="59">
        <f t="shared" si="144"/>
        <v>0</v>
      </c>
      <c r="BZ111" s="58">
        <f t="shared" si="145"/>
        <v>0</v>
      </c>
      <c r="CB111" s="58">
        <f t="shared" si="146"/>
        <v>0</v>
      </c>
      <c r="CD111" s="58">
        <f t="shared" si="147"/>
        <v>0</v>
      </c>
      <c r="CG111" s="59">
        <f t="shared" si="148"/>
        <v>0</v>
      </c>
      <c r="CH111" s="59">
        <f t="shared" si="149"/>
        <v>0</v>
      </c>
      <c r="CI111" s="59">
        <f t="shared" si="150"/>
        <v>0</v>
      </c>
      <c r="CK111" s="59">
        <f t="shared" si="151"/>
        <v>0</v>
      </c>
      <c r="CL111" s="59">
        <f t="shared" si="152"/>
        <v>0</v>
      </c>
      <c r="CM111" s="59">
        <f t="shared" si="153"/>
        <v>0</v>
      </c>
      <c r="CN111" s="58">
        <f t="shared" si="154"/>
        <v>0</v>
      </c>
      <c r="CP111" s="59">
        <f t="shared" si="155"/>
        <v>0</v>
      </c>
      <c r="CQ111" s="59">
        <f t="shared" si="156"/>
        <v>0</v>
      </c>
      <c r="CR111" s="59">
        <f t="shared" si="157"/>
        <v>0</v>
      </c>
      <c r="CS111" s="58">
        <f t="shared" si="158"/>
        <v>0</v>
      </c>
      <c r="CU111" s="59">
        <f t="shared" si="159"/>
        <v>0</v>
      </c>
      <c r="CV111" s="59">
        <f t="shared" si="160"/>
        <v>0</v>
      </c>
      <c r="CX111" s="59">
        <f t="shared" si="161"/>
        <v>0</v>
      </c>
      <c r="CY111" s="59">
        <f t="shared" si="162"/>
        <v>0</v>
      </c>
      <c r="CZ111" s="58">
        <f t="shared" si="163"/>
        <v>0</v>
      </c>
      <c r="DB111" s="59">
        <f t="shared" si="164"/>
        <v>0</v>
      </c>
      <c r="DC111" s="59">
        <f t="shared" si="165"/>
        <v>0</v>
      </c>
      <c r="DD111" s="58">
        <f t="shared" si="166"/>
        <v>0</v>
      </c>
      <c r="DF111" s="58">
        <f t="shared" si="167"/>
        <v>0</v>
      </c>
      <c r="DH111" s="58">
        <f t="shared" si="168"/>
        <v>0</v>
      </c>
      <c r="DJ111" s="57">
        <f t="shared" si="169"/>
        <v>0</v>
      </c>
      <c r="DK111" s="57">
        <f t="shared" si="170"/>
        <v>0</v>
      </c>
      <c r="DL111" s="59">
        <f t="shared" si="171"/>
        <v>0</v>
      </c>
      <c r="DM111" s="58">
        <f t="shared" si="172"/>
        <v>0</v>
      </c>
      <c r="DO111" s="56">
        <f t="shared" si="173"/>
        <v>0</v>
      </c>
      <c r="DP111" s="14">
        <f t="shared" si="174"/>
        <v>0</v>
      </c>
      <c r="DQ111" s="59">
        <f t="shared" si="175"/>
        <v>0</v>
      </c>
      <c r="DR111" s="49">
        <f t="shared" si="176"/>
        <v>0</v>
      </c>
      <c r="DT111" s="58">
        <f t="shared" si="177"/>
        <v>0</v>
      </c>
      <c r="DU111" s="58"/>
      <c r="DV111" s="59">
        <f t="shared" si="178"/>
        <v>0</v>
      </c>
      <c r="DX111" s="58">
        <f t="shared" si="179"/>
        <v>0</v>
      </c>
      <c r="EA111" s="59">
        <f t="shared" si="180"/>
        <v>0</v>
      </c>
      <c r="EB111" s="59">
        <f t="shared" si="181"/>
        <v>0</v>
      </c>
      <c r="EC111" s="58">
        <f t="shared" si="182"/>
        <v>0</v>
      </c>
      <c r="EE111" s="29">
        <f t="shared" si="183"/>
        <v>0</v>
      </c>
      <c r="EF111" s="29">
        <f t="shared" si="184"/>
        <v>0</v>
      </c>
      <c r="EG111" s="58">
        <f t="shared" si="185"/>
        <v>0</v>
      </c>
      <c r="EI111" s="58">
        <f t="shared" si="186"/>
        <v>0</v>
      </c>
      <c r="EK111" s="59">
        <v>109</v>
      </c>
      <c r="EL111" s="59">
        <f>APE!$N$91*EO110</f>
        <v>0</v>
      </c>
      <c r="EM111" s="59">
        <f>IF(EK111&gt;APE!$O$91,0,IF(EK111&gt;APE!$P$91,IF(APE!$E$91="SAC",APE!$C$93/(APE!$O$91-APE!$P$91),IF(APE!$E$91="PRICE",IF(EK111&gt;APE!$D$91,EN111-EL111,EN111-EL111-APE!$C$95/APE!$D$91),0)),0))</f>
        <v>0</v>
      </c>
      <c r="EN111" s="59">
        <f>IF(EK111&gt;APE!$O$91,0,IF(APE!$E$91="SAC",EL111+EM111,IF(APE!$E$91="PRICE",IF(EK111&gt;APE!$P$91,APE!$C$93*APE!$G$91,EL111),0)))</f>
        <v>0</v>
      </c>
      <c r="EO111" s="59">
        <f t="shared" si="187"/>
        <v>0</v>
      </c>
    </row>
    <row r="112" spans="2:145" x14ac:dyDescent="0.25">
      <c r="B112" s="5" t="s">
        <v>196</v>
      </c>
      <c r="D112" s="5" t="s">
        <v>197</v>
      </c>
      <c r="U112" s="61">
        <f t="shared" si="110"/>
        <v>48638</v>
      </c>
      <c r="V112" s="25">
        <f t="shared" si="108"/>
        <v>2033</v>
      </c>
      <c r="W112" s="25">
        <f t="shared" si="109"/>
        <v>2</v>
      </c>
      <c r="X112" s="25"/>
      <c r="Y112" s="25"/>
      <c r="Z112" s="62">
        <f t="shared" si="111"/>
        <v>0</v>
      </c>
      <c r="AA112" s="62">
        <f t="shared" si="112"/>
        <v>0</v>
      </c>
      <c r="AB112" s="62">
        <f t="shared" si="113"/>
        <v>0</v>
      </c>
      <c r="AC112" s="33">
        <f t="shared" si="114"/>
        <v>0</v>
      </c>
      <c r="AD112" s="69">
        <f t="shared" si="115"/>
        <v>0.92951708794534227</v>
      </c>
      <c r="AE112" s="70">
        <f t="shared" si="116"/>
        <v>0</v>
      </c>
      <c r="AF112" s="9"/>
      <c r="AG112" s="9"/>
      <c r="AH112" s="9"/>
      <c r="AI112" s="9"/>
      <c r="AJ112" s="9"/>
      <c r="AK112" s="9"/>
      <c r="AL112" s="9"/>
      <c r="AM112" s="75">
        <f t="shared" si="188"/>
        <v>0</v>
      </c>
      <c r="AN112" s="9"/>
      <c r="AO112" s="74">
        <f t="shared" si="117"/>
        <v>0</v>
      </c>
      <c r="AP112" s="75">
        <f t="shared" si="118"/>
        <v>0</v>
      </c>
      <c r="AQ112" s="76">
        <f t="shared" si="119"/>
        <v>0</v>
      </c>
      <c r="AR112" s="9"/>
      <c r="AS112" s="75">
        <f t="shared" si="120"/>
        <v>0</v>
      </c>
      <c r="AT112" s="74">
        <f t="shared" si="121"/>
        <v>0</v>
      </c>
      <c r="AU112" s="33">
        <f t="shared" si="122"/>
        <v>0</v>
      </c>
      <c r="AV112" s="9"/>
      <c r="AW112" s="74">
        <f t="shared" si="123"/>
        <v>0</v>
      </c>
      <c r="AX112" s="75">
        <f t="shared" si="124"/>
        <v>0</v>
      </c>
      <c r="AY112" s="76">
        <f t="shared" si="125"/>
        <v>0</v>
      </c>
      <c r="BB112" s="59">
        <f t="shared" si="126"/>
        <v>0</v>
      </c>
      <c r="BC112" s="59">
        <f t="shared" si="127"/>
        <v>0</v>
      </c>
      <c r="BD112" s="59">
        <f t="shared" si="128"/>
        <v>0</v>
      </c>
      <c r="BF112" s="59">
        <f t="shared" si="129"/>
        <v>0</v>
      </c>
      <c r="BG112" s="59">
        <f t="shared" si="130"/>
        <v>0</v>
      </c>
      <c r="BH112" s="59">
        <f t="shared" si="131"/>
        <v>0</v>
      </c>
      <c r="BI112" s="58">
        <f t="shared" si="132"/>
        <v>0</v>
      </c>
      <c r="BK112" s="59">
        <f t="shared" si="133"/>
        <v>0</v>
      </c>
      <c r="BL112" s="59">
        <f t="shared" si="134"/>
        <v>0</v>
      </c>
      <c r="BM112" s="59">
        <f t="shared" si="135"/>
        <v>0</v>
      </c>
      <c r="BN112" s="58">
        <f t="shared" si="136"/>
        <v>0</v>
      </c>
      <c r="BP112" s="58">
        <f t="shared" si="137"/>
        <v>0</v>
      </c>
      <c r="BR112" s="57">
        <f t="shared" si="138"/>
        <v>0</v>
      </c>
      <c r="BS112" s="57">
        <f t="shared" si="139"/>
        <v>0</v>
      </c>
      <c r="BT112" s="59">
        <f t="shared" si="140"/>
        <v>0</v>
      </c>
      <c r="BU112" s="58">
        <f t="shared" si="141"/>
        <v>0</v>
      </c>
      <c r="BW112" s="56">
        <f t="shared" si="142"/>
        <v>0</v>
      </c>
      <c r="BX112" s="14">
        <f t="shared" si="143"/>
        <v>0</v>
      </c>
      <c r="BY112" s="59">
        <f t="shared" si="144"/>
        <v>0</v>
      </c>
      <c r="BZ112" s="58">
        <f t="shared" si="145"/>
        <v>0</v>
      </c>
      <c r="CB112" s="58">
        <f t="shared" si="146"/>
        <v>0</v>
      </c>
      <c r="CD112" s="58">
        <f t="shared" si="147"/>
        <v>0</v>
      </c>
      <c r="CG112" s="59">
        <f t="shared" si="148"/>
        <v>0</v>
      </c>
      <c r="CH112" s="59">
        <f t="shared" si="149"/>
        <v>0</v>
      </c>
      <c r="CI112" s="59">
        <f t="shared" si="150"/>
        <v>0</v>
      </c>
      <c r="CK112" s="59">
        <f t="shared" si="151"/>
        <v>0</v>
      </c>
      <c r="CL112" s="59">
        <f t="shared" si="152"/>
        <v>0</v>
      </c>
      <c r="CM112" s="59">
        <f t="shared" si="153"/>
        <v>0</v>
      </c>
      <c r="CN112" s="58">
        <f t="shared" si="154"/>
        <v>0</v>
      </c>
      <c r="CP112" s="59">
        <f t="shared" si="155"/>
        <v>0</v>
      </c>
      <c r="CQ112" s="59">
        <f t="shared" si="156"/>
        <v>0</v>
      </c>
      <c r="CR112" s="59">
        <f t="shared" si="157"/>
        <v>0</v>
      </c>
      <c r="CS112" s="58">
        <f t="shared" si="158"/>
        <v>0</v>
      </c>
      <c r="CU112" s="59">
        <f t="shared" si="159"/>
        <v>0</v>
      </c>
      <c r="CV112" s="59">
        <f t="shared" si="160"/>
        <v>0</v>
      </c>
      <c r="CX112" s="59">
        <f t="shared" si="161"/>
        <v>0</v>
      </c>
      <c r="CY112" s="59">
        <f t="shared" si="162"/>
        <v>0</v>
      </c>
      <c r="CZ112" s="58">
        <f t="shared" si="163"/>
        <v>0</v>
      </c>
      <c r="DB112" s="59">
        <f t="shared" si="164"/>
        <v>0</v>
      </c>
      <c r="DC112" s="59">
        <f t="shared" si="165"/>
        <v>0</v>
      </c>
      <c r="DD112" s="58">
        <f t="shared" si="166"/>
        <v>0</v>
      </c>
      <c r="DF112" s="58">
        <f t="shared" si="167"/>
        <v>0</v>
      </c>
      <c r="DH112" s="58">
        <f t="shared" si="168"/>
        <v>0</v>
      </c>
      <c r="DJ112" s="57">
        <f t="shared" si="169"/>
        <v>0</v>
      </c>
      <c r="DK112" s="57">
        <f t="shared" si="170"/>
        <v>0</v>
      </c>
      <c r="DL112" s="59">
        <f t="shared" si="171"/>
        <v>0</v>
      </c>
      <c r="DM112" s="58">
        <f t="shared" si="172"/>
        <v>0</v>
      </c>
      <c r="DO112" s="56">
        <f t="shared" si="173"/>
        <v>0</v>
      </c>
      <c r="DP112" s="14">
        <f t="shared" si="174"/>
        <v>0</v>
      </c>
      <c r="DQ112" s="59">
        <f t="shared" si="175"/>
        <v>0</v>
      </c>
      <c r="DR112" s="49">
        <f t="shared" si="176"/>
        <v>0</v>
      </c>
      <c r="DT112" s="58">
        <f t="shared" si="177"/>
        <v>0</v>
      </c>
      <c r="DU112" s="58"/>
      <c r="DV112" s="59">
        <f t="shared" si="178"/>
        <v>0</v>
      </c>
      <c r="DX112" s="58">
        <f t="shared" si="179"/>
        <v>0</v>
      </c>
      <c r="EA112" s="59">
        <f t="shared" si="180"/>
        <v>0</v>
      </c>
      <c r="EB112" s="59">
        <f t="shared" si="181"/>
        <v>0</v>
      </c>
      <c r="EC112" s="58">
        <f t="shared" si="182"/>
        <v>0</v>
      </c>
      <c r="EE112" s="29">
        <f t="shared" si="183"/>
        <v>0</v>
      </c>
      <c r="EF112" s="29">
        <f t="shared" si="184"/>
        <v>0</v>
      </c>
      <c r="EG112" s="58">
        <f t="shared" si="185"/>
        <v>0</v>
      </c>
      <c r="EI112" s="58">
        <f t="shared" si="186"/>
        <v>0</v>
      </c>
      <c r="EK112" s="59">
        <v>110</v>
      </c>
      <c r="EL112" s="59">
        <f>APE!$N$91*EO111</f>
        <v>0</v>
      </c>
      <c r="EM112" s="59">
        <f>IF(EK112&gt;APE!$O$91,0,IF(EK112&gt;APE!$P$91,IF(APE!$E$91="SAC",APE!$C$93/(APE!$O$91-APE!$P$91),IF(APE!$E$91="PRICE",IF(EK112&gt;APE!$D$91,EN112-EL112,EN112-EL112-APE!$C$95/APE!$D$91),0)),0))</f>
        <v>0</v>
      </c>
      <c r="EN112" s="59">
        <f>IF(EK112&gt;APE!$O$91,0,IF(APE!$E$91="SAC",EL112+EM112,IF(APE!$E$91="PRICE",IF(EK112&gt;APE!$P$91,APE!$C$93*APE!$G$91,EL112),0)))</f>
        <v>0</v>
      </c>
      <c r="EO112" s="59">
        <f t="shared" si="187"/>
        <v>0</v>
      </c>
    </row>
    <row r="113" spans="2:145" x14ac:dyDescent="0.25">
      <c r="B113" s="5" t="s">
        <v>198</v>
      </c>
      <c r="D113" s="4" t="s">
        <v>199</v>
      </c>
      <c r="U113" s="61">
        <f t="shared" si="110"/>
        <v>48669</v>
      </c>
      <c r="V113" s="25">
        <f t="shared" si="108"/>
        <v>2033</v>
      </c>
      <c r="W113" s="25">
        <f t="shared" si="109"/>
        <v>3</v>
      </c>
      <c r="X113" s="25"/>
      <c r="Y113" s="25"/>
      <c r="Z113" s="62">
        <f t="shared" si="111"/>
        <v>0</v>
      </c>
      <c r="AA113" s="62">
        <f t="shared" si="112"/>
        <v>0</v>
      </c>
      <c r="AB113" s="62">
        <f t="shared" si="113"/>
        <v>0</v>
      </c>
      <c r="AC113" s="33">
        <f t="shared" si="114"/>
        <v>0</v>
      </c>
      <c r="AD113" s="69">
        <f t="shared" si="115"/>
        <v>0.92889967049368982</v>
      </c>
      <c r="AE113" s="70">
        <f t="shared" si="116"/>
        <v>0</v>
      </c>
      <c r="AF113" s="9"/>
      <c r="AG113" s="9"/>
      <c r="AH113" s="9"/>
      <c r="AI113" s="9"/>
      <c r="AJ113" s="9"/>
      <c r="AK113" s="9"/>
      <c r="AL113" s="9"/>
      <c r="AM113" s="75">
        <f t="shared" si="188"/>
        <v>0</v>
      </c>
      <c r="AN113" s="9"/>
      <c r="AO113" s="74">
        <f t="shared" si="117"/>
        <v>0</v>
      </c>
      <c r="AP113" s="75">
        <f t="shared" si="118"/>
        <v>0</v>
      </c>
      <c r="AQ113" s="76">
        <f t="shared" si="119"/>
        <v>0</v>
      </c>
      <c r="AR113" s="9"/>
      <c r="AS113" s="75">
        <f t="shared" si="120"/>
        <v>0</v>
      </c>
      <c r="AT113" s="74">
        <f t="shared" si="121"/>
        <v>0</v>
      </c>
      <c r="AU113" s="33">
        <f t="shared" si="122"/>
        <v>0</v>
      </c>
      <c r="AV113" s="9"/>
      <c r="AW113" s="74">
        <f t="shared" si="123"/>
        <v>0</v>
      </c>
      <c r="AX113" s="75">
        <f t="shared" si="124"/>
        <v>0</v>
      </c>
      <c r="AY113" s="76">
        <f t="shared" si="125"/>
        <v>0</v>
      </c>
      <c r="BB113" s="59">
        <f t="shared" si="126"/>
        <v>0</v>
      </c>
      <c r="BC113" s="59">
        <f t="shared" si="127"/>
        <v>0</v>
      </c>
      <c r="BD113" s="59">
        <f t="shared" si="128"/>
        <v>0</v>
      </c>
      <c r="BF113" s="59">
        <f t="shared" si="129"/>
        <v>0</v>
      </c>
      <c r="BG113" s="59">
        <f t="shared" si="130"/>
        <v>0</v>
      </c>
      <c r="BH113" s="59">
        <f t="shared" si="131"/>
        <v>0</v>
      </c>
      <c r="BI113" s="58">
        <f t="shared" si="132"/>
        <v>0</v>
      </c>
      <c r="BK113" s="59">
        <f t="shared" si="133"/>
        <v>0</v>
      </c>
      <c r="BL113" s="59">
        <f t="shared" si="134"/>
        <v>0</v>
      </c>
      <c r="BM113" s="59">
        <f t="shared" si="135"/>
        <v>0</v>
      </c>
      <c r="BN113" s="58">
        <f t="shared" si="136"/>
        <v>0</v>
      </c>
      <c r="BP113" s="58">
        <f t="shared" si="137"/>
        <v>0</v>
      </c>
      <c r="BR113" s="57">
        <f t="shared" si="138"/>
        <v>0</v>
      </c>
      <c r="BS113" s="57">
        <f t="shared" si="139"/>
        <v>0</v>
      </c>
      <c r="BT113" s="59">
        <f t="shared" si="140"/>
        <v>0</v>
      </c>
      <c r="BU113" s="58">
        <f t="shared" si="141"/>
        <v>0</v>
      </c>
      <c r="BW113" s="56">
        <f t="shared" si="142"/>
        <v>0</v>
      </c>
      <c r="BX113" s="14">
        <f t="shared" si="143"/>
        <v>0</v>
      </c>
      <c r="BY113" s="59">
        <f t="shared" si="144"/>
        <v>0</v>
      </c>
      <c r="BZ113" s="58">
        <f t="shared" si="145"/>
        <v>0</v>
      </c>
      <c r="CB113" s="58">
        <f t="shared" si="146"/>
        <v>0</v>
      </c>
      <c r="CD113" s="58">
        <f t="shared" si="147"/>
        <v>0</v>
      </c>
      <c r="CG113" s="59">
        <f t="shared" si="148"/>
        <v>0</v>
      </c>
      <c r="CH113" s="59">
        <f t="shared" si="149"/>
        <v>0</v>
      </c>
      <c r="CI113" s="59">
        <f t="shared" si="150"/>
        <v>0</v>
      </c>
      <c r="CK113" s="59">
        <f t="shared" si="151"/>
        <v>0</v>
      </c>
      <c r="CL113" s="59">
        <f t="shared" si="152"/>
        <v>0</v>
      </c>
      <c r="CM113" s="59">
        <f t="shared" si="153"/>
        <v>0</v>
      </c>
      <c r="CN113" s="58">
        <f t="shared" si="154"/>
        <v>0</v>
      </c>
      <c r="CP113" s="59">
        <f t="shared" si="155"/>
        <v>0</v>
      </c>
      <c r="CQ113" s="59">
        <f t="shared" si="156"/>
        <v>0</v>
      </c>
      <c r="CR113" s="59">
        <f t="shared" si="157"/>
        <v>0</v>
      </c>
      <c r="CS113" s="58">
        <f t="shared" si="158"/>
        <v>0</v>
      </c>
      <c r="CU113" s="59">
        <f t="shared" si="159"/>
        <v>0</v>
      </c>
      <c r="CV113" s="59">
        <f t="shared" si="160"/>
        <v>0</v>
      </c>
      <c r="CX113" s="59">
        <f t="shared" si="161"/>
        <v>0</v>
      </c>
      <c r="CY113" s="59">
        <f t="shared" si="162"/>
        <v>0</v>
      </c>
      <c r="CZ113" s="58">
        <f t="shared" si="163"/>
        <v>0</v>
      </c>
      <c r="DB113" s="59">
        <f t="shared" si="164"/>
        <v>0</v>
      </c>
      <c r="DC113" s="59">
        <f t="shared" si="165"/>
        <v>0</v>
      </c>
      <c r="DD113" s="58">
        <f t="shared" si="166"/>
        <v>0</v>
      </c>
      <c r="DF113" s="58">
        <f t="shared" si="167"/>
        <v>0</v>
      </c>
      <c r="DH113" s="58">
        <f t="shared" si="168"/>
        <v>0</v>
      </c>
      <c r="DJ113" s="57">
        <f t="shared" si="169"/>
        <v>0</v>
      </c>
      <c r="DK113" s="57">
        <f t="shared" si="170"/>
        <v>0</v>
      </c>
      <c r="DL113" s="59">
        <f t="shared" si="171"/>
        <v>0</v>
      </c>
      <c r="DM113" s="58">
        <f t="shared" si="172"/>
        <v>0</v>
      </c>
      <c r="DO113" s="56">
        <f t="shared" si="173"/>
        <v>0</v>
      </c>
      <c r="DP113" s="14">
        <f t="shared" si="174"/>
        <v>0</v>
      </c>
      <c r="DQ113" s="59">
        <f t="shared" si="175"/>
        <v>0</v>
      </c>
      <c r="DR113" s="49">
        <f t="shared" si="176"/>
        <v>0</v>
      </c>
      <c r="DT113" s="58">
        <f t="shared" si="177"/>
        <v>0</v>
      </c>
      <c r="DU113" s="58"/>
      <c r="DV113" s="59">
        <f t="shared" si="178"/>
        <v>0</v>
      </c>
      <c r="DX113" s="58">
        <f t="shared" si="179"/>
        <v>0</v>
      </c>
      <c r="EA113" s="59">
        <f t="shared" si="180"/>
        <v>0</v>
      </c>
      <c r="EB113" s="59">
        <f t="shared" si="181"/>
        <v>0</v>
      </c>
      <c r="EC113" s="58">
        <f t="shared" si="182"/>
        <v>0</v>
      </c>
      <c r="EE113" s="29">
        <f t="shared" si="183"/>
        <v>0</v>
      </c>
      <c r="EF113" s="29">
        <f t="shared" si="184"/>
        <v>0</v>
      </c>
      <c r="EG113" s="58">
        <f t="shared" si="185"/>
        <v>0</v>
      </c>
      <c r="EI113" s="58">
        <f t="shared" si="186"/>
        <v>0</v>
      </c>
      <c r="EK113" s="59">
        <v>111</v>
      </c>
      <c r="EL113" s="59">
        <f>APE!$N$91*EO112</f>
        <v>0</v>
      </c>
      <c r="EM113" s="59">
        <f>IF(EK113&gt;APE!$O$91,0,IF(EK113&gt;APE!$P$91,IF(APE!$E$91="SAC",APE!$C$93/(APE!$O$91-APE!$P$91),IF(APE!$E$91="PRICE",IF(EK113&gt;APE!$D$91,EN113-EL113,EN113-EL113-APE!$C$95/APE!$D$91),0)),0))</f>
        <v>0</v>
      </c>
      <c r="EN113" s="59">
        <f>IF(EK113&gt;APE!$O$91,0,IF(APE!$E$91="SAC",EL113+EM113,IF(APE!$E$91="PRICE",IF(EK113&gt;APE!$P$91,APE!$C$93*APE!$G$91,EL113),0)))</f>
        <v>0</v>
      </c>
      <c r="EO113" s="59">
        <f t="shared" si="187"/>
        <v>0</v>
      </c>
    </row>
    <row r="114" spans="2:145" x14ac:dyDescent="0.25">
      <c r="B114" s="5" t="s">
        <v>200</v>
      </c>
      <c r="D114" s="5" t="s">
        <v>85</v>
      </c>
      <c r="U114" s="61">
        <f t="shared" si="110"/>
        <v>48699</v>
      </c>
      <c r="V114" s="25">
        <f t="shared" si="108"/>
        <v>2033</v>
      </c>
      <c r="W114" s="25">
        <f t="shared" si="109"/>
        <v>4</v>
      </c>
      <c r="X114" s="25"/>
      <c r="Y114" s="25"/>
      <c r="Z114" s="62">
        <f t="shared" si="111"/>
        <v>0</v>
      </c>
      <c r="AA114" s="62">
        <f t="shared" si="112"/>
        <v>0</v>
      </c>
      <c r="AB114" s="62">
        <f t="shared" si="113"/>
        <v>0</v>
      </c>
      <c r="AC114" s="33">
        <f t="shared" si="114"/>
        <v>0</v>
      </c>
      <c r="AD114" s="69">
        <f t="shared" si="115"/>
        <v>0.9282826631520984</v>
      </c>
      <c r="AE114" s="70">
        <f t="shared" si="116"/>
        <v>0</v>
      </c>
      <c r="AF114" s="9"/>
      <c r="AG114" s="9"/>
      <c r="AH114" s="9"/>
      <c r="AI114" s="9"/>
      <c r="AJ114" s="9"/>
      <c r="AK114" s="9"/>
      <c r="AL114" s="9"/>
      <c r="AM114" s="75">
        <f t="shared" si="188"/>
        <v>0</v>
      </c>
      <c r="AN114" s="9"/>
      <c r="AO114" s="74">
        <f t="shared" si="117"/>
        <v>0</v>
      </c>
      <c r="AP114" s="75">
        <f t="shared" si="118"/>
        <v>0</v>
      </c>
      <c r="AQ114" s="76">
        <f t="shared" si="119"/>
        <v>0</v>
      </c>
      <c r="AR114" s="9"/>
      <c r="AS114" s="75">
        <f t="shared" si="120"/>
        <v>0</v>
      </c>
      <c r="AT114" s="74">
        <f t="shared" si="121"/>
        <v>0</v>
      </c>
      <c r="AU114" s="33">
        <f t="shared" si="122"/>
        <v>0</v>
      </c>
      <c r="AV114" s="9"/>
      <c r="AW114" s="74">
        <f t="shared" si="123"/>
        <v>0</v>
      </c>
      <c r="AX114" s="75">
        <f t="shared" si="124"/>
        <v>0</v>
      </c>
      <c r="AY114" s="76">
        <f t="shared" si="125"/>
        <v>0</v>
      </c>
      <c r="BB114" s="59">
        <f t="shared" si="126"/>
        <v>0</v>
      </c>
      <c r="BC114" s="59">
        <f t="shared" si="127"/>
        <v>0</v>
      </c>
      <c r="BD114" s="59">
        <f t="shared" si="128"/>
        <v>0</v>
      </c>
      <c r="BF114" s="59">
        <f t="shared" si="129"/>
        <v>0</v>
      </c>
      <c r="BG114" s="59">
        <f t="shared" si="130"/>
        <v>0</v>
      </c>
      <c r="BH114" s="59">
        <f t="shared" si="131"/>
        <v>0</v>
      </c>
      <c r="BI114" s="58">
        <f t="shared" si="132"/>
        <v>0</v>
      </c>
      <c r="BK114" s="59">
        <f t="shared" si="133"/>
        <v>0</v>
      </c>
      <c r="BL114" s="59">
        <f t="shared" si="134"/>
        <v>0</v>
      </c>
      <c r="BM114" s="59">
        <f t="shared" si="135"/>
        <v>0</v>
      </c>
      <c r="BN114" s="58">
        <f t="shared" si="136"/>
        <v>0</v>
      </c>
      <c r="BP114" s="58">
        <f t="shared" si="137"/>
        <v>0</v>
      </c>
      <c r="BR114" s="57">
        <f t="shared" si="138"/>
        <v>0</v>
      </c>
      <c r="BS114" s="57">
        <f t="shared" si="139"/>
        <v>0</v>
      </c>
      <c r="BT114" s="59">
        <f t="shared" si="140"/>
        <v>0</v>
      </c>
      <c r="BU114" s="58">
        <f t="shared" si="141"/>
        <v>0</v>
      </c>
      <c r="BW114" s="56">
        <f t="shared" si="142"/>
        <v>0</v>
      </c>
      <c r="BX114" s="14">
        <f t="shared" si="143"/>
        <v>0</v>
      </c>
      <c r="BY114" s="59">
        <f t="shared" si="144"/>
        <v>0</v>
      </c>
      <c r="BZ114" s="58">
        <f t="shared" si="145"/>
        <v>0</v>
      </c>
      <c r="CB114" s="58">
        <f t="shared" si="146"/>
        <v>0</v>
      </c>
      <c r="CD114" s="58">
        <f t="shared" si="147"/>
        <v>0</v>
      </c>
      <c r="CG114" s="59">
        <f t="shared" si="148"/>
        <v>0</v>
      </c>
      <c r="CH114" s="59">
        <f t="shared" si="149"/>
        <v>0</v>
      </c>
      <c r="CI114" s="59">
        <f t="shared" si="150"/>
        <v>0</v>
      </c>
      <c r="CK114" s="59">
        <f t="shared" si="151"/>
        <v>0</v>
      </c>
      <c r="CL114" s="59">
        <f t="shared" si="152"/>
        <v>0</v>
      </c>
      <c r="CM114" s="59">
        <f t="shared" si="153"/>
        <v>0</v>
      </c>
      <c r="CN114" s="58">
        <f t="shared" si="154"/>
        <v>0</v>
      </c>
      <c r="CP114" s="59">
        <f t="shared" si="155"/>
        <v>0</v>
      </c>
      <c r="CQ114" s="59">
        <f t="shared" si="156"/>
        <v>0</v>
      </c>
      <c r="CR114" s="59">
        <f t="shared" si="157"/>
        <v>0</v>
      </c>
      <c r="CS114" s="58">
        <f t="shared" si="158"/>
        <v>0</v>
      </c>
      <c r="CU114" s="59">
        <f t="shared" si="159"/>
        <v>0</v>
      </c>
      <c r="CV114" s="59">
        <f t="shared" si="160"/>
        <v>0</v>
      </c>
      <c r="CX114" s="59">
        <f t="shared" si="161"/>
        <v>0</v>
      </c>
      <c r="CY114" s="59">
        <f t="shared" si="162"/>
        <v>0</v>
      </c>
      <c r="CZ114" s="58">
        <f t="shared" si="163"/>
        <v>0</v>
      </c>
      <c r="DB114" s="59">
        <f t="shared" si="164"/>
        <v>0</v>
      </c>
      <c r="DC114" s="59">
        <f t="shared" si="165"/>
        <v>0</v>
      </c>
      <c r="DD114" s="58">
        <f t="shared" si="166"/>
        <v>0</v>
      </c>
      <c r="DF114" s="58">
        <f t="shared" si="167"/>
        <v>0</v>
      </c>
      <c r="DH114" s="58">
        <f t="shared" si="168"/>
        <v>0</v>
      </c>
      <c r="DJ114" s="57">
        <f t="shared" si="169"/>
        <v>0</v>
      </c>
      <c r="DK114" s="57">
        <f t="shared" si="170"/>
        <v>0</v>
      </c>
      <c r="DL114" s="59">
        <f t="shared" si="171"/>
        <v>0</v>
      </c>
      <c r="DM114" s="58">
        <f t="shared" si="172"/>
        <v>0</v>
      </c>
      <c r="DO114" s="56">
        <f t="shared" si="173"/>
        <v>0</v>
      </c>
      <c r="DP114" s="14">
        <f t="shared" si="174"/>
        <v>0</v>
      </c>
      <c r="DQ114" s="59">
        <f t="shared" si="175"/>
        <v>0</v>
      </c>
      <c r="DR114" s="49">
        <f t="shared" si="176"/>
        <v>0</v>
      </c>
      <c r="DT114" s="58">
        <f t="shared" si="177"/>
        <v>0</v>
      </c>
      <c r="DU114" s="58"/>
      <c r="DV114" s="59">
        <f t="shared" si="178"/>
        <v>0</v>
      </c>
      <c r="DX114" s="58">
        <f t="shared" si="179"/>
        <v>0</v>
      </c>
      <c r="EA114" s="59">
        <f t="shared" si="180"/>
        <v>0</v>
      </c>
      <c r="EB114" s="59">
        <f t="shared" si="181"/>
        <v>0</v>
      </c>
      <c r="EC114" s="58">
        <f t="shared" si="182"/>
        <v>0</v>
      </c>
      <c r="EE114" s="29">
        <f t="shared" si="183"/>
        <v>0</v>
      </c>
      <c r="EF114" s="29">
        <f t="shared" si="184"/>
        <v>0</v>
      </c>
      <c r="EG114" s="58">
        <f t="shared" si="185"/>
        <v>0</v>
      </c>
      <c r="EI114" s="58">
        <f t="shared" si="186"/>
        <v>0</v>
      </c>
      <c r="EK114" s="59">
        <v>112</v>
      </c>
      <c r="EL114" s="59">
        <f>APE!$N$91*EO113</f>
        <v>0</v>
      </c>
      <c r="EM114" s="59">
        <f>IF(EK114&gt;APE!$O$91,0,IF(EK114&gt;APE!$P$91,IF(APE!$E$91="SAC",APE!$C$93/(APE!$O$91-APE!$P$91),IF(APE!$E$91="PRICE",IF(EK114&gt;APE!$D$91,EN114-EL114,EN114-EL114-APE!$C$95/APE!$D$91),0)),0))</f>
        <v>0</v>
      </c>
      <c r="EN114" s="59">
        <f>IF(EK114&gt;APE!$O$91,0,IF(APE!$E$91="SAC",EL114+EM114,IF(APE!$E$91="PRICE",IF(EK114&gt;APE!$P$91,APE!$C$93*APE!$G$91,EL114),0)))</f>
        <v>0</v>
      </c>
      <c r="EO114" s="59">
        <f t="shared" si="187"/>
        <v>0</v>
      </c>
    </row>
    <row r="115" spans="2:145" s="60" customFormat="1" x14ac:dyDescent="0.25">
      <c r="B115" s="5" t="s">
        <v>201</v>
      </c>
      <c r="D115" s="5" t="s">
        <v>202</v>
      </c>
      <c r="I115" s="118"/>
      <c r="J115" s="118"/>
      <c r="U115" s="61">
        <f t="shared" si="110"/>
        <v>48730</v>
      </c>
      <c r="V115" s="25">
        <f t="shared" si="108"/>
        <v>2033</v>
      </c>
      <c r="W115" s="25">
        <f t="shared" si="109"/>
        <v>5</v>
      </c>
      <c r="X115" s="25"/>
      <c r="Y115" s="78"/>
      <c r="Z115" s="62">
        <f t="shared" si="111"/>
        <v>0</v>
      </c>
      <c r="AA115" s="62">
        <f t="shared" si="112"/>
        <v>0</v>
      </c>
      <c r="AB115" s="62">
        <f t="shared" si="113"/>
        <v>0</v>
      </c>
      <c r="AC115" s="33">
        <f t="shared" si="114"/>
        <v>0</v>
      </c>
      <c r="AD115" s="69">
        <f t="shared" si="115"/>
        <v>0.92766606564815857</v>
      </c>
      <c r="AE115" s="70">
        <f t="shared" si="116"/>
        <v>0</v>
      </c>
      <c r="AF115" s="9"/>
      <c r="AG115" s="9"/>
      <c r="AH115" s="9"/>
      <c r="AI115" s="9"/>
      <c r="AJ115" s="9"/>
      <c r="AK115" s="9"/>
      <c r="AL115" s="9"/>
      <c r="AM115" s="75">
        <f t="shared" si="188"/>
        <v>0</v>
      </c>
      <c r="AN115" s="9"/>
      <c r="AO115" s="74">
        <f t="shared" si="117"/>
        <v>0</v>
      </c>
      <c r="AP115" s="75">
        <f t="shared" si="118"/>
        <v>0</v>
      </c>
      <c r="AQ115" s="76">
        <f t="shared" si="119"/>
        <v>0</v>
      </c>
      <c r="AR115" s="9"/>
      <c r="AS115" s="75">
        <f t="shared" si="120"/>
        <v>0</v>
      </c>
      <c r="AT115" s="74">
        <f t="shared" si="121"/>
        <v>0</v>
      </c>
      <c r="AU115" s="33">
        <f t="shared" si="122"/>
        <v>0</v>
      </c>
      <c r="AV115" s="9"/>
      <c r="AW115" s="74">
        <f t="shared" si="123"/>
        <v>0</v>
      </c>
      <c r="AX115" s="75">
        <f t="shared" si="124"/>
        <v>0</v>
      </c>
      <c r="AY115" s="76">
        <f t="shared" si="125"/>
        <v>0</v>
      </c>
      <c r="BB115" s="59">
        <f t="shared" si="126"/>
        <v>0</v>
      </c>
      <c r="BC115" s="59">
        <f t="shared" si="127"/>
        <v>0</v>
      </c>
      <c r="BD115" s="59">
        <f t="shared" si="128"/>
        <v>0</v>
      </c>
      <c r="BF115" s="59">
        <f t="shared" si="129"/>
        <v>0</v>
      </c>
      <c r="BG115" s="59">
        <f t="shared" si="130"/>
        <v>0</v>
      </c>
      <c r="BH115" s="59">
        <f t="shared" si="131"/>
        <v>0</v>
      </c>
      <c r="BI115" s="58">
        <f t="shared" si="132"/>
        <v>0</v>
      </c>
      <c r="BK115" s="59">
        <f t="shared" si="133"/>
        <v>0</v>
      </c>
      <c r="BL115" s="59">
        <f t="shared" si="134"/>
        <v>0</v>
      </c>
      <c r="BM115" s="59">
        <f t="shared" si="135"/>
        <v>0</v>
      </c>
      <c r="BN115" s="58">
        <f t="shared" si="136"/>
        <v>0</v>
      </c>
      <c r="BP115" s="58">
        <f t="shared" si="137"/>
        <v>0</v>
      </c>
      <c r="BR115" s="57">
        <f t="shared" si="138"/>
        <v>0</v>
      </c>
      <c r="BS115" s="57">
        <f t="shared" si="139"/>
        <v>0</v>
      </c>
      <c r="BT115" s="59">
        <f t="shared" si="140"/>
        <v>0</v>
      </c>
      <c r="BU115" s="58">
        <f t="shared" si="141"/>
        <v>0</v>
      </c>
      <c r="BW115" s="56">
        <f t="shared" si="142"/>
        <v>0</v>
      </c>
      <c r="BX115" s="14">
        <f t="shared" si="143"/>
        <v>0</v>
      </c>
      <c r="BY115" s="59">
        <f t="shared" si="144"/>
        <v>0</v>
      </c>
      <c r="BZ115" s="58">
        <f t="shared" si="145"/>
        <v>0</v>
      </c>
      <c r="CB115" s="58">
        <f t="shared" si="146"/>
        <v>0</v>
      </c>
      <c r="CD115" s="58">
        <f t="shared" si="147"/>
        <v>0</v>
      </c>
      <c r="CG115" s="59">
        <f t="shared" si="148"/>
        <v>0</v>
      </c>
      <c r="CH115" s="59">
        <f t="shared" si="149"/>
        <v>0</v>
      </c>
      <c r="CI115" s="59">
        <f t="shared" si="150"/>
        <v>0</v>
      </c>
      <c r="CK115" s="59">
        <f t="shared" si="151"/>
        <v>0</v>
      </c>
      <c r="CL115" s="59">
        <f t="shared" si="152"/>
        <v>0</v>
      </c>
      <c r="CM115" s="59">
        <f t="shared" si="153"/>
        <v>0</v>
      </c>
      <c r="CN115" s="58">
        <f t="shared" si="154"/>
        <v>0</v>
      </c>
      <c r="CP115" s="59">
        <f t="shared" si="155"/>
        <v>0</v>
      </c>
      <c r="CQ115" s="59">
        <f t="shared" si="156"/>
        <v>0</v>
      </c>
      <c r="CR115" s="59">
        <f t="shared" si="157"/>
        <v>0</v>
      </c>
      <c r="CS115" s="58">
        <f t="shared" si="158"/>
        <v>0</v>
      </c>
      <c r="CU115" s="59">
        <f t="shared" si="159"/>
        <v>0</v>
      </c>
      <c r="CV115" s="59">
        <f t="shared" si="160"/>
        <v>0</v>
      </c>
      <c r="CX115" s="59">
        <f t="shared" si="161"/>
        <v>0</v>
      </c>
      <c r="CY115" s="59">
        <f t="shared" si="162"/>
        <v>0</v>
      </c>
      <c r="CZ115" s="58">
        <f t="shared" si="163"/>
        <v>0</v>
      </c>
      <c r="DB115" s="59">
        <f t="shared" si="164"/>
        <v>0</v>
      </c>
      <c r="DC115" s="59">
        <f t="shared" si="165"/>
        <v>0</v>
      </c>
      <c r="DD115" s="58">
        <f t="shared" si="166"/>
        <v>0</v>
      </c>
      <c r="DF115" s="58">
        <f t="shared" si="167"/>
        <v>0</v>
      </c>
      <c r="DH115" s="58">
        <f t="shared" si="168"/>
        <v>0</v>
      </c>
      <c r="DJ115" s="57">
        <f t="shared" si="169"/>
        <v>0</v>
      </c>
      <c r="DK115" s="57">
        <f t="shared" si="170"/>
        <v>0</v>
      </c>
      <c r="DL115" s="59">
        <f t="shared" si="171"/>
        <v>0</v>
      </c>
      <c r="DM115" s="58">
        <f t="shared" si="172"/>
        <v>0</v>
      </c>
      <c r="DO115" s="56">
        <f t="shared" si="173"/>
        <v>0</v>
      </c>
      <c r="DP115" s="14">
        <f t="shared" si="174"/>
        <v>0</v>
      </c>
      <c r="DQ115" s="59">
        <f t="shared" si="175"/>
        <v>0</v>
      </c>
      <c r="DR115" s="49">
        <f t="shared" si="176"/>
        <v>0</v>
      </c>
      <c r="DT115" s="58">
        <f t="shared" si="177"/>
        <v>0</v>
      </c>
      <c r="DU115" s="58"/>
      <c r="DV115" s="59">
        <f t="shared" si="178"/>
        <v>0</v>
      </c>
      <c r="DX115" s="58">
        <f t="shared" si="179"/>
        <v>0</v>
      </c>
      <c r="EA115" s="59">
        <f t="shared" si="180"/>
        <v>0</v>
      </c>
      <c r="EB115" s="59">
        <f t="shared" si="181"/>
        <v>0</v>
      </c>
      <c r="EC115" s="58">
        <f t="shared" si="182"/>
        <v>0</v>
      </c>
      <c r="EE115" s="29">
        <f t="shared" si="183"/>
        <v>0</v>
      </c>
      <c r="EF115" s="29">
        <f t="shared" si="184"/>
        <v>0</v>
      </c>
      <c r="EG115" s="58">
        <f t="shared" si="185"/>
        <v>0</v>
      </c>
      <c r="EI115" s="58">
        <f t="shared" si="186"/>
        <v>0</v>
      </c>
      <c r="EK115" s="59">
        <v>113</v>
      </c>
      <c r="EL115" s="59">
        <f>APE!$N$91*EO114</f>
        <v>0</v>
      </c>
      <c r="EM115" s="59">
        <f>IF(EK115&gt;APE!$O$91,0,IF(EK115&gt;APE!$P$91,IF(APE!$E$91="SAC",APE!$C$93/(APE!$O$91-APE!$P$91),IF(APE!$E$91="PRICE",IF(EK115&gt;APE!$D$91,EN115-EL115,EN115-EL115-APE!$C$95/APE!$D$91),0)),0))</f>
        <v>0</v>
      </c>
      <c r="EN115" s="59">
        <f>IF(EK115&gt;APE!$O$91,0,IF(APE!$E$91="SAC",EL115+EM115,IF(APE!$E$91="PRICE",IF(EK115&gt;APE!$P$91,APE!$C$93*APE!$G$91,EL115),0)))</f>
        <v>0</v>
      </c>
      <c r="EO115" s="59">
        <f t="shared" si="187"/>
        <v>0</v>
      </c>
    </row>
    <row r="116" spans="2:145" x14ac:dyDescent="0.25">
      <c r="B116" s="5" t="s">
        <v>203</v>
      </c>
      <c r="D116" s="2"/>
      <c r="U116" s="61">
        <f t="shared" si="110"/>
        <v>48760</v>
      </c>
      <c r="V116" s="25">
        <f t="shared" si="108"/>
        <v>2033</v>
      </c>
      <c r="W116" s="25">
        <f t="shared" si="109"/>
        <v>6</v>
      </c>
      <c r="X116" s="25"/>
      <c r="Y116" s="25"/>
      <c r="Z116" s="62">
        <f t="shared" si="111"/>
        <v>0</v>
      </c>
      <c r="AA116" s="62">
        <f t="shared" si="112"/>
        <v>0</v>
      </c>
      <c r="AB116" s="62">
        <f t="shared" si="113"/>
        <v>0</v>
      </c>
      <c r="AC116" s="33">
        <f t="shared" si="114"/>
        <v>0</v>
      </c>
      <c r="AD116" s="69">
        <f t="shared" si="115"/>
        <v>0.92704987770964209</v>
      </c>
      <c r="AE116" s="70">
        <f t="shared" si="116"/>
        <v>0</v>
      </c>
      <c r="AF116" s="9"/>
      <c r="AG116" s="9"/>
      <c r="AH116" s="9"/>
      <c r="AI116" s="9"/>
      <c r="AJ116" s="9"/>
      <c r="AK116" s="9"/>
      <c r="AL116" s="9"/>
      <c r="AM116" s="75">
        <f t="shared" si="188"/>
        <v>0</v>
      </c>
      <c r="AN116" s="9"/>
      <c r="AO116" s="74">
        <f t="shared" si="117"/>
        <v>0</v>
      </c>
      <c r="AP116" s="75">
        <f t="shared" si="118"/>
        <v>0</v>
      </c>
      <c r="AQ116" s="76">
        <f t="shared" si="119"/>
        <v>0</v>
      </c>
      <c r="AR116" s="9"/>
      <c r="AS116" s="75">
        <f t="shared" si="120"/>
        <v>0</v>
      </c>
      <c r="AT116" s="74">
        <f t="shared" si="121"/>
        <v>0</v>
      </c>
      <c r="AU116" s="33">
        <f t="shared" si="122"/>
        <v>0</v>
      </c>
      <c r="AV116" s="9"/>
      <c r="AW116" s="74">
        <f t="shared" si="123"/>
        <v>0</v>
      </c>
      <c r="AX116" s="75">
        <f t="shared" si="124"/>
        <v>0</v>
      </c>
      <c r="AY116" s="76">
        <f t="shared" si="125"/>
        <v>0</v>
      </c>
      <c r="BB116" s="59">
        <f t="shared" si="126"/>
        <v>0</v>
      </c>
      <c r="BC116" s="59">
        <f t="shared" si="127"/>
        <v>0</v>
      </c>
      <c r="BD116" s="59">
        <f t="shared" si="128"/>
        <v>0</v>
      </c>
      <c r="BF116" s="59">
        <f t="shared" si="129"/>
        <v>0</v>
      </c>
      <c r="BG116" s="59">
        <f t="shared" si="130"/>
        <v>0</v>
      </c>
      <c r="BH116" s="59">
        <f t="shared" si="131"/>
        <v>0</v>
      </c>
      <c r="BI116" s="58">
        <f t="shared" si="132"/>
        <v>0</v>
      </c>
      <c r="BK116" s="59">
        <f t="shared" si="133"/>
        <v>0</v>
      </c>
      <c r="BL116" s="59">
        <f t="shared" si="134"/>
        <v>0</v>
      </c>
      <c r="BM116" s="59">
        <f t="shared" si="135"/>
        <v>0</v>
      </c>
      <c r="BN116" s="58">
        <f t="shared" si="136"/>
        <v>0</v>
      </c>
      <c r="BP116" s="58">
        <f t="shared" si="137"/>
        <v>0</v>
      </c>
      <c r="BR116" s="57">
        <f t="shared" si="138"/>
        <v>0</v>
      </c>
      <c r="BS116" s="57">
        <f t="shared" si="139"/>
        <v>0</v>
      </c>
      <c r="BT116" s="59">
        <f t="shared" si="140"/>
        <v>0</v>
      </c>
      <c r="BU116" s="58">
        <f t="shared" si="141"/>
        <v>0</v>
      </c>
      <c r="BW116" s="56">
        <f t="shared" si="142"/>
        <v>0</v>
      </c>
      <c r="BX116" s="14">
        <f t="shared" si="143"/>
        <v>0</v>
      </c>
      <c r="BY116" s="59">
        <f t="shared" si="144"/>
        <v>0</v>
      </c>
      <c r="BZ116" s="58">
        <f t="shared" si="145"/>
        <v>0</v>
      </c>
      <c r="CB116" s="58">
        <f t="shared" si="146"/>
        <v>0</v>
      </c>
      <c r="CD116" s="58">
        <f t="shared" si="147"/>
        <v>0</v>
      </c>
      <c r="CG116" s="59">
        <f t="shared" si="148"/>
        <v>0</v>
      </c>
      <c r="CH116" s="59">
        <f t="shared" si="149"/>
        <v>0</v>
      </c>
      <c r="CI116" s="59">
        <f t="shared" si="150"/>
        <v>0</v>
      </c>
      <c r="CK116" s="59">
        <f t="shared" si="151"/>
        <v>0</v>
      </c>
      <c r="CL116" s="59">
        <f t="shared" si="152"/>
        <v>0</v>
      </c>
      <c r="CM116" s="59">
        <f t="shared" si="153"/>
        <v>0</v>
      </c>
      <c r="CN116" s="58">
        <f t="shared" si="154"/>
        <v>0</v>
      </c>
      <c r="CP116" s="59">
        <f t="shared" si="155"/>
        <v>0</v>
      </c>
      <c r="CQ116" s="59">
        <f t="shared" si="156"/>
        <v>0</v>
      </c>
      <c r="CR116" s="59">
        <f t="shared" si="157"/>
        <v>0</v>
      </c>
      <c r="CS116" s="58">
        <f t="shared" si="158"/>
        <v>0</v>
      </c>
      <c r="CU116" s="59">
        <f t="shared" si="159"/>
        <v>0</v>
      </c>
      <c r="CV116" s="59">
        <f t="shared" si="160"/>
        <v>0</v>
      </c>
      <c r="CX116" s="59">
        <f t="shared" si="161"/>
        <v>0</v>
      </c>
      <c r="CY116" s="59">
        <f t="shared" si="162"/>
        <v>0</v>
      </c>
      <c r="CZ116" s="58">
        <f t="shared" si="163"/>
        <v>0</v>
      </c>
      <c r="DB116" s="59">
        <f t="shared" si="164"/>
        <v>0</v>
      </c>
      <c r="DC116" s="59">
        <f t="shared" si="165"/>
        <v>0</v>
      </c>
      <c r="DD116" s="58">
        <f t="shared" si="166"/>
        <v>0</v>
      </c>
      <c r="DF116" s="58">
        <f t="shared" si="167"/>
        <v>0</v>
      </c>
      <c r="DH116" s="58">
        <f t="shared" si="168"/>
        <v>0</v>
      </c>
      <c r="DJ116" s="57">
        <f t="shared" si="169"/>
        <v>0</v>
      </c>
      <c r="DK116" s="57">
        <f t="shared" si="170"/>
        <v>0</v>
      </c>
      <c r="DL116" s="59">
        <f t="shared" si="171"/>
        <v>0</v>
      </c>
      <c r="DM116" s="58">
        <f t="shared" si="172"/>
        <v>0</v>
      </c>
      <c r="DO116" s="56">
        <f t="shared" si="173"/>
        <v>0</v>
      </c>
      <c r="DP116" s="14">
        <f t="shared" si="174"/>
        <v>0</v>
      </c>
      <c r="DQ116" s="59">
        <f t="shared" si="175"/>
        <v>0</v>
      </c>
      <c r="DR116" s="49">
        <f t="shared" si="176"/>
        <v>0</v>
      </c>
      <c r="DT116" s="58">
        <f t="shared" si="177"/>
        <v>0</v>
      </c>
      <c r="DU116" s="58"/>
      <c r="DV116" s="59">
        <f t="shared" si="178"/>
        <v>0</v>
      </c>
      <c r="DX116" s="58">
        <f t="shared" si="179"/>
        <v>0</v>
      </c>
      <c r="EA116" s="59">
        <f t="shared" si="180"/>
        <v>0</v>
      </c>
      <c r="EB116" s="59">
        <f t="shared" si="181"/>
        <v>0</v>
      </c>
      <c r="EC116" s="58">
        <f t="shared" si="182"/>
        <v>0</v>
      </c>
      <c r="EE116" s="29">
        <f t="shared" si="183"/>
        <v>0</v>
      </c>
      <c r="EF116" s="29">
        <f t="shared" si="184"/>
        <v>0</v>
      </c>
      <c r="EG116" s="58">
        <f t="shared" si="185"/>
        <v>0</v>
      </c>
      <c r="EI116" s="58">
        <f t="shared" si="186"/>
        <v>0</v>
      </c>
      <c r="EK116" s="59">
        <v>114</v>
      </c>
      <c r="EL116" s="59">
        <f>APE!$N$91*EO115</f>
        <v>0</v>
      </c>
      <c r="EM116" s="59">
        <f>IF(EK116&gt;APE!$O$91,0,IF(EK116&gt;APE!$P$91,IF(APE!$E$91="SAC",APE!$C$93/(APE!$O$91-APE!$P$91),IF(APE!$E$91="PRICE",IF(EK116&gt;APE!$D$91,EN116-EL116,EN116-EL116-APE!$C$95/APE!$D$91),0)),0))</f>
        <v>0</v>
      </c>
      <c r="EN116" s="59">
        <f>IF(EK116&gt;APE!$O$91,0,IF(APE!$E$91="SAC",EL116+EM116,IF(APE!$E$91="PRICE",IF(EK116&gt;APE!$P$91,APE!$C$93*APE!$G$91,EL116),0)))</f>
        <v>0</v>
      </c>
      <c r="EO116" s="59">
        <f t="shared" si="187"/>
        <v>0</v>
      </c>
    </row>
    <row r="117" spans="2:145" s="16" customFormat="1" x14ac:dyDescent="0.25">
      <c r="B117" s="5" t="s">
        <v>142</v>
      </c>
      <c r="D117" s="4" t="s">
        <v>204</v>
      </c>
      <c r="I117" s="14"/>
      <c r="J117" s="14"/>
      <c r="K117" s="14"/>
      <c r="U117" s="61">
        <f t="shared" si="110"/>
        <v>48791</v>
      </c>
      <c r="V117" s="25">
        <f t="shared" si="108"/>
        <v>2033</v>
      </c>
      <c r="W117" s="25">
        <f t="shared" si="109"/>
        <v>7</v>
      </c>
      <c r="X117" s="25"/>
      <c r="Y117" s="28"/>
      <c r="Z117" s="62">
        <f t="shared" si="111"/>
        <v>0</v>
      </c>
      <c r="AA117" s="62">
        <f t="shared" si="112"/>
        <v>0</v>
      </c>
      <c r="AB117" s="62">
        <f t="shared" si="113"/>
        <v>0</v>
      </c>
      <c r="AC117" s="33">
        <f t="shared" si="114"/>
        <v>0</v>
      </c>
      <c r="AD117" s="69">
        <f t="shared" si="115"/>
        <v>0.92643409906450136</v>
      </c>
      <c r="AE117" s="70">
        <f t="shared" si="116"/>
        <v>0</v>
      </c>
      <c r="AF117" s="9"/>
      <c r="AG117" s="9"/>
      <c r="AH117" s="9"/>
      <c r="AI117" s="9"/>
      <c r="AJ117" s="9"/>
      <c r="AK117" s="9"/>
      <c r="AL117" s="9"/>
      <c r="AM117" s="75">
        <f t="shared" si="188"/>
        <v>0</v>
      </c>
      <c r="AN117" s="9"/>
      <c r="AO117" s="74">
        <f t="shared" si="117"/>
        <v>0</v>
      </c>
      <c r="AP117" s="75">
        <f t="shared" si="118"/>
        <v>0</v>
      </c>
      <c r="AQ117" s="76">
        <f t="shared" si="119"/>
        <v>0</v>
      </c>
      <c r="AR117" s="9"/>
      <c r="AS117" s="75">
        <f t="shared" si="120"/>
        <v>0</v>
      </c>
      <c r="AT117" s="74">
        <f t="shared" si="121"/>
        <v>0</v>
      </c>
      <c r="AU117" s="33">
        <f t="shared" si="122"/>
        <v>0</v>
      </c>
      <c r="AV117" s="9"/>
      <c r="AW117" s="74">
        <f t="shared" si="123"/>
        <v>0</v>
      </c>
      <c r="AX117" s="75">
        <f t="shared" si="124"/>
        <v>0</v>
      </c>
      <c r="AY117" s="76">
        <f t="shared" si="125"/>
        <v>0</v>
      </c>
      <c r="BB117" s="59">
        <f t="shared" si="126"/>
        <v>0</v>
      </c>
      <c r="BC117" s="59">
        <f t="shared" si="127"/>
        <v>0</v>
      </c>
      <c r="BD117" s="59">
        <f t="shared" si="128"/>
        <v>0</v>
      </c>
      <c r="BF117" s="59">
        <f t="shared" si="129"/>
        <v>0</v>
      </c>
      <c r="BG117" s="59">
        <f t="shared" si="130"/>
        <v>0</v>
      </c>
      <c r="BH117" s="59">
        <f t="shared" si="131"/>
        <v>0</v>
      </c>
      <c r="BI117" s="58">
        <f t="shared" si="132"/>
        <v>0</v>
      </c>
      <c r="BK117" s="59">
        <f t="shared" si="133"/>
        <v>0</v>
      </c>
      <c r="BL117" s="59">
        <f t="shared" si="134"/>
        <v>0</v>
      </c>
      <c r="BM117" s="59">
        <f t="shared" si="135"/>
        <v>0</v>
      </c>
      <c r="BN117" s="58">
        <f t="shared" si="136"/>
        <v>0</v>
      </c>
      <c r="BP117" s="58">
        <f t="shared" si="137"/>
        <v>0</v>
      </c>
      <c r="BR117" s="57">
        <f t="shared" si="138"/>
        <v>0</v>
      </c>
      <c r="BS117" s="57">
        <f t="shared" si="139"/>
        <v>0</v>
      </c>
      <c r="BT117" s="59">
        <f t="shared" si="140"/>
        <v>0</v>
      </c>
      <c r="BU117" s="58">
        <f t="shared" si="141"/>
        <v>0</v>
      </c>
      <c r="BW117" s="56">
        <f t="shared" si="142"/>
        <v>0</v>
      </c>
      <c r="BX117" s="14">
        <f t="shared" si="143"/>
        <v>0</v>
      </c>
      <c r="BY117" s="59">
        <f t="shared" si="144"/>
        <v>0</v>
      </c>
      <c r="BZ117" s="58">
        <f t="shared" si="145"/>
        <v>0</v>
      </c>
      <c r="CB117" s="58">
        <f t="shared" si="146"/>
        <v>0</v>
      </c>
      <c r="CD117" s="58">
        <f t="shared" si="147"/>
        <v>0</v>
      </c>
      <c r="CG117" s="59">
        <f t="shared" si="148"/>
        <v>0</v>
      </c>
      <c r="CH117" s="59">
        <f t="shared" si="149"/>
        <v>0</v>
      </c>
      <c r="CI117" s="59">
        <f t="shared" si="150"/>
        <v>0</v>
      </c>
      <c r="CK117" s="59">
        <f t="shared" si="151"/>
        <v>0</v>
      </c>
      <c r="CL117" s="59">
        <f t="shared" si="152"/>
        <v>0</v>
      </c>
      <c r="CM117" s="59">
        <f t="shared" si="153"/>
        <v>0</v>
      </c>
      <c r="CN117" s="58">
        <f t="shared" si="154"/>
        <v>0</v>
      </c>
      <c r="CP117" s="59">
        <f t="shared" si="155"/>
        <v>0</v>
      </c>
      <c r="CQ117" s="59">
        <f t="shared" si="156"/>
        <v>0</v>
      </c>
      <c r="CR117" s="59">
        <f t="shared" si="157"/>
        <v>0</v>
      </c>
      <c r="CS117" s="58">
        <f t="shared" si="158"/>
        <v>0</v>
      </c>
      <c r="CU117" s="59">
        <f t="shared" si="159"/>
        <v>0</v>
      </c>
      <c r="CV117" s="59">
        <f t="shared" si="160"/>
        <v>0</v>
      </c>
      <c r="CX117" s="59">
        <f t="shared" si="161"/>
        <v>0</v>
      </c>
      <c r="CY117" s="59">
        <f t="shared" si="162"/>
        <v>0</v>
      </c>
      <c r="CZ117" s="58">
        <f t="shared" si="163"/>
        <v>0</v>
      </c>
      <c r="DB117" s="59">
        <f t="shared" si="164"/>
        <v>0</v>
      </c>
      <c r="DC117" s="59">
        <f t="shared" si="165"/>
        <v>0</v>
      </c>
      <c r="DD117" s="58">
        <f t="shared" si="166"/>
        <v>0</v>
      </c>
      <c r="DF117" s="58">
        <f t="shared" si="167"/>
        <v>0</v>
      </c>
      <c r="DH117" s="58">
        <f t="shared" si="168"/>
        <v>0</v>
      </c>
      <c r="DJ117" s="57">
        <f t="shared" si="169"/>
        <v>0</v>
      </c>
      <c r="DK117" s="57">
        <f t="shared" si="170"/>
        <v>0</v>
      </c>
      <c r="DL117" s="59">
        <f t="shared" si="171"/>
        <v>0</v>
      </c>
      <c r="DM117" s="58">
        <f t="shared" si="172"/>
        <v>0</v>
      </c>
      <c r="DO117" s="56">
        <f t="shared" si="173"/>
        <v>0</v>
      </c>
      <c r="DP117" s="14">
        <f t="shared" si="174"/>
        <v>0</v>
      </c>
      <c r="DQ117" s="59">
        <f t="shared" si="175"/>
        <v>0</v>
      </c>
      <c r="DR117" s="49">
        <f t="shared" si="176"/>
        <v>0</v>
      </c>
      <c r="DT117" s="58">
        <f t="shared" si="177"/>
        <v>0</v>
      </c>
      <c r="DU117" s="58"/>
      <c r="DV117" s="59">
        <f t="shared" si="178"/>
        <v>0</v>
      </c>
      <c r="DX117" s="58">
        <f t="shared" si="179"/>
        <v>0</v>
      </c>
      <c r="EA117" s="59">
        <f t="shared" si="180"/>
        <v>0</v>
      </c>
      <c r="EB117" s="59">
        <f t="shared" si="181"/>
        <v>0</v>
      </c>
      <c r="EC117" s="58">
        <f t="shared" si="182"/>
        <v>0</v>
      </c>
      <c r="EE117" s="29">
        <f t="shared" si="183"/>
        <v>0</v>
      </c>
      <c r="EF117" s="29">
        <f t="shared" si="184"/>
        <v>0</v>
      </c>
      <c r="EG117" s="58">
        <f t="shared" si="185"/>
        <v>0</v>
      </c>
      <c r="EI117" s="58">
        <f t="shared" si="186"/>
        <v>0</v>
      </c>
      <c r="EK117" s="59">
        <v>115</v>
      </c>
      <c r="EL117" s="59">
        <f>APE!$N$91*EO116</f>
        <v>0</v>
      </c>
      <c r="EM117" s="59">
        <f>IF(EK117&gt;APE!$O$91,0,IF(EK117&gt;APE!$P$91,IF(APE!$E$91="SAC",APE!$C$93/(APE!$O$91-APE!$P$91),IF(APE!$E$91="PRICE",IF(EK117&gt;APE!$D$91,EN117-EL117,EN117-EL117-APE!$C$95/APE!$D$91),0)),0))</f>
        <v>0</v>
      </c>
      <c r="EN117" s="59">
        <f>IF(EK117&gt;APE!$O$91,0,IF(APE!$E$91="SAC",EL117+EM117,IF(APE!$E$91="PRICE",IF(EK117&gt;APE!$P$91,APE!$C$93*APE!$G$91,EL117),0)))</f>
        <v>0</v>
      </c>
      <c r="EO117" s="59">
        <f t="shared" si="187"/>
        <v>0</v>
      </c>
    </row>
    <row r="118" spans="2:145" x14ac:dyDescent="0.25">
      <c r="B118" s="5" t="s">
        <v>205</v>
      </c>
      <c r="D118" s="5" t="s">
        <v>206</v>
      </c>
      <c r="U118" s="61">
        <f t="shared" si="110"/>
        <v>48822</v>
      </c>
      <c r="V118" s="25">
        <f t="shared" si="108"/>
        <v>2033</v>
      </c>
      <c r="W118" s="25">
        <f t="shared" si="109"/>
        <v>8</v>
      </c>
      <c r="X118" s="25"/>
      <c r="Y118" s="25"/>
      <c r="Z118" s="62">
        <f t="shared" si="111"/>
        <v>0</v>
      </c>
      <c r="AA118" s="62">
        <f t="shared" si="112"/>
        <v>0</v>
      </c>
      <c r="AB118" s="62">
        <f t="shared" si="113"/>
        <v>0</v>
      </c>
      <c r="AC118" s="33">
        <f t="shared" si="114"/>
        <v>0</v>
      </c>
      <c r="AD118" s="69">
        <f t="shared" si="115"/>
        <v>0.92581872944086951</v>
      </c>
      <c r="AE118" s="70">
        <f t="shared" si="116"/>
        <v>0</v>
      </c>
      <c r="AF118" s="9"/>
      <c r="AG118" s="9"/>
      <c r="AH118" s="9"/>
      <c r="AI118" s="9"/>
      <c r="AJ118" s="9"/>
      <c r="AK118" s="9"/>
      <c r="AL118" s="9"/>
      <c r="AM118" s="75">
        <f t="shared" si="188"/>
        <v>0</v>
      </c>
      <c r="AN118" s="9"/>
      <c r="AO118" s="74">
        <f t="shared" si="117"/>
        <v>0</v>
      </c>
      <c r="AP118" s="75">
        <f t="shared" si="118"/>
        <v>0</v>
      </c>
      <c r="AQ118" s="76">
        <f t="shared" si="119"/>
        <v>0</v>
      </c>
      <c r="AR118" s="9"/>
      <c r="AS118" s="75">
        <f t="shared" si="120"/>
        <v>0</v>
      </c>
      <c r="AT118" s="74">
        <f t="shared" si="121"/>
        <v>0</v>
      </c>
      <c r="AU118" s="33">
        <f t="shared" si="122"/>
        <v>0</v>
      </c>
      <c r="AV118" s="9"/>
      <c r="AW118" s="74">
        <f t="shared" si="123"/>
        <v>0</v>
      </c>
      <c r="AX118" s="75">
        <f t="shared" si="124"/>
        <v>0</v>
      </c>
      <c r="AY118" s="76">
        <f t="shared" si="125"/>
        <v>0</v>
      </c>
      <c r="BB118" s="59">
        <f t="shared" si="126"/>
        <v>0</v>
      </c>
      <c r="BC118" s="59">
        <f t="shared" si="127"/>
        <v>0</v>
      </c>
      <c r="BD118" s="59">
        <f t="shared" si="128"/>
        <v>0</v>
      </c>
      <c r="BF118" s="59">
        <f t="shared" si="129"/>
        <v>0</v>
      </c>
      <c r="BG118" s="59">
        <f t="shared" si="130"/>
        <v>0</v>
      </c>
      <c r="BH118" s="59">
        <f t="shared" si="131"/>
        <v>0</v>
      </c>
      <c r="BI118" s="58">
        <f t="shared" si="132"/>
        <v>0</v>
      </c>
      <c r="BK118" s="59">
        <f t="shared" si="133"/>
        <v>0</v>
      </c>
      <c r="BL118" s="59">
        <f t="shared" si="134"/>
        <v>0</v>
      </c>
      <c r="BM118" s="59">
        <f t="shared" si="135"/>
        <v>0</v>
      </c>
      <c r="BN118" s="58">
        <f t="shared" si="136"/>
        <v>0</v>
      </c>
      <c r="BP118" s="58">
        <f t="shared" si="137"/>
        <v>0</v>
      </c>
      <c r="BR118" s="57">
        <f t="shared" si="138"/>
        <v>0</v>
      </c>
      <c r="BS118" s="57">
        <f t="shared" si="139"/>
        <v>0</v>
      </c>
      <c r="BT118" s="59">
        <f t="shared" si="140"/>
        <v>0</v>
      </c>
      <c r="BU118" s="58">
        <f t="shared" si="141"/>
        <v>0</v>
      </c>
      <c r="BW118" s="56">
        <f t="shared" si="142"/>
        <v>0</v>
      </c>
      <c r="BX118" s="14">
        <f t="shared" si="143"/>
        <v>0</v>
      </c>
      <c r="BY118" s="59">
        <f t="shared" si="144"/>
        <v>0</v>
      </c>
      <c r="BZ118" s="58">
        <f t="shared" si="145"/>
        <v>0</v>
      </c>
      <c r="CB118" s="58">
        <f t="shared" si="146"/>
        <v>0</v>
      </c>
      <c r="CD118" s="58">
        <f t="shared" si="147"/>
        <v>0</v>
      </c>
      <c r="CG118" s="59">
        <f t="shared" si="148"/>
        <v>0</v>
      </c>
      <c r="CH118" s="59">
        <f t="shared" si="149"/>
        <v>0</v>
      </c>
      <c r="CI118" s="59">
        <f t="shared" si="150"/>
        <v>0</v>
      </c>
      <c r="CK118" s="59">
        <f t="shared" si="151"/>
        <v>0</v>
      </c>
      <c r="CL118" s="59">
        <f t="shared" si="152"/>
        <v>0</v>
      </c>
      <c r="CM118" s="59">
        <f t="shared" si="153"/>
        <v>0</v>
      </c>
      <c r="CN118" s="58">
        <f t="shared" si="154"/>
        <v>0</v>
      </c>
      <c r="CP118" s="59">
        <f t="shared" si="155"/>
        <v>0</v>
      </c>
      <c r="CQ118" s="59">
        <f t="shared" si="156"/>
        <v>0</v>
      </c>
      <c r="CR118" s="59">
        <f t="shared" si="157"/>
        <v>0</v>
      </c>
      <c r="CS118" s="58">
        <f t="shared" si="158"/>
        <v>0</v>
      </c>
      <c r="CU118" s="59">
        <f t="shared" si="159"/>
        <v>0</v>
      </c>
      <c r="CV118" s="59">
        <f t="shared" si="160"/>
        <v>0</v>
      </c>
      <c r="CX118" s="59">
        <f t="shared" si="161"/>
        <v>0</v>
      </c>
      <c r="CY118" s="59">
        <f t="shared" si="162"/>
        <v>0</v>
      </c>
      <c r="CZ118" s="58">
        <f t="shared" si="163"/>
        <v>0</v>
      </c>
      <c r="DB118" s="59">
        <f t="shared" si="164"/>
        <v>0</v>
      </c>
      <c r="DC118" s="59">
        <f t="shared" si="165"/>
        <v>0</v>
      </c>
      <c r="DD118" s="58">
        <f t="shared" si="166"/>
        <v>0</v>
      </c>
      <c r="DF118" s="58">
        <f t="shared" si="167"/>
        <v>0</v>
      </c>
      <c r="DH118" s="58">
        <f t="shared" si="168"/>
        <v>0</v>
      </c>
      <c r="DJ118" s="57">
        <f t="shared" si="169"/>
        <v>0</v>
      </c>
      <c r="DK118" s="57">
        <f t="shared" si="170"/>
        <v>0</v>
      </c>
      <c r="DL118" s="59">
        <f t="shared" si="171"/>
        <v>0</v>
      </c>
      <c r="DM118" s="58">
        <f t="shared" si="172"/>
        <v>0</v>
      </c>
      <c r="DO118" s="56">
        <f t="shared" si="173"/>
        <v>0</v>
      </c>
      <c r="DP118" s="14">
        <f t="shared" si="174"/>
        <v>0</v>
      </c>
      <c r="DQ118" s="59">
        <f t="shared" si="175"/>
        <v>0</v>
      </c>
      <c r="DR118" s="49">
        <f t="shared" si="176"/>
        <v>0</v>
      </c>
      <c r="DT118" s="58">
        <f t="shared" si="177"/>
        <v>0</v>
      </c>
      <c r="DU118" s="58"/>
      <c r="DV118" s="59">
        <f t="shared" si="178"/>
        <v>0</v>
      </c>
      <c r="DX118" s="58">
        <f t="shared" si="179"/>
        <v>0</v>
      </c>
      <c r="EA118" s="59">
        <f t="shared" si="180"/>
        <v>0</v>
      </c>
      <c r="EB118" s="59">
        <f t="shared" si="181"/>
        <v>0</v>
      </c>
      <c r="EC118" s="58">
        <f t="shared" si="182"/>
        <v>0</v>
      </c>
      <c r="EE118" s="29">
        <f t="shared" si="183"/>
        <v>0</v>
      </c>
      <c r="EF118" s="29">
        <f t="shared" si="184"/>
        <v>0</v>
      </c>
      <c r="EG118" s="58">
        <f t="shared" si="185"/>
        <v>0</v>
      </c>
      <c r="EI118" s="58">
        <f t="shared" si="186"/>
        <v>0</v>
      </c>
      <c r="EK118" s="59">
        <v>116</v>
      </c>
      <c r="EL118" s="59">
        <f>APE!$N$91*EO117</f>
        <v>0</v>
      </c>
      <c r="EM118" s="59">
        <f>IF(EK118&gt;APE!$O$91,0,IF(EK118&gt;APE!$P$91,IF(APE!$E$91="SAC",APE!$C$93/(APE!$O$91-APE!$P$91),IF(APE!$E$91="PRICE",IF(EK118&gt;APE!$D$91,EN118-EL118,EN118-EL118-APE!$C$95/APE!$D$91),0)),0))</f>
        <v>0</v>
      </c>
      <c r="EN118" s="59">
        <f>IF(EK118&gt;APE!$O$91,0,IF(APE!$E$91="SAC",EL118+EM118,IF(APE!$E$91="PRICE",IF(EK118&gt;APE!$P$91,APE!$C$93*APE!$G$91,EL118),0)))</f>
        <v>0</v>
      </c>
      <c r="EO118" s="59">
        <f t="shared" si="187"/>
        <v>0</v>
      </c>
    </row>
    <row r="119" spans="2:145" x14ac:dyDescent="0.25">
      <c r="B119" s="5" t="s">
        <v>207</v>
      </c>
      <c r="D119" s="5" t="s">
        <v>208</v>
      </c>
      <c r="U119" s="61">
        <f t="shared" si="110"/>
        <v>48852</v>
      </c>
      <c r="V119" s="25">
        <f t="shared" si="108"/>
        <v>2033</v>
      </c>
      <c r="W119" s="25">
        <f t="shared" si="109"/>
        <v>9</v>
      </c>
      <c r="X119" s="25"/>
      <c r="Y119" s="25"/>
      <c r="Z119" s="62">
        <f t="shared" si="111"/>
        <v>0</v>
      </c>
      <c r="AA119" s="62">
        <f t="shared" si="112"/>
        <v>0</v>
      </c>
      <c r="AB119" s="62">
        <f t="shared" si="113"/>
        <v>0</v>
      </c>
      <c r="AC119" s="33">
        <f t="shared" si="114"/>
        <v>0</v>
      </c>
      <c r="AD119" s="69">
        <f t="shared" si="115"/>
        <v>0.92520376856706033</v>
      </c>
      <c r="AE119" s="70">
        <f t="shared" si="116"/>
        <v>0</v>
      </c>
      <c r="AF119" s="9"/>
      <c r="AG119" s="9"/>
      <c r="AH119" s="9"/>
      <c r="AI119" s="9"/>
      <c r="AJ119" s="9"/>
      <c r="AK119" s="9"/>
      <c r="AL119" s="9"/>
      <c r="AM119" s="75">
        <f t="shared" si="188"/>
        <v>0</v>
      </c>
      <c r="AN119" s="9"/>
      <c r="AO119" s="74">
        <f t="shared" si="117"/>
        <v>0</v>
      </c>
      <c r="AP119" s="75">
        <f t="shared" si="118"/>
        <v>0</v>
      </c>
      <c r="AQ119" s="76">
        <f t="shared" si="119"/>
        <v>0</v>
      </c>
      <c r="AR119" s="9"/>
      <c r="AS119" s="75">
        <f t="shared" si="120"/>
        <v>0</v>
      </c>
      <c r="AT119" s="74">
        <f t="shared" si="121"/>
        <v>0</v>
      </c>
      <c r="AU119" s="33">
        <f t="shared" si="122"/>
        <v>0</v>
      </c>
      <c r="AV119" s="9"/>
      <c r="AW119" s="74">
        <f t="shared" si="123"/>
        <v>0</v>
      </c>
      <c r="AX119" s="75">
        <f t="shared" si="124"/>
        <v>0</v>
      </c>
      <c r="AY119" s="76">
        <f t="shared" si="125"/>
        <v>0</v>
      </c>
      <c r="BB119" s="59">
        <f t="shared" si="126"/>
        <v>0</v>
      </c>
      <c r="BC119" s="59">
        <f t="shared" si="127"/>
        <v>0</v>
      </c>
      <c r="BD119" s="59">
        <f t="shared" si="128"/>
        <v>0</v>
      </c>
      <c r="BF119" s="59">
        <f t="shared" si="129"/>
        <v>0</v>
      </c>
      <c r="BG119" s="59">
        <f t="shared" si="130"/>
        <v>0</v>
      </c>
      <c r="BH119" s="59">
        <f t="shared" si="131"/>
        <v>0</v>
      </c>
      <c r="BI119" s="58">
        <f t="shared" si="132"/>
        <v>0</v>
      </c>
      <c r="BK119" s="59">
        <f t="shared" si="133"/>
        <v>0</v>
      </c>
      <c r="BL119" s="59">
        <f t="shared" si="134"/>
        <v>0</v>
      </c>
      <c r="BM119" s="59">
        <f t="shared" si="135"/>
        <v>0</v>
      </c>
      <c r="BN119" s="58">
        <f t="shared" si="136"/>
        <v>0</v>
      </c>
      <c r="BP119" s="58">
        <f t="shared" si="137"/>
        <v>0</v>
      </c>
      <c r="BR119" s="57">
        <f t="shared" si="138"/>
        <v>0</v>
      </c>
      <c r="BS119" s="57">
        <f t="shared" si="139"/>
        <v>0</v>
      </c>
      <c r="BT119" s="59">
        <f t="shared" si="140"/>
        <v>0</v>
      </c>
      <c r="BU119" s="58">
        <f t="shared" si="141"/>
        <v>0</v>
      </c>
      <c r="BW119" s="56">
        <f t="shared" si="142"/>
        <v>0</v>
      </c>
      <c r="BX119" s="14">
        <f t="shared" si="143"/>
        <v>0</v>
      </c>
      <c r="BY119" s="59">
        <f t="shared" si="144"/>
        <v>0</v>
      </c>
      <c r="BZ119" s="58">
        <f t="shared" si="145"/>
        <v>0</v>
      </c>
      <c r="CB119" s="58">
        <f t="shared" si="146"/>
        <v>0</v>
      </c>
      <c r="CD119" s="58">
        <f t="shared" si="147"/>
        <v>0</v>
      </c>
      <c r="CG119" s="59">
        <f t="shared" si="148"/>
        <v>0</v>
      </c>
      <c r="CH119" s="59">
        <f t="shared" si="149"/>
        <v>0</v>
      </c>
      <c r="CI119" s="59">
        <f t="shared" si="150"/>
        <v>0</v>
      </c>
      <c r="CK119" s="59">
        <f t="shared" si="151"/>
        <v>0</v>
      </c>
      <c r="CL119" s="59">
        <f t="shared" si="152"/>
        <v>0</v>
      </c>
      <c r="CM119" s="59">
        <f t="shared" si="153"/>
        <v>0</v>
      </c>
      <c r="CN119" s="58">
        <f t="shared" si="154"/>
        <v>0</v>
      </c>
      <c r="CP119" s="59">
        <f t="shared" si="155"/>
        <v>0</v>
      </c>
      <c r="CQ119" s="59">
        <f t="shared" si="156"/>
        <v>0</v>
      </c>
      <c r="CR119" s="59">
        <f t="shared" si="157"/>
        <v>0</v>
      </c>
      <c r="CS119" s="58">
        <f t="shared" si="158"/>
        <v>0</v>
      </c>
      <c r="CU119" s="59">
        <f t="shared" si="159"/>
        <v>0</v>
      </c>
      <c r="CV119" s="59">
        <f t="shared" si="160"/>
        <v>0</v>
      </c>
      <c r="CX119" s="59">
        <f t="shared" si="161"/>
        <v>0</v>
      </c>
      <c r="CY119" s="59">
        <f t="shared" si="162"/>
        <v>0</v>
      </c>
      <c r="CZ119" s="58">
        <f t="shared" si="163"/>
        <v>0</v>
      </c>
      <c r="DB119" s="59">
        <f t="shared" si="164"/>
        <v>0</v>
      </c>
      <c r="DC119" s="59">
        <f t="shared" si="165"/>
        <v>0</v>
      </c>
      <c r="DD119" s="58">
        <f t="shared" si="166"/>
        <v>0</v>
      </c>
      <c r="DF119" s="58">
        <f t="shared" si="167"/>
        <v>0</v>
      </c>
      <c r="DH119" s="58">
        <f t="shared" si="168"/>
        <v>0</v>
      </c>
      <c r="DJ119" s="57">
        <f t="shared" si="169"/>
        <v>0</v>
      </c>
      <c r="DK119" s="57">
        <f t="shared" si="170"/>
        <v>0</v>
      </c>
      <c r="DL119" s="59">
        <f t="shared" si="171"/>
        <v>0</v>
      </c>
      <c r="DM119" s="58">
        <f t="shared" si="172"/>
        <v>0</v>
      </c>
      <c r="DO119" s="56">
        <f t="shared" si="173"/>
        <v>0</v>
      </c>
      <c r="DP119" s="14">
        <f t="shared" si="174"/>
        <v>0</v>
      </c>
      <c r="DQ119" s="59">
        <f t="shared" si="175"/>
        <v>0</v>
      </c>
      <c r="DR119" s="49">
        <f t="shared" si="176"/>
        <v>0</v>
      </c>
      <c r="DT119" s="58">
        <f t="shared" si="177"/>
        <v>0</v>
      </c>
      <c r="DU119" s="58"/>
      <c r="DV119" s="59">
        <f t="shared" si="178"/>
        <v>0</v>
      </c>
      <c r="DX119" s="58">
        <f t="shared" si="179"/>
        <v>0</v>
      </c>
      <c r="EA119" s="59">
        <f t="shared" si="180"/>
        <v>0</v>
      </c>
      <c r="EB119" s="59">
        <f t="shared" si="181"/>
        <v>0</v>
      </c>
      <c r="EC119" s="58">
        <f t="shared" si="182"/>
        <v>0</v>
      </c>
      <c r="EE119" s="29">
        <f t="shared" si="183"/>
        <v>0</v>
      </c>
      <c r="EF119" s="29">
        <f t="shared" si="184"/>
        <v>0</v>
      </c>
      <c r="EG119" s="58">
        <f t="shared" si="185"/>
        <v>0</v>
      </c>
      <c r="EI119" s="58">
        <f t="shared" si="186"/>
        <v>0</v>
      </c>
      <c r="EK119" s="59">
        <v>117</v>
      </c>
      <c r="EL119" s="59">
        <f>APE!$N$91*EO118</f>
        <v>0</v>
      </c>
      <c r="EM119" s="59">
        <f>IF(EK119&gt;APE!$O$91,0,IF(EK119&gt;APE!$P$91,IF(APE!$E$91="SAC",APE!$C$93/(APE!$O$91-APE!$P$91),IF(APE!$E$91="PRICE",IF(EK119&gt;APE!$D$91,EN119-EL119,EN119-EL119-APE!$C$95/APE!$D$91),0)),0))</f>
        <v>0</v>
      </c>
      <c r="EN119" s="59">
        <f>IF(EK119&gt;APE!$O$91,0,IF(APE!$E$91="SAC",EL119+EM119,IF(APE!$E$91="PRICE",IF(EK119&gt;APE!$P$91,APE!$C$93*APE!$G$91,EL119),0)))</f>
        <v>0</v>
      </c>
      <c r="EO119" s="59">
        <f t="shared" si="187"/>
        <v>0</v>
      </c>
    </row>
    <row r="120" spans="2:145" s="16" customFormat="1" x14ac:dyDescent="0.25">
      <c r="B120" s="5" t="s">
        <v>209</v>
      </c>
      <c r="D120" s="5" t="s">
        <v>210</v>
      </c>
      <c r="U120" s="61">
        <f t="shared" si="110"/>
        <v>48883</v>
      </c>
      <c r="V120" s="25">
        <f t="shared" si="108"/>
        <v>2033</v>
      </c>
      <c r="W120" s="25">
        <f t="shared" si="109"/>
        <v>10</v>
      </c>
      <c r="X120" s="25"/>
      <c r="Y120" s="28"/>
      <c r="Z120" s="62">
        <f t="shared" si="111"/>
        <v>0</v>
      </c>
      <c r="AA120" s="62">
        <f t="shared" si="112"/>
        <v>0</v>
      </c>
      <c r="AB120" s="62">
        <f t="shared" si="113"/>
        <v>0</v>
      </c>
      <c r="AC120" s="33">
        <f t="shared" si="114"/>
        <v>0</v>
      </c>
      <c r="AD120" s="69">
        <f t="shared" si="115"/>
        <v>0.92458921617156797</v>
      </c>
      <c r="AE120" s="70">
        <f t="shared" si="116"/>
        <v>0</v>
      </c>
      <c r="AF120" s="9"/>
      <c r="AG120" s="9"/>
      <c r="AH120" s="9"/>
      <c r="AI120" s="9"/>
      <c r="AJ120" s="9"/>
      <c r="AK120" s="9"/>
      <c r="AL120" s="9"/>
      <c r="AM120" s="75">
        <f t="shared" si="188"/>
        <v>0</v>
      </c>
      <c r="AN120" s="9"/>
      <c r="AO120" s="74">
        <f t="shared" si="117"/>
        <v>0</v>
      </c>
      <c r="AP120" s="75">
        <f t="shared" si="118"/>
        <v>0</v>
      </c>
      <c r="AQ120" s="76">
        <f t="shared" si="119"/>
        <v>0</v>
      </c>
      <c r="AR120" s="9"/>
      <c r="AS120" s="75">
        <f t="shared" si="120"/>
        <v>0</v>
      </c>
      <c r="AT120" s="74">
        <f t="shared" si="121"/>
        <v>0</v>
      </c>
      <c r="AU120" s="33">
        <f t="shared" si="122"/>
        <v>0</v>
      </c>
      <c r="AV120" s="9"/>
      <c r="AW120" s="74">
        <f t="shared" si="123"/>
        <v>0</v>
      </c>
      <c r="AX120" s="75">
        <f t="shared" si="124"/>
        <v>0</v>
      </c>
      <c r="AY120" s="76">
        <f t="shared" si="125"/>
        <v>0</v>
      </c>
      <c r="BB120" s="59">
        <f t="shared" si="126"/>
        <v>0</v>
      </c>
      <c r="BC120" s="59">
        <f t="shared" si="127"/>
        <v>0</v>
      </c>
      <c r="BD120" s="59">
        <f t="shared" si="128"/>
        <v>0</v>
      </c>
      <c r="BF120" s="59">
        <f t="shared" si="129"/>
        <v>0</v>
      </c>
      <c r="BG120" s="59">
        <f t="shared" si="130"/>
        <v>0</v>
      </c>
      <c r="BH120" s="59">
        <f t="shared" si="131"/>
        <v>0</v>
      </c>
      <c r="BI120" s="58">
        <f t="shared" si="132"/>
        <v>0</v>
      </c>
      <c r="BK120" s="59">
        <f t="shared" si="133"/>
        <v>0</v>
      </c>
      <c r="BL120" s="59">
        <f t="shared" si="134"/>
        <v>0</v>
      </c>
      <c r="BM120" s="59">
        <f t="shared" si="135"/>
        <v>0</v>
      </c>
      <c r="BN120" s="58">
        <f t="shared" si="136"/>
        <v>0</v>
      </c>
      <c r="BP120" s="58">
        <f t="shared" si="137"/>
        <v>0</v>
      </c>
      <c r="BR120" s="57">
        <f t="shared" si="138"/>
        <v>0</v>
      </c>
      <c r="BS120" s="57">
        <f t="shared" si="139"/>
        <v>0</v>
      </c>
      <c r="BT120" s="59">
        <f t="shared" si="140"/>
        <v>0</v>
      </c>
      <c r="BU120" s="58">
        <f t="shared" si="141"/>
        <v>0</v>
      </c>
      <c r="BW120" s="56">
        <f t="shared" si="142"/>
        <v>0</v>
      </c>
      <c r="BX120" s="14">
        <f t="shared" si="143"/>
        <v>0</v>
      </c>
      <c r="BY120" s="59">
        <f t="shared" si="144"/>
        <v>0</v>
      </c>
      <c r="BZ120" s="58">
        <f t="shared" si="145"/>
        <v>0</v>
      </c>
      <c r="CB120" s="58">
        <f t="shared" si="146"/>
        <v>0</v>
      </c>
      <c r="CD120" s="58">
        <f t="shared" si="147"/>
        <v>0</v>
      </c>
      <c r="CG120" s="59">
        <f t="shared" si="148"/>
        <v>0</v>
      </c>
      <c r="CH120" s="59">
        <f t="shared" si="149"/>
        <v>0</v>
      </c>
      <c r="CI120" s="59">
        <f t="shared" si="150"/>
        <v>0</v>
      </c>
      <c r="CK120" s="59">
        <f t="shared" si="151"/>
        <v>0</v>
      </c>
      <c r="CL120" s="59">
        <f t="shared" si="152"/>
        <v>0</v>
      </c>
      <c r="CM120" s="59">
        <f t="shared" si="153"/>
        <v>0</v>
      </c>
      <c r="CN120" s="58">
        <f t="shared" si="154"/>
        <v>0</v>
      </c>
      <c r="CP120" s="59">
        <f t="shared" si="155"/>
        <v>0</v>
      </c>
      <c r="CQ120" s="59">
        <f t="shared" si="156"/>
        <v>0</v>
      </c>
      <c r="CR120" s="59">
        <f t="shared" si="157"/>
        <v>0</v>
      </c>
      <c r="CS120" s="58">
        <f t="shared" si="158"/>
        <v>0</v>
      </c>
      <c r="CU120" s="59">
        <f t="shared" si="159"/>
        <v>0</v>
      </c>
      <c r="CV120" s="59">
        <f t="shared" si="160"/>
        <v>0</v>
      </c>
      <c r="CX120" s="59">
        <f t="shared" si="161"/>
        <v>0</v>
      </c>
      <c r="CY120" s="59">
        <f t="shared" si="162"/>
        <v>0</v>
      </c>
      <c r="CZ120" s="58">
        <f t="shared" si="163"/>
        <v>0</v>
      </c>
      <c r="DB120" s="59">
        <f t="shared" si="164"/>
        <v>0</v>
      </c>
      <c r="DC120" s="59">
        <f t="shared" si="165"/>
        <v>0</v>
      </c>
      <c r="DD120" s="58">
        <f t="shared" si="166"/>
        <v>0</v>
      </c>
      <c r="DF120" s="58">
        <f t="shared" si="167"/>
        <v>0</v>
      </c>
      <c r="DH120" s="58">
        <f t="shared" si="168"/>
        <v>0</v>
      </c>
      <c r="DJ120" s="57">
        <f t="shared" si="169"/>
        <v>0</v>
      </c>
      <c r="DK120" s="57">
        <f t="shared" si="170"/>
        <v>0</v>
      </c>
      <c r="DL120" s="59">
        <f t="shared" si="171"/>
        <v>0</v>
      </c>
      <c r="DM120" s="58">
        <f t="shared" si="172"/>
        <v>0</v>
      </c>
      <c r="DO120" s="56">
        <f t="shared" si="173"/>
        <v>0</v>
      </c>
      <c r="DP120" s="14">
        <f t="shared" si="174"/>
        <v>0</v>
      </c>
      <c r="DQ120" s="59">
        <f t="shared" si="175"/>
        <v>0</v>
      </c>
      <c r="DR120" s="49">
        <f t="shared" si="176"/>
        <v>0</v>
      </c>
      <c r="DT120" s="58">
        <f t="shared" si="177"/>
        <v>0</v>
      </c>
      <c r="DU120" s="58"/>
      <c r="DV120" s="59">
        <f t="shared" si="178"/>
        <v>0</v>
      </c>
      <c r="DX120" s="58">
        <f t="shared" si="179"/>
        <v>0</v>
      </c>
      <c r="EA120" s="59">
        <f t="shared" si="180"/>
        <v>0</v>
      </c>
      <c r="EB120" s="59">
        <f t="shared" si="181"/>
        <v>0</v>
      </c>
      <c r="EC120" s="58">
        <f t="shared" si="182"/>
        <v>0</v>
      </c>
      <c r="EE120" s="29">
        <f t="shared" si="183"/>
        <v>0</v>
      </c>
      <c r="EF120" s="29">
        <f t="shared" si="184"/>
        <v>0</v>
      </c>
      <c r="EG120" s="58">
        <f t="shared" si="185"/>
        <v>0</v>
      </c>
      <c r="EI120" s="58">
        <f t="shared" si="186"/>
        <v>0</v>
      </c>
      <c r="EK120" s="59">
        <v>118</v>
      </c>
      <c r="EL120" s="59">
        <f>APE!$N$91*EO119</f>
        <v>0</v>
      </c>
      <c r="EM120" s="59">
        <f>IF(EK120&gt;APE!$O$91,0,IF(EK120&gt;APE!$P$91,IF(APE!$E$91="SAC",APE!$C$93/(APE!$O$91-APE!$P$91),IF(APE!$E$91="PRICE",IF(EK120&gt;APE!$D$91,EN120-EL120,EN120-EL120-APE!$C$95/APE!$D$91),0)),0))</f>
        <v>0</v>
      </c>
      <c r="EN120" s="59">
        <f>IF(EK120&gt;APE!$O$91,0,IF(APE!$E$91="SAC",EL120+EM120,IF(APE!$E$91="PRICE",IF(EK120&gt;APE!$P$91,APE!$C$93*APE!$G$91,EL120),0)))</f>
        <v>0</v>
      </c>
      <c r="EO120" s="59">
        <f t="shared" si="187"/>
        <v>0</v>
      </c>
    </row>
    <row r="121" spans="2:145" x14ac:dyDescent="0.25">
      <c r="B121" s="5" t="s">
        <v>211</v>
      </c>
      <c r="D121" s="5" t="s">
        <v>212</v>
      </c>
      <c r="U121" s="61">
        <f t="shared" si="110"/>
        <v>48913</v>
      </c>
      <c r="V121" s="25">
        <f t="shared" si="108"/>
        <v>2033</v>
      </c>
      <c r="W121" s="25">
        <f t="shared" si="109"/>
        <v>11</v>
      </c>
      <c r="X121" s="25"/>
      <c r="Y121" s="25"/>
      <c r="Z121" s="62">
        <f t="shared" si="111"/>
        <v>0</v>
      </c>
      <c r="AA121" s="62">
        <f t="shared" si="112"/>
        <v>0</v>
      </c>
      <c r="AB121" s="62">
        <f t="shared" si="113"/>
        <v>0</v>
      </c>
      <c r="AC121" s="33">
        <f t="shared" si="114"/>
        <v>0</v>
      </c>
      <c r="AD121" s="69">
        <f t="shared" si="115"/>
        <v>0.92397507198306705</v>
      </c>
      <c r="AE121" s="70">
        <f t="shared" si="116"/>
        <v>0</v>
      </c>
      <c r="AF121" s="9"/>
      <c r="AG121" s="9"/>
      <c r="AH121" s="9"/>
      <c r="AI121" s="9"/>
      <c r="AJ121" s="9"/>
      <c r="AK121" s="9"/>
      <c r="AL121" s="9"/>
      <c r="AM121" s="75">
        <f t="shared" si="188"/>
        <v>0</v>
      </c>
      <c r="AN121" s="9"/>
      <c r="AO121" s="74">
        <f t="shared" si="117"/>
        <v>0</v>
      </c>
      <c r="AP121" s="75">
        <f t="shared" si="118"/>
        <v>0</v>
      </c>
      <c r="AQ121" s="76">
        <f t="shared" si="119"/>
        <v>0</v>
      </c>
      <c r="AR121" s="9"/>
      <c r="AS121" s="75">
        <f t="shared" si="120"/>
        <v>0</v>
      </c>
      <c r="AT121" s="74">
        <f t="shared" si="121"/>
        <v>0</v>
      </c>
      <c r="AU121" s="33">
        <f t="shared" si="122"/>
        <v>0</v>
      </c>
      <c r="AV121" s="9"/>
      <c r="AW121" s="74">
        <f t="shared" si="123"/>
        <v>0</v>
      </c>
      <c r="AX121" s="75">
        <f t="shared" si="124"/>
        <v>0</v>
      </c>
      <c r="AY121" s="76">
        <f t="shared" si="125"/>
        <v>0</v>
      </c>
      <c r="BB121" s="59">
        <f t="shared" si="126"/>
        <v>0</v>
      </c>
      <c r="BC121" s="59">
        <f t="shared" si="127"/>
        <v>0</v>
      </c>
      <c r="BD121" s="59">
        <f t="shared" si="128"/>
        <v>0</v>
      </c>
      <c r="BF121" s="59">
        <f t="shared" si="129"/>
        <v>0</v>
      </c>
      <c r="BG121" s="59">
        <f t="shared" si="130"/>
        <v>0</v>
      </c>
      <c r="BH121" s="59">
        <f t="shared" si="131"/>
        <v>0</v>
      </c>
      <c r="BI121" s="58">
        <f t="shared" si="132"/>
        <v>0</v>
      </c>
      <c r="BK121" s="59">
        <f t="shared" si="133"/>
        <v>0</v>
      </c>
      <c r="BL121" s="59">
        <f t="shared" si="134"/>
        <v>0</v>
      </c>
      <c r="BM121" s="59">
        <f t="shared" si="135"/>
        <v>0</v>
      </c>
      <c r="BN121" s="58">
        <f t="shared" si="136"/>
        <v>0</v>
      </c>
      <c r="BP121" s="58">
        <f t="shared" si="137"/>
        <v>0</v>
      </c>
      <c r="BR121" s="57">
        <f t="shared" si="138"/>
        <v>0</v>
      </c>
      <c r="BS121" s="57">
        <f t="shared" si="139"/>
        <v>0</v>
      </c>
      <c r="BT121" s="59">
        <f t="shared" si="140"/>
        <v>0</v>
      </c>
      <c r="BU121" s="58">
        <f t="shared" si="141"/>
        <v>0</v>
      </c>
      <c r="BW121" s="56">
        <f t="shared" si="142"/>
        <v>0</v>
      </c>
      <c r="BX121" s="14">
        <f t="shared" si="143"/>
        <v>0</v>
      </c>
      <c r="BY121" s="59">
        <f t="shared" si="144"/>
        <v>0</v>
      </c>
      <c r="BZ121" s="58">
        <f t="shared" si="145"/>
        <v>0</v>
      </c>
      <c r="CB121" s="58">
        <f t="shared" si="146"/>
        <v>0</v>
      </c>
      <c r="CD121" s="58">
        <f t="shared" si="147"/>
        <v>0</v>
      </c>
      <c r="CG121" s="59">
        <f t="shared" si="148"/>
        <v>0</v>
      </c>
      <c r="CH121" s="59">
        <f t="shared" si="149"/>
        <v>0</v>
      </c>
      <c r="CI121" s="59">
        <f t="shared" si="150"/>
        <v>0</v>
      </c>
      <c r="CK121" s="59">
        <f t="shared" si="151"/>
        <v>0</v>
      </c>
      <c r="CL121" s="59">
        <f t="shared" si="152"/>
        <v>0</v>
      </c>
      <c r="CM121" s="59">
        <f t="shared" si="153"/>
        <v>0</v>
      </c>
      <c r="CN121" s="58">
        <f t="shared" si="154"/>
        <v>0</v>
      </c>
      <c r="CP121" s="59">
        <f t="shared" si="155"/>
        <v>0</v>
      </c>
      <c r="CQ121" s="59">
        <f t="shared" si="156"/>
        <v>0</v>
      </c>
      <c r="CR121" s="59">
        <f t="shared" si="157"/>
        <v>0</v>
      </c>
      <c r="CS121" s="58">
        <f t="shared" si="158"/>
        <v>0</v>
      </c>
      <c r="CU121" s="59">
        <f t="shared" si="159"/>
        <v>0</v>
      </c>
      <c r="CV121" s="59">
        <f t="shared" si="160"/>
        <v>0</v>
      </c>
      <c r="CX121" s="59">
        <f t="shared" si="161"/>
        <v>0</v>
      </c>
      <c r="CY121" s="59">
        <f t="shared" si="162"/>
        <v>0</v>
      </c>
      <c r="CZ121" s="58">
        <f t="shared" si="163"/>
        <v>0</v>
      </c>
      <c r="DB121" s="59">
        <f t="shared" si="164"/>
        <v>0</v>
      </c>
      <c r="DC121" s="59">
        <f t="shared" si="165"/>
        <v>0</v>
      </c>
      <c r="DD121" s="58">
        <f t="shared" si="166"/>
        <v>0</v>
      </c>
      <c r="DF121" s="58">
        <f t="shared" si="167"/>
        <v>0</v>
      </c>
      <c r="DH121" s="58">
        <f t="shared" si="168"/>
        <v>0</v>
      </c>
      <c r="DJ121" s="57">
        <f t="shared" si="169"/>
        <v>0</v>
      </c>
      <c r="DK121" s="57">
        <f t="shared" si="170"/>
        <v>0</v>
      </c>
      <c r="DL121" s="59">
        <f t="shared" si="171"/>
        <v>0</v>
      </c>
      <c r="DM121" s="58">
        <f t="shared" si="172"/>
        <v>0</v>
      </c>
      <c r="DO121" s="56">
        <f t="shared" si="173"/>
        <v>0</v>
      </c>
      <c r="DP121" s="14">
        <f t="shared" si="174"/>
        <v>0</v>
      </c>
      <c r="DQ121" s="59">
        <f t="shared" si="175"/>
        <v>0</v>
      </c>
      <c r="DR121" s="49">
        <f t="shared" si="176"/>
        <v>0</v>
      </c>
      <c r="DT121" s="58">
        <f t="shared" si="177"/>
        <v>0</v>
      </c>
      <c r="DU121" s="58"/>
      <c r="DV121" s="59">
        <f t="shared" si="178"/>
        <v>0</v>
      </c>
      <c r="DX121" s="58">
        <f t="shared" si="179"/>
        <v>0</v>
      </c>
      <c r="EA121" s="59">
        <f t="shared" si="180"/>
        <v>0</v>
      </c>
      <c r="EB121" s="59">
        <f t="shared" si="181"/>
        <v>0</v>
      </c>
      <c r="EC121" s="58">
        <f t="shared" si="182"/>
        <v>0</v>
      </c>
      <c r="EE121" s="29">
        <f t="shared" si="183"/>
        <v>0</v>
      </c>
      <c r="EF121" s="29">
        <f t="shared" si="184"/>
        <v>0</v>
      </c>
      <c r="EG121" s="58">
        <f t="shared" si="185"/>
        <v>0</v>
      </c>
      <c r="EI121" s="58">
        <f t="shared" si="186"/>
        <v>0</v>
      </c>
      <c r="EK121" s="59">
        <v>119</v>
      </c>
      <c r="EL121" s="59">
        <f>APE!$N$91*EO120</f>
        <v>0</v>
      </c>
      <c r="EM121" s="59">
        <f>IF(EK121&gt;APE!$O$91,0,IF(EK121&gt;APE!$P$91,IF(APE!$E$91="SAC",APE!$C$93/(APE!$O$91-APE!$P$91),IF(APE!$E$91="PRICE",IF(EK121&gt;APE!$D$91,EN121-EL121,EN121-EL121-APE!$C$95/APE!$D$91),0)),0))</f>
        <v>0</v>
      </c>
      <c r="EN121" s="59">
        <f>IF(EK121&gt;APE!$O$91,0,IF(APE!$E$91="SAC",EL121+EM121,IF(APE!$E$91="PRICE",IF(EK121&gt;APE!$P$91,APE!$C$93*APE!$G$91,EL121),0)))</f>
        <v>0</v>
      </c>
      <c r="EO121" s="59">
        <f t="shared" si="187"/>
        <v>0</v>
      </c>
    </row>
    <row r="122" spans="2:145" x14ac:dyDescent="0.25">
      <c r="B122" s="5" t="s">
        <v>213</v>
      </c>
      <c r="D122" s="5" t="s">
        <v>214</v>
      </c>
      <c r="U122" s="61">
        <f t="shared" si="110"/>
        <v>48944</v>
      </c>
      <c r="V122" s="25">
        <f t="shared" si="108"/>
        <v>2033</v>
      </c>
      <c r="W122" s="25">
        <f t="shared" si="109"/>
        <v>12</v>
      </c>
      <c r="X122" s="25"/>
      <c r="Y122" s="25"/>
      <c r="Z122" s="62">
        <f t="shared" si="111"/>
        <v>0</v>
      </c>
      <c r="AA122" s="62">
        <f t="shared" si="112"/>
        <v>0</v>
      </c>
      <c r="AB122" s="62">
        <f t="shared" si="113"/>
        <v>0</v>
      </c>
      <c r="AC122" s="33">
        <f t="shared" si="114"/>
        <v>0</v>
      </c>
      <c r="AD122" s="69">
        <f t="shared" si="115"/>
        <v>0.92336133573041224</v>
      </c>
      <c r="AE122" s="70">
        <f t="shared" si="116"/>
        <v>0</v>
      </c>
      <c r="AF122" s="9"/>
      <c r="AG122" s="9"/>
      <c r="AH122" s="9"/>
      <c r="AI122" s="9"/>
      <c r="AJ122" s="9"/>
      <c r="AK122" s="9"/>
      <c r="AL122" s="9"/>
      <c r="AM122" s="75">
        <f t="shared" si="188"/>
        <v>0</v>
      </c>
      <c r="AN122" s="9"/>
      <c r="AO122" s="74">
        <f t="shared" si="117"/>
        <v>0</v>
      </c>
      <c r="AP122" s="75">
        <f t="shared" si="118"/>
        <v>0</v>
      </c>
      <c r="AQ122" s="76">
        <f t="shared" si="119"/>
        <v>0</v>
      </c>
      <c r="AR122" s="9"/>
      <c r="AS122" s="75">
        <f t="shared" si="120"/>
        <v>0</v>
      </c>
      <c r="AT122" s="74">
        <f t="shared" si="121"/>
        <v>0</v>
      </c>
      <c r="AU122" s="33">
        <f t="shared" si="122"/>
        <v>0</v>
      </c>
      <c r="AV122" s="9"/>
      <c r="AW122" s="74">
        <f t="shared" si="123"/>
        <v>0</v>
      </c>
      <c r="AX122" s="75">
        <f t="shared" si="124"/>
        <v>0</v>
      </c>
      <c r="AY122" s="76">
        <f t="shared" si="125"/>
        <v>0</v>
      </c>
      <c r="BB122" s="59">
        <f t="shared" si="126"/>
        <v>0</v>
      </c>
      <c r="BC122" s="59">
        <f t="shared" si="127"/>
        <v>0</v>
      </c>
      <c r="BD122" s="59">
        <f t="shared" si="128"/>
        <v>0</v>
      </c>
      <c r="BF122" s="59">
        <f t="shared" si="129"/>
        <v>0</v>
      </c>
      <c r="BG122" s="59">
        <f t="shared" si="130"/>
        <v>0</v>
      </c>
      <c r="BH122" s="59">
        <f t="shared" si="131"/>
        <v>0</v>
      </c>
      <c r="BI122" s="58">
        <f t="shared" si="132"/>
        <v>0</v>
      </c>
      <c r="BK122" s="59">
        <f t="shared" si="133"/>
        <v>0</v>
      </c>
      <c r="BL122" s="59">
        <f t="shared" si="134"/>
        <v>0</v>
      </c>
      <c r="BM122" s="59">
        <f t="shared" si="135"/>
        <v>0</v>
      </c>
      <c r="BN122" s="58">
        <f t="shared" si="136"/>
        <v>0</v>
      </c>
      <c r="BP122" s="58">
        <f t="shared" si="137"/>
        <v>0</v>
      </c>
      <c r="BR122" s="57">
        <f t="shared" si="138"/>
        <v>0</v>
      </c>
      <c r="BS122" s="57">
        <f t="shared" si="139"/>
        <v>0</v>
      </c>
      <c r="BT122" s="59">
        <f t="shared" si="140"/>
        <v>0</v>
      </c>
      <c r="BU122" s="58">
        <f t="shared" si="141"/>
        <v>0</v>
      </c>
      <c r="BW122" s="56">
        <f t="shared" si="142"/>
        <v>0</v>
      </c>
      <c r="BX122" s="14">
        <f t="shared" si="143"/>
        <v>0</v>
      </c>
      <c r="BY122" s="59">
        <f t="shared" si="144"/>
        <v>0</v>
      </c>
      <c r="BZ122" s="58">
        <f t="shared" si="145"/>
        <v>0</v>
      </c>
      <c r="CB122" s="58">
        <f t="shared" si="146"/>
        <v>0</v>
      </c>
      <c r="CD122" s="58">
        <f t="shared" si="147"/>
        <v>0</v>
      </c>
      <c r="CG122" s="59">
        <f t="shared" si="148"/>
        <v>0</v>
      </c>
      <c r="CH122" s="59">
        <f t="shared" si="149"/>
        <v>0</v>
      </c>
      <c r="CI122" s="59">
        <f t="shared" si="150"/>
        <v>0</v>
      </c>
      <c r="CK122" s="59">
        <f t="shared" si="151"/>
        <v>0</v>
      </c>
      <c r="CL122" s="59">
        <f t="shared" si="152"/>
        <v>0</v>
      </c>
      <c r="CM122" s="59">
        <f t="shared" si="153"/>
        <v>0</v>
      </c>
      <c r="CN122" s="58">
        <f t="shared" si="154"/>
        <v>0</v>
      </c>
      <c r="CP122" s="59">
        <f t="shared" si="155"/>
        <v>0</v>
      </c>
      <c r="CQ122" s="59">
        <f t="shared" si="156"/>
        <v>0</v>
      </c>
      <c r="CR122" s="59">
        <f t="shared" si="157"/>
        <v>0</v>
      </c>
      <c r="CS122" s="58">
        <f t="shared" si="158"/>
        <v>0</v>
      </c>
      <c r="CU122" s="59">
        <f t="shared" si="159"/>
        <v>0</v>
      </c>
      <c r="CV122" s="59">
        <f t="shared" si="160"/>
        <v>0</v>
      </c>
      <c r="CX122" s="59">
        <f t="shared" si="161"/>
        <v>0</v>
      </c>
      <c r="CY122" s="59">
        <f t="shared" si="162"/>
        <v>0</v>
      </c>
      <c r="CZ122" s="58">
        <f t="shared" si="163"/>
        <v>0</v>
      </c>
      <c r="DB122" s="59">
        <f t="shared" si="164"/>
        <v>0</v>
      </c>
      <c r="DC122" s="59">
        <f t="shared" si="165"/>
        <v>0</v>
      </c>
      <c r="DD122" s="58">
        <f t="shared" si="166"/>
        <v>0</v>
      </c>
      <c r="DF122" s="58">
        <f t="shared" si="167"/>
        <v>0</v>
      </c>
      <c r="DH122" s="58">
        <f t="shared" si="168"/>
        <v>0</v>
      </c>
      <c r="DJ122" s="57">
        <f t="shared" si="169"/>
        <v>0</v>
      </c>
      <c r="DK122" s="57">
        <f t="shared" si="170"/>
        <v>0</v>
      </c>
      <c r="DL122" s="59">
        <f t="shared" si="171"/>
        <v>0</v>
      </c>
      <c r="DM122" s="58">
        <f t="shared" si="172"/>
        <v>0</v>
      </c>
      <c r="DO122" s="56">
        <f t="shared" si="173"/>
        <v>0</v>
      </c>
      <c r="DP122" s="14">
        <f t="shared" si="174"/>
        <v>0</v>
      </c>
      <c r="DQ122" s="59">
        <f t="shared" si="175"/>
        <v>0</v>
      </c>
      <c r="DR122" s="49">
        <f t="shared" si="176"/>
        <v>0</v>
      </c>
      <c r="DT122" s="58">
        <f t="shared" si="177"/>
        <v>0</v>
      </c>
      <c r="DU122" s="58"/>
      <c r="DV122" s="59">
        <f t="shared" si="178"/>
        <v>0</v>
      </c>
      <c r="DX122" s="58">
        <f t="shared" si="179"/>
        <v>0</v>
      </c>
      <c r="EA122" s="59">
        <f t="shared" si="180"/>
        <v>0</v>
      </c>
      <c r="EB122" s="59">
        <f t="shared" si="181"/>
        <v>0</v>
      </c>
      <c r="EC122" s="58">
        <f t="shared" si="182"/>
        <v>0</v>
      </c>
      <c r="EE122" s="29">
        <f t="shared" si="183"/>
        <v>0</v>
      </c>
      <c r="EF122" s="29">
        <f t="shared" si="184"/>
        <v>0</v>
      </c>
      <c r="EG122" s="58">
        <f t="shared" si="185"/>
        <v>0</v>
      </c>
      <c r="EI122" s="58">
        <f t="shared" si="186"/>
        <v>0</v>
      </c>
      <c r="EK122" s="59">
        <v>120</v>
      </c>
      <c r="EL122" s="59">
        <f>APE!$N$91*EO121</f>
        <v>0</v>
      </c>
      <c r="EM122" s="59">
        <f>IF(EK122&gt;APE!$O$91,0,IF(EK122&gt;APE!$P$91,IF(APE!$E$91="SAC",APE!$C$93/(APE!$O$91-APE!$P$91),IF(APE!$E$91="PRICE",IF(EK122&gt;APE!$D$91,EN122-EL122,EN122-EL122-APE!$C$95/APE!$D$91),0)),0))</f>
        <v>0</v>
      </c>
      <c r="EN122" s="59">
        <f>IF(EK122&gt;APE!$O$91,0,IF(APE!$E$91="SAC",EL122+EM122,IF(APE!$E$91="PRICE",IF(EK122&gt;APE!$P$91,APE!$C$93*APE!$G$91,EL122),0)))</f>
        <v>0</v>
      </c>
      <c r="EO122" s="59">
        <f t="shared" si="187"/>
        <v>0</v>
      </c>
    </row>
    <row r="123" spans="2:145" x14ac:dyDescent="0.25">
      <c r="B123" s="5" t="s">
        <v>215</v>
      </c>
      <c r="D123" s="5" t="s">
        <v>216</v>
      </c>
      <c r="U123" s="61">
        <f t="shared" si="110"/>
        <v>48975</v>
      </c>
      <c r="V123" s="25">
        <f t="shared" si="108"/>
        <v>2034</v>
      </c>
      <c r="W123" s="25">
        <f t="shared" si="109"/>
        <v>1</v>
      </c>
      <c r="X123" s="25"/>
      <c r="Y123" s="25"/>
      <c r="Z123" s="62">
        <f t="shared" si="111"/>
        <v>0</v>
      </c>
      <c r="AA123" s="62">
        <f t="shared" si="112"/>
        <v>0</v>
      </c>
      <c r="AB123" s="62">
        <f t="shared" si="113"/>
        <v>0</v>
      </c>
      <c r="AC123" s="33">
        <f t="shared" si="114"/>
        <v>0</v>
      </c>
      <c r="AD123" s="69">
        <f t="shared" si="115"/>
        <v>0.92274800714263849</v>
      </c>
      <c r="AE123" s="70">
        <f t="shared" si="116"/>
        <v>0</v>
      </c>
      <c r="AF123" s="9"/>
      <c r="AG123" s="9"/>
      <c r="AH123" s="9"/>
      <c r="AI123" s="9"/>
      <c r="AJ123" s="9"/>
      <c r="AK123" s="9"/>
      <c r="AL123" s="9"/>
      <c r="AM123" s="75">
        <f t="shared" si="188"/>
        <v>0</v>
      </c>
      <c r="AN123" s="9"/>
      <c r="AO123" s="74">
        <f t="shared" si="117"/>
        <v>0</v>
      </c>
      <c r="AP123" s="75">
        <f t="shared" si="118"/>
        <v>0</v>
      </c>
      <c r="AQ123" s="76">
        <f t="shared" si="119"/>
        <v>0</v>
      </c>
      <c r="AR123" s="9"/>
      <c r="AS123" s="75">
        <f t="shared" si="120"/>
        <v>0</v>
      </c>
      <c r="AT123" s="74">
        <f t="shared" si="121"/>
        <v>0</v>
      </c>
      <c r="AU123" s="33">
        <f t="shared" si="122"/>
        <v>0</v>
      </c>
      <c r="AV123" s="9"/>
      <c r="AW123" s="74">
        <f t="shared" si="123"/>
        <v>0</v>
      </c>
      <c r="AX123" s="75">
        <f t="shared" si="124"/>
        <v>0</v>
      </c>
      <c r="AY123" s="76">
        <f t="shared" si="125"/>
        <v>0</v>
      </c>
      <c r="BB123" s="59">
        <f t="shared" si="126"/>
        <v>0</v>
      </c>
      <c r="BC123" s="59">
        <f t="shared" si="127"/>
        <v>0</v>
      </c>
      <c r="BD123" s="59">
        <f t="shared" si="128"/>
        <v>0</v>
      </c>
      <c r="BF123" s="59">
        <f t="shared" si="129"/>
        <v>0</v>
      </c>
      <c r="BG123" s="59">
        <f t="shared" si="130"/>
        <v>0</v>
      </c>
      <c r="BH123" s="59">
        <f t="shared" si="131"/>
        <v>0</v>
      </c>
      <c r="BI123" s="58">
        <f t="shared" si="132"/>
        <v>0</v>
      </c>
      <c r="BK123" s="59">
        <f t="shared" si="133"/>
        <v>0</v>
      </c>
      <c r="BL123" s="59">
        <f t="shared" si="134"/>
        <v>0</v>
      </c>
      <c r="BM123" s="59">
        <f t="shared" si="135"/>
        <v>0</v>
      </c>
      <c r="BN123" s="58">
        <f t="shared" si="136"/>
        <v>0</v>
      </c>
      <c r="BP123" s="58">
        <f t="shared" si="137"/>
        <v>0</v>
      </c>
      <c r="BR123" s="57">
        <f t="shared" si="138"/>
        <v>0</v>
      </c>
      <c r="BS123" s="57">
        <f t="shared" si="139"/>
        <v>0</v>
      </c>
      <c r="BT123" s="59">
        <f t="shared" si="140"/>
        <v>0</v>
      </c>
      <c r="BU123" s="58">
        <f t="shared" si="141"/>
        <v>0</v>
      </c>
      <c r="BW123" s="56">
        <f t="shared" si="142"/>
        <v>0</v>
      </c>
      <c r="BX123" s="14">
        <f t="shared" si="143"/>
        <v>0</v>
      </c>
      <c r="BY123" s="59">
        <f t="shared" si="144"/>
        <v>0</v>
      </c>
      <c r="BZ123" s="58">
        <f t="shared" si="145"/>
        <v>0</v>
      </c>
      <c r="CB123" s="58">
        <f t="shared" si="146"/>
        <v>0</v>
      </c>
      <c r="CD123" s="58">
        <f t="shared" si="147"/>
        <v>0</v>
      </c>
      <c r="CG123" s="59">
        <f t="shared" si="148"/>
        <v>0</v>
      </c>
      <c r="CH123" s="59">
        <f t="shared" si="149"/>
        <v>0</v>
      </c>
      <c r="CI123" s="59">
        <f t="shared" si="150"/>
        <v>0</v>
      </c>
      <c r="CK123" s="59">
        <f t="shared" si="151"/>
        <v>0</v>
      </c>
      <c r="CL123" s="59">
        <f t="shared" si="152"/>
        <v>0</v>
      </c>
      <c r="CM123" s="59">
        <f t="shared" si="153"/>
        <v>0</v>
      </c>
      <c r="CN123" s="58">
        <f t="shared" si="154"/>
        <v>0</v>
      </c>
      <c r="CP123" s="59">
        <f t="shared" si="155"/>
        <v>0</v>
      </c>
      <c r="CQ123" s="59">
        <f t="shared" si="156"/>
        <v>0</v>
      </c>
      <c r="CR123" s="59">
        <f t="shared" si="157"/>
        <v>0</v>
      </c>
      <c r="CS123" s="58">
        <f t="shared" si="158"/>
        <v>0</v>
      </c>
      <c r="CU123" s="59">
        <f t="shared" si="159"/>
        <v>0</v>
      </c>
      <c r="CV123" s="59">
        <f t="shared" si="160"/>
        <v>0</v>
      </c>
      <c r="CX123" s="59">
        <f t="shared" si="161"/>
        <v>0</v>
      </c>
      <c r="CY123" s="59">
        <f t="shared" si="162"/>
        <v>0</v>
      </c>
      <c r="CZ123" s="58">
        <f t="shared" si="163"/>
        <v>0</v>
      </c>
      <c r="DB123" s="59">
        <f t="shared" si="164"/>
        <v>0</v>
      </c>
      <c r="DC123" s="59">
        <f t="shared" si="165"/>
        <v>0</v>
      </c>
      <c r="DD123" s="58">
        <f t="shared" si="166"/>
        <v>0</v>
      </c>
      <c r="DF123" s="58">
        <f t="shared" si="167"/>
        <v>0</v>
      </c>
      <c r="DH123" s="58">
        <f t="shared" si="168"/>
        <v>0</v>
      </c>
      <c r="DJ123" s="57">
        <f t="shared" si="169"/>
        <v>0</v>
      </c>
      <c r="DK123" s="57">
        <f t="shared" si="170"/>
        <v>0</v>
      </c>
      <c r="DL123" s="59">
        <f t="shared" si="171"/>
        <v>0</v>
      </c>
      <c r="DM123" s="58">
        <f t="shared" si="172"/>
        <v>0</v>
      </c>
      <c r="DO123" s="56">
        <f t="shared" si="173"/>
        <v>0</v>
      </c>
      <c r="DP123" s="14">
        <f t="shared" si="174"/>
        <v>0</v>
      </c>
      <c r="DQ123" s="59">
        <f t="shared" si="175"/>
        <v>0</v>
      </c>
      <c r="DR123" s="49">
        <f t="shared" si="176"/>
        <v>0</v>
      </c>
      <c r="DT123" s="58">
        <f t="shared" si="177"/>
        <v>0</v>
      </c>
      <c r="DU123" s="58"/>
      <c r="DV123" s="59">
        <f t="shared" si="178"/>
        <v>0</v>
      </c>
      <c r="DX123" s="58">
        <f t="shared" si="179"/>
        <v>0</v>
      </c>
      <c r="EA123" s="59">
        <f t="shared" si="180"/>
        <v>0</v>
      </c>
      <c r="EB123" s="59">
        <f t="shared" si="181"/>
        <v>0</v>
      </c>
      <c r="EC123" s="58">
        <f t="shared" si="182"/>
        <v>0</v>
      </c>
      <c r="EE123" s="29">
        <f t="shared" si="183"/>
        <v>0</v>
      </c>
      <c r="EF123" s="29">
        <f t="shared" si="184"/>
        <v>0</v>
      </c>
      <c r="EG123" s="58">
        <f t="shared" si="185"/>
        <v>0</v>
      </c>
      <c r="EI123" s="58">
        <f t="shared" si="186"/>
        <v>0</v>
      </c>
      <c r="EK123" s="59">
        <v>121</v>
      </c>
      <c r="EL123" s="59">
        <f>APE!$N$91*EO122</f>
        <v>0</v>
      </c>
      <c r="EM123" s="59">
        <f>IF(EK123&gt;APE!$O$91,0,IF(EK123&gt;APE!$P$91,IF(APE!$E$91="SAC",APE!$C$93/(APE!$O$91-APE!$P$91),IF(APE!$E$91="PRICE",IF(EK123&gt;APE!$D$91,EN123-EL123,EN123-EL123-APE!$C$95/APE!$D$91),0)),0))</f>
        <v>0</v>
      </c>
      <c r="EN123" s="59">
        <f>IF(EK123&gt;APE!$O$91,0,IF(APE!$E$91="SAC",EL123+EM123,IF(APE!$E$91="PRICE",IF(EK123&gt;APE!$P$91,APE!$C$93*APE!$G$91,EL123),0)))</f>
        <v>0</v>
      </c>
      <c r="EO123" s="59">
        <f t="shared" si="187"/>
        <v>0</v>
      </c>
    </row>
    <row r="124" spans="2:145" x14ac:dyDescent="0.25">
      <c r="B124" s="5" t="s">
        <v>217</v>
      </c>
      <c r="D124" s="5" t="s">
        <v>218</v>
      </c>
      <c r="U124" s="61">
        <f t="shared" si="110"/>
        <v>49003</v>
      </c>
      <c r="V124" s="25">
        <f t="shared" si="108"/>
        <v>2034</v>
      </c>
      <c r="W124" s="25">
        <f t="shared" si="109"/>
        <v>2</v>
      </c>
      <c r="X124" s="25"/>
      <c r="Y124" s="25"/>
      <c r="Z124" s="62">
        <f t="shared" si="111"/>
        <v>0</v>
      </c>
      <c r="AA124" s="62">
        <f t="shared" si="112"/>
        <v>0</v>
      </c>
      <c r="AB124" s="62">
        <f t="shared" si="113"/>
        <v>0</v>
      </c>
      <c r="AC124" s="33">
        <f t="shared" si="114"/>
        <v>0</v>
      </c>
      <c r="AD124" s="69">
        <f t="shared" si="115"/>
        <v>0.92213508594896065</v>
      </c>
      <c r="AE124" s="70">
        <f t="shared" si="116"/>
        <v>0</v>
      </c>
      <c r="AF124" s="9"/>
      <c r="AG124" s="9"/>
      <c r="AH124" s="9"/>
      <c r="AI124" s="9"/>
      <c r="AJ124" s="9"/>
      <c r="AK124" s="9"/>
      <c r="AL124" s="9"/>
      <c r="AM124" s="75">
        <f t="shared" si="188"/>
        <v>0</v>
      </c>
      <c r="AN124" s="9"/>
      <c r="AO124" s="74">
        <f t="shared" si="117"/>
        <v>0</v>
      </c>
      <c r="AP124" s="75">
        <f t="shared" si="118"/>
        <v>0</v>
      </c>
      <c r="AQ124" s="76">
        <f t="shared" si="119"/>
        <v>0</v>
      </c>
      <c r="AR124" s="9"/>
      <c r="AS124" s="75">
        <f t="shared" si="120"/>
        <v>0</v>
      </c>
      <c r="AT124" s="74">
        <f t="shared" si="121"/>
        <v>0</v>
      </c>
      <c r="AU124" s="33">
        <f t="shared" si="122"/>
        <v>0</v>
      </c>
      <c r="AV124" s="9"/>
      <c r="AW124" s="74">
        <f t="shared" si="123"/>
        <v>0</v>
      </c>
      <c r="AX124" s="75">
        <f t="shared" si="124"/>
        <v>0</v>
      </c>
      <c r="AY124" s="76">
        <f t="shared" si="125"/>
        <v>0</v>
      </c>
      <c r="BB124" s="59">
        <f t="shared" si="126"/>
        <v>0</v>
      </c>
      <c r="BC124" s="59">
        <f t="shared" si="127"/>
        <v>0</v>
      </c>
      <c r="BD124" s="59">
        <f t="shared" si="128"/>
        <v>0</v>
      </c>
      <c r="BF124" s="59">
        <f t="shared" si="129"/>
        <v>0</v>
      </c>
      <c r="BG124" s="59">
        <f t="shared" si="130"/>
        <v>0</v>
      </c>
      <c r="BH124" s="59">
        <f t="shared" si="131"/>
        <v>0</v>
      </c>
      <c r="BI124" s="58">
        <f t="shared" si="132"/>
        <v>0</v>
      </c>
      <c r="BK124" s="59">
        <f t="shared" si="133"/>
        <v>0</v>
      </c>
      <c r="BL124" s="59">
        <f t="shared" si="134"/>
        <v>0</v>
      </c>
      <c r="BM124" s="59">
        <f t="shared" si="135"/>
        <v>0</v>
      </c>
      <c r="BN124" s="58">
        <f t="shared" si="136"/>
        <v>0</v>
      </c>
      <c r="BP124" s="58">
        <f t="shared" si="137"/>
        <v>0</v>
      </c>
      <c r="BR124" s="57">
        <f t="shared" si="138"/>
        <v>0</v>
      </c>
      <c r="BS124" s="57">
        <f t="shared" si="139"/>
        <v>0</v>
      </c>
      <c r="BT124" s="59">
        <f t="shared" si="140"/>
        <v>0</v>
      </c>
      <c r="BU124" s="58">
        <f t="shared" si="141"/>
        <v>0</v>
      </c>
      <c r="BW124" s="56">
        <f t="shared" si="142"/>
        <v>0</v>
      </c>
      <c r="BX124" s="14">
        <f t="shared" si="143"/>
        <v>0</v>
      </c>
      <c r="BY124" s="59">
        <f t="shared" si="144"/>
        <v>0</v>
      </c>
      <c r="BZ124" s="58">
        <f t="shared" si="145"/>
        <v>0</v>
      </c>
      <c r="CB124" s="58">
        <f t="shared" si="146"/>
        <v>0</v>
      </c>
      <c r="CD124" s="58">
        <f t="shared" si="147"/>
        <v>0</v>
      </c>
      <c r="CG124" s="59">
        <f t="shared" si="148"/>
        <v>0</v>
      </c>
      <c r="CH124" s="59">
        <f t="shared" si="149"/>
        <v>0</v>
      </c>
      <c r="CI124" s="59">
        <f t="shared" si="150"/>
        <v>0</v>
      </c>
      <c r="CK124" s="59">
        <f t="shared" si="151"/>
        <v>0</v>
      </c>
      <c r="CL124" s="59">
        <f t="shared" si="152"/>
        <v>0</v>
      </c>
      <c r="CM124" s="59">
        <f t="shared" si="153"/>
        <v>0</v>
      </c>
      <c r="CN124" s="58">
        <f t="shared" si="154"/>
        <v>0</v>
      </c>
      <c r="CP124" s="59">
        <f t="shared" si="155"/>
        <v>0</v>
      </c>
      <c r="CQ124" s="59">
        <f t="shared" si="156"/>
        <v>0</v>
      </c>
      <c r="CR124" s="59">
        <f t="shared" si="157"/>
        <v>0</v>
      </c>
      <c r="CS124" s="58">
        <f t="shared" si="158"/>
        <v>0</v>
      </c>
      <c r="CU124" s="59">
        <f t="shared" si="159"/>
        <v>0</v>
      </c>
      <c r="CV124" s="59">
        <f t="shared" si="160"/>
        <v>0</v>
      </c>
      <c r="CX124" s="59">
        <f t="shared" si="161"/>
        <v>0</v>
      </c>
      <c r="CY124" s="59">
        <f t="shared" si="162"/>
        <v>0</v>
      </c>
      <c r="CZ124" s="58">
        <f t="shared" si="163"/>
        <v>0</v>
      </c>
      <c r="DB124" s="59">
        <f t="shared" si="164"/>
        <v>0</v>
      </c>
      <c r="DC124" s="59">
        <f t="shared" si="165"/>
        <v>0</v>
      </c>
      <c r="DD124" s="58">
        <f t="shared" si="166"/>
        <v>0</v>
      </c>
      <c r="DF124" s="58">
        <f t="shared" si="167"/>
        <v>0</v>
      </c>
      <c r="DH124" s="58">
        <f t="shared" si="168"/>
        <v>0</v>
      </c>
      <c r="DJ124" s="57">
        <f t="shared" si="169"/>
        <v>0</v>
      </c>
      <c r="DK124" s="57">
        <f t="shared" si="170"/>
        <v>0</v>
      </c>
      <c r="DL124" s="59">
        <f t="shared" si="171"/>
        <v>0</v>
      </c>
      <c r="DM124" s="58">
        <f t="shared" si="172"/>
        <v>0</v>
      </c>
      <c r="DO124" s="56">
        <f t="shared" si="173"/>
        <v>0</v>
      </c>
      <c r="DP124" s="14">
        <f t="shared" si="174"/>
        <v>0</v>
      </c>
      <c r="DQ124" s="59">
        <f t="shared" si="175"/>
        <v>0</v>
      </c>
      <c r="DR124" s="49">
        <f t="shared" si="176"/>
        <v>0</v>
      </c>
      <c r="DT124" s="58">
        <f t="shared" si="177"/>
        <v>0</v>
      </c>
      <c r="DU124" s="58"/>
      <c r="DV124" s="59">
        <f t="shared" si="178"/>
        <v>0</v>
      </c>
      <c r="DX124" s="58">
        <f t="shared" si="179"/>
        <v>0</v>
      </c>
      <c r="EA124" s="59">
        <f t="shared" si="180"/>
        <v>0</v>
      </c>
      <c r="EB124" s="59">
        <f t="shared" si="181"/>
        <v>0</v>
      </c>
      <c r="EC124" s="58">
        <f t="shared" si="182"/>
        <v>0</v>
      </c>
      <c r="EE124" s="29">
        <f t="shared" si="183"/>
        <v>0</v>
      </c>
      <c r="EF124" s="29">
        <f t="shared" si="184"/>
        <v>0</v>
      </c>
      <c r="EG124" s="58">
        <f t="shared" si="185"/>
        <v>0</v>
      </c>
      <c r="EI124" s="58">
        <f t="shared" si="186"/>
        <v>0</v>
      </c>
      <c r="EK124" s="59">
        <v>122</v>
      </c>
      <c r="EL124" s="59">
        <f>APE!$N$91*EO123</f>
        <v>0</v>
      </c>
      <c r="EM124" s="59">
        <f>IF(EK124&gt;APE!$O$91,0,IF(EK124&gt;APE!$P$91,IF(APE!$E$91="SAC",APE!$C$93/(APE!$O$91-APE!$P$91),IF(APE!$E$91="PRICE",IF(EK124&gt;APE!$D$91,EN124-EL124,EN124-EL124-APE!$C$95/APE!$D$91),0)),0))</f>
        <v>0</v>
      </c>
      <c r="EN124" s="59">
        <f>IF(EK124&gt;APE!$O$91,0,IF(APE!$E$91="SAC",EL124+EM124,IF(APE!$E$91="PRICE",IF(EK124&gt;APE!$P$91,APE!$C$93*APE!$G$91,EL124),0)))</f>
        <v>0</v>
      </c>
      <c r="EO124" s="59">
        <f t="shared" si="187"/>
        <v>0</v>
      </c>
    </row>
    <row r="125" spans="2:145" x14ac:dyDescent="0.25">
      <c r="B125" s="5" t="s">
        <v>219</v>
      </c>
      <c r="D125" s="5" t="s">
        <v>220</v>
      </c>
      <c r="U125" s="61">
        <f t="shared" si="110"/>
        <v>49034</v>
      </c>
      <c r="V125" s="25">
        <f t="shared" si="108"/>
        <v>2034</v>
      </c>
      <c r="W125" s="25">
        <f t="shared" si="109"/>
        <v>3</v>
      </c>
      <c r="X125" s="25"/>
      <c r="Y125" s="25"/>
      <c r="Z125" s="62">
        <f t="shared" si="111"/>
        <v>0</v>
      </c>
      <c r="AA125" s="62">
        <f t="shared" si="112"/>
        <v>0</v>
      </c>
      <c r="AB125" s="62">
        <f t="shared" si="113"/>
        <v>0</v>
      </c>
      <c r="AC125" s="33">
        <f t="shared" si="114"/>
        <v>0</v>
      </c>
      <c r="AD125" s="69">
        <f t="shared" si="115"/>
        <v>0.92152257187877351</v>
      </c>
      <c r="AE125" s="70">
        <f t="shared" si="116"/>
        <v>0</v>
      </c>
      <c r="AF125" s="9"/>
      <c r="AG125" s="9"/>
      <c r="AH125" s="9"/>
      <c r="AI125" s="9"/>
      <c r="AJ125" s="9"/>
      <c r="AK125" s="9"/>
      <c r="AL125" s="9"/>
      <c r="AM125" s="75">
        <f t="shared" si="188"/>
        <v>0</v>
      </c>
      <c r="AN125" s="9"/>
      <c r="AO125" s="74">
        <f t="shared" si="117"/>
        <v>0</v>
      </c>
      <c r="AP125" s="75">
        <f t="shared" si="118"/>
        <v>0</v>
      </c>
      <c r="AQ125" s="76">
        <f t="shared" si="119"/>
        <v>0</v>
      </c>
      <c r="AR125" s="9"/>
      <c r="AS125" s="75">
        <f t="shared" si="120"/>
        <v>0</v>
      </c>
      <c r="AT125" s="74">
        <f t="shared" si="121"/>
        <v>0</v>
      </c>
      <c r="AU125" s="33">
        <f t="shared" si="122"/>
        <v>0</v>
      </c>
      <c r="AV125" s="9"/>
      <c r="AW125" s="74">
        <f t="shared" si="123"/>
        <v>0</v>
      </c>
      <c r="AX125" s="75">
        <f t="shared" si="124"/>
        <v>0</v>
      </c>
      <c r="AY125" s="76">
        <f t="shared" si="125"/>
        <v>0</v>
      </c>
      <c r="BB125" s="59">
        <f t="shared" si="126"/>
        <v>0</v>
      </c>
      <c r="BC125" s="59">
        <f t="shared" si="127"/>
        <v>0</v>
      </c>
      <c r="BD125" s="59">
        <f t="shared" si="128"/>
        <v>0</v>
      </c>
      <c r="BF125" s="59">
        <f t="shared" si="129"/>
        <v>0</v>
      </c>
      <c r="BG125" s="59">
        <f t="shared" si="130"/>
        <v>0</v>
      </c>
      <c r="BH125" s="59">
        <f t="shared" si="131"/>
        <v>0</v>
      </c>
      <c r="BI125" s="58">
        <f t="shared" si="132"/>
        <v>0</v>
      </c>
      <c r="BK125" s="59">
        <f t="shared" si="133"/>
        <v>0</v>
      </c>
      <c r="BL125" s="59">
        <f t="shared" si="134"/>
        <v>0</v>
      </c>
      <c r="BM125" s="59">
        <f t="shared" si="135"/>
        <v>0</v>
      </c>
      <c r="BN125" s="58">
        <f t="shared" si="136"/>
        <v>0</v>
      </c>
      <c r="BP125" s="58">
        <f t="shared" si="137"/>
        <v>0</v>
      </c>
      <c r="BR125" s="57">
        <f t="shared" si="138"/>
        <v>0</v>
      </c>
      <c r="BS125" s="57">
        <f t="shared" si="139"/>
        <v>0</v>
      </c>
      <c r="BT125" s="59">
        <f t="shared" si="140"/>
        <v>0</v>
      </c>
      <c r="BU125" s="58">
        <f t="shared" si="141"/>
        <v>0</v>
      </c>
      <c r="BW125" s="56">
        <f t="shared" si="142"/>
        <v>0</v>
      </c>
      <c r="BX125" s="14">
        <f t="shared" si="143"/>
        <v>0</v>
      </c>
      <c r="BY125" s="59">
        <f t="shared" si="144"/>
        <v>0</v>
      </c>
      <c r="BZ125" s="58">
        <f t="shared" si="145"/>
        <v>0</v>
      </c>
      <c r="CB125" s="58">
        <f t="shared" si="146"/>
        <v>0</v>
      </c>
      <c r="CD125" s="58">
        <f t="shared" si="147"/>
        <v>0</v>
      </c>
      <c r="CG125" s="59">
        <f t="shared" si="148"/>
        <v>0</v>
      </c>
      <c r="CH125" s="59">
        <f t="shared" si="149"/>
        <v>0</v>
      </c>
      <c r="CI125" s="59">
        <f t="shared" si="150"/>
        <v>0</v>
      </c>
      <c r="CK125" s="59">
        <f t="shared" si="151"/>
        <v>0</v>
      </c>
      <c r="CL125" s="59">
        <f t="shared" si="152"/>
        <v>0</v>
      </c>
      <c r="CM125" s="59">
        <f t="shared" si="153"/>
        <v>0</v>
      </c>
      <c r="CN125" s="58">
        <f t="shared" si="154"/>
        <v>0</v>
      </c>
      <c r="CP125" s="59">
        <f t="shared" si="155"/>
        <v>0</v>
      </c>
      <c r="CQ125" s="59">
        <f t="shared" si="156"/>
        <v>0</v>
      </c>
      <c r="CR125" s="59">
        <f t="shared" si="157"/>
        <v>0</v>
      </c>
      <c r="CS125" s="58">
        <f t="shared" si="158"/>
        <v>0</v>
      </c>
      <c r="CU125" s="59">
        <f t="shared" si="159"/>
        <v>0</v>
      </c>
      <c r="CV125" s="59">
        <f t="shared" si="160"/>
        <v>0</v>
      </c>
      <c r="CX125" s="59">
        <f t="shared" si="161"/>
        <v>0</v>
      </c>
      <c r="CY125" s="59">
        <f t="shared" si="162"/>
        <v>0</v>
      </c>
      <c r="CZ125" s="58">
        <f t="shared" si="163"/>
        <v>0</v>
      </c>
      <c r="DB125" s="59">
        <f t="shared" si="164"/>
        <v>0</v>
      </c>
      <c r="DC125" s="59">
        <f t="shared" si="165"/>
        <v>0</v>
      </c>
      <c r="DD125" s="58">
        <f t="shared" si="166"/>
        <v>0</v>
      </c>
      <c r="DF125" s="58">
        <f t="shared" si="167"/>
        <v>0</v>
      </c>
      <c r="DH125" s="58">
        <f t="shared" si="168"/>
        <v>0</v>
      </c>
      <c r="DJ125" s="57">
        <f t="shared" si="169"/>
        <v>0</v>
      </c>
      <c r="DK125" s="57">
        <f t="shared" si="170"/>
        <v>0</v>
      </c>
      <c r="DL125" s="59">
        <f t="shared" si="171"/>
        <v>0</v>
      </c>
      <c r="DM125" s="58">
        <f t="shared" si="172"/>
        <v>0</v>
      </c>
      <c r="DO125" s="56">
        <f t="shared" si="173"/>
        <v>0</v>
      </c>
      <c r="DP125" s="14">
        <f t="shared" si="174"/>
        <v>0</v>
      </c>
      <c r="DQ125" s="59">
        <f t="shared" si="175"/>
        <v>0</v>
      </c>
      <c r="DR125" s="49">
        <f t="shared" si="176"/>
        <v>0</v>
      </c>
      <c r="DT125" s="58">
        <f t="shared" si="177"/>
        <v>0</v>
      </c>
      <c r="DU125" s="58"/>
      <c r="DV125" s="59">
        <f t="shared" si="178"/>
        <v>0</v>
      </c>
      <c r="DX125" s="58">
        <f t="shared" si="179"/>
        <v>0</v>
      </c>
      <c r="EA125" s="59">
        <f t="shared" si="180"/>
        <v>0</v>
      </c>
      <c r="EB125" s="59">
        <f t="shared" si="181"/>
        <v>0</v>
      </c>
      <c r="EC125" s="58">
        <f t="shared" si="182"/>
        <v>0</v>
      </c>
      <c r="EE125" s="29">
        <f t="shared" si="183"/>
        <v>0</v>
      </c>
      <c r="EF125" s="29">
        <f t="shared" si="184"/>
        <v>0</v>
      </c>
      <c r="EG125" s="58">
        <f t="shared" si="185"/>
        <v>0</v>
      </c>
      <c r="EI125" s="58">
        <f t="shared" si="186"/>
        <v>0</v>
      </c>
      <c r="EK125" s="59">
        <v>123</v>
      </c>
      <c r="EL125" s="59">
        <f>APE!$N$91*EO124</f>
        <v>0</v>
      </c>
      <c r="EM125" s="59">
        <f>IF(EK125&gt;APE!$O$91,0,IF(EK125&gt;APE!$P$91,IF(APE!$E$91="SAC",APE!$C$93/(APE!$O$91-APE!$P$91),IF(APE!$E$91="PRICE",IF(EK125&gt;APE!$D$91,EN125-EL125,EN125-EL125-APE!$C$95/APE!$D$91),0)),0))</f>
        <v>0</v>
      </c>
      <c r="EN125" s="59">
        <f>IF(EK125&gt;APE!$O$91,0,IF(APE!$E$91="SAC",EL125+EM125,IF(APE!$E$91="PRICE",IF(EK125&gt;APE!$P$91,APE!$C$93*APE!$G$91,EL125),0)))</f>
        <v>0</v>
      </c>
      <c r="EO125" s="59">
        <f t="shared" si="187"/>
        <v>0</v>
      </c>
    </row>
    <row r="126" spans="2:145" x14ac:dyDescent="0.25">
      <c r="B126" s="5" t="s">
        <v>221</v>
      </c>
      <c r="D126" s="2"/>
      <c r="U126" s="61">
        <f t="shared" si="110"/>
        <v>49064</v>
      </c>
      <c r="V126" s="25">
        <f t="shared" si="108"/>
        <v>2034</v>
      </c>
      <c r="W126" s="25">
        <f t="shared" si="109"/>
        <v>4</v>
      </c>
      <c r="X126" s="25"/>
      <c r="Y126" s="25"/>
      <c r="Z126" s="62">
        <f t="shared" si="111"/>
        <v>0</v>
      </c>
      <c r="AA126" s="62">
        <f t="shared" si="112"/>
        <v>0</v>
      </c>
      <c r="AB126" s="62">
        <f t="shared" si="113"/>
        <v>0</v>
      </c>
      <c r="AC126" s="33">
        <f t="shared" si="114"/>
        <v>0</v>
      </c>
      <c r="AD126" s="69">
        <f t="shared" si="115"/>
        <v>0.9209104646616515</v>
      </c>
      <c r="AE126" s="70">
        <f t="shared" si="116"/>
        <v>0</v>
      </c>
      <c r="AF126" s="9"/>
      <c r="AG126" s="9"/>
      <c r="AH126" s="9"/>
      <c r="AI126" s="9"/>
      <c r="AJ126" s="9"/>
      <c r="AK126" s="9"/>
      <c r="AL126" s="9"/>
      <c r="AM126" s="75">
        <f t="shared" si="188"/>
        <v>0</v>
      </c>
      <c r="AN126" s="9"/>
      <c r="AO126" s="74">
        <f t="shared" si="117"/>
        <v>0</v>
      </c>
      <c r="AP126" s="75">
        <f t="shared" si="118"/>
        <v>0</v>
      </c>
      <c r="AQ126" s="76">
        <f t="shared" si="119"/>
        <v>0</v>
      </c>
      <c r="AR126" s="9"/>
      <c r="AS126" s="75">
        <f t="shared" si="120"/>
        <v>0</v>
      </c>
      <c r="AT126" s="74">
        <f t="shared" si="121"/>
        <v>0</v>
      </c>
      <c r="AU126" s="33">
        <f t="shared" si="122"/>
        <v>0</v>
      </c>
      <c r="AV126" s="9"/>
      <c r="AW126" s="74">
        <f t="shared" si="123"/>
        <v>0</v>
      </c>
      <c r="AX126" s="75">
        <f t="shared" si="124"/>
        <v>0</v>
      </c>
      <c r="AY126" s="76">
        <f t="shared" si="125"/>
        <v>0</v>
      </c>
      <c r="BB126" s="59">
        <f t="shared" si="126"/>
        <v>0</v>
      </c>
      <c r="BC126" s="59">
        <f t="shared" si="127"/>
        <v>0</v>
      </c>
      <c r="BD126" s="59">
        <f t="shared" si="128"/>
        <v>0</v>
      </c>
      <c r="BF126" s="59">
        <f t="shared" si="129"/>
        <v>0</v>
      </c>
      <c r="BG126" s="59">
        <f t="shared" si="130"/>
        <v>0</v>
      </c>
      <c r="BH126" s="59">
        <f t="shared" si="131"/>
        <v>0</v>
      </c>
      <c r="BI126" s="58">
        <f t="shared" si="132"/>
        <v>0</v>
      </c>
      <c r="BK126" s="59">
        <f t="shared" si="133"/>
        <v>0</v>
      </c>
      <c r="BL126" s="59">
        <f t="shared" si="134"/>
        <v>0</v>
      </c>
      <c r="BM126" s="59">
        <f t="shared" si="135"/>
        <v>0</v>
      </c>
      <c r="BN126" s="58">
        <f t="shared" si="136"/>
        <v>0</v>
      </c>
      <c r="BP126" s="58">
        <f t="shared" si="137"/>
        <v>0</v>
      </c>
      <c r="BR126" s="57">
        <f t="shared" si="138"/>
        <v>0</v>
      </c>
      <c r="BS126" s="57">
        <f t="shared" si="139"/>
        <v>0</v>
      </c>
      <c r="BT126" s="59">
        <f t="shared" si="140"/>
        <v>0</v>
      </c>
      <c r="BU126" s="58">
        <f t="shared" si="141"/>
        <v>0</v>
      </c>
      <c r="BW126" s="56">
        <f t="shared" si="142"/>
        <v>0</v>
      </c>
      <c r="BX126" s="14">
        <f t="shared" si="143"/>
        <v>0</v>
      </c>
      <c r="BY126" s="59">
        <f t="shared" si="144"/>
        <v>0</v>
      </c>
      <c r="BZ126" s="58">
        <f t="shared" si="145"/>
        <v>0</v>
      </c>
      <c r="CB126" s="58">
        <f t="shared" si="146"/>
        <v>0</v>
      </c>
      <c r="CD126" s="58">
        <f t="shared" si="147"/>
        <v>0</v>
      </c>
      <c r="CG126" s="59">
        <f t="shared" si="148"/>
        <v>0</v>
      </c>
      <c r="CH126" s="59">
        <f t="shared" si="149"/>
        <v>0</v>
      </c>
      <c r="CI126" s="59">
        <f t="shared" si="150"/>
        <v>0</v>
      </c>
      <c r="CK126" s="59">
        <f t="shared" si="151"/>
        <v>0</v>
      </c>
      <c r="CL126" s="59">
        <f t="shared" si="152"/>
        <v>0</v>
      </c>
      <c r="CM126" s="59">
        <f t="shared" si="153"/>
        <v>0</v>
      </c>
      <c r="CN126" s="58">
        <f t="shared" si="154"/>
        <v>0</v>
      </c>
      <c r="CP126" s="59">
        <f t="shared" si="155"/>
        <v>0</v>
      </c>
      <c r="CQ126" s="59">
        <f t="shared" si="156"/>
        <v>0</v>
      </c>
      <c r="CR126" s="59">
        <f t="shared" si="157"/>
        <v>0</v>
      </c>
      <c r="CS126" s="58">
        <f t="shared" si="158"/>
        <v>0</v>
      </c>
      <c r="CU126" s="59">
        <f t="shared" si="159"/>
        <v>0</v>
      </c>
      <c r="CV126" s="59">
        <f t="shared" si="160"/>
        <v>0</v>
      </c>
      <c r="CX126" s="59">
        <f t="shared" si="161"/>
        <v>0</v>
      </c>
      <c r="CY126" s="59">
        <f t="shared" si="162"/>
        <v>0</v>
      </c>
      <c r="CZ126" s="58">
        <f t="shared" si="163"/>
        <v>0</v>
      </c>
      <c r="DB126" s="59">
        <f t="shared" si="164"/>
        <v>0</v>
      </c>
      <c r="DC126" s="59">
        <f t="shared" si="165"/>
        <v>0</v>
      </c>
      <c r="DD126" s="58">
        <f t="shared" si="166"/>
        <v>0</v>
      </c>
      <c r="DF126" s="58">
        <f t="shared" si="167"/>
        <v>0</v>
      </c>
      <c r="DH126" s="58">
        <f t="shared" si="168"/>
        <v>0</v>
      </c>
      <c r="DJ126" s="57">
        <f t="shared" si="169"/>
        <v>0</v>
      </c>
      <c r="DK126" s="57">
        <f t="shared" si="170"/>
        <v>0</v>
      </c>
      <c r="DL126" s="59">
        <f t="shared" si="171"/>
        <v>0</v>
      </c>
      <c r="DM126" s="58">
        <f t="shared" si="172"/>
        <v>0</v>
      </c>
      <c r="DO126" s="56">
        <f t="shared" si="173"/>
        <v>0</v>
      </c>
      <c r="DP126" s="14">
        <f t="shared" si="174"/>
        <v>0</v>
      </c>
      <c r="DQ126" s="59">
        <f t="shared" si="175"/>
        <v>0</v>
      </c>
      <c r="DR126" s="49">
        <f t="shared" si="176"/>
        <v>0</v>
      </c>
      <c r="DT126" s="58">
        <f t="shared" si="177"/>
        <v>0</v>
      </c>
      <c r="DU126" s="58"/>
      <c r="DV126" s="59">
        <f t="shared" si="178"/>
        <v>0</v>
      </c>
      <c r="DX126" s="58">
        <f t="shared" si="179"/>
        <v>0</v>
      </c>
      <c r="EA126" s="59">
        <f t="shared" si="180"/>
        <v>0</v>
      </c>
      <c r="EB126" s="59">
        <f t="shared" si="181"/>
        <v>0</v>
      </c>
      <c r="EC126" s="58">
        <f t="shared" si="182"/>
        <v>0</v>
      </c>
      <c r="EE126" s="29">
        <f t="shared" si="183"/>
        <v>0</v>
      </c>
      <c r="EF126" s="29">
        <f t="shared" si="184"/>
        <v>0</v>
      </c>
      <c r="EG126" s="58">
        <f t="shared" si="185"/>
        <v>0</v>
      </c>
      <c r="EI126" s="58">
        <f t="shared" si="186"/>
        <v>0</v>
      </c>
      <c r="EK126" s="59">
        <v>124</v>
      </c>
      <c r="EL126" s="59">
        <f>APE!$N$91*EO125</f>
        <v>0</v>
      </c>
      <c r="EM126" s="59">
        <f>IF(EK126&gt;APE!$O$91,0,IF(EK126&gt;APE!$P$91,IF(APE!$E$91="SAC",APE!$C$93/(APE!$O$91-APE!$P$91),IF(APE!$E$91="PRICE",IF(EK126&gt;APE!$D$91,EN126-EL126,EN126-EL126-APE!$C$95/APE!$D$91),0)),0))</f>
        <v>0</v>
      </c>
      <c r="EN126" s="59">
        <f>IF(EK126&gt;APE!$O$91,0,IF(APE!$E$91="SAC",EL126+EM126,IF(APE!$E$91="PRICE",IF(EK126&gt;APE!$P$91,APE!$C$93*APE!$G$91,EL126),0)))</f>
        <v>0</v>
      </c>
      <c r="EO126" s="59">
        <f t="shared" si="187"/>
        <v>0</v>
      </c>
    </row>
    <row r="127" spans="2:145" s="16" customFormat="1" x14ac:dyDescent="0.25">
      <c r="D127" s="4" t="s">
        <v>222</v>
      </c>
      <c r="U127" s="61">
        <f t="shared" si="110"/>
        <v>49095</v>
      </c>
      <c r="V127" s="25">
        <f t="shared" si="108"/>
        <v>2034</v>
      </c>
      <c r="W127" s="25">
        <f t="shared" si="109"/>
        <v>5</v>
      </c>
      <c r="X127" s="25"/>
      <c r="Y127" s="28"/>
      <c r="Z127" s="62">
        <f t="shared" si="111"/>
        <v>0</v>
      </c>
      <c r="AA127" s="62">
        <f t="shared" si="112"/>
        <v>0</v>
      </c>
      <c r="AB127" s="62">
        <f t="shared" si="113"/>
        <v>0</v>
      </c>
      <c r="AC127" s="33">
        <f t="shared" si="114"/>
        <v>0</v>
      </c>
      <c r="AD127" s="69">
        <f t="shared" si="115"/>
        <v>0.92029876402734867</v>
      </c>
      <c r="AE127" s="70">
        <f t="shared" si="116"/>
        <v>0</v>
      </c>
      <c r="AF127" s="9"/>
      <c r="AG127" s="9"/>
      <c r="AH127" s="9"/>
      <c r="AI127" s="9"/>
      <c r="AJ127" s="9"/>
      <c r="AK127" s="9"/>
      <c r="AL127" s="9"/>
      <c r="AM127" s="75">
        <f t="shared" si="188"/>
        <v>0</v>
      </c>
      <c r="AN127" s="9"/>
      <c r="AO127" s="74">
        <f t="shared" si="117"/>
        <v>0</v>
      </c>
      <c r="AP127" s="75">
        <f t="shared" si="118"/>
        <v>0</v>
      </c>
      <c r="AQ127" s="76">
        <f t="shared" si="119"/>
        <v>0</v>
      </c>
      <c r="AR127" s="9"/>
      <c r="AS127" s="75">
        <f t="shared" si="120"/>
        <v>0</v>
      </c>
      <c r="AT127" s="74">
        <f t="shared" si="121"/>
        <v>0</v>
      </c>
      <c r="AU127" s="33">
        <f t="shared" si="122"/>
        <v>0</v>
      </c>
      <c r="AV127" s="9"/>
      <c r="AW127" s="74">
        <f t="shared" si="123"/>
        <v>0</v>
      </c>
      <c r="AX127" s="75">
        <f t="shared" si="124"/>
        <v>0</v>
      </c>
      <c r="AY127" s="76">
        <f t="shared" si="125"/>
        <v>0</v>
      </c>
      <c r="BB127" s="59">
        <f t="shared" si="126"/>
        <v>0</v>
      </c>
      <c r="BC127" s="59">
        <f t="shared" si="127"/>
        <v>0</v>
      </c>
      <c r="BD127" s="59">
        <f t="shared" si="128"/>
        <v>0</v>
      </c>
      <c r="BF127" s="59">
        <f t="shared" si="129"/>
        <v>0</v>
      </c>
      <c r="BG127" s="59">
        <f t="shared" si="130"/>
        <v>0</v>
      </c>
      <c r="BH127" s="59">
        <f t="shared" si="131"/>
        <v>0</v>
      </c>
      <c r="BI127" s="58">
        <f t="shared" si="132"/>
        <v>0</v>
      </c>
      <c r="BK127" s="59">
        <f t="shared" si="133"/>
        <v>0</v>
      </c>
      <c r="BL127" s="59">
        <f t="shared" si="134"/>
        <v>0</v>
      </c>
      <c r="BM127" s="59">
        <f t="shared" si="135"/>
        <v>0</v>
      </c>
      <c r="BN127" s="58">
        <f t="shared" si="136"/>
        <v>0</v>
      </c>
      <c r="BP127" s="58">
        <f t="shared" si="137"/>
        <v>0</v>
      </c>
      <c r="BR127" s="57">
        <f t="shared" si="138"/>
        <v>0</v>
      </c>
      <c r="BS127" s="57">
        <f t="shared" si="139"/>
        <v>0</v>
      </c>
      <c r="BT127" s="59">
        <f t="shared" si="140"/>
        <v>0</v>
      </c>
      <c r="BU127" s="58">
        <f t="shared" si="141"/>
        <v>0</v>
      </c>
      <c r="BW127" s="56">
        <f t="shared" si="142"/>
        <v>0</v>
      </c>
      <c r="BX127" s="14">
        <f t="shared" si="143"/>
        <v>0</v>
      </c>
      <c r="BY127" s="59">
        <f t="shared" si="144"/>
        <v>0</v>
      </c>
      <c r="BZ127" s="58">
        <f t="shared" si="145"/>
        <v>0</v>
      </c>
      <c r="CB127" s="58">
        <f t="shared" si="146"/>
        <v>0</v>
      </c>
      <c r="CD127" s="58">
        <f t="shared" si="147"/>
        <v>0</v>
      </c>
      <c r="CG127" s="59">
        <f t="shared" si="148"/>
        <v>0</v>
      </c>
      <c r="CH127" s="59">
        <f t="shared" si="149"/>
        <v>0</v>
      </c>
      <c r="CI127" s="59">
        <f t="shared" si="150"/>
        <v>0</v>
      </c>
      <c r="CK127" s="59">
        <f t="shared" si="151"/>
        <v>0</v>
      </c>
      <c r="CL127" s="59">
        <f t="shared" si="152"/>
        <v>0</v>
      </c>
      <c r="CM127" s="59">
        <f t="shared" si="153"/>
        <v>0</v>
      </c>
      <c r="CN127" s="58">
        <f t="shared" si="154"/>
        <v>0</v>
      </c>
      <c r="CP127" s="59">
        <f t="shared" si="155"/>
        <v>0</v>
      </c>
      <c r="CQ127" s="59">
        <f t="shared" si="156"/>
        <v>0</v>
      </c>
      <c r="CR127" s="59">
        <f t="shared" si="157"/>
        <v>0</v>
      </c>
      <c r="CS127" s="58">
        <f t="shared" si="158"/>
        <v>0</v>
      </c>
      <c r="CU127" s="59">
        <f t="shared" si="159"/>
        <v>0</v>
      </c>
      <c r="CV127" s="59">
        <f t="shared" si="160"/>
        <v>0</v>
      </c>
      <c r="CX127" s="59">
        <f t="shared" si="161"/>
        <v>0</v>
      </c>
      <c r="CY127" s="59">
        <f t="shared" si="162"/>
        <v>0</v>
      </c>
      <c r="CZ127" s="58">
        <f t="shared" si="163"/>
        <v>0</v>
      </c>
      <c r="DB127" s="59">
        <f t="shared" si="164"/>
        <v>0</v>
      </c>
      <c r="DC127" s="59">
        <f t="shared" si="165"/>
        <v>0</v>
      </c>
      <c r="DD127" s="58">
        <f t="shared" si="166"/>
        <v>0</v>
      </c>
      <c r="DF127" s="58">
        <f t="shared" si="167"/>
        <v>0</v>
      </c>
      <c r="DH127" s="58">
        <f t="shared" si="168"/>
        <v>0</v>
      </c>
      <c r="DJ127" s="57">
        <f t="shared" si="169"/>
        <v>0</v>
      </c>
      <c r="DK127" s="57">
        <f t="shared" si="170"/>
        <v>0</v>
      </c>
      <c r="DL127" s="59">
        <f t="shared" si="171"/>
        <v>0</v>
      </c>
      <c r="DM127" s="58">
        <f t="shared" si="172"/>
        <v>0</v>
      </c>
      <c r="DO127" s="56">
        <f t="shared" si="173"/>
        <v>0</v>
      </c>
      <c r="DP127" s="14">
        <f t="shared" si="174"/>
        <v>0</v>
      </c>
      <c r="DQ127" s="59">
        <f t="shared" si="175"/>
        <v>0</v>
      </c>
      <c r="DR127" s="49">
        <f t="shared" si="176"/>
        <v>0</v>
      </c>
      <c r="DT127" s="58">
        <f t="shared" si="177"/>
        <v>0</v>
      </c>
      <c r="DU127" s="58"/>
      <c r="DV127" s="59">
        <f t="shared" si="178"/>
        <v>0</v>
      </c>
      <c r="DX127" s="58">
        <f t="shared" si="179"/>
        <v>0</v>
      </c>
      <c r="EA127" s="59">
        <f t="shared" si="180"/>
        <v>0</v>
      </c>
      <c r="EB127" s="59">
        <f t="shared" si="181"/>
        <v>0</v>
      </c>
      <c r="EC127" s="58">
        <f t="shared" si="182"/>
        <v>0</v>
      </c>
      <c r="EE127" s="29">
        <f t="shared" si="183"/>
        <v>0</v>
      </c>
      <c r="EF127" s="29">
        <f t="shared" si="184"/>
        <v>0</v>
      </c>
      <c r="EG127" s="58">
        <f t="shared" si="185"/>
        <v>0</v>
      </c>
      <c r="EI127" s="58">
        <f t="shared" si="186"/>
        <v>0</v>
      </c>
      <c r="EK127" s="59">
        <v>125</v>
      </c>
      <c r="EL127" s="59">
        <f>APE!$N$91*EO126</f>
        <v>0</v>
      </c>
      <c r="EM127" s="59">
        <f>IF(EK127&gt;APE!$O$91,0,IF(EK127&gt;APE!$P$91,IF(APE!$E$91="SAC",APE!$C$93/(APE!$O$91-APE!$P$91),IF(APE!$E$91="PRICE",IF(EK127&gt;APE!$D$91,EN127-EL127,EN127-EL127-APE!$C$95/APE!$D$91),0)),0))</f>
        <v>0</v>
      </c>
      <c r="EN127" s="59">
        <f>IF(EK127&gt;APE!$O$91,0,IF(APE!$E$91="SAC",EL127+EM127,IF(APE!$E$91="PRICE",IF(EK127&gt;APE!$P$91,APE!$C$93*APE!$G$91,EL127),0)))</f>
        <v>0</v>
      </c>
      <c r="EO127" s="59">
        <f t="shared" si="187"/>
        <v>0</v>
      </c>
    </row>
    <row r="128" spans="2:145" x14ac:dyDescent="0.25">
      <c r="D128" s="5" t="s">
        <v>223</v>
      </c>
      <c r="U128" s="61">
        <f t="shared" si="110"/>
        <v>49125</v>
      </c>
      <c r="V128" s="25">
        <f t="shared" si="108"/>
        <v>2034</v>
      </c>
      <c r="W128" s="25">
        <f t="shared" si="109"/>
        <v>6</v>
      </c>
      <c r="X128" s="25"/>
      <c r="Y128" s="25"/>
      <c r="Z128" s="62">
        <f t="shared" si="111"/>
        <v>0</v>
      </c>
      <c r="AA128" s="62">
        <f t="shared" si="112"/>
        <v>0</v>
      </c>
      <c r="AB128" s="62">
        <f t="shared" si="113"/>
        <v>0</v>
      </c>
      <c r="AC128" s="33">
        <f t="shared" si="114"/>
        <v>0</v>
      </c>
      <c r="AD128" s="69">
        <f t="shared" si="115"/>
        <v>0.91968746970579873</v>
      </c>
      <c r="AE128" s="70">
        <f t="shared" si="116"/>
        <v>0</v>
      </c>
      <c r="AF128" s="9"/>
      <c r="AG128" s="9"/>
      <c r="AH128" s="9"/>
      <c r="AI128" s="9"/>
      <c r="AJ128" s="9"/>
      <c r="AK128" s="9"/>
      <c r="AL128" s="9"/>
      <c r="AM128" s="75">
        <f t="shared" si="188"/>
        <v>0</v>
      </c>
      <c r="AN128" s="9"/>
      <c r="AO128" s="74">
        <f t="shared" si="117"/>
        <v>0</v>
      </c>
      <c r="AP128" s="75">
        <f t="shared" si="118"/>
        <v>0</v>
      </c>
      <c r="AQ128" s="76">
        <f t="shared" si="119"/>
        <v>0</v>
      </c>
      <c r="AR128" s="9"/>
      <c r="AS128" s="75">
        <f t="shared" si="120"/>
        <v>0</v>
      </c>
      <c r="AT128" s="74">
        <f t="shared" si="121"/>
        <v>0</v>
      </c>
      <c r="AU128" s="33">
        <f t="shared" si="122"/>
        <v>0</v>
      </c>
      <c r="AV128" s="9"/>
      <c r="AW128" s="74">
        <f t="shared" si="123"/>
        <v>0</v>
      </c>
      <c r="AX128" s="75">
        <f t="shared" si="124"/>
        <v>0</v>
      </c>
      <c r="AY128" s="76">
        <f t="shared" si="125"/>
        <v>0</v>
      </c>
      <c r="BB128" s="59">
        <f t="shared" si="126"/>
        <v>0</v>
      </c>
      <c r="BC128" s="59">
        <f t="shared" si="127"/>
        <v>0</v>
      </c>
      <c r="BD128" s="59">
        <f t="shared" si="128"/>
        <v>0</v>
      </c>
      <c r="BF128" s="59">
        <f t="shared" si="129"/>
        <v>0</v>
      </c>
      <c r="BG128" s="59">
        <f t="shared" si="130"/>
        <v>0</v>
      </c>
      <c r="BH128" s="59">
        <f t="shared" si="131"/>
        <v>0</v>
      </c>
      <c r="BI128" s="58">
        <f t="shared" si="132"/>
        <v>0</v>
      </c>
      <c r="BK128" s="59">
        <f t="shared" si="133"/>
        <v>0</v>
      </c>
      <c r="BL128" s="59">
        <f t="shared" si="134"/>
        <v>0</v>
      </c>
      <c r="BM128" s="59">
        <f t="shared" si="135"/>
        <v>0</v>
      </c>
      <c r="BN128" s="58">
        <f t="shared" si="136"/>
        <v>0</v>
      </c>
      <c r="BP128" s="58">
        <f t="shared" si="137"/>
        <v>0</v>
      </c>
      <c r="BR128" s="57">
        <f t="shared" si="138"/>
        <v>0</v>
      </c>
      <c r="BS128" s="57">
        <f t="shared" si="139"/>
        <v>0</v>
      </c>
      <c r="BT128" s="59">
        <f t="shared" si="140"/>
        <v>0</v>
      </c>
      <c r="BU128" s="58">
        <f t="shared" si="141"/>
        <v>0</v>
      </c>
      <c r="BW128" s="56">
        <f t="shared" si="142"/>
        <v>0</v>
      </c>
      <c r="BX128" s="14">
        <f t="shared" si="143"/>
        <v>0</v>
      </c>
      <c r="BY128" s="59">
        <f t="shared" si="144"/>
        <v>0</v>
      </c>
      <c r="BZ128" s="58">
        <f t="shared" si="145"/>
        <v>0</v>
      </c>
      <c r="CB128" s="58">
        <f t="shared" si="146"/>
        <v>0</v>
      </c>
      <c r="CD128" s="58">
        <f t="shared" si="147"/>
        <v>0</v>
      </c>
      <c r="CG128" s="59">
        <f t="shared" si="148"/>
        <v>0</v>
      </c>
      <c r="CH128" s="59">
        <f t="shared" si="149"/>
        <v>0</v>
      </c>
      <c r="CI128" s="59">
        <f t="shared" si="150"/>
        <v>0</v>
      </c>
      <c r="CK128" s="59">
        <f t="shared" si="151"/>
        <v>0</v>
      </c>
      <c r="CL128" s="59">
        <f t="shared" si="152"/>
        <v>0</v>
      </c>
      <c r="CM128" s="59">
        <f t="shared" si="153"/>
        <v>0</v>
      </c>
      <c r="CN128" s="58">
        <f t="shared" si="154"/>
        <v>0</v>
      </c>
      <c r="CP128" s="59">
        <f t="shared" si="155"/>
        <v>0</v>
      </c>
      <c r="CQ128" s="59">
        <f t="shared" si="156"/>
        <v>0</v>
      </c>
      <c r="CR128" s="59">
        <f t="shared" si="157"/>
        <v>0</v>
      </c>
      <c r="CS128" s="58">
        <f t="shared" si="158"/>
        <v>0</v>
      </c>
      <c r="CU128" s="59">
        <f t="shared" si="159"/>
        <v>0</v>
      </c>
      <c r="CV128" s="59">
        <f t="shared" si="160"/>
        <v>0</v>
      </c>
      <c r="CX128" s="59">
        <f t="shared" si="161"/>
        <v>0</v>
      </c>
      <c r="CY128" s="59">
        <f t="shared" si="162"/>
        <v>0</v>
      </c>
      <c r="CZ128" s="58">
        <f t="shared" si="163"/>
        <v>0</v>
      </c>
      <c r="DB128" s="59">
        <f t="shared" si="164"/>
        <v>0</v>
      </c>
      <c r="DC128" s="59">
        <f t="shared" si="165"/>
        <v>0</v>
      </c>
      <c r="DD128" s="58">
        <f t="shared" si="166"/>
        <v>0</v>
      </c>
      <c r="DF128" s="58">
        <f t="shared" si="167"/>
        <v>0</v>
      </c>
      <c r="DH128" s="58">
        <f t="shared" si="168"/>
        <v>0</v>
      </c>
      <c r="DJ128" s="57">
        <f t="shared" si="169"/>
        <v>0</v>
      </c>
      <c r="DK128" s="57">
        <f t="shared" si="170"/>
        <v>0</v>
      </c>
      <c r="DL128" s="59">
        <f t="shared" si="171"/>
        <v>0</v>
      </c>
      <c r="DM128" s="58">
        <f t="shared" si="172"/>
        <v>0</v>
      </c>
      <c r="DO128" s="56">
        <f t="shared" si="173"/>
        <v>0</v>
      </c>
      <c r="DP128" s="14">
        <f t="shared" si="174"/>
        <v>0</v>
      </c>
      <c r="DQ128" s="59">
        <f t="shared" si="175"/>
        <v>0</v>
      </c>
      <c r="DR128" s="49">
        <f t="shared" si="176"/>
        <v>0</v>
      </c>
      <c r="DT128" s="58">
        <f t="shared" si="177"/>
        <v>0</v>
      </c>
      <c r="DU128" s="58"/>
      <c r="DV128" s="59">
        <f t="shared" si="178"/>
        <v>0</v>
      </c>
      <c r="DX128" s="58">
        <f t="shared" si="179"/>
        <v>0</v>
      </c>
      <c r="EA128" s="59">
        <f t="shared" si="180"/>
        <v>0</v>
      </c>
      <c r="EB128" s="59">
        <f t="shared" si="181"/>
        <v>0</v>
      </c>
      <c r="EC128" s="58">
        <f t="shared" si="182"/>
        <v>0</v>
      </c>
      <c r="EE128" s="29">
        <f t="shared" si="183"/>
        <v>0</v>
      </c>
      <c r="EF128" s="29">
        <f t="shared" si="184"/>
        <v>0</v>
      </c>
      <c r="EG128" s="58">
        <f t="shared" si="185"/>
        <v>0</v>
      </c>
      <c r="EI128" s="58">
        <f t="shared" si="186"/>
        <v>0</v>
      </c>
      <c r="EK128" s="59">
        <v>126</v>
      </c>
      <c r="EL128" s="59">
        <f>APE!$N$91*EO127</f>
        <v>0</v>
      </c>
      <c r="EM128" s="59">
        <f>IF(EK128&gt;APE!$O$91,0,IF(EK128&gt;APE!$P$91,IF(APE!$E$91="SAC",APE!$C$93/(APE!$O$91-APE!$P$91),IF(APE!$E$91="PRICE",IF(EK128&gt;APE!$D$91,EN128-EL128,EN128-EL128-APE!$C$95/APE!$D$91),0)),0))</f>
        <v>0</v>
      </c>
      <c r="EN128" s="59">
        <f>IF(EK128&gt;APE!$O$91,0,IF(APE!$E$91="SAC",EL128+EM128,IF(APE!$E$91="PRICE",IF(EK128&gt;APE!$P$91,APE!$C$93*APE!$G$91,EL128),0)))</f>
        <v>0</v>
      </c>
      <c r="EO128" s="59">
        <f t="shared" si="187"/>
        <v>0</v>
      </c>
    </row>
    <row r="129" spans="4:145" x14ac:dyDescent="0.25">
      <c r="D129" s="5" t="s">
        <v>224</v>
      </c>
      <c r="U129" s="61">
        <f t="shared" si="110"/>
        <v>49156</v>
      </c>
      <c r="V129" s="25">
        <f t="shared" si="108"/>
        <v>2034</v>
      </c>
      <c r="W129" s="25">
        <f t="shared" si="109"/>
        <v>7</v>
      </c>
      <c r="X129" s="25"/>
      <c r="Y129" s="25"/>
      <c r="Z129" s="62">
        <f t="shared" si="111"/>
        <v>0</v>
      </c>
      <c r="AA129" s="62">
        <f t="shared" si="112"/>
        <v>0</v>
      </c>
      <c r="AB129" s="62">
        <f t="shared" si="113"/>
        <v>0</v>
      </c>
      <c r="AC129" s="33">
        <f t="shared" si="114"/>
        <v>0</v>
      </c>
      <c r="AD129" s="69">
        <f t="shared" si="115"/>
        <v>0.91907658142711457</v>
      </c>
      <c r="AE129" s="70">
        <f t="shared" si="116"/>
        <v>0</v>
      </c>
      <c r="AF129" s="9"/>
      <c r="AG129" s="9"/>
      <c r="AH129" s="9"/>
      <c r="AI129" s="9"/>
      <c r="AJ129" s="9"/>
      <c r="AK129" s="9"/>
      <c r="AL129" s="9"/>
      <c r="AM129" s="75">
        <f t="shared" si="188"/>
        <v>0</v>
      </c>
      <c r="AN129" s="9"/>
      <c r="AO129" s="74">
        <f t="shared" si="117"/>
        <v>0</v>
      </c>
      <c r="AP129" s="75">
        <f t="shared" si="118"/>
        <v>0</v>
      </c>
      <c r="AQ129" s="76">
        <f t="shared" si="119"/>
        <v>0</v>
      </c>
      <c r="AR129" s="9"/>
      <c r="AS129" s="75">
        <f t="shared" si="120"/>
        <v>0</v>
      </c>
      <c r="AT129" s="74">
        <f t="shared" si="121"/>
        <v>0</v>
      </c>
      <c r="AU129" s="33">
        <f t="shared" si="122"/>
        <v>0</v>
      </c>
      <c r="AV129" s="9"/>
      <c r="AW129" s="74">
        <f t="shared" si="123"/>
        <v>0</v>
      </c>
      <c r="AX129" s="75">
        <f t="shared" si="124"/>
        <v>0</v>
      </c>
      <c r="AY129" s="76">
        <f t="shared" si="125"/>
        <v>0</v>
      </c>
      <c r="BB129" s="59">
        <f t="shared" si="126"/>
        <v>0</v>
      </c>
      <c r="BC129" s="59">
        <f t="shared" si="127"/>
        <v>0</v>
      </c>
      <c r="BD129" s="59">
        <f t="shared" si="128"/>
        <v>0</v>
      </c>
      <c r="BF129" s="59">
        <f t="shared" si="129"/>
        <v>0</v>
      </c>
      <c r="BG129" s="59">
        <f t="shared" si="130"/>
        <v>0</v>
      </c>
      <c r="BH129" s="59">
        <f t="shared" si="131"/>
        <v>0</v>
      </c>
      <c r="BI129" s="58">
        <f t="shared" si="132"/>
        <v>0</v>
      </c>
      <c r="BK129" s="59">
        <f t="shared" si="133"/>
        <v>0</v>
      </c>
      <c r="BL129" s="59">
        <f t="shared" si="134"/>
        <v>0</v>
      </c>
      <c r="BM129" s="59">
        <f t="shared" si="135"/>
        <v>0</v>
      </c>
      <c r="BN129" s="58">
        <f t="shared" si="136"/>
        <v>0</v>
      </c>
      <c r="BP129" s="58">
        <f t="shared" si="137"/>
        <v>0</v>
      </c>
      <c r="BR129" s="57">
        <f t="shared" si="138"/>
        <v>0</v>
      </c>
      <c r="BS129" s="57">
        <f t="shared" si="139"/>
        <v>0</v>
      </c>
      <c r="BT129" s="59">
        <f t="shared" si="140"/>
        <v>0</v>
      </c>
      <c r="BU129" s="58">
        <f t="shared" si="141"/>
        <v>0</v>
      </c>
      <c r="BW129" s="56">
        <f t="shared" si="142"/>
        <v>0</v>
      </c>
      <c r="BX129" s="14">
        <f t="shared" si="143"/>
        <v>0</v>
      </c>
      <c r="BY129" s="59">
        <f t="shared" si="144"/>
        <v>0</v>
      </c>
      <c r="BZ129" s="58">
        <f t="shared" si="145"/>
        <v>0</v>
      </c>
      <c r="CB129" s="58">
        <f t="shared" si="146"/>
        <v>0</v>
      </c>
      <c r="CD129" s="58">
        <f t="shared" si="147"/>
        <v>0</v>
      </c>
      <c r="CG129" s="59">
        <f t="shared" si="148"/>
        <v>0</v>
      </c>
      <c r="CH129" s="59">
        <f t="shared" si="149"/>
        <v>0</v>
      </c>
      <c r="CI129" s="59">
        <f t="shared" si="150"/>
        <v>0</v>
      </c>
      <c r="CK129" s="59">
        <f t="shared" si="151"/>
        <v>0</v>
      </c>
      <c r="CL129" s="59">
        <f t="shared" si="152"/>
        <v>0</v>
      </c>
      <c r="CM129" s="59">
        <f t="shared" si="153"/>
        <v>0</v>
      </c>
      <c r="CN129" s="58">
        <f t="shared" si="154"/>
        <v>0</v>
      </c>
      <c r="CP129" s="59">
        <f t="shared" si="155"/>
        <v>0</v>
      </c>
      <c r="CQ129" s="59">
        <f t="shared" si="156"/>
        <v>0</v>
      </c>
      <c r="CR129" s="59">
        <f t="shared" si="157"/>
        <v>0</v>
      </c>
      <c r="CS129" s="58">
        <f t="shared" si="158"/>
        <v>0</v>
      </c>
      <c r="CU129" s="59">
        <f t="shared" si="159"/>
        <v>0</v>
      </c>
      <c r="CV129" s="59">
        <f t="shared" si="160"/>
        <v>0</v>
      </c>
      <c r="CX129" s="59">
        <f t="shared" si="161"/>
        <v>0</v>
      </c>
      <c r="CY129" s="59">
        <f t="shared" si="162"/>
        <v>0</v>
      </c>
      <c r="CZ129" s="58">
        <f t="shared" si="163"/>
        <v>0</v>
      </c>
      <c r="DB129" s="59">
        <f t="shared" si="164"/>
        <v>0</v>
      </c>
      <c r="DC129" s="59">
        <f t="shared" si="165"/>
        <v>0</v>
      </c>
      <c r="DD129" s="58">
        <f t="shared" si="166"/>
        <v>0</v>
      </c>
      <c r="DF129" s="58">
        <f t="shared" si="167"/>
        <v>0</v>
      </c>
      <c r="DH129" s="58">
        <f t="shared" si="168"/>
        <v>0</v>
      </c>
      <c r="DJ129" s="57">
        <f t="shared" si="169"/>
        <v>0</v>
      </c>
      <c r="DK129" s="57">
        <f t="shared" si="170"/>
        <v>0</v>
      </c>
      <c r="DL129" s="59">
        <f t="shared" si="171"/>
        <v>0</v>
      </c>
      <c r="DM129" s="58">
        <f t="shared" si="172"/>
        <v>0</v>
      </c>
      <c r="DO129" s="56">
        <f t="shared" si="173"/>
        <v>0</v>
      </c>
      <c r="DP129" s="14">
        <f t="shared" si="174"/>
        <v>0</v>
      </c>
      <c r="DQ129" s="59">
        <f t="shared" si="175"/>
        <v>0</v>
      </c>
      <c r="DR129" s="49">
        <f t="shared" si="176"/>
        <v>0</v>
      </c>
      <c r="DT129" s="58">
        <f t="shared" si="177"/>
        <v>0</v>
      </c>
      <c r="DU129" s="58"/>
      <c r="DV129" s="59">
        <f t="shared" si="178"/>
        <v>0</v>
      </c>
      <c r="DX129" s="58">
        <f t="shared" si="179"/>
        <v>0</v>
      </c>
      <c r="EA129" s="59">
        <f t="shared" si="180"/>
        <v>0</v>
      </c>
      <c r="EB129" s="59">
        <f t="shared" si="181"/>
        <v>0</v>
      </c>
      <c r="EC129" s="58">
        <f t="shared" si="182"/>
        <v>0</v>
      </c>
      <c r="EE129" s="29">
        <f t="shared" si="183"/>
        <v>0</v>
      </c>
      <c r="EF129" s="29">
        <f t="shared" si="184"/>
        <v>0</v>
      </c>
      <c r="EG129" s="58">
        <f t="shared" si="185"/>
        <v>0</v>
      </c>
      <c r="EI129" s="58">
        <f t="shared" si="186"/>
        <v>0</v>
      </c>
      <c r="EK129" s="59">
        <v>127</v>
      </c>
      <c r="EL129" s="59">
        <f>APE!$N$91*EO128</f>
        <v>0</v>
      </c>
      <c r="EM129" s="59">
        <f>IF(EK129&gt;APE!$O$91,0,IF(EK129&gt;APE!$P$91,IF(APE!$E$91="SAC",APE!$C$93/(APE!$O$91-APE!$P$91),IF(APE!$E$91="PRICE",IF(EK129&gt;APE!$D$91,EN129-EL129,EN129-EL129-APE!$C$95/APE!$D$91),0)),0))</f>
        <v>0</v>
      </c>
      <c r="EN129" s="59">
        <f>IF(EK129&gt;APE!$O$91,0,IF(APE!$E$91="SAC",EL129+EM129,IF(APE!$E$91="PRICE",IF(EK129&gt;APE!$P$91,APE!$C$93*APE!$G$91,EL129),0)))</f>
        <v>0</v>
      </c>
      <c r="EO129" s="59">
        <f t="shared" si="187"/>
        <v>0</v>
      </c>
    </row>
    <row r="130" spans="4:145" x14ac:dyDescent="0.25">
      <c r="D130" s="5" t="s">
        <v>225</v>
      </c>
      <c r="U130" s="61">
        <f t="shared" si="110"/>
        <v>49187</v>
      </c>
      <c r="V130" s="25">
        <f t="shared" ref="V130:V193" si="189">YEAR(U130)</f>
        <v>2034</v>
      </c>
      <c r="W130" s="25">
        <f t="shared" ref="W130:W193" si="190">MONTH(U130)</f>
        <v>8</v>
      </c>
      <c r="X130" s="25"/>
      <c r="Y130" s="25"/>
      <c r="Z130" s="62">
        <f t="shared" si="111"/>
        <v>0</v>
      </c>
      <c r="AA130" s="62">
        <f t="shared" si="112"/>
        <v>0</v>
      </c>
      <c r="AB130" s="62">
        <f t="shared" si="113"/>
        <v>0</v>
      </c>
      <c r="AC130" s="33">
        <f t="shared" si="114"/>
        <v>0</v>
      </c>
      <c r="AD130" s="69">
        <f t="shared" si="115"/>
        <v>0.91846609892158848</v>
      </c>
      <c r="AE130" s="70">
        <f t="shared" si="116"/>
        <v>0</v>
      </c>
      <c r="AF130" s="9"/>
      <c r="AG130" s="9"/>
      <c r="AH130" s="9"/>
      <c r="AI130" s="9"/>
      <c r="AJ130" s="9"/>
      <c r="AK130" s="9"/>
      <c r="AL130" s="9"/>
      <c r="AM130" s="75">
        <f t="shared" si="188"/>
        <v>0</v>
      </c>
      <c r="AN130" s="9"/>
      <c r="AO130" s="74">
        <f t="shared" si="117"/>
        <v>0</v>
      </c>
      <c r="AP130" s="75">
        <f t="shared" si="118"/>
        <v>0</v>
      </c>
      <c r="AQ130" s="76">
        <f t="shared" si="119"/>
        <v>0</v>
      </c>
      <c r="AR130" s="9"/>
      <c r="AS130" s="75">
        <f t="shared" si="120"/>
        <v>0</v>
      </c>
      <c r="AT130" s="74">
        <f t="shared" si="121"/>
        <v>0</v>
      </c>
      <c r="AU130" s="33">
        <f t="shared" si="122"/>
        <v>0</v>
      </c>
      <c r="AV130" s="9"/>
      <c r="AW130" s="74">
        <f t="shared" si="123"/>
        <v>0</v>
      </c>
      <c r="AX130" s="75">
        <f t="shared" si="124"/>
        <v>0</v>
      </c>
      <c r="AY130" s="76">
        <f t="shared" si="125"/>
        <v>0</v>
      </c>
      <c r="BB130" s="59">
        <f t="shared" si="126"/>
        <v>0</v>
      </c>
      <c r="BC130" s="59">
        <f t="shared" si="127"/>
        <v>0</v>
      </c>
      <c r="BD130" s="59">
        <f t="shared" si="128"/>
        <v>0</v>
      </c>
      <c r="BF130" s="59">
        <f t="shared" si="129"/>
        <v>0</v>
      </c>
      <c r="BG130" s="59">
        <f t="shared" si="130"/>
        <v>0</v>
      </c>
      <c r="BH130" s="59">
        <f t="shared" si="131"/>
        <v>0</v>
      </c>
      <c r="BI130" s="58">
        <f t="shared" si="132"/>
        <v>0</v>
      </c>
      <c r="BK130" s="59">
        <f t="shared" si="133"/>
        <v>0</v>
      </c>
      <c r="BL130" s="59">
        <f t="shared" si="134"/>
        <v>0</v>
      </c>
      <c r="BM130" s="59">
        <f t="shared" si="135"/>
        <v>0</v>
      </c>
      <c r="BN130" s="58">
        <f t="shared" si="136"/>
        <v>0</v>
      </c>
      <c r="BP130" s="58">
        <f t="shared" si="137"/>
        <v>0</v>
      </c>
      <c r="BR130" s="57">
        <f t="shared" si="138"/>
        <v>0</v>
      </c>
      <c r="BS130" s="57">
        <f t="shared" si="139"/>
        <v>0</v>
      </c>
      <c r="BT130" s="59">
        <f t="shared" si="140"/>
        <v>0</v>
      </c>
      <c r="BU130" s="58">
        <f t="shared" si="141"/>
        <v>0</v>
      </c>
      <c r="BW130" s="56">
        <f t="shared" si="142"/>
        <v>0</v>
      </c>
      <c r="BX130" s="14">
        <f t="shared" si="143"/>
        <v>0</v>
      </c>
      <c r="BY130" s="59">
        <f t="shared" si="144"/>
        <v>0</v>
      </c>
      <c r="BZ130" s="58">
        <f t="shared" si="145"/>
        <v>0</v>
      </c>
      <c r="CB130" s="58">
        <f t="shared" si="146"/>
        <v>0</v>
      </c>
      <c r="CD130" s="58">
        <f t="shared" si="147"/>
        <v>0</v>
      </c>
      <c r="CG130" s="59">
        <f t="shared" si="148"/>
        <v>0</v>
      </c>
      <c r="CH130" s="59">
        <f t="shared" si="149"/>
        <v>0</v>
      </c>
      <c r="CI130" s="59">
        <f t="shared" si="150"/>
        <v>0</v>
      </c>
      <c r="CK130" s="59">
        <f t="shared" si="151"/>
        <v>0</v>
      </c>
      <c r="CL130" s="59">
        <f t="shared" si="152"/>
        <v>0</v>
      </c>
      <c r="CM130" s="59">
        <f t="shared" si="153"/>
        <v>0</v>
      </c>
      <c r="CN130" s="58">
        <f t="shared" si="154"/>
        <v>0</v>
      </c>
      <c r="CP130" s="59">
        <f t="shared" si="155"/>
        <v>0</v>
      </c>
      <c r="CQ130" s="59">
        <f t="shared" si="156"/>
        <v>0</v>
      </c>
      <c r="CR130" s="59">
        <f t="shared" si="157"/>
        <v>0</v>
      </c>
      <c r="CS130" s="58">
        <f t="shared" si="158"/>
        <v>0</v>
      </c>
      <c r="CU130" s="59">
        <f t="shared" si="159"/>
        <v>0</v>
      </c>
      <c r="CV130" s="59">
        <f t="shared" si="160"/>
        <v>0</v>
      </c>
      <c r="CX130" s="59">
        <f t="shared" si="161"/>
        <v>0</v>
      </c>
      <c r="CY130" s="59">
        <f t="shared" si="162"/>
        <v>0</v>
      </c>
      <c r="CZ130" s="58">
        <f t="shared" si="163"/>
        <v>0</v>
      </c>
      <c r="DB130" s="59">
        <f t="shared" si="164"/>
        <v>0</v>
      </c>
      <c r="DC130" s="59">
        <f t="shared" si="165"/>
        <v>0</v>
      </c>
      <c r="DD130" s="58">
        <f t="shared" si="166"/>
        <v>0</v>
      </c>
      <c r="DF130" s="58">
        <f t="shared" si="167"/>
        <v>0</v>
      </c>
      <c r="DH130" s="58">
        <f t="shared" si="168"/>
        <v>0</v>
      </c>
      <c r="DJ130" s="57">
        <f t="shared" si="169"/>
        <v>0</v>
      </c>
      <c r="DK130" s="57">
        <f t="shared" si="170"/>
        <v>0</v>
      </c>
      <c r="DL130" s="59">
        <f t="shared" si="171"/>
        <v>0</v>
      </c>
      <c r="DM130" s="58">
        <f t="shared" si="172"/>
        <v>0</v>
      </c>
      <c r="DO130" s="56">
        <f t="shared" si="173"/>
        <v>0</v>
      </c>
      <c r="DP130" s="14">
        <f t="shared" si="174"/>
        <v>0</v>
      </c>
      <c r="DQ130" s="59">
        <f t="shared" si="175"/>
        <v>0</v>
      </c>
      <c r="DR130" s="49">
        <f t="shared" si="176"/>
        <v>0</v>
      </c>
      <c r="DT130" s="58">
        <f t="shared" si="177"/>
        <v>0</v>
      </c>
      <c r="DU130" s="58"/>
      <c r="DV130" s="59">
        <f t="shared" si="178"/>
        <v>0</v>
      </c>
      <c r="DX130" s="58">
        <f t="shared" si="179"/>
        <v>0</v>
      </c>
      <c r="EA130" s="59">
        <f t="shared" si="180"/>
        <v>0</v>
      </c>
      <c r="EB130" s="59">
        <f t="shared" si="181"/>
        <v>0</v>
      </c>
      <c r="EC130" s="58">
        <f t="shared" si="182"/>
        <v>0</v>
      </c>
      <c r="EE130" s="29">
        <f t="shared" si="183"/>
        <v>0</v>
      </c>
      <c r="EF130" s="29">
        <f t="shared" si="184"/>
        <v>0</v>
      </c>
      <c r="EG130" s="58">
        <f t="shared" si="185"/>
        <v>0</v>
      </c>
      <c r="EI130" s="58">
        <f t="shared" si="186"/>
        <v>0</v>
      </c>
      <c r="EK130" s="59">
        <v>128</v>
      </c>
      <c r="EL130" s="59">
        <f>APE!$N$91*EO129</f>
        <v>0</v>
      </c>
      <c r="EM130" s="59">
        <f>IF(EK130&gt;APE!$O$91,0,IF(EK130&gt;APE!$P$91,IF(APE!$E$91="SAC",APE!$C$93/(APE!$O$91-APE!$P$91),IF(APE!$E$91="PRICE",IF(EK130&gt;APE!$D$91,EN130-EL130,EN130-EL130-APE!$C$95/APE!$D$91),0)),0))</f>
        <v>0</v>
      </c>
      <c r="EN130" s="59">
        <f>IF(EK130&gt;APE!$O$91,0,IF(APE!$E$91="SAC",EL130+EM130,IF(APE!$E$91="PRICE",IF(EK130&gt;APE!$P$91,APE!$C$93*APE!$G$91,EL130),0)))</f>
        <v>0</v>
      </c>
      <c r="EO130" s="59">
        <f t="shared" si="187"/>
        <v>0</v>
      </c>
    </row>
    <row r="131" spans="4:145" x14ac:dyDescent="0.25">
      <c r="U131" s="61">
        <f t="shared" ref="U131:U194" si="191">EOMONTH(U130,1)</f>
        <v>49217</v>
      </c>
      <c r="V131" s="25">
        <f t="shared" si="189"/>
        <v>2034</v>
      </c>
      <c r="W131" s="25">
        <f t="shared" si="190"/>
        <v>9</v>
      </c>
      <c r="X131" s="25"/>
      <c r="Y131" s="25"/>
      <c r="Z131" s="62">
        <f t="shared" ref="Z131:Z194" si="192">$F$13</f>
        <v>0</v>
      </c>
      <c r="AA131" s="62">
        <f t="shared" ref="AA131:AA194" si="193">SUMIF($A$17:$A$28,$W131,$E$17:$E$28)</f>
        <v>0</v>
      </c>
      <c r="AB131" s="62">
        <f t="shared" ref="AB131:AB194" si="194">SUMIF($A$17:$A$28,$W131,$D$17:$D$28)</f>
        <v>0</v>
      </c>
      <c r="AC131" s="33">
        <f t="shared" ref="AC131:AC194" si="195">SUM(AA131:AB131)</f>
        <v>0</v>
      </c>
      <c r="AD131" s="69">
        <f t="shared" ref="AD131:AD194" si="196">AD130*(1-((1+$C$86)^(1/12)-1))</f>
        <v>0.91785602191969196</v>
      </c>
      <c r="AE131" s="70">
        <f t="shared" ref="AE131:AE194" si="197">SUMIF($A$17:$A$28,$W131,$J$17:$J$28)*AD131</f>
        <v>0</v>
      </c>
      <c r="AF131" s="9"/>
      <c r="AG131" s="9"/>
      <c r="AH131" s="9"/>
      <c r="AI131" s="9"/>
      <c r="AJ131" s="9"/>
      <c r="AK131" s="9"/>
      <c r="AL131" s="9"/>
      <c r="AM131" s="75">
        <f t="shared" si="188"/>
        <v>0</v>
      </c>
      <c r="AN131" s="9"/>
      <c r="AO131" s="74">
        <f t="shared" ref="AO131:AO194" si="198">-AC131</f>
        <v>0</v>
      </c>
      <c r="AP131" s="75">
        <f t="shared" ref="AP131:AP194" si="199">IF(-AO131&gt;AM131*(1+$J$35),AM131*(1+$J$35),IF(-AO131&lt;AM131*(1-$J$36),AM131*(1-$J$36),-AO131))</f>
        <v>0</v>
      </c>
      <c r="AQ131" s="76">
        <f t="shared" ref="AQ131:AQ194" si="200">SUM(AO131:AP131)</f>
        <v>0</v>
      </c>
      <c r="AR131" s="9"/>
      <c r="AS131" s="75">
        <f t="shared" ref="AS131:AS194" si="201">AB131-AE131*SUMIF($A$17:$A$28,$W131,$M$17:$M$28)</f>
        <v>0</v>
      </c>
      <c r="AT131" s="74">
        <f t="shared" ref="AT131:AT194" si="202">-AE131*(1-SUMIF($A$17:$A$28,$W131,$M$17:$M$28))</f>
        <v>0</v>
      </c>
      <c r="AU131" s="33">
        <f t="shared" ref="AU131:AU194" si="203">IF(SUM(AA131,AS131,AT131)&lt;0,0,SUM(AA131,AS131,AT131))</f>
        <v>0</v>
      </c>
      <c r="AV131" s="9"/>
      <c r="AW131" s="74">
        <f t="shared" ref="AW131:AW194" si="204">-AU131</f>
        <v>0</v>
      </c>
      <c r="AX131" s="75">
        <f t="shared" ref="AX131:AX194" si="205">IF(-AW131&gt;AM131*(1+$J$35),AM131*(1+$J$35),IF(-AW131&lt;AM131*(1-$J$36),AM131*(1-$J$36),-AW131))</f>
        <v>0</v>
      </c>
      <c r="AY131" s="76">
        <f t="shared" ref="AY131:AY194" si="206">SUM(AW131:AX131)</f>
        <v>0</v>
      </c>
      <c r="BB131" s="59">
        <f t="shared" ref="BB131:BB194" si="207">$BB$2*Z131*1000</f>
        <v>0</v>
      </c>
      <c r="BC131" s="59">
        <f t="shared" ref="BC131:BC194" si="208">$AA131*$BC$2</f>
        <v>0</v>
      </c>
      <c r="BD131" s="59">
        <f t="shared" ref="BD131:BD194" si="209">$AB131*$BD$2</f>
        <v>0</v>
      </c>
      <c r="BF131" s="59">
        <f t="shared" ref="BF131:BF194" si="210">BB131*$BI$2/(1-$BI$2)</f>
        <v>0</v>
      </c>
      <c r="BG131" s="59">
        <f t="shared" ref="BG131:BG194" si="211">BC131*$BI$2/(1-$BI$2)</f>
        <v>0</v>
      </c>
      <c r="BH131" s="59">
        <f t="shared" ref="BH131:BH194" si="212">BD131*$BI$2/(1-$BI$2)</f>
        <v>0</v>
      </c>
      <c r="BI131" s="58">
        <f t="shared" ref="BI131:BI194" si="213">SUM(BF131:BH131)</f>
        <v>0</v>
      </c>
      <c r="BK131" s="59">
        <f t="shared" ref="BK131:BK194" si="214">BB131*$BN$2/(1-$BI$2)/(1-$BN$2)</f>
        <v>0</v>
      </c>
      <c r="BL131" s="59">
        <f t="shared" ref="BL131:BL194" si="215">BC131*$BN$2/(1-$BI$2)/(1-$BN$2)</f>
        <v>0</v>
      </c>
      <c r="BM131" s="59">
        <f t="shared" ref="BM131:BM194" si="216">BD131*$BN$2/(1-$BI$2)/(1-$BN$2)</f>
        <v>0</v>
      </c>
      <c r="BN131" s="58">
        <f t="shared" ref="BN131:BN194" si="217">SUM(BK131:BM131)</f>
        <v>0</v>
      </c>
      <c r="BP131" s="58">
        <f t="shared" ref="BP131:BP194" si="218">SUM(BB131:BD131,BI131,BN131)</f>
        <v>0</v>
      </c>
      <c r="BR131" s="57">
        <f t="shared" ref="BR131:BR194" si="219">AP131</f>
        <v>0</v>
      </c>
      <c r="BS131" s="57">
        <f t="shared" ref="BS131:BS194" si="220">SUMIF($K$34:$K$48,$V131,$L$34:$L$48)</f>
        <v>0</v>
      </c>
      <c r="BT131" s="59">
        <f t="shared" ref="BT131:BT194" si="221">(BR131*BS131)*$BT$2/(1-$BT$2)</f>
        <v>0</v>
      </c>
      <c r="BU131" s="58">
        <f t="shared" ref="BU131:BU194" si="222">(BR131*BS131)+BT131</f>
        <v>0</v>
      </c>
      <c r="BW131" s="56">
        <f t="shared" ref="BW131:BW194" si="223">AQ131</f>
        <v>0</v>
      </c>
      <c r="BX131" s="14">
        <f t="shared" ref="BX131:BX194" si="224">LOOKUP($V131,$K$34:$K$48,$M$34:$M$48)</f>
        <v>0</v>
      </c>
      <c r="BY131" s="59">
        <f t="shared" ref="BY131:BY194" si="225">(-BW131*BX131)*$BY$2/(1-$BY$2)*IF((-BW131*BX131)&gt;0,1,0)</f>
        <v>0</v>
      </c>
      <c r="BZ131" s="58">
        <f t="shared" ref="BZ131:BZ194" si="226">(-BW131*BX131)+BY131</f>
        <v>0</v>
      </c>
      <c r="CB131" s="58">
        <f t="shared" ref="CB131:CB194" si="227">SUM(BU131,BZ131)</f>
        <v>0</v>
      </c>
      <c r="CD131" s="58">
        <f t="shared" ref="CD131:CD194" si="228">SUM(BP131,CB131)</f>
        <v>0</v>
      </c>
      <c r="CG131" s="59">
        <f t="shared" ref="CG131:CG194" si="229">$CG$2*Z131*1000</f>
        <v>0</v>
      </c>
      <c r="CH131" s="59">
        <f t="shared" ref="CH131:CH194" si="230">$AA131*$CH$2</f>
        <v>0</v>
      </c>
      <c r="CI131" s="59">
        <f t="shared" ref="CI131:CI194" si="231">(AS131+AT131)*$CI$2</f>
        <v>0</v>
      </c>
      <c r="CK131" s="59">
        <f t="shared" ref="CK131:CK194" si="232">CG131*$CN$2/(1-$CN$2)</f>
        <v>0</v>
      </c>
      <c r="CL131" s="59">
        <f t="shared" ref="CL131:CL194" si="233">CH131*$CN$2/(1-$CN$2)</f>
        <v>0</v>
      </c>
      <c r="CM131" s="59">
        <f t="shared" ref="CM131:CM194" si="234">CI131*$CN$2/(1-$CN$2)</f>
        <v>0</v>
      </c>
      <c r="CN131" s="58">
        <f t="shared" ref="CN131:CN194" si="235">SUM(CK131:CM131)</f>
        <v>0</v>
      </c>
      <c r="CP131" s="59">
        <f t="shared" ref="CP131:CP194" si="236">CG131*$CS$2/(1-$CN$2)/(1-$CS$2)</f>
        <v>0</v>
      </c>
      <c r="CQ131" s="59">
        <f t="shared" ref="CQ131:CQ194" si="237">CH131*$CS$2/(1-$CN$2)/(1-$CS$2)</f>
        <v>0</v>
      </c>
      <c r="CR131" s="59">
        <f t="shared" ref="CR131:CR194" si="238">CI131*$CS$2/(1-$CN$2)/(1-$CS$2)</f>
        <v>0</v>
      </c>
      <c r="CS131" s="58">
        <f t="shared" ref="CS131:CS194" si="239">SUM(CP131:CR131)</f>
        <v>0</v>
      </c>
      <c r="CU131" s="59">
        <f t="shared" ref="CU131:CU194" si="240">($J$14-$F$13)*$CU$2*1000*IF($J$14-$F$13&lt;0,0,1)</f>
        <v>0</v>
      </c>
      <c r="CV131" s="59">
        <f t="shared" ref="CV131:CV194" si="241">$CV$2*-AT131</f>
        <v>0</v>
      </c>
      <c r="CX131" s="59">
        <f t="shared" ref="CX131:CX194" si="242">CU131*$CZ$2/(1-$CZ$2)</f>
        <v>0</v>
      </c>
      <c r="CY131" s="59">
        <f t="shared" ref="CY131:CY194" si="243">CV131*$CZ$2/(1-$CZ$2)</f>
        <v>0</v>
      </c>
      <c r="CZ131" s="58">
        <f t="shared" ref="CZ131:CZ194" si="244">SUM(CX131:CY131)</f>
        <v>0</v>
      </c>
      <c r="DB131" s="59">
        <f t="shared" ref="DB131:DB194" si="245">CU131*$DD$2/(1-$CZ$2)/(1-$DD$2)</f>
        <v>0</v>
      </c>
      <c r="DC131" s="59">
        <f t="shared" ref="DC131:DC194" si="246">CV131*$DD$2/(1-$CZ$2)/(1-$DD$2)</f>
        <v>0</v>
      </c>
      <c r="DD131" s="58">
        <f t="shared" ref="DD131:DD194" si="247">SUM(DB131:DC131)</f>
        <v>0</v>
      </c>
      <c r="DF131" s="58">
        <f t="shared" ref="DF131:DF194" si="248">SUM(CU131:CV131,CZ131,DD131)</f>
        <v>0</v>
      </c>
      <c r="DH131" s="58">
        <f t="shared" ref="DH131:DH194" si="249">SUM(CG131:CI131,CN131,CS131,DF131)</f>
        <v>0</v>
      </c>
      <c r="DJ131" s="57">
        <f t="shared" ref="DJ131:DJ194" si="250">AX131</f>
        <v>0</v>
      </c>
      <c r="DK131" s="57">
        <f t="shared" ref="DK131:DK194" si="251">SUMIF($K$34:$K$48,$V131,$L$34:$L$48)</f>
        <v>0</v>
      </c>
      <c r="DL131" s="59">
        <f t="shared" ref="DL131:DL194" si="252">(DJ131*DK131)*$DL$2/(1-$DL$2)</f>
        <v>0</v>
      </c>
      <c r="DM131" s="58">
        <f t="shared" ref="DM131:DM194" si="253">(DJ131*DK131)+DL131</f>
        <v>0</v>
      </c>
      <c r="DO131" s="56">
        <f t="shared" ref="DO131:DO194" si="254">AY131</f>
        <v>0</v>
      </c>
      <c r="DP131" s="14">
        <f t="shared" ref="DP131:DP194" si="255">LOOKUP($V131,$K$34:$K$48,$M$34:$M$48)</f>
        <v>0</v>
      </c>
      <c r="DQ131" s="59">
        <f t="shared" ref="DQ131:DQ194" si="256">(-DO131*DP131)*$DQ$2/(1-$DQ$2)*IF((-DO131*DP131)&gt;0,1,0)</f>
        <v>0</v>
      </c>
      <c r="DR131" s="49">
        <f t="shared" ref="DR131:DR194" si="257">(-DO131*DP131)+DQ131</f>
        <v>0</v>
      </c>
      <c r="DT131" s="58">
        <f t="shared" ref="DT131:DT194" si="258">SUM(DM131,DR131)</f>
        <v>0</v>
      </c>
      <c r="DU131" s="58"/>
      <c r="DV131" s="59">
        <f t="shared" ref="DV131:DV194" si="259">$DV$2*$J$5/12</f>
        <v>0</v>
      </c>
      <c r="DX131" s="58">
        <f t="shared" ref="DX131:DX194" si="260">SUM(DH131,DT131,DV131)</f>
        <v>0</v>
      </c>
      <c r="EA131" s="59">
        <f t="shared" ref="EA131:EA194" si="261">CD131</f>
        <v>0</v>
      </c>
      <c r="EB131" s="59">
        <f t="shared" ref="EB131:EB194" si="262">DX131</f>
        <v>0</v>
      </c>
      <c r="EC131" s="58">
        <f t="shared" ref="EC131:EC194" si="263">EA131-EB131</f>
        <v>0</v>
      </c>
      <c r="EE131" s="29">
        <f t="shared" ref="EE131:EE194" si="264">$EE$2*AC131</f>
        <v>0</v>
      </c>
      <c r="EF131" s="29">
        <f t="shared" ref="EF131:EF194" si="265">$EF$2*AU131</f>
        <v>0</v>
      </c>
      <c r="EG131" s="58">
        <f t="shared" ref="EG131:EG194" si="266">EE131-EF131</f>
        <v>0</v>
      </c>
      <c r="EI131" s="58">
        <f t="shared" ref="EI131:EI194" si="267">SUM(EC131,EG131)</f>
        <v>0</v>
      </c>
      <c r="EK131" s="59">
        <v>129</v>
      </c>
      <c r="EL131" s="59">
        <f>APE!$N$91*EO130</f>
        <v>0</v>
      </c>
      <c r="EM131" s="59">
        <f>IF(EK131&gt;APE!$O$91,0,IF(EK131&gt;APE!$P$91,IF(APE!$E$91="SAC",APE!$C$93/(APE!$O$91-APE!$P$91),IF(APE!$E$91="PRICE",IF(EK131&gt;APE!$D$91,EN131-EL131,EN131-EL131-APE!$C$95/APE!$D$91),0)),0))</f>
        <v>0</v>
      </c>
      <c r="EN131" s="59">
        <f>IF(EK131&gt;APE!$O$91,0,IF(APE!$E$91="SAC",EL131+EM131,IF(APE!$E$91="PRICE",IF(EK131&gt;APE!$P$91,APE!$C$93*APE!$G$91,EL131),0)))</f>
        <v>0</v>
      </c>
      <c r="EO131" s="59">
        <f t="shared" ref="EO131:EO194" si="268">EO130-EM131</f>
        <v>0</v>
      </c>
    </row>
    <row r="132" spans="4:145" s="16" customFormat="1" x14ac:dyDescent="0.25">
      <c r="U132" s="61">
        <f t="shared" si="191"/>
        <v>49248</v>
      </c>
      <c r="V132" s="25">
        <f t="shared" si="189"/>
        <v>2034</v>
      </c>
      <c r="W132" s="25">
        <f t="shared" si="190"/>
        <v>10</v>
      </c>
      <c r="X132" s="25"/>
      <c r="Y132" s="28"/>
      <c r="Z132" s="62">
        <f t="shared" si="192"/>
        <v>0</v>
      </c>
      <c r="AA132" s="62">
        <f t="shared" si="193"/>
        <v>0</v>
      </c>
      <c r="AB132" s="62">
        <f t="shared" si="194"/>
        <v>0</v>
      </c>
      <c r="AC132" s="33">
        <f t="shared" si="195"/>
        <v>0</v>
      </c>
      <c r="AD132" s="69">
        <f t="shared" si="196"/>
        <v>0.91724635015207534</v>
      </c>
      <c r="AE132" s="70">
        <f t="shared" si="197"/>
        <v>0</v>
      </c>
      <c r="AF132" s="9"/>
      <c r="AG132" s="9"/>
      <c r="AH132" s="9"/>
      <c r="AI132" s="9"/>
      <c r="AJ132" s="9"/>
      <c r="AK132" s="9"/>
      <c r="AL132" s="9"/>
      <c r="AM132" s="75">
        <f t="shared" si="188"/>
        <v>0</v>
      </c>
      <c r="AN132" s="9"/>
      <c r="AO132" s="74">
        <f t="shared" si="198"/>
        <v>0</v>
      </c>
      <c r="AP132" s="75">
        <f t="shared" si="199"/>
        <v>0</v>
      </c>
      <c r="AQ132" s="76">
        <f t="shared" si="200"/>
        <v>0</v>
      </c>
      <c r="AR132" s="9"/>
      <c r="AS132" s="75">
        <f t="shared" si="201"/>
        <v>0</v>
      </c>
      <c r="AT132" s="74">
        <f t="shared" si="202"/>
        <v>0</v>
      </c>
      <c r="AU132" s="33">
        <f t="shared" si="203"/>
        <v>0</v>
      </c>
      <c r="AV132" s="9"/>
      <c r="AW132" s="74">
        <f t="shared" si="204"/>
        <v>0</v>
      </c>
      <c r="AX132" s="75">
        <f t="shared" si="205"/>
        <v>0</v>
      </c>
      <c r="AY132" s="76">
        <f t="shared" si="206"/>
        <v>0</v>
      </c>
      <c r="BB132" s="59">
        <f t="shared" si="207"/>
        <v>0</v>
      </c>
      <c r="BC132" s="59">
        <f t="shared" si="208"/>
        <v>0</v>
      </c>
      <c r="BD132" s="59">
        <f t="shared" si="209"/>
        <v>0</v>
      </c>
      <c r="BF132" s="59">
        <f t="shared" si="210"/>
        <v>0</v>
      </c>
      <c r="BG132" s="59">
        <f t="shared" si="211"/>
        <v>0</v>
      </c>
      <c r="BH132" s="59">
        <f t="shared" si="212"/>
        <v>0</v>
      </c>
      <c r="BI132" s="58">
        <f t="shared" si="213"/>
        <v>0</v>
      </c>
      <c r="BK132" s="59">
        <f t="shared" si="214"/>
        <v>0</v>
      </c>
      <c r="BL132" s="59">
        <f t="shared" si="215"/>
        <v>0</v>
      </c>
      <c r="BM132" s="59">
        <f t="shared" si="216"/>
        <v>0</v>
      </c>
      <c r="BN132" s="58">
        <f t="shared" si="217"/>
        <v>0</v>
      </c>
      <c r="BP132" s="58">
        <f t="shared" si="218"/>
        <v>0</v>
      </c>
      <c r="BR132" s="57">
        <f t="shared" si="219"/>
        <v>0</v>
      </c>
      <c r="BS132" s="57">
        <f t="shared" si="220"/>
        <v>0</v>
      </c>
      <c r="BT132" s="59">
        <f t="shared" si="221"/>
        <v>0</v>
      </c>
      <c r="BU132" s="58">
        <f t="shared" si="222"/>
        <v>0</v>
      </c>
      <c r="BW132" s="56">
        <f t="shared" si="223"/>
        <v>0</v>
      </c>
      <c r="BX132" s="14">
        <f t="shared" si="224"/>
        <v>0</v>
      </c>
      <c r="BY132" s="59">
        <f t="shared" si="225"/>
        <v>0</v>
      </c>
      <c r="BZ132" s="58">
        <f t="shared" si="226"/>
        <v>0</v>
      </c>
      <c r="CB132" s="58">
        <f t="shared" si="227"/>
        <v>0</v>
      </c>
      <c r="CD132" s="58">
        <f t="shared" si="228"/>
        <v>0</v>
      </c>
      <c r="CG132" s="59">
        <f t="shared" si="229"/>
        <v>0</v>
      </c>
      <c r="CH132" s="59">
        <f t="shared" si="230"/>
        <v>0</v>
      </c>
      <c r="CI132" s="59">
        <f t="shared" si="231"/>
        <v>0</v>
      </c>
      <c r="CK132" s="59">
        <f t="shared" si="232"/>
        <v>0</v>
      </c>
      <c r="CL132" s="59">
        <f t="shared" si="233"/>
        <v>0</v>
      </c>
      <c r="CM132" s="59">
        <f t="shared" si="234"/>
        <v>0</v>
      </c>
      <c r="CN132" s="58">
        <f t="shared" si="235"/>
        <v>0</v>
      </c>
      <c r="CP132" s="59">
        <f t="shared" si="236"/>
        <v>0</v>
      </c>
      <c r="CQ132" s="59">
        <f t="shared" si="237"/>
        <v>0</v>
      </c>
      <c r="CR132" s="59">
        <f t="shared" si="238"/>
        <v>0</v>
      </c>
      <c r="CS132" s="58">
        <f t="shared" si="239"/>
        <v>0</v>
      </c>
      <c r="CU132" s="59">
        <f t="shared" si="240"/>
        <v>0</v>
      </c>
      <c r="CV132" s="59">
        <f t="shared" si="241"/>
        <v>0</v>
      </c>
      <c r="CX132" s="59">
        <f t="shared" si="242"/>
        <v>0</v>
      </c>
      <c r="CY132" s="59">
        <f t="shared" si="243"/>
        <v>0</v>
      </c>
      <c r="CZ132" s="58">
        <f t="shared" si="244"/>
        <v>0</v>
      </c>
      <c r="DB132" s="59">
        <f t="shared" si="245"/>
        <v>0</v>
      </c>
      <c r="DC132" s="59">
        <f t="shared" si="246"/>
        <v>0</v>
      </c>
      <c r="DD132" s="58">
        <f t="shared" si="247"/>
        <v>0</v>
      </c>
      <c r="DF132" s="58">
        <f t="shared" si="248"/>
        <v>0</v>
      </c>
      <c r="DH132" s="58">
        <f t="shared" si="249"/>
        <v>0</v>
      </c>
      <c r="DJ132" s="57">
        <f t="shared" si="250"/>
        <v>0</v>
      </c>
      <c r="DK132" s="57">
        <f t="shared" si="251"/>
        <v>0</v>
      </c>
      <c r="DL132" s="59">
        <f t="shared" si="252"/>
        <v>0</v>
      </c>
      <c r="DM132" s="58">
        <f t="shared" si="253"/>
        <v>0</v>
      </c>
      <c r="DO132" s="56">
        <f t="shared" si="254"/>
        <v>0</v>
      </c>
      <c r="DP132" s="14">
        <f t="shared" si="255"/>
        <v>0</v>
      </c>
      <c r="DQ132" s="59">
        <f t="shared" si="256"/>
        <v>0</v>
      </c>
      <c r="DR132" s="49">
        <f t="shared" si="257"/>
        <v>0</v>
      </c>
      <c r="DT132" s="58">
        <f t="shared" si="258"/>
        <v>0</v>
      </c>
      <c r="DU132" s="58"/>
      <c r="DV132" s="59">
        <f t="shared" si="259"/>
        <v>0</v>
      </c>
      <c r="DX132" s="58">
        <f t="shared" si="260"/>
        <v>0</v>
      </c>
      <c r="EA132" s="59">
        <f t="shared" si="261"/>
        <v>0</v>
      </c>
      <c r="EB132" s="59">
        <f t="shared" si="262"/>
        <v>0</v>
      </c>
      <c r="EC132" s="58">
        <f t="shared" si="263"/>
        <v>0</v>
      </c>
      <c r="EE132" s="29">
        <f t="shared" si="264"/>
        <v>0</v>
      </c>
      <c r="EF132" s="29">
        <f t="shared" si="265"/>
        <v>0</v>
      </c>
      <c r="EG132" s="58">
        <f t="shared" si="266"/>
        <v>0</v>
      </c>
      <c r="EI132" s="58">
        <f t="shared" si="267"/>
        <v>0</v>
      </c>
      <c r="EK132" s="59">
        <v>130</v>
      </c>
      <c r="EL132" s="59">
        <f>APE!$N$91*EO131</f>
        <v>0</v>
      </c>
      <c r="EM132" s="59">
        <f>IF(EK132&gt;APE!$O$91,0,IF(EK132&gt;APE!$P$91,IF(APE!$E$91="SAC",APE!$C$93/(APE!$O$91-APE!$P$91),IF(APE!$E$91="PRICE",IF(EK132&gt;APE!$D$91,EN132-EL132,EN132-EL132-APE!$C$95/APE!$D$91),0)),0))</f>
        <v>0</v>
      </c>
      <c r="EN132" s="59">
        <f>IF(EK132&gt;APE!$O$91,0,IF(APE!$E$91="SAC",EL132+EM132,IF(APE!$E$91="PRICE",IF(EK132&gt;APE!$P$91,APE!$C$93*APE!$G$91,EL132),0)))</f>
        <v>0</v>
      </c>
      <c r="EO132" s="59">
        <f t="shared" si="268"/>
        <v>0</v>
      </c>
    </row>
    <row r="133" spans="4:145" x14ac:dyDescent="0.25">
      <c r="U133" s="61">
        <f t="shared" si="191"/>
        <v>49278</v>
      </c>
      <c r="V133" s="25">
        <f t="shared" si="189"/>
        <v>2034</v>
      </c>
      <c r="W133" s="25">
        <f t="shared" si="190"/>
        <v>11</v>
      </c>
      <c r="X133" s="25"/>
      <c r="Y133" s="25"/>
      <c r="Z133" s="62">
        <f t="shared" si="192"/>
        <v>0</v>
      </c>
      <c r="AA133" s="62">
        <f t="shared" si="193"/>
        <v>0</v>
      </c>
      <c r="AB133" s="62">
        <f t="shared" si="194"/>
        <v>0</v>
      </c>
      <c r="AC133" s="33">
        <f t="shared" si="195"/>
        <v>0</v>
      </c>
      <c r="AD133" s="69">
        <f t="shared" si="196"/>
        <v>0.91663708334956806</v>
      </c>
      <c r="AE133" s="70">
        <f t="shared" si="197"/>
        <v>0</v>
      </c>
      <c r="AF133" s="9"/>
      <c r="AG133" s="9"/>
      <c r="AH133" s="9"/>
      <c r="AI133" s="9"/>
      <c r="AJ133" s="9"/>
      <c r="AK133" s="9"/>
      <c r="AL133" s="9"/>
      <c r="AM133" s="75">
        <f t="shared" si="188"/>
        <v>0</v>
      </c>
      <c r="AN133" s="9"/>
      <c r="AO133" s="74">
        <f t="shared" si="198"/>
        <v>0</v>
      </c>
      <c r="AP133" s="75">
        <f t="shared" si="199"/>
        <v>0</v>
      </c>
      <c r="AQ133" s="76">
        <f t="shared" si="200"/>
        <v>0</v>
      </c>
      <c r="AR133" s="9"/>
      <c r="AS133" s="75">
        <f t="shared" si="201"/>
        <v>0</v>
      </c>
      <c r="AT133" s="74">
        <f t="shared" si="202"/>
        <v>0</v>
      </c>
      <c r="AU133" s="33">
        <f t="shared" si="203"/>
        <v>0</v>
      </c>
      <c r="AV133" s="9"/>
      <c r="AW133" s="74">
        <f t="shared" si="204"/>
        <v>0</v>
      </c>
      <c r="AX133" s="75">
        <f t="shared" si="205"/>
        <v>0</v>
      </c>
      <c r="AY133" s="76">
        <f t="shared" si="206"/>
        <v>0</v>
      </c>
      <c r="BB133" s="59">
        <f t="shared" si="207"/>
        <v>0</v>
      </c>
      <c r="BC133" s="59">
        <f t="shared" si="208"/>
        <v>0</v>
      </c>
      <c r="BD133" s="59">
        <f t="shared" si="209"/>
        <v>0</v>
      </c>
      <c r="BF133" s="59">
        <f t="shared" si="210"/>
        <v>0</v>
      </c>
      <c r="BG133" s="59">
        <f t="shared" si="211"/>
        <v>0</v>
      </c>
      <c r="BH133" s="59">
        <f t="shared" si="212"/>
        <v>0</v>
      </c>
      <c r="BI133" s="58">
        <f t="shared" si="213"/>
        <v>0</v>
      </c>
      <c r="BK133" s="59">
        <f t="shared" si="214"/>
        <v>0</v>
      </c>
      <c r="BL133" s="59">
        <f t="shared" si="215"/>
        <v>0</v>
      </c>
      <c r="BM133" s="59">
        <f t="shared" si="216"/>
        <v>0</v>
      </c>
      <c r="BN133" s="58">
        <f t="shared" si="217"/>
        <v>0</v>
      </c>
      <c r="BP133" s="58">
        <f t="shared" si="218"/>
        <v>0</v>
      </c>
      <c r="BR133" s="57">
        <f t="shared" si="219"/>
        <v>0</v>
      </c>
      <c r="BS133" s="57">
        <f t="shared" si="220"/>
        <v>0</v>
      </c>
      <c r="BT133" s="59">
        <f t="shared" si="221"/>
        <v>0</v>
      </c>
      <c r="BU133" s="58">
        <f t="shared" si="222"/>
        <v>0</v>
      </c>
      <c r="BW133" s="56">
        <f t="shared" si="223"/>
        <v>0</v>
      </c>
      <c r="BX133" s="14">
        <f t="shared" si="224"/>
        <v>0</v>
      </c>
      <c r="BY133" s="59">
        <f t="shared" si="225"/>
        <v>0</v>
      </c>
      <c r="BZ133" s="58">
        <f t="shared" si="226"/>
        <v>0</v>
      </c>
      <c r="CB133" s="58">
        <f t="shared" si="227"/>
        <v>0</v>
      </c>
      <c r="CD133" s="58">
        <f t="shared" si="228"/>
        <v>0</v>
      </c>
      <c r="CG133" s="59">
        <f t="shared" si="229"/>
        <v>0</v>
      </c>
      <c r="CH133" s="59">
        <f t="shared" si="230"/>
        <v>0</v>
      </c>
      <c r="CI133" s="59">
        <f t="shared" si="231"/>
        <v>0</v>
      </c>
      <c r="CK133" s="59">
        <f t="shared" si="232"/>
        <v>0</v>
      </c>
      <c r="CL133" s="59">
        <f t="shared" si="233"/>
        <v>0</v>
      </c>
      <c r="CM133" s="59">
        <f t="shared" si="234"/>
        <v>0</v>
      </c>
      <c r="CN133" s="58">
        <f t="shared" si="235"/>
        <v>0</v>
      </c>
      <c r="CP133" s="59">
        <f t="shared" si="236"/>
        <v>0</v>
      </c>
      <c r="CQ133" s="59">
        <f t="shared" si="237"/>
        <v>0</v>
      </c>
      <c r="CR133" s="59">
        <f t="shared" si="238"/>
        <v>0</v>
      </c>
      <c r="CS133" s="58">
        <f t="shared" si="239"/>
        <v>0</v>
      </c>
      <c r="CU133" s="59">
        <f t="shared" si="240"/>
        <v>0</v>
      </c>
      <c r="CV133" s="59">
        <f t="shared" si="241"/>
        <v>0</v>
      </c>
      <c r="CX133" s="59">
        <f t="shared" si="242"/>
        <v>0</v>
      </c>
      <c r="CY133" s="59">
        <f t="shared" si="243"/>
        <v>0</v>
      </c>
      <c r="CZ133" s="58">
        <f t="shared" si="244"/>
        <v>0</v>
      </c>
      <c r="DB133" s="59">
        <f t="shared" si="245"/>
        <v>0</v>
      </c>
      <c r="DC133" s="59">
        <f t="shared" si="246"/>
        <v>0</v>
      </c>
      <c r="DD133" s="58">
        <f t="shared" si="247"/>
        <v>0</v>
      </c>
      <c r="DF133" s="58">
        <f t="shared" si="248"/>
        <v>0</v>
      </c>
      <c r="DH133" s="58">
        <f t="shared" si="249"/>
        <v>0</v>
      </c>
      <c r="DJ133" s="57">
        <f t="shared" si="250"/>
        <v>0</v>
      </c>
      <c r="DK133" s="57">
        <f t="shared" si="251"/>
        <v>0</v>
      </c>
      <c r="DL133" s="59">
        <f t="shared" si="252"/>
        <v>0</v>
      </c>
      <c r="DM133" s="58">
        <f t="shared" si="253"/>
        <v>0</v>
      </c>
      <c r="DO133" s="56">
        <f t="shared" si="254"/>
        <v>0</v>
      </c>
      <c r="DP133" s="14">
        <f t="shared" si="255"/>
        <v>0</v>
      </c>
      <c r="DQ133" s="59">
        <f t="shared" si="256"/>
        <v>0</v>
      </c>
      <c r="DR133" s="49">
        <f t="shared" si="257"/>
        <v>0</v>
      </c>
      <c r="DT133" s="58">
        <f t="shared" si="258"/>
        <v>0</v>
      </c>
      <c r="DU133" s="58"/>
      <c r="DV133" s="59">
        <f t="shared" si="259"/>
        <v>0</v>
      </c>
      <c r="DX133" s="58">
        <f t="shared" si="260"/>
        <v>0</v>
      </c>
      <c r="EA133" s="59">
        <f t="shared" si="261"/>
        <v>0</v>
      </c>
      <c r="EB133" s="59">
        <f t="shared" si="262"/>
        <v>0</v>
      </c>
      <c r="EC133" s="58">
        <f t="shared" si="263"/>
        <v>0</v>
      </c>
      <c r="EE133" s="29">
        <f t="shared" si="264"/>
        <v>0</v>
      </c>
      <c r="EF133" s="29">
        <f t="shared" si="265"/>
        <v>0</v>
      </c>
      <c r="EG133" s="58">
        <f t="shared" si="266"/>
        <v>0</v>
      </c>
      <c r="EI133" s="58">
        <f t="shared" si="267"/>
        <v>0</v>
      </c>
      <c r="EK133" s="59">
        <v>131</v>
      </c>
      <c r="EL133" s="59">
        <f>APE!$N$91*EO132</f>
        <v>0</v>
      </c>
      <c r="EM133" s="59">
        <f>IF(EK133&gt;APE!$O$91,0,IF(EK133&gt;APE!$P$91,IF(APE!$E$91="SAC",APE!$C$93/(APE!$O$91-APE!$P$91),IF(APE!$E$91="PRICE",IF(EK133&gt;APE!$D$91,EN133-EL133,EN133-EL133-APE!$C$95/APE!$D$91),0)),0))</f>
        <v>0</v>
      </c>
      <c r="EN133" s="59">
        <f>IF(EK133&gt;APE!$O$91,0,IF(APE!$E$91="SAC",EL133+EM133,IF(APE!$E$91="PRICE",IF(EK133&gt;APE!$P$91,APE!$C$93*APE!$G$91,EL133),0)))</f>
        <v>0</v>
      </c>
      <c r="EO133" s="59">
        <f t="shared" si="268"/>
        <v>0</v>
      </c>
    </row>
    <row r="134" spans="4:145" x14ac:dyDescent="0.25">
      <c r="U134" s="61">
        <f t="shared" si="191"/>
        <v>49309</v>
      </c>
      <c r="V134" s="25">
        <f t="shared" si="189"/>
        <v>2034</v>
      </c>
      <c r="W134" s="25">
        <f t="shared" si="190"/>
        <v>12</v>
      </c>
      <c r="X134" s="25"/>
      <c r="Y134" s="25"/>
      <c r="Z134" s="62">
        <f t="shared" si="192"/>
        <v>0</v>
      </c>
      <c r="AA134" s="62">
        <f t="shared" si="193"/>
        <v>0</v>
      </c>
      <c r="AB134" s="62">
        <f t="shared" si="194"/>
        <v>0</v>
      </c>
      <c r="AC134" s="33">
        <f t="shared" si="195"/>
        <v>0</v>
      </c>
      <c r="AD134" s="69">
        <f t="shared" si="196"/>
        <v>0.91602822124317818</v>
      </c>
      <c r="AE134" s="70">
        <f t="shared" si="197"/>
        <v>0</v>
      </c>
      <c r="AF134" s="9"/>
      <c r="AG134" s="9"/>
      <c r="AH134" s="9"/>
      <c r="AI134" s="9"/>
      <c r="AJ134" s="9"/>
      <c r="AK134" s="9"/>
      <c r="AL134" s="9"/>
      <c r="AM134" s="75">
        <f t="shared" si="188"/>
        <v>0</v>
      </c>
      <c r="AN134" s="9"/>
      <c r="AO134" s="74">
        <f t="shared" si="198"/>
        <v>0</v>
      </c>
      <c r="AP134" s="75">
        <f t="shared" si="199"/>
        <v>0</v>
      </c>
      <c r="AQ134" s="76">
        <f t="shared" si="200"/>
        <v>0</v>
      </c>
      <c r="AR134" s="9"/>
      <c r="AS134" s="75">
        <f t="shared" si="201"/>
        <v>0</v>
      </c>
      <c r="AT134" s="74">
        <f t="shared" si="202"/>
        <v>0</v>
      </c>
      <c r="AU134" s="33">
        <f t="shared" si="203"/>
        <v>0</v>
      </c>
      <c r="AV134" s="9"/>
      <c r="AW134" s="74">
        <f t="shared" si="204"/>
        <v>0</v>
      </c>
      <c r="AX134" s="75">
        <f t="shared" si="205"/>
        <v>0</v>
      </c>
      <c r="AY134" s="76">
        <f t="shared" si="206"/>
        <v>0</v>
      </c>
      <c r="BB134" s="59">
        <f t="shared" si="207"/>
        <v>0</v>
      </c>
      <c r="BC134" s="59">
        <f t="shared" si="208"/>
        <v>0</v>
      </c>
      <c r="BD134" s="59">
        <f t="shared" si="209"/>
        <v>0</v>
      </c>
      <c r="BF134" s="59">
        <f t="shared" si="210"/>
        <v>0</v>
      </c>
      <c r="BG134" s="59">
        <f t="shared" si="211"/>
        <v>0</v>
      </c>
      <c r="BH134" s="59">
        <f t="shared" si="212"/>
        <v>0</v>
      </c>
      <c r="BI134" s="58">
        <f t="shared" si="213"/>
        <v>0</v>
      </c>
      <c r="BK134" s="59">
        <f t="shared" si="214"/>
        <v>0</v>
      </c>
      <c r="BL134" s="59">
        <f t="shared" si="215"/>
        <v>0</v>
      </c>
      <c r="BM134" s="59">
        <f t="shared" si="216"/>
        <v>0</v>
      </c>
      <c r="BN134" s="58">
        <f t="shared" si="217"/>
        <v>0</v>
      </c>
      <c r="BP134" s="58">
        <f t="shared" si="218"/>
        <v>0</v>
      </c>
      <c r="BR134" s="57">
        <f t="shared" si="219"/>
        <v>0</v>
      </c>
      <c r="BS134" s="57">
        <f t="shared" si="220"/>
        <v>0</v>
      </c>
      <c r="BT134" s="59">
        <f t="shared" si="221"/>
        <v>0</v>
      </c>
      <c r="BU134" s="58">
        <f t="shared" si="222"/>
        <v>0</v>
      </c>
      <c r="BW134" s="56">
        <f t="shared" si="223"/>
        <v>0</v>
      </c>
      <c r="BX134" s="14">
        <f t="shared" si="224"/>
        <v>0</v>
      </c>
      <c r="BY134" s="59">
        <f t="shared" si="225"/>
        <v>0</v>
      </c>
      <c r="BZ134" s="58">
        <f t="shared" si="226"/>
        <v>0</v>
      </c>
      <c r="CB134" s="58">
        <f t="shared" si="227"/>
        <v>0</v>
      </c>
      <c r="CD134" s="58">
        <f t="shared" si="228"/>
        <v>0</v>
      </c>
      <c r="CG134" s="59">
        <f t="shared" si="229"/>
        <v>0</v>
      </c>
      <c r="CH134" s="59">
        <f t="shared" si="230"/>
        <v>0</v>
      </c>
      <c r="CI134" s="59">
        <f t="shared" si="231"/>
        <v>0</v>
      </c>
      <c r="CK134" s="59">
        <f t="shared" si="232"/>
        <v>0</v>
      </c>
      <c r="CL134" s="59">
        <f t="shared" si="233"/>
        <v>0</v>
      </c>
      <c r="CM134" s="59">
        <f t="shared" si="234"/>
        <v>0</v>
      </c>
      <c r="CN134" s="58">
        <f t="shared" si="235"/>
        <v>0</v>
      </c>
      <c r="CP134" s="59">
        <f t="shared" si="236"/>
        <v>0</v>
      </c>
      <c r="CQ134" s="59">
        <f t="shared" si="237"/>
        <v>0</v>
      </c>
      <c r="CR134" s="59">
        <f t="shared" si="238"/>
        <v>0</v>
      </c>
      <c r="CS134" s="58">
        <f t="shared" si="239"/>
        <v>0</v>
      </c>
      <c r="CU134" s="59">
        <f t="shared" si="240"/>
        <v>0</v>
      </c>
      <c r="CV134" s="59">
        <f t="shared" si="241"/>
        <v>0</v>
      </c>
      <c r="CX134" s="59">
        <f t="shared" si="242"/>
        <v>0</v>
      </c>
      <c r="CY134" s="59">
        <f t="shared" si="243"/>
        <v>0</v>
      </c>
      <c r="CZ134" s="58">
        <f t="shared" si="244"/>
        <v>0</v>
      </c>
      <c r="DB134" s="59">
        <f t="shared" si="245"/>
        <v>0</v>
      </c>
      <c r="DC134" s="59">
        <f t="shared" si="246"/>
        <v>0</v>
      </c>
      <c r="DD134" s="58">
        <f t="shared" si="247"/>
        <v>0</v>
      </c>
      <c r="DF134" s="58">
        <f t="shared" si="248"/>
        <v>0</v>
      </c>
      <c r="DH134" s="58">
        <f t="shared" si="249"/>
        <v>0</v>
      </c>
      <c r="DJ134" s="57">
        <f t="shared" si="250"/>
        <v>0</v>
      </c>
      <c r="DK134" s="57">
        <f t="shared" si="251"/>
        <v>0</v>
      </c>
      <c r="DL134" s="59">
        <f t="shared" si="252"/>
        <v>0</v>
      </c>
      <c r="DM134" s="58">
        <f t="shared" si="253"/>
        <v>0</v>
      </c>
      <c r="DO134" s="56">
        <f t="shared" si="254"/>
        <v>0</v>
      </c>
      <c r="DP134" s="14">
        <f t="shared" si="255"/>
        <v>0</v>
      </c>
      <c r="DQ134" s="59">
        <f t="shared" si="256"/>
        <v>0</v>
      </c>
      <c r="DR134" s="49">
        <f t="shared" si="257"/>
        <v>0</v>
      </c>
      <c r="DT134" s="58">
        <f t="shared" si="258"/>
        <v>0</v>
      </c>
      <c r="DU134" s="58"/>
      <c r="DV134" s="59">
        <f t="shared" si="259"/>
        <v>0</v>
      </c>
      <c r="DX134" s="58">
        <f t="shared" si="260"/>
        <v>0</v>
      </c>
      <c r="EA134" s="59">
        <f t="shared" si="261"/>
        <v>0</v>
      </c>
      <c r="EB134" s="59">
        <f t="shared" si="262"/>
        <v>0</v>
      </c>
      <c r="EC134" s="58">
        <f t="shared" si="263"/>
        <v>0</v>
      </c>
      <c r="EE134" s="29">
        <f t="shared" si="264"/>
        <v>0</v>
      </c>
      <c r="EF134" s="29">
        <f t="shared" si="265"/>
        <v>0</v>
      </c>
      <c r="EG134" s="58">
        <f t="shared" si="266"/>
        <v>0</v>
      </c>
      <c r="EI134" s="58">
        <f t="shared" si="267"/>
        <v>0</v>
      </c>
      <c r="EK134" s="59">
        <v>132</v>
      </c>
      <c r="EL134" s="59">
        <f>APE!$N$91*EO133</f>
        <v>0</v>
      </c>
      <c r="EM134" s="59">
        <f>IF(EK134&gt;APE!$O$91,0,IF(EK134&gt;APE!$P$91,IF(APE!$E$91="SAC",APE!$C$93/(APE!$O$91-APE!$P$91),IF(APE!$E$91="PRICE",IF(EK134&gt;APE!$D$91,EN134-EL134,EN134-EL134-APE!$C$95/APE!$D$91),0)),0))</f>
        <v>0</v>
      </c>
      <c r="EN134" s="59">
        <f>IF(EK134&gt;APE!$O$91,0,IF(APE!$E$91="SAC",EL134+EM134,IF(APE!$E$91="PRICE",IF(EK134&gt;APE!$P$91,APE!$C$93*APE!$G$91,EL134),0)))</f>
        <v>0</v>
      </c>
      <c r="EO134" s="59">
        <f t="shared" si="268"/>
        <v>0</v>
      </c>
    </row>
    <row r="135" spans="4:145" x14ac:dyDescent="0.25">
      <c r="U135" s="61">
        <f t="shared" si="191"/>
        <v>49340</v>
      </c>
      <c r="V135" s="25">
        <f t="shared" si="189"/>
        <v>2035</v>
      </c>
      <c r="W135" s="25">
        <f t="shared" si="190"/>
        <v>1</v>
      </c>
      <c r="X135" s="25"/>
      <c r="Y135" s="25"/>
      <c r="Z135" s="62">
        <f t="shared" si="192"/>
        <v>0</v>
      </c>
      <c r="AA135" s="62">
        <f t="shared" si="193"/>
        <v>0</v>
      </c>
      <c r="AB135" s="62">
        <f t="shared" si="194"/>
        <v>0</v>
      </c>
      <c r="AC135" s="33">
        <f t="shared" si="195"/>
        <v>0</v>
      </c>
      <c r="AD135" s="69">
        <f t="shared" si="196"/>
        <v>0.91541976356409249</v>
      </c>
      <c r="AE135" s="70">
        <f t="shared" si="197"/>
        <v>0</v>
      </c>
      <c r="AF135" s="9"/>
      <c r="AG135" s="9"/>
      <c r="AH135" s="9"/>
      <c r="AI135" s="9"/>
      <c r="AJ135" s="9"/>
      <c r="AK135" s="9"/>
      <c r="AL135" s="9"/>
      <c r="AM135" s="75">
        <f t="shared" si="188"/>
        <v>0</v>
      </c>
      <c r="AN135" s="9"/>
      <c r="AO135" s="74">
        <f t="shared" si="198"/>
        <v>0</v>
      </c>
      <c r="AP135" s="75">
        <f t="shared" si="199"/>
        <v>0</v>
      </c>
      <c r="AQ135" s="76">
        <f t="shared" si="200"/>
        <v>0</v>
      </c>
      <c r="AR135" s="9"/>
      <c r="AS135" s="75">
        <f t="shared" si="201"/>
        <v>0</v>
      </c>
      <c r="AT135" s="74">
        <f t="shared" si="202"/>
        <v>0</v>
      </c>
      <c r="AU135" s="33">
        <f t="shared" si="203"/>
        <v>0</v>
      </c>
      <c r="AV135" s="9"/>
      <c r="AW135" s="74">
        <f t="shared" si="204"/>
        <v>0</v>
      </c>
      <c r="AX135" s="75">
        <f t="shared" si="205"/>
        <v>0</v>
      </c>
      <c r="AY135" s="76">
        <f t="shared" si="206"/>
        <v>0</v>
      </c>
      <c r="BB135" s="59">
        <f t="shared" si="207"/>
        <v>0</v>
      </c>
      <c r="BC135" s="59">
        <f t="shared" si="208"/>
        <v>0</v>
      </c>
      <c r="BD135" s="59">
        <f t="shared" si="209"/>
        <v>0</v>
      </c>
      <c r="BF135" s="59">
        <f t="shared" si="210"/>
        <v>0</v>
      </c>
      <c r="BG135" s="59">
        <f t="shared" si="211"/>
        <v>0</v>
      </c>
      <c r="BH135" s="59">
        <f t="shared" si="212"/>
        <v>0</v>
      </c>
      <c r="BI135" s="58">
        <f t="shared" si="213"/>
        <v>0</v>
      </c>
      <c r="BK135" s="59">
        <f t="shared" si="214"/>
        <v>0</v>
      </c>
      <c r="BL135" s="59">
        <f t="shared" si="215"/>
        <v>0</v>
      </c>
      <c r="BM135" s="59">
        <f t="shared" si="216"/>
        <v>0</v>
      </c>
      <c r="BN135" s="58">
        <f t="shared" si="217"/>
        <v>0</v>
      </c>
      <c r="BP135" s="58">
        <f t="shared" si="218"/>
        <v>0</v>
      </c>
      <c r="BR135" s="57">
        <f t="shared" si="219"/>
        <v>0</v>
      </c>
      <c r="BS135" s="57">
        <f t="shared" si="220"/>
        <v>0</v>
      </c>
      <c r="BT135" s="59">
        <f t="shared" si="221"/>
        <v>0</v>
      </c>
      <c r="BU135" s="58">
        <f t="shared" si="222"/>
        <v>0</v>
      </c>
      <c r="BW135" s="56">
        <f t="shared" si="223"/>
        <v>0</v>
      </c>
      <c r="BX135" s="14">
        <f t="shared" si="224"/>
        <v>0</v>
      </c>
      <c r="BY135" s="59">
        <f t="shared" si="225"/>
        <v>0</v>
      </c>
      <c r="BZ135" s="58">
        <f t="shared" si="226"/>
        <v>0</v>
      </c>
      <c r="CB135" s="58">
        <f t="shared" si="227"/>
        <v>0</v>
      </c>
      <c r="CD135" s="58">
        <f t="shared" si="228"/>
        <v>0</v>
      </c>
      <c r="CG135" s="59">
        <f t="shared" si="229"/>
        <v>0</v>
      </c>
      <c r="CH135" s="59">
        <f t="shared" si="230"/>
        <v>0</v>
      </c>
      <c r="CI135" s="59">
        <f t="shared" si="231"/>
        <v>0</v>
      </c>
      <c r="CK135" s="59">
        <f t="shared" si="232"/>
        <v>0</v>
      </c>
      <c r="CL135" s="59">
        <f t="shared" si="233"/>
        <v>0</v>
      </c>
      <c r="CM135" s="59">
        <f t="shared" si="234"/>
        <v>0</v>
      </c>
      <c r="CN135" s="58">
        <f t="shared" si="235"/>
        <v>0</v>
      </c>
      <c r="CP135" s="59">
        <f t="shared" si="236"/>
        <v>0</v>
      </c>
      <c r="CQ135" s="59">
        <f t="shared" si="237"/>
        <v>0</v>
      </c>
      <c r="CR135" s="59">
        <f t="shared" si="238"/>
        <v>0</v>
      </c>
      <c r="CS135" s="58">
        <f t="shared" si="239"/>
        <v>0</v>
      </c>
      <c r="CU135" s="59">
        <f t="shared" si="240"/>
        <v>0</v>
      </c>
      <c r="CV135" s="59">
        <f t="shared" si="241"/>
        <v>0</v>
      </c>
      <c r="CX135" s="59">
        <f t="shared" si="242"/>
        <v>0</v>
      </c>
      <c r="CY135" s="59">
        <f t="shared" si="243"/>
        <v>0</v>
      </c>
      <c r="CZ135" s="58">
        <f t="shared" si="244"/>
        <v>0</v>
      </c>
      <c r="DB135" s="59">
        <f t="shared" si="245"/>
        <v>0</v>
      </c>
      <c r="DC135" s="59">
        <f t="shared" si="246"/>
        <v>0</v>
      </c>
      <c r="DD135" s="58">
        <f t="shared" si="247"/>
        <v>0</v>
      </c>
      <c r="DF135" s="58">
        <f t="shared" si="248"/>
        <v>0</v>
      </c>
      <c r="DH135" s="58">
        <f t="shared" si="249"/>
        <v>0</v>
      </c>
      <c r="DJ135" s="57">
        <f t="shared" si="250"/>
        <v>0</v>
      </c>
      <c r="DK135" s="57">
        <f t="shared" si="251"/>
        <v>0</v>
      </c>
      <c r="DL135" s="59">
        <f t="shared" si="252"/>
        <v>0</v>
      </c>
      <c r="DM135" s="58">
        <f t="shared" si="253"/>
        <v>0</v>
      </c>
      <c r="DO135" s="56">
        <f t="shared" si="254"/>
        <v>0</v>
      </c>
      <c r="DP135" s="14">
        <f t="shared" si="255"/>
        <v>0</v>
      </c>
      <c r="DQ135" s="59">
        <f t="shared" si="256"/>
        <v>0</v>
      </c>
      <c r="DR135" s="49">
        <f t="shared" si="257"/>
        <v>0</v>
      </c>
      <c r="DT135" s="58">
        <f t="shared" si="258"/>
        <v>0</v>
      </c>
      <c r="DU135" s="58"/>
      <c r="DV135" s="59">
        <f t="shared" si="259"/>
        <v>0</v>
      </c>
      <c r="DX135" s="58">
        <f t="shared" si="260"/>
        <v>0</v>
      </c>
      <c r="EA135" s="59">
        <f t="shared" si="261"/>
        <v>0</v>
      </c>
      <c r="EB135" s="59">
        <f t="shared" si="262"/>
        <v>0</v>
      </c>
      <c r="EC135" s="58">
        <f t="shared" si="263"/>
        <v>0</v>
      </c>
      <c r="EE135" s="29">
        <f t="shared" si="264"/>
        <v>0</v>
      </c>
      <c r="EF135" s="29">
        <f t="shared" si="265"/>
        <v>0</v>
      </c>
      <c r="EG135" s="58">
        <f t="shared" si="266"/>
        <v>0</v>
      </c>
      <c r="EI135" s="58">
        <f t="shared" si="267"/>
        <v>0</v>
      </c>
      <c r="EK135" s="59">
        <v>133</v>
      </c>
      <c r="EL135" s="59">
        <f>APE!$N$91*EO134</f>
        <v>0</v>
      </c>
      <c r="EM135" s="59">
        <f>IF(EK135&gt;APE!$O$91,0,IF(EK135&gt;APE!$P$91,IF(APE!$E$91="SAC",APE!$C$93/(APE!$O$91-APE!$P$91),IF(APE!$E$91="PRICE",IF(EK135&gt;APE!$D$91,EN135-EL135,EN135-EL135-APE!$C$95/APE!$D$91),0)),0))</f>
        <v>0</v>
      </c>
      <c r="EN135" s="59">
        <f>IF(EK135&gt;APE!$O$91,0,IF(APE!$E$91="SAC",EL135+EM135,IF(APE!$E$91="PRICE",IF(EK135&gt;APE!$P$91,APE!$C$93*APE!$G$91,EL135),0)))</f>
        <v>0</v>
      </c>
      <c r="EO135" s="59">
        <f t="shared" si="268"/>
        <v>0</v>
      </c>
    </row>
    <row r="136" spans="4:145" x14ac:dyDescent="0.25">
      <c r="U136" s="61">
        <f t="shared" si="191"/>
        <v>49368</v>
      </c>
      <c r="V136" s="25">
        <f t="shared" si="189"/>
        <v>2035</v>
      </c>
      <c r="W136" s="25">
        <f t="shared" si="190"/>
        <v>2</v>
      </c>
      <c r="X136" s="25"/>
      <c r="Y136" s="25"/>
      <c r="Z136" s="62">
        <f t="shared" si="192"/>
        <v>0</v>
      </c>
      <c r="AA136" s="62">
        <f t="shared" si="193"/>
        <v>0</v>
      </c>
      <c r="AB136" s="62">
        <f t="shared" si="194"/>
        <v>0</v>
      </c>
      <c r="AC136" s="33">
        <f t="shared" si="195"/>
        <v>0</v>
      </c>
      <c r="AD136" s="69">
        <f t="shared" si="196"/>
        <v>0.91481171004367645</v>
      </c>
      <c r="AE136" s="70">
        <f t="shared" si="197"/>
        <v>0</v>
      </c>
      <c r="AF136" s="9"/>
      <c r="AG136" s="9"/>
      <c r="AH136" s="9"/>
      <c r="AI136" s="9"/>
      <c r="AJ136" s="9"/>
      <c r="AK136" s="9"/>
      <c r="AL136" s="9"/>
      <c r="AM136" s="75">
        <f t="shared" si="188"/>
        <v>0</v>
      </c>
      <c r="AN136" s="9"/>
      <c r="AO136" s="74">
        <f t="shared" si="198"/>
        <v>0</v>
      </c>
      <c r="AP136" s="75">
        <f t="shared" si="199"/>
        <v>0</v>
      </c>
      <c r="AQ136" s="76">
        <f t="shared" si="200"/>
        <v>0</v>
      </c>
      <c r="AR136" s="9"/>
      <c r="AS136" s="75">
        <f t="shared" si="201"/>
        <v>0</v>
      </c>
      <c r="AT136" s="74">
        <f t="shared" si="202"/>
        <v>0</v>
      </c>
      <c r="AU136" s="33">
        <f t="shared" si="203"/>
        <v>0</v>
      </c>
      <c r="AV136" s="9"/>
      <c r="AW136" s="74">
        <f t="shared" si="204"/>
        <v>0</v>
      </c>
      <c r="AX136" s="75">
        <f t="shared" si="205"/>
        <v>0</v>
      </c>
      <c r="AY136" s="76">
        <f t="shared" si="206"/>
        <v>0</v>
      </c>
      <c r="BB136" s="59">
        <f t="shared" si="207"/>
        <v>0</v>
      </c>
      <c r="BC136" s="59">
        <f t="shared" si="208"/>
        <v>0</v>
      </c>
      <c r="BD136" s="59">
        <f t="shared" si="209"/>
        <v>0</v>
      </c>
      <c r="BF136" s="59">
        <f t="shared" si="210"/>
        <v>0</v>
      </c>
      <c r="BG136" s="59">
        <f t="shared" si="211"/>
        <v>0</v>
      </c>
      <c r="BH136" s="59">
        <f t="shared" si="212"/>
        <v>0</v>
      </c>
      <c r="BI136" s="58">
        <f t="shared" si="213"/>
        <v>0</v>
      </c>
      <c r="BK136" s="59">
        <f t="shared" si="214"/>
        <v>0</v>
      </c>
      <c r="BL136" s="59">
        <f t="shared" si="215"/>
        <v>0</v>
      </c>
      <c r="BM136" s="59">
        <f t="shared" si="216"/>
        <v>0</v>
      </c>
      <c r="BN136" s="58">
        <f t="shared" si="217"/>
        <v>0</v>
      </c>
      <c r="BP136" s="58">
        <f t="shared" si="218"/>
        <v>0</v>
      </c>
      <c r="BR136" s="57">
        <f t="shared" si="219"/>
        <v>0</v>
      </c>
      <c r="BS136" s="57">
        <f t="shared" si="220"/>
        <v>0</v>
      </c>
      <c r="BT136" s="59">
        <f t="shared" si="221"/>
        <v>0</v>
      </c>
      <c r="BU136" s="58">
        <f t="shared" si="222"/>
        <v>0</v>
      </c>
      <c r="BW136" s="56">
        <f t="shared" si="223"/>
        <v>0</v>
      </c>
      <c r="BX136" s="14">
        <f t="shared" si="224"/>
        <v>0</v>
      </c>
      <c r="BY136" s="59">
        <f t="shared" si="225"/>
        <v>0</v>
      </c>
      <c r="BZ136" s="58">
        <f t="shared" si="226"/>
        <v>0</v>
      </c>
      <c r="CB136" s="58">
        <f t="shared" si="227"/>
        <v>0</v>
      </c>
      <c r="CD136" s="58">
        <f t="shared" si="228"/>
        <v>0</v>
      </c>
      <c r="CG136" s="59">
        <f t="shared" si="229"/>
        <v>0</v>
      </c>
      <c r="CH136" s="59">
        <f t="shared" si="230"/>
        <v>0</v>
      </c>
      <c r="CI136" s="59">
        <f t="shared" si="231"/>
        <v>0</v>
      </c>
      <c r="CK136" s="59">
        <f t="shared" si="232"/>
        <v>0</v>
      </c>
      <c r="CL136" s="59">
        <f t="shared" si="233"/>
        <v>0</v>
      </c>
      <c r="CM136" s="59">
        <f t="shared" si="234"/>
        <v>0</v>
      </c>
      <c r="CN136" s="58">
        <f t="shared" si="235"/>
        <v>0</v>
      </c>
      <c r="CP136" s="59">
        <f t="shared" si="236"/>
        <v>0</v>
      </c>
      <c r="CQ136" s="59">
        <f t="shared" si="237"/>
        <v>0</v>
      </c>
      <c r="CR136" s="59">
        <f t="shared" si="238"/>
        <v>0</v>
      </c>
      <c r="CS136" s="58">
        <f t="shared" si="239"/>
        <v>0</v>
      </c>
      <c r="CU136" s="59">
        <f t="shared" si="240"/>
        <v>0</v>
      </c>
      <c r="CV136" s="59">
        <f t="shared" si="241"/>
        <v>0</v>
      </c>
      <c r="CX136" s="59">
        <f t="shared" si="242"/>
        <v>0</v>
      </c>
      <c r="CY136" s="59">
        <f t="shared" si="243"/>
        <v>0</v>
      </c>
      <c r="CZ136" s="58">
        <f t="shared" si="244"/>
        <v>0</v>
      </c>
      <c r="DB136" s="59">
        <f t="shared" si="245"/>
        <v>0</v>
      </c>
      <c r="DC136" s="59">
        <f t="shared" si="246"/>
        <v>0</v>
      </c>
      <c r="DD136" s="58">
        <f t="shared" si="247"/>
        <v>0</v>
      </c>
      <c r="DF136" s="58">
        <f t="shared" si="248"/>
        <v>0</v>
      </c>
      <c r="DH136" s="58">
        <f t="shared" si="249"/>
        <v>0</v>
      </c>
      <c r="DJ136" s="57">
        <f t="shared" si="250"/>
        <v>0</v>
      </c>
      <c r="DK136" s="57">
        <f t="shared" si="251"/>
        <v>0</v>
      </c>
      <c r="DL136" s="59">
        <f t="shared" si="252"/>
        <v>0</v>
      </c>
      <c r="DM136" s="58">
        <f t="shared" si="253"/>
        <v>0</v>
      </c>
      <c r="DO136" s="56">
        <f t="shared" si="254"/>
        <v>0</v>
      </c>
      <c r="DP136" s="14">
        <f t="shared" si="255"/>
        <v>0</v>
      </c>
      <c r="DQ136" s="59">
        <f t="shared" si="256"/>
        <v>0</v>
      </c>
      <c r="DR136" s="49">
        <f t="shared" si="257"/>
        <v>0</v>
      </c>
      <c r="DT136" s="58">
        <f t="shared" si="258"/>
        <v>0</v>
      </c>
      <c r="DU136" s="58"/>
      <c r="DV136" s="59">
        <f t="shared" si="259"/>
        <v>0</v>
      </c>
      <c r="DX136" s="58">
        <f t="shared" si="260"/>
        <v>0</v>
      </c>
      <c r="EA136" s="59">
        <f t="shared" si="261"/>
        <v>0</v>
      </c>
      <c r="EB136" s="59">
        <f t="shared" si="262"/>
        <v>0</v>
      </c>
      <c r="EC136" s="58">
        <f t="shared" si="263"/>
        <v>0</v>
      </c>
      <c r="EE136" s="29">
        <f t="shared" si="264"/>
        <v>0</v>
      </c>
      <c r="EF136" s="29">
        <f t="shared" si="265"/>
        <v>0</v>
      </c>
      <c r="EG136" s="58">
        <f t="shared" si="266"/>
        <v>0</v>
      </c>
      <c r="EI136" s="58">
        <f t="shared" si="267"/>
        <v>0</v>
      </c>
      <c r="EK136" s="59">
        <v>134</v>
      </c>
      <c r="EL136" s="59">
        <f>APE!$N$91*EO135</f>
        <v>0</v>
      </c>
      <c r="EM136" s="59">
        <f>IF(EK136&gt;APE!$O$91,0,IF(EK136&gt;APE!$P$91,IF(APE!$E$91="SAC",APE!$C$93/(APE!$O$91-APE!$P$91),IF(APE!$E$91="PRICE",IF(EK136&gt;APE!$D$91,EN136-EL136,EN136-EL136-APE!$C$95/APE!$D$91),0)),0))</f>
        <v>0</v>
      </c>
      <c r="EN136" s="59">
        <f>IF(EK136&gt;APE!$O$91,0,IF(APE!$E$91="SAC",EL136+EM136,IF(APE!$E$91="PRICE",IF(EK136&gt;APE!$P$91,APE!$C$93*APE!$G$91,EL136),0)))</f>
        <v>0</v>
      </c>
      <c r="EO136" s="59">
        <f t="shared" si="268"/>
        <v>0</v>
      </c>
    </row>
    <row r="137" spans="4:145" x14ac:dyDescent="0.25">
      <c r="U137" s="61">
        <f t="shared" si="191"/>
        <v>49399</v>
      </c>
      <c r="V137" s="25">
        <f t="shared" si="189"/>
        <v>2035</v>
      </c>
      <c r="W137" s="25">
        <f t="shared" si="190"/>
        <v>3</v>
      </c>
      <c r="X137" s="25"/>
      <c r="Y137" s="25"/>
      <c r="Z137" s="62">
        <f t="shared" si="192"/>
        <v>0</v>
      </c>
      <c r="AA137" s="62">
        <f t="shared" si="193"/>
        <v>0</v>
      </c>
      <c r="AB137" s="62">
        <f t="shared" si="194"/>
        <v>0</v>
      </c>
      <c r="AC137" s="33">
        <f t="shared" si="195"/>
        <v>0</v>
      </c>
      <c r="AD137" s="69">
        <f t="shared" si="196"/>
        <v>0.91420406041347391</v>
      </c>
      <c r="AE137" s="70">
        <f t="shared" si="197"/>
        <v>0</v>
      </c>
      <c r="AF137" s="9"/>
      <c r="AG137" s="9"/>
      <c r="AH137" s="9"/>
      <c r="AI137" s="9"/>
      <c r="AJ137" s="9"/>
      <c r="AK137" s="9"/>
      <c r="AL137" s="9"/>
      <c r="AM137" s="75">
        <f t="shared" si="188"/>
        <v>0</v>
      </c>
      <c r="AN137" s="9"/>
      <c r="AO137" s="74">
        <f t="shared" si="198"/>
        <v>0</v>
      </c>
      <c r="AP137" s="75">
        <f t="shared" si="199"/>
        <v>0</v>
      </c>
      <c r="AQ137" s="76">
        <f t="shared" si="200"/>
        <v>0</v>
      </c>
      <c r="AR137" s="9"/>
      <c r="AS137" s="75">
        <f t="shared" si="201"/>
        <v>0</v>
      </c>
      <c r="AT137" s="74">
        <f t="shared" si="202"/>
        <v>0</v>
      </c>
      <c r="AU137" s="33">
        <f t="shared" si="203"/>
        <v>0</v>
      </c>
      <c r="AV137" s="9"/>
      <c r="AW137" s="74">
        <f t="shared" si="204"/>
        <v>0</v>
      </c>
      <c r="AX137" s="75">
        <f t="shared" si="205"/>
        <v>0</v>
      </c>
      <c r="AY137" s="76">
        <f t="shared" si="206"/>
        <v>0</v>
      </c>
      <c r="BB137" s="59">
        <f t="shared" si="207"/>
        <v>0</v>
      </c>
      <c r="BC137" s="59">
        <f t="shared" si="208"/>
        <v>0</v>
      </c>
      <c r="BD137" s="59">
        <f t="shared" si="209"/>
        <v>0</v>
      </c>
      <c r="BF137" s="59">
        <f t="shared" si="210"/>
        <v>0</v>
      </c>
      <c r="BG137" s="59">
        <f t="shared" si="211"/>
        <v>0</v>
      </c>
      <c r="BH137" s="59">
        <f t="shared" si="212"/>
        <v>0</v>
      </c>
      <c r="BI137" s="58">
        <f t="shared" si="213"/>
        <v>0</v>
      </c>
      <c r="BK137" s="59">
        <f t="shared" si="214"/>
        <v>0</v>
      </c>
      <c r="BL137" s="59">
        <f t="shared" si="215"/>
        <v>0</v>
      </c>
      <c r="BM137" s="59">
        <f t="shared" si="216"/>
        <v>0</v>
      </c>
      <c r="BN137" s="58">
        <f t="shared" si="217"/>
        <v>0</v>
      </c>
      <c r="BP137" s="58">
        <f t="shared" si="218"/>
        <v>0</v>
      </c>
      <c r="BR137" s="57">
        <f t="shared" si="219"/>
        <v>0</v>
      </c>
      <c r="BS137" s="57">
        <f t="shared" si="220"/>
        <v>0</v>
      </c>
      <c r="BT137" s="59">
        <f t="shared" si="221"/>
        <v>0</v>
      </c>
      <c r="BU137" s="58">
        <f t="shared" si="222"/>
        <v>0</v>
      </c>
      <c r="BW137" s="56">
        <f t="shared" si="223"/>
        <v>0</v>
      </c>
      <c r="BX137" s="14">
        <f t="shared" si="224"/>
        <v>0</v>
      </c>
      <c r="BY137" s="59">
        <f t="shared" si="225"/>
        <v>0</v>
      </c>
      <c r="BZ137" s="58">
        <f t="shared" si="226"/>
        <v>0</v>
      </c>
      <c r="CB137" s="58">
        <f t="shared" si="227"/>
        <v>0</v>
      </c>
      <c r="CD137" s="58">
        <f t="shared" si="228"/>
        <v>0</v>
      </c>
      <c r="CG137" s="59">
        <f t="shared" si="229"/>
        <v>0</v>
      </c>
      <c r="CH137" s="59">
        <f t="shared" si="230"/>
        <v>0</v>
      </c>
      <c r="CI137" s="59">
        <f t="shared" si="231"/>
        <v>0</v>
      </c>
      <c r="CK137" s="59">
        <f t="shared" si="232"/>
        <v>0</v>
      </c>
      <c r="CL137" s="59">
        <f t="shared" si="233"/>
        <v>0</v>
      </c>
      <c r="CM137" s="59">
        <f t="shared" si="234"/>
        <v>0</v>
      </c>
      <c r="CN137" s="58">
        <f t="shared" si="235"/>
        <v>0</v>
      </c>
      <c r="CP137" s="59">
        <f t="shared" si="236"/>
        <v>0</v>
      </c>
      <c r="CQ137" s="59">
        <f t="shared" si="237"/>
        <v>0</v>
      </c>
      <c r="CR137" s="59">
        <f t="shared" si="238"/>
        <v>0</v>
      </c>
      <c r="CS137" s="58">
        <f t="shared" si="239"/>
        <v>0</v>
      </c>
      <c r="CU137" s="59">
        <f t="shared" si="240"/>
        <v>0</v>
      </c>
      <c r="CV137" s="59">
        <f t="shared" si="241"/>
        <v>0</v>
      </c>
      <c r="CX137" s="59">
        <f t="shared" si="242"/>
        <v>0</v>
      </c>
      <c r="CY137" s="59">
        <f t="shared" si="243"/>
        <v>0</v>
      </c>
      <c r="CZ137" s="58">
        <f t="shared" si="244"/>
        <v>0</v>
      </c>
      <c r="DB137" s="59">
        <f t="shared" si="245"/>
        <v>0</v>
      </c>
      <c r="DC137" s="59">
        <f t="shared" si="246"/>
        <v>0</v>
      </c>
      <c r="DD137" s="58">
        <f t="shared" si="247"/>
        <v>0</v>
      </c>
      <c r="DF137" s="58">
        <f t="shared" si="248"/>
        <v>0</v>
      </c>
      <c r="DH137" s="58">
        <f t="shared" si="249"/>
        <v>0</v>
      </c>
      <c r="DJ137" s="57">
        <f t="shared" si="250"/>
        <v>0</v>
      </c>
      <c r="DK137" s="57">
        <f t="shared" si="251"/>
        <v>0</v>
      </c>
      <c r="DL137" s="59">
        <f t="shared" si="252"/>
        <v>0</v>
      </c>
      <c r="DM137" s="58">
        <f t="shared" si="253"/>
        <v>0</v>
      </c>
      <c r="DO137" s="56">
        <f t="shared" si="254"/>
        <v>0</v>
      </c>
      <c r="DP137" s="14">
        <f t="shared" si="255"/>
        <v>0</v>
      </c>
      <c r="DQ137" s="59">
        <f t="shared" si="256"/>
        <v>0</v>
      </c>
      <c r="DR137" s="49">
        <f t="shared" si="257"/>
        <v>0</v>
      </c>
      <c r="DT137" s="58">
        <f t="shared" si="258"/>
        <v>0</v>
      </c>
      <c r="DU137" s="58"/>
      <c r="DV137" s="59">
        <f t="shared" si="259"/>
        <v>0</v>
      </c>
      <c r="DX137" s="58">
        <f t="shared" si="260"/>
        <v>0</v>
      </c>
      <c r="EA137" s="59">
        <f t="shared" si="261"/>
        <v>0</v>
      </c>
      <c r="EB137" s="59">
        <f t="shared" si="262"/>
        <v>0</v>
      </c>
      <c r="EC137" s="58">
        <f t="shared" si="263"/>
        <v>0</v>
      </c>
      <c r="EE137" s="29">
        <f t="shared" si="264"/>
        <v>0</v>
      </c>
      <c r="EF137" s="29">
        <f t="shared" si="265"/>
        <v>0</v>
      </c>
      <c r="EG137" s="58">
        <f t="shared" si="266"/>
        <v>0</v>
      </c>
      <c r="EI137" s="58">
        <f t="shared" si="267"/>
        <v>0</v>
      </c>
      <c r="EK137" s="59">
        <v>135</v>
      </c>
      <c r="EL137" s="59">
        <f>APE!$N$91*EO136</f>
        <v>0</v>
      </c>
      <c r="EM137" s="59">
        <f>IF(EK137&gt;APE!$O$91,0,IF(EK137&gt;APE!$P$91,IF(APE!$E$91="SAC",APE!$C$93/(APE!$O$91-APE!$P$91),IF(APE!$E$91="PRICE",IF(EK137&gt;APE!$D$91,EN137-EL137,EN137-EL137-APE!$C$95/APE!$D$91),0)),0))</f>
        <v>0</v>
      </c>
      <c r="EN137" s="59">
        <f>IF(EK137&gt;APE!$O$91,0,IF(APE!$E$91="SAC",EL137+EM137,IF(APE!$E$91="PRICE",IF(EK137&gt;APE!$P$91,APE!$C$93*APE!$G$91,EL137),0)))</f>
        <v>0</v>
      </c>
      <c r="EO137" s="59">
        <f t="shared" si="268"/>
        <v>0</v>
      </c>
    </row>
    <row r="138" spans="4:145" s="16" customFormat="1" x14ac:dyDescent="0.25">
      <c r="U138" s="61">
        <f t="shared" si="191"/>
        <v>49429</v>
      </c>
      <c r="V138" s="25">
        <f t="shared" si="189"/>
        <v>2035</v>
      </c>
      <c r="W138" s="25">
        <f t="shared" si="190"/>
        <v>4</v>
      </c>
      <c r="X138" s="25"/>
      <c r="Y138" s="28"/>
      <c r="Z138" s="62">
        <f t="shared" si="192"/>
        <v>0</v>
      </c>
      <c r="AA138" s="62">
        <f t="shared" si="193"/>
        <v>0</v>
      </c>
      <c r="AB138" s="62">
        <f t="shared" si="194"/>
        <v>0</v>
      </c>
      <c r="AC138" s="33">
        <f t="shared" si="195"/>
        <v>0</v>
      </c>
      <c r="AD138" s="69">
        <f t="shared" si="196"/>
        <v>0.9135968144052069</v>
      </c>
      <c r="AE138" s="70">
        <f t="shared" si="197"/>
        <v>0</v>
      </c>
      <c r="AF138" s="9"/>
      <c r="AG138" s="9"/>
      <c r="AH138" s="9"/>
      <c r="AI138" s="9"/>
      <c r="AJ138" s="9"/>
      <c r="AK138" s="9"/>
      <c r="AL138" s="9"/>
      <c r="AM138" s="75">
        <f t="shared" si="188"/>
        <v>0</v>
      </c>
      <c r="AN138" s="9"/>
      <c r="AO138" s="74">
        <f t="shared" si="198"/>
        <v>0</v>
      </c>
      <c r="AP138" s="75">
        <f t="shared" si="199"/>
        <v>0</v>
      </c>
      <c r="AQ138" s="76">
        <f t="shared" si="200"/>
        <v>0</v>
      </c>
      <c r="AR138" s="9"/>
      <c r="AS138" s="75">
        <f t="shared" si="201"/>
        <v>0</v>
      </c>
      <c r="AT138" s="74">
        <f t="shared" si="202"/>
        <v>0</v>
      </c>
      <c r="AU138" s="33">
        <f t="shared" si="203"/>
        <v>0</v>
      </c>
      <c r="AV138" s="9"/>
      <c r="AW138" s="74">
        <f t="shared" si="204"/>
        <v>0</v>
      </c>
      <c r="AX138" s="75">
        <f t="shared" si="205"/>
        <v>0</v>
      </c>
      <c r="AY138" s="76">
        <f t="shared" si="206"/>
        <v>0</v>
      </c>
      <c r="BB138" s="59">
        <f t="shared" si="207"/>
        <v>0</v>
      </c>
      <c r="BC138" s="59">
        <f t="shared" si="208"/>
        <v>0</v>
      </c>
      <c r="BD138" s="59">
        <f t="shared" si="209"/>
        <v>0</v>
      </c>
      <c r="BF138" s="59">
        <f t="shared" si="210"/>
        <v>0</v>
      </c>
      <c r="BG138" s="59">
        <f t="shared" si="211"/>
        <v>0</v>
      </c>
      <c r="BH138" s="59">
        <f t="shared" si="212"/>
        <v>0</v>
      </c>
      <c r="BI138" s="58">
        <f t="shared" si="213"/>
        <v>0</v>
      </c>
      <c r="BK138" s="59">
        <f t="shared" si="214"/>
        <v>0</v>
      </c>
      <c r="BL138" s="59">
        <f t="shared" si="215"/>
        <v>0</v>
      </c>
      <c r="BM138" s="59">
        <f t="shared" si="216"/>
        <v>0</v>
      </c>
      <c r="BN138" s="58">
        <f t="shared" si="217"/>
        <v>0</v>
      </c>
      <c r="BP138" s="58">
        <f t="shared" si="218"/>
        <v>0</v>
      </c>
      <c r="BR138" s="57">
        <f t="shared" si="219"/>
        <v>0</v>
      </c>
      <c r="BS138" s="57">
        <f t="shared" si="220"/>
        <v>0</v>
      </c>
      <c r="BT138" s="59">
        <f t="shared" si="221"/>
        <v>0</v>
      </c>
      <c r="BU138" s="58">
        <f t="shared" si="222"/>
        <v>0</v>
      </c>
      <c r="BW138" s="56">
        <f t="shared" si="223"/>
        <v>0</v>
      </c>
      <c r="BX138" s="14">
        <f t="shared" si="224"/>
        <v>0</v>
      </c>
      <c r="BY138" s="59">
        <f t="shared" si="225"/>
        <v>0</v>
      </c>
      <c r="BZ138" s="58">
        <f t="shared" si="226"/>
        <v>0</v>
      </c>
      <c r="CB138" s="58">
        <f t="shared" si="227"/>
        <v>0</v>
      </c>
      <c r="CD138" s="58">
        <f t="shared" si="228"/>
        <v>0</v>
      </c>
      <c r="CG138" s="59">
        <f t="shared" si="229"/>
        <v>0</v>
      </c>
      <c r="CH138" s="59">
        <f t="shared" si="230"/>
        <v>0</v>
      </c>
      <c r="CI138" s="59">
        <f t="shared" si="231"/>
        <v>0</v>
      </c>
      <c r="CK138" s="59">
        <f t="shared" si="232"/>
        <v>0</v>
      </c>
      <c r="CL138" s="59">
        <f t="shared" si="233"/>
        <v>0</v>
      </c>
      <c r="CM138" s="59">
        <f t="shared" si="234"/>
        <v>0</v>
      </c>
      <c r="CN138" s="58">
        <f t="shared" si="235"/>
        <v>0</v>
      </c>
      <c r="CP138" s="59">
        <f t="shared" si="236"/>
        <v>0</v>
      </c>
      <c r="CQ138" s="59">
        <f t="shared" si="237"/>
        <v>0</v>
      </c>
      <c r="CR138" s="59">
        <f t="shared" si="238"/>
        <v>0</v>
      </c>
      <c r="CS138" s="58">
        <f t="shared" si="239"/>
        <v>0</v>
      </c>
      <c r="CU138" s="59">
        <f t="shared" si="240"/>
        <v>0</v>
      </c>
      <c r="CV138" s="59">
        <f t="shared" si="241"/>
        <v>0</v>
      </c>
      <c r="CX138" s="59">
        <f t="shared" si="242"/>
        <v>0</v>
      </c>
      <c r="CY138" s="59">
        <f t="shared" si="243"/>
        <v>0</v>
      </c>
      <c r="CZ138" s="58">
        <f t="shared" si="244"/>
        <v>0</v>
      </c>
      <c r="DB138" s="59">
        <f t="shared" si="245"/>
        <v>0</v>
      </c>
      <c r="DC138" s="59">
        <f t="shared" si="246"/>
        <v>0</v>
      </c>
      <c r="DD138" s="58">
        <f t="shared" si="247"/>
        <v>0</v>
      </c>
      <c r="DF138" s="58">
        <f t="shared" si="248"/>
        <v>0</v>
      </c>
      <c r="DH138" s="58">
        <f t="shared" si="249"/>
        <v>0</v>
      </c>
      <c r="DJ138" s="57">
        <f t="shared" si="250"/>
        <v>0</v>
      </c>
      <c r="DK138" s="57">
        <f t="shared" si="251"/>
        <v>0</v>
      </c>
      <c r="DL138" s="59">
        <f t="shared" si="252"/>
        <v>0</v>
      </c>
      <c r="DM138" s="58">
        <f t="shared" si="253"/>
        <v>0</v>
      </c>
      <c r="DO138" s="56">
        <f t="shared" si="254"/>
        <v>0</v>
      </c>
      <c r="DP138" s="14">
        <f t="shared" si="255"/>
        <v>0</v>
      </c>
      <c r="DQ138" s="59">
        <f t="shared" si="256"/>
        <v>0</v>
      </c>
      <c r="DR138" s="49">
        <f t="shared" si="257"/>
        <v>0</v>
      </c>
      <c r="DT138" s="58">
        <f t="shared" si="258"/>
        <v>0</v>
      </c>
      <c r="DU138" s="58"/>
      <c r="DV138" s="59">
        <f t="shared" si="259"/>
        <v>0</v>
      </c>
      <c r="DX138" s="58">
        <f t="shared" si="260"/>
        <v>0</v>
      </c>
      <c r="EA138" s="59">
        <f t="shared" si="261"/>
        <v>0</v>
      </c>
      <c r="EB138" s="59">
        <f t="shared" si="262"/>
        <v>0</v>
      </c>
      <c r="EC138" s="58">
        <f t="shared" si="263"/>
        <v>0</v>
      </c>
      <c r="EE138" s="29">
        <f t="shared" si="264"/>
        <v>0</v>
      </c>
      <c r="EF138" s="29">
        <f t="shared" si="265"/>
        <v>0</v>
      </c>
      <c r="EG138" s="58">
        <f t="shared" si="266"/>
        <v>0</v>
      </c>
      <c r="EI138" s="58">
        <f t="shared" si="267"/>
        <v>0</v>
      </c>
      <c r="EK138" s="59">
        <v>136</v>
      </c>
      <c r="EL138" s="59">
        <f>APE!$N$91*EO137</f>
        <v>0</v>
      </c>
      <c r="EM138" s="59">
        <f>IF(EK138&gt;APE!$O$91,0,IF(EK138&gt;APE!$P$91,IF(APE!$E$91="SAC",APE!$C$93/(APE!$O$91-APE!$P$91),IF(APE!$E$91="PRICE",IF(EK138&gt;APE!$D$91,EN138-EL138,EN138-EL138-APE!$C$95/APE!$D$91),0)),0))</f>
        <v>0</v>
      </c>
      <c r="EN138" s="59">
        <f>IF(EK138&gt;APE!$O$91,0,IF(APE!$E$91="SAC",EL138+EM138,IF(APE!$E$91="PRICE",IF(EK138&gt;APE!$P$91,APE!$C$93*APE!$G$91,EL138),0)))</f>
        <v>0</v>
      </c>
      <c r="EO138" s="59">
        <f t="shared" si="268"/>
        <v>0</v>
      </c>
    </row>
    <row r="139" spans="4:145" s="16" customFormat="1" x14ac:dyDescent="0.25">
      <c r="U139" s="61">
        <f t="shared" si="191"/>
        <v>49460</v>
      </c>
      <c r="V139" s="25">
        <f t="shared" si="189"/>
        <v>2035</v>
      </c>
      <c r="W139" s="25">
        <f t="shared" si="190"/>
        <v>5</v>
      </c>
      <c r="X139" s="25"/>
      <c r="Y139" s="28"/>
      <c r="Z139" s="62">
        <f t="shared" si="192"/>
        <v>0</v>
      </c>
      <c r="AA139" s="62">
        <f t="shared" si="193"/>
        <v>0</v>
      </c>
      <c r="AB139" s="62">
        <f t="shared" si="194"/>
        <v>0</v>
      </c>
      <c r="AC139" s="33">
        <f t="shared" si="195"/>
        <v>0</v>
      </c>
      <c r="AD139" s="69">
        <f t="shared" si="196"/>
        <v>0.91298997175077579</v>
      </c>
      <c r="AE139" s="70">
        <f t="shared" si="197"/>
        <v>0</v>
      </c>
      <c r="AF139" s="9"/>
      <c r="AG139" s="9"/>
      <c r="AH139" s="9"/>
      <c r="AI139" s="9"/>
      <c r="AJ139" s="9"/>
      <c r="AK139" s="9"/>
      <c r="AL139" s="9"/>
      <c r="AM139" s="75">
        <f t="shared" si="188"/>
        <v>0</v>
      </c>
      <c r="AN139" s="9"/>
      <c r="AO139" s="74">
        <f t="shared" si="198"/>
        <v>0</v>
      </c>
      <c r="AP139" s="75">
        <f t="shared" si="199"/>
        <v>0</v>
      </c>
      <c r="AQ139" s="76">
        <f t="shared" si="200"/>
        <v>0</v>
      </c>
      <c r="AR139" s="9"/>
      <c r="AS139" s="75">
        <f t="shared" si="201"/>
        <v>0</v>
      </c>
      <c r="AT139" s="74">
        <f t="shared" si="202"/>
        <v>0</v>
      </c>
      <c r="AU139" s="33">
        <f t="shared" si="203"/>
        <v>0</v>
      </c>
      <c r="AV139" s="9"/>
      <c r="AW139" s="74">
        <f t="shared" si="204"/>
        <v>0</v>
      </c>
      <c r="AX139" s="75">
        <f t="shared" si="205"/>
        <v>0</v>
      </c>
      <c r="AY139" s="76">
        <f t="shared" si="206"/>
        <v>0</v>
      </c>
      <c r="BB139" s="59">
        <f t="shared" si="207"/>
        <v>0</v>
      </c>
      <c r="BC139" s="59">
        <f t="shared" si="208"/>
        <v>0</v>
      </c>
      <c r="BD139" s="59">
        <f t="shared" si="209"/>
        <v>0</v>
      </c>
      <c r="BF139" s="59">
        <f t="shared" si="210"/>
        <v>0</v>
      </c>
      <c r="BG139" s="59">
        <f t="shared" si="211"/>
        <v>0</v>
      </c>
      <c r="BH139" s="59">
        <f t="shared" si="212"/>
        <v>0</v>
      </c>
      <c r="BI139" s="58">
        <f t="shared" si="213"/>
        <v>0</v>
      </c>
      <c r="BK139" s="59">
        <f t="shared" si="214"/>
        <v>0</v>
      </c>
      <c r="BL139" s="59">
        <f t="shared" si="215"/>
        <v>0</v>
      </c>
      <c r="BM139" s="59">
        <f t="shared" si="216"/>
        <v>0</v>
      </c>
      <c r="BN139" s="58">
        <f t="shared" si="217"/>
        <v>0</v>
      </c>
      <c r="BP139" s="58">
        <f t="shared" si="218"/>
        <v>0</v>
      </c>
      <c r="BR139" s="57">
        <f t="shared" si="219"/>
        <v>0</v>
      </c>
      <c r="BS139" s="57">
        <f t="shared" si="220"/>
        <v>0</v>
      </c>
      <c r="BT139" s="59">
        <f t="shared" si="221"/>
        <v>0</v>
      </c>
      <c r="BU139" s="58">
        <f t="shared" si="222"/>
        <v>0</v>
      </c>
      <c r="BW139" s="56">
        <f t="shared" si="223"/>
        <v>0</v>
      </c>
      <c r="BX139" s="14">
        <f t="shared" si="224"/>
        <v>0</v>
      </c>
      <c r="BY139" s="59">
        <f t="shared" si="225"/>
        <v>0</v>
      </c>
      <c r="BZ139" s="58">
        <f t="shared" si="226"/>
        <v>0</v>
      </c>
      <c r="CB139" s="58">
        <f t="shared" si="227"/>
        <v>0</v>
      </c>
      <c r="CD139" s="58">
        <f t="shared" si="228"/>
        <v>0</v>
      </c>
      <c r="CG139" s="59">
        <f t="shared" si="229"/>
        <v>0</v>
      </c>
      <c r="CH139" s="59">
        <f t="shared" si="230"/>
        <v>0</v>
      </c>
      <c r="CI139" s="59">
        <f t="shared" si="231"/>
        <v>0</v>
      </c>
      <c r="CK139" s="59">
        <f t="shared" si="232"/>
        <v>0</v>
      </c>
      <c r="CL139" s="59">
        <f t="shared" si="233"/>
        <v>0</v>
      </c>
      <c r="CM139" s="59">
        <f t="shared" si="234"/>
        <v>0</v>
      </c>
      <c r="CN139" s="58">
        <f t="shared" si="235"/>
        <v>0</v>
      </c>
      <c r="CP139" s="59">
        <f t="shared" si="236"/>
        <v>0</v>
      </c>
      <c r="CQ139" s="59">
        <f t="shared" si="237"/>
        <v>0</v>
      </c>
      <c r="CR139" s="59">
        <f t="shared" si="238"/>
        <v>0</v>
      </c>
      <c r="CS139" s="58">
        <f t="shared" si="239"/>
        <v>0</v>
      </c>
      <c r="CU139" s="59">
        <f t="shared" si="240"/>
        <v>0</v>
      </c>
      <c r="CV139" s="59">
        <f t="shared" si="241"/>
        <v>0</v>
      </c>
      <c r="CX139" s="59">
        <f t="shared" si="242"/>
        <v>0</v>
      </c>
      <c r="CY139" s="59">
        <f t="shared" si="243"/>
        <v>0</v>
      </c>
      <c r="CZ139" s="58">
        <f t="shared" si="244"/>
        <v>0</v>
      </c>
      <c r="DB139" s="59">
        <f t="shared" si="245"/>
        <v>0</v>
      </c>
      <c r="DC139" s="59">
        <f t="shared" si="246"/>
        <v>0</v>
      </c>
      <c r="DD139" s="58">
        <f t="shared" si="247"/>
        <v>0</v>
      </c>
      <c r="DF139" s="58">
        <f t="shared" si="248"/>
        <v>0</v>
      </c>
      <c r="DH139" s="58">
        <f t="shared" si="249"/>
        <v>0</v>
      </c>
      <c r="DJ139" s="57">
        <f t="shared" si="250"/>
        <v>0</v>
      </c>
      <c r="DK139" s="57">
        <f t="shared" si="251"/>
        <v>0</v>
      </c>
      <c r="DL139" s="59">
        <f t="shared" si="252"/>
        <v>0</v>
      </c>
      <c r="DM139" s="58">
        <f t="shared" si="253"/>
        <v>0</v>
      </c>
      <c r="DO139" s="56">
        <f t="shared" si="254"/>
        <v>0</v>
      </c>
      <c r="DP139" s="14">
        <f t="shared" si="255"/>
        <v>0</v>
      </c>
      <c r="DQ139" s="59">
        <f t="shared" si="256"/>
        <v>0</v>
      </c>
      <c r="DR139" s="49">
        <f t="shared" si="257"/>
        <v>0</v>
      </c>
      <c r="DT139" s="58">
        <f t="shared" si="258"/>
        <v>0</v>
      </c>
      <c r="DU139" s="58"/>
      <c r="DV139" s="59">
        <f t="shared" si="259"/>
        <v>0</v>
      </c>
      <c r="DX139" s="58">
        <f t="shared" si="260"/>
        <v>0</v>
      </c>
      <c r="EA139" s="59">
        <f t="shared" si="261"/>
        <v>0</v>
      </c>
      <c r="EB139" s="59">
        <f t="shared" si="262"/>
        <v>0</v>
      </c>
      <c r="EC139" s="58">
        <f t="shared" si="263"/>
        <v>0</v>
      </c>
      <c r="EE139" s="29">
        <f t="shared" si="264"/>
        <v>0</v>
      </c>
      <c r="EF139" s="29">
        <f t="shared" si="265"/>
        <v>0</v>
      </c>
      <c r="EG139" s="58">
        <f t="shared" si="266"/>
        <v>0</v>
      </c>
      <c r="EI139" s="58">
        <f t="shared" si="267"/>
        <v>0</v>
      </c>
      <c r="EK139" s="59">
        <v>137</v>
      </c>
      <c r="EL139" s="59">
        <f>APE!$N$91*EO138</f>
        <v>0</v>
      </c>
      <c r="EM139" s="59">
        <f>IF(EK139&gt;APE!$O$91,0,IF(EK139&gt;APE!$P$91,IF(APE!$E$91="SAC",APE!$C$93/(APE!$O$91-APE!$P$91),IF(APE!$E$91="PRICE",IF(EK139&gt;APE!$D$91,EN139-EL139,EN139-EL139-APE!$C$95/APE!$D$91),0)),0))</f>
        <v>0</v>
      </c>
      <c r="EN139" s="59">
        <f>IF(EK139&gt;APE!$O$91,0,IF(APE!$E$91="SAC",EL139+EM139,IF(APE!$E$91="PRICE",IF(EK139&gt;APE!$P$91,APE!$C$93*APE!$G$91,EL139),0)))</f>
        <v>0</v>
      </c>
      <c r="EO139" s="59">
        <f t="shared" si="268"/>
        <v>0</v>
      </c>
    </row>
    <row r="140" spans="4:145" x14ac:dyDescent="0.25">
      <c r="U140" s="61">
        <f t="shared" si="191"/>
        <v>49490</v>
      </c>
      <c r="V140" s="25">
        <f t="shared" si="189"/>
        <v>2035</v>
      </c>
      <c r="W140" s="25">
        <f t="shared" si="190"/>
        <v>6</v>
      </c>
      <c r="X140" s="25"/>
      <c r="Y140" s="25"/>
      <c r="Z140" s="62">
        <f t="shared" si="192"/>
        <v>0</v>
      </c>
      <c r="AA140" s="62">
        <f t="shared" si="193"/>
        <v>0</v>
      </c>
      <c r="AB140" s="62">
        <f t="shared" si="194"/>
        <v>0</v>
      </c>
      <c r="AC140" s="33">
        <f t="shared" si="195"/>
        <v>0</v>
      </c>
      <c r="AD140" s="69">
        <f t="shared" si="196"/>
        <v>0.91238353218225898</v>
      </c>
      <c r="AE140" s="70">
        <f t="shared" si="197"/>
        <v>0</v>
      </c>
      <c r="AF140" s="9"/>
      <c r="AG140" s="9"/>
      <c r="AH140" s="9"/>
      <c r="AI140" s="9"/>
      <c r="AJ140" s="9"/>
      <c r="AK140" s="9"/>
      <c r="AL140" s="9"/>
      <c r="AM140" s="75">
        <f t="shared" si="188"/>
        <v>0</v>
      </c>
      <c r="AN140" s="9"/>
      <c r="AO140" s="74">
        <f t="shared" si="198"/>
        <v>0</v>
      </c>
      <c r="AP140" s="75">
        <f t="shared" si="199"/>
        <v>0</v>
      </c>
      <c r="AQ140" s="76">
        <f t="shared" si="200"/>
        <v>0</v>
      </c>
      <c r="AR140" s="9"/>
      <c r="AS140" s="75">
        <f t="shared" si="201"/>
        <v>0</v>
      </c>
      <c r="AT140" s="74">
        <f t="shared" si="202"/>
        <v>0</v>
      </c>
      <c r="AU140" s="33">
        <f t="shared" si="203"/>
        <v>0</v>
      </c>
      <c r="AV140" s="9"/>
      <c r="AW140" s="74">
        <f t="shared" si="204"/>
        <v>0</v>
      </c>
      <c r="AX140" s="75">
        <f t="shared" si="205"/>
        <v>0</v>
      </c>
      <c r="AY140" s="76">
        <f t="shared" si="206"/>
        <v>0</v>
      </c>
      <c r="BB140" s="59">
        <f t="shared" si="207"/>
        <v>0</v>
      </c>
      <c r="BC140" s="59">
        <f t="shared" si="208"/>
        <v>0</v>
      </c>
      <c r="BD140" s="59">
        <f t="shared" si="209"/>
        <v>0</v>
      </c>
      <c r="BF140" s="59">
        <f t="shared" si="210"/>
        <v>0</v>
      </c>
      <c r="BG140" s="59">
        <f t="shared" si="211"/>
        <v>0</v>
      </c>
      <c r="BH140" s="59">
        <f t="shared" si="212"/>
        <v>0</v>
      </c>
      <c r="BI140" s="58">
        <f t="shared" si="213"/>
        <v>0</v>
      </c>
      <c r="BK140" s="59">
        <f t="shared" si="214"/>
        <v>0</v>
      </c>
      <c r="BL140" s="59">
        <f t="shared" si="215"/>
        <v>0</v>
      </c>
      <c r="BM140" s="59">
        <f t="shared" si="216"/>
        <v>0</v>
      </c>
      <c r="BN140" s="58">
        <f t="shared" si="217"/>
        <v>0</v>
      </c>
      <c r="BP140" s="58">
        <f t="shared" si="218"/>
        <v>0</v>
      </c>
      <c r="BR140" s="57">
        <f t="shared" si="219"/>
        <v>0</v>
      </c>
      <c r="BS140" s="57">
        <f t="shared" si="220"/>
        <v>0</v>
      </c>
      <c r="BT140" s="59">
        <f t="shared" si="221"/>
        <v>0</v>
      </c>
      <c r="BU140" s="58">
        <f t="shared" si="222"/>
        <v>0</v>
      </c>
      <c r="BW140" s="56">
        <f t="shared" si="223"/>
        <v>0</v>
      </c>
      <c r="BX140" s="14">
        <f t="shared" si="224"/>
        <v>0</v>
      </c>
      <c r="BY140" s="59">
        <f t="shared" si="225"/>
        <v>0</v>
      </c>
      <c r="BZ140" s="58">
        <f t="shared" si="226"/>
        <v>0</v>
      </c>
      <c r="CB140" s="58">
        <f t="shared" si="227"/>
        <v>0</v>
      </c>
      <c r="CD140" s="58">
        <f t="shared" si="228"/>
        <v>0</v>
      </c>
      <c r="CG140" s="59">
        <f t="shared" si="229"/>
        <v>0</v>
      </c>
      <c r="CH140" s="59">
        <f t="shared" si="230"/>
        <v>0</v>
      </c>
      <c r="CI140" s="59">
        <f t="shared" si="231"/>
        <v>0</v>
      </c>
      <c r="CK140" s="59">
        <f t="shared" si="232"/>
        <v>0</v>
      </c>
      <c r="CL140" s="59">
        <f t="shared" si="233"/>
        <v>0</v>
      </c>
      <c r="CM140" s="59">
        <f t="shared" si="234"/>
        <v>0</v>
      </c>
      <c r="CN140" s="58">
        <f t="shared" si="235"/>
        <v>0</v>
      </c>
      <c r="CP140" s="59">
        <f t="shared" si="236"/>
        <v>0</v>
      </c>
      <c r="CQ140" s="59">
        <f t="shared" si="237"/>
        <v>0</v>
      </c>
      <c r="CR140" s="59">
        <f t="shared" si="238"/>
        <v>0</v>
      </c>
      <c r="CS140" s="58">
        <f t="shared" si="239"/>
        <v>0</v>
      </c>
      <c r="CU140" s="59">
        <f t="shared" si="240"/>
        <v>0</v>
      </c>
      <c r="CV140" s="59">
        <f t="shared" si="241"/>
        <v>0</v>
      </c>
      <c r="CX140" s="59">
        <f t="shared" si="242"/>
        <v>0</v>
      </c>
      <c r="CY140" s="59">
        <f t="shared" si="243"/>
        <v>0</v>
      </c>
      <c r="CZ140" s="58">
        <f t="shared" si="244"/>
        <v>0</v>
      </c>
      <c r="DB140" s="59">
        <f t="shared" si="245"/>
        <v>0</v>
      </c>
      <c r="DC140" s="59">
        <f t="shared" si="246"/>
        <v>0</v>
      </c>
      <c r="DD140" s="58">
        <f t="shared" si="247"/>
        <v>0</v>
      </c>
      <c r="DF140" s="58">
        <f t="shared" si="248"/>
        <v>0</v>
      </c>
      <c r="DH140" s="58">
        <f t="shared" si="249"/>
        <v>0</v>
      </c>
      <c r="DJ140" s="57">
        <f t="shared" si="250"/>
        <v>0</v>
      </c>
      <c r="DK140" s="57">
        <f t="shared" si="251"/>
        <v>0</v>
      </c>
      <c r="DL140" s="59">
        <f t="shared" si="252"/>
        <v>0</v>
      </c>
      <c r="DM140" s="58">
        <f t="shared" si="253"/>
        <v>0</v>
      </c>
      <c r="DO140" s="56">
        <f t="shared" si="254"/>
        <v>0</v>
      </c>
      <c r="DP140" s="14">
        <f t="shared" si="255"/>
        <v>0</v>
      </c>
      <c r="DQ140" s="59">
        <f t="shared" si="256"/>
        <v>0</v>
      </c>
      <c r="DR140" s="49">
        <f t="shared" si="257"/>
        <v>0</v>
      </c>
      <c r="DT140" s="58">
        <f t="shared" si="258"/>
        <v>0</v>
      </c>
      <c r="DU140" s="58"/>
      <c r="DV140" s="59">
        <f t="shared" si="259"/>
        <v>0</v>
      </c>
      <c r="DX140" s="58">
        <f t="shared" si="260"/>
        <v>0</v>
      </c>
      <c r="EA140" s="59">
        <f t="shared" si="261"/>
        <v>0</v>
      </c>
      <c r="EB140" s="59">
        <f t="shared" si="262"/>
        <v>0</v>
      </c>
      <c r="EC140" s="58">
        <f t="shared" si="263"/>
        <v>0</v>
      </c>
      <c r="EE140" s="29">
        <f t="shared" si="264"/>
        <v>0</v>
      </c>
      <c r="EF140" s="29">
        <f t="shared" si="265"/>
        <v>0</v>
      </c>
      <c r="EG140" s="58">
        <f t="shared" si="266"/>
        <v>0</v>
      </c>
      <c r="EI140" s="58">
        <f t="shared" si="267"/>
        <v>0</v>
      </c>
      <c r="EK140" s="59">
        <v>138</v>
      </c>
      <c r="EL140" s="59">
        <f>APE!$N$91*EO139</f>
        <v>0</v>
      </c>
      <c r="EM140" s="59">
        <f>IF(EK140&gt;APE!$O$91,0,IF(EK140&gt;APE!$P$91,IF(APE!$E$91="SAC",APE!$C$93/(APE!$O$91-APE!$P$91),IF(APE!$E$91="PRICE",IF(EK140&gt;APE!$D$91,EN140-EL140,EN140-EL140-APE!$C$95/APE!$D$91),0)),0))</f>
        <v>0</v>
      </c>
      <c r="EN140" s="59">
        <f>IF(EK140&gt;APE!$O$91,0,IF(APE!$E$91="SAC",EL140+EM140,IF(APE!$E$91="PRICE",IF(EK140&gt;APE!$P$91,APE!$C$93*APE!$G$91,EL140),0)))</f>
        <v>0</v>
      </c>
      <c r="EO140" s="59">
        <f t="shared" si="268"/>
        <v>0</v>
      </c>
    </row>
    <row r="141" spans="4:145" s="16" customFormat="1" x14ac:dyDescent="0.25">
      <c r="U141" s="61">
        <f t="shared" si="191"/>
        <v>49521</v>
      </c>
      <c r="V141" s="25">
        <f t="shared" si="189"/>
        <v>2035</v>
      </c>
      <c r="W141" s="25">
        <f t="shared" si="190"/>
        <v>7</v>
      </c>
      <c r="X141" s="25"/>
      <c r="Y141" s="28"/>
      <c r="Z141" s="62">
        <f t="shared" si="192"/>
        <v>0</v>
      </c>
      <c r="AA141" s="62">
        <f t="shared" si="193"/>
        <v>0</v>
      </c>
      <c r="AB141" s="62">
        <f t="shared" si="194"/>
        <v>0</v>
      </c>
      <c r="AC141" s="33">
        <f t="shared" si="195"/>
        <v>0</v>
      </c>
      <c r="AD141" s="69">
        <f t="shared" si="196"/>
        <v>0.91177749543191289</v>
      </c>
      <c r="AE141" s="70">
        <f t="shared" si="197"/>
        <v>0</v>
      </c>
      <c r="AF141" s="9"/>
      <c r="AG141" s="9"/>
      <c r="AH141" s="9"/>
      <c r="AI141" s="9"/>
      <c r="AJ141" s="9"/>
      <c r="AK141" s="9"/>
      <c r="AL141" s="9"/>
      <c r="AM141" s="75">
        <f t="shared" si="188"/>
        <v>0</v>
      </c>
      <c r="AN141" s="9"/>
      <c r="AO141" s="74">
        <f t="shared" si="198"/>
        <v>0</v>
      </c>
      <c r="AP141" s="75">
        <f t="shared" si="199"/>
        <v>0</v>
      </c>
      <c r="AQ141" s="76">
        <f t="shared" si="200"/>
        <v>0</v>
      </c>
      <c r="AR141" s="9"/>
      <c r="AS141" s="75">
        <f t="shared" si="201"/>
        <v>0</v>
      </c>
      <c r="AT141" s="74">
        <f t="shared" si="202"/>
        <v>0</v>
      </c>
      <c r="AU141" s="33">
        <f t="shared" si="203"/>
        <v>0</v>
      </c>
      <c r="AV141" s="9"/>
      <c r="AW141" s="74">
        <f t="shared" si="204"/>
        <v>0</v>
      </c>
      <c r="AX141" s="75">
        <f t="shared" si="205"/>
        <v>0</v>
      </c>
      <c r="AY141" s="76">
        <f t="shared" si="206"/>
        <v>0</v>
      </c>
      <c r="BB141" s="59">
        <f t="shared" si="207"/>
        <v>0</v>
      </c>
      <c r="BC141" s="59">
        <f t="shared" si="208"/>
        <v>0</v>
      </c>
      <c r="BD141" s="59">
        <f t="shared" si="209"/>
        <v>0</v>
      </c>
      <c r="BF141" s="59">
        <f t="shared" si="210"/>
        <v>0</v>
      </c>
      <c r="BG141" s="59">
        <f t="shared" si="211"/>
        <v>0</v>
      </c>
      <c r="BH141" s="59">
        <f t="shared" si="212"/>
        <v>0</v>
      </c>
      <c r="BI141" s="58">
        <f t="shared" si="213"/>
        <v>0</v>
      </c>
      <c r="BK141" s="59">
        <f t="shared" si="214"/>
        <v>0</v>
      </c>
      <c r="BL141" s="59">
        <f t="shared" si="215"/>
        <v>0</v>
      </c>
      <c r="BM141" s="59">
        <f t="shared" si="216"/>
        <v>0</v>
      </c>
      <c r="BN141" s="58">
        <f t="shared" si="217"/>
        <v>0</v>
      </c>
      <c r="BP141" s="58">
        <f t="shared" si="218"/>
        <v>0</v>
      </c>
      <c r="BR141" s="57">
        <f t="shared" si="219"/>
        <v>0</v>
      </c>
      <c r="BS141" s="57">
        <f t="shared" si="220"/>
        <v>0</v>
      </c>
      <c r="BT141" s="59">
        <f t="shared" si="221"/>
        <v>0</v>
      </c>
      <c r="BU141" s="58">
        <f t="shared" si="222"/>
        <v>0</v>
      </c>
      <c r="BW141" s="56">
        <f t="shared" si="223"/>
        <v>0</v>
      </c>
      <c r="BX141" s="14">
        <f t="shared" si="224"/>
        <v>0</v>
      </c>
      <c r="BY141" s="59">
        <f t="shared" si="225"/>
        <v>0</v>
      </c>
      <c r="BZ141" s="58">
        <f t="shared" si="226"/>
        <v>0</v>
      </c>
      <c r="CB141" s="58">
        <f t="shared" si="227"/>
        <v>0</v>
      </c>
      <c r="CD141" s="58">
        <f t="shared" si="228"/>
        <v>0</v>
      </c>
      <c r="CG141" s="59">
        <f t="shared" si="229"/>
        <v>0</v>
      </c>
      <c r="CH141" s="59">
        <f t="shared" si="230"/>
        <v>0</v>
      </c>
      <c r="CI141" s="59">
        <f t="shared" si="231"/>
        <v>0</v>
      </c>
      <c r="CK141" s="59">
        <f t="shared" si="232"/>
        <v>0</v>
      </c>
      <c r="CL141" s="59">
        <f t="shared" si="233"/>
        <v>0</v>
      </c>
      <c r="CM141" s="59">
        <f t="shared" si="234"/>
        <v>0</v>
      </c>
      <c r="CN141" s="58">
        <f t="shared" si="235"/>
        <v>0</v>
      </c>
      <c r="CP141" s="59">
        <f t="shared" si="236"/>
        <v>0</v>
      </c>
      <c r="CQ141" s="59">
        <f t="shared" si="237"/>
        <v>0</v>
      </c>
      <c r="CR141" s="59">
        <f t="shared" si="238"/>
        <v>0</v>
      </c>
      <c r="CS141" s="58">
        <f t="shared" si="239"/>
        <v>0</v>
      </c>
      <c r="CU141" s="59">
        <f t="shared" si="240"/>
        <v>0</v>
      </c>
      <c r="CV141" s="59">
        <f t="shared" si="241"/>
        <v>0</v>
      </c>
      <c r="CX141" s="59">
        <f t="shared" si="242"/>
        <v>0</v>
      </c>
      <c r="CY141" s="59">
        <f t="shared" si="243"/>
        <v>0</v>
      </c>
      <c r="CZ141" s="58">
        <f t="shared" si="244"/>
        <v>0</v>
      </c>
      <c r="DB141" s="59">
        <f t="shared" si="245"/>
        <v>0</v>
      </c>
      <c r="DC141" s="59">
        <f t="shared" si="246"/>
        <v>0</v>
      </c>
      <c r="DD141" s="58">
        <f t="shared" si="247"/>
        <v>0</v>
      </c>
      <c r="DF141" s="58">
        <f t="shared" si="248"/>
        <v>0</v>
      </c>
      <c r="DH141" s="58">
        <f t="shared" si="249"/>
        <v>0</v>
      </c>
      <c r="DJ141" s="57">
        <f t="shared" si="250"/>
        <v>0</v>
      </c>
      <c r="DK141" s="57">
        <f t="shared" si="251"/>
        <v>0</v>
      </c>
      <c r="DL141" s="59">
        <f t="shared" si="252"/>
        <v>0</v>
      </c>
      <c r="DM141" s="58">
        <f t="shared" si="253"/>
        <v>0</v>
      </c>
      <c r="DO141" s="56">
        <f t="shared" si="254"/>
        <v>0</v>
      </c>
      <c r="DP141" s="14">
        <f t="shared" si="255"/>
        <v>0</v>
      </c>
      <c r="DQ141" s="59">
        <f t="shared" si="256"/>
        <v>0</v>
      </c>
      <c r="DR141" s="49">
        <f t="shared" si="257"/>
        <v>0</v>
      </c>
      <c r="DT141" s="58">
        <f t="shared" si="258"/>
        <v>0</v>
      </c>
      <c r="DU141" s="58"/>
      <c r="DV141" s="59">
        <f t="shared" si="259"/>
        <v>0</v>
      </c>
      <c r="DX141" s="58">
        <f t="shared" si="260"/>
        <v>0</v>
      </c>
      <c r="EA141" s="59">
        <f t="shared" si="261"/>
        <v>0</v>
      </c>
      <c r="EB141" s="59">
        <f t="shared" si="262"/>
        <v>0</v>
      </c>
      <c r="EC141" s="58">
        <f t="shared" si="263"/>
        <v>0</v>
      </c>
      <c r="EE141" s="29">
        <f t="shared" si="264"/>
        <v>0</v>
      </c>
      <c r="EF141" s="29">
        <f t="shared" si="265"/>
        <v>0</v>
      </c>
      <c r="EG141" s="58">
        <f t="shared" si="266"/>
        <v>0</v>
      </c>
      <c r="EI141" s="58">
        <f t="shared" si="267"/>
        <v>0</v>
      </c>
      <c r="EK141" s="59">
        <v>139</v>
      </c>
      <c r="EL141" s="59">
        <f>APE!$N$91*EO140</f>
        <v>0</v>
      </c>
      <c r="EM141" s="59">
        <f>IF(EK141&gt;APE!$O$91,0,IF(EK141&gt;APE!$P$91,IF(APE!$E$91="SAC",APE!$C$93/(APE!$O$91-APE!$P$91),IF(APE!$E$91="PRICE",IF(EK141&gt;APE!$D$91,EN141-EL141,EN141-EL141-APE!$C$95/APE!$D$91),0)),0))</f>
        <v>0</v>
      </c>
      <c r="EN141" s="59">
        <f>IF(EK141&gt;APE!$O$91,0,IF(APE!$E$91="SAC",EL141+EM141,IF(APE!$E$91="PRICE",IF(EK141&gt;APE!$P$91,APE!$C$93*APE!$G$91,EL141),0)))</f>
        <v>0</v>
      </c>
      <c r="EO141" s="59">
        <f t="shared" si="268"/>
        <v>0</v>
      </c>
    </row>
    <row r="142" spans="4:145" s="16" customFormat="1" x14ac:dyDescent="0.25">
      <c r="U142" s="61">
        <f t="shared" si="191"/>
        <v>49552</v>
      </c>
      <c r="V142" s="25">
        <f t="shared" si="189"/>
        <v>2035</v>
      </c>
      <c r="W142" s="25">
        <f t="shared" si="190"/>
        <v>8</v>
      </c>
      <c r="X142" s="25"/>
      <c r="Y142" s="28"/>
      <c r="Z142" s="62">
        <f t="shared" si="192"/>
        <v>0</v>
      </c>
      <c r="AA142" s="62">
        <f t="shared" si="193"/>
        <v>0</v>
      </c>
      <c r="AB142" s="62">
        <f t="shared" si="194"/>
        <v>0</v>
      </c>
      <c r="AC142" s="33">
        <f t="shared" si="195"/>
        <v>0</v>
      </c>
      <c r="AD142" s="69">
        <f t="shared" si="196"/>
        <v>0.91117186123217164</v>
      </c>
      <c r="AE142" s="70">
        <f t="shared" si="197"/>
        <v>0</v>
      </c>
      <c r="AF142" s="9"/>
      <c r="AG142" s="9"/>
      <c r="AH142" s="9"/>
      <c r="AI142" s="9"/>
      <c r="AJ142" s="9"/>
      <c r="AK142" s="9"/>
      <c r="AL142" s="9"/>
      <c r="AM142" s="75">
        <f t="shared" si="188"/>
        <v>0</v>
      </c>
      <c r="AN142" s="9"/>
      <c r="AO142" s="74">
        <f t="shared" si="198"/>
        <v>0</v>
      </c>
      <c r="AP142" s="75">
        <f t="shared" si="199"/>
        <v>0</v>
      </c>
      <c r="AQ142" s="76">
        <f t="shared" si="200"/>
        <v>0</v>
      </c>
      <c r="AR142" s="9"/>
      <c r="AS142" s="75">
        <f t="shared" si="201"/>
        <v>0</v>
      </c>
      <c r="AT142" s="74">
        <f t="shared" si="202"/>
        <v>0</v>
      </c>
      <c r="AU142" s="33">
        <f t="shared" si="203"/>
        <v>0</v>
      </c>
      <c r="AV142" s="9"/>
      <c r="AW142" s="74">
        <f t="shared" si="204"/>
        <v>0</v>
      </c>
      <c r="AX142" s="75">
        <f t="shared" si="205"/>
        <v>0</v>
      </c>
      <c r="AY142" s="76">
        <f t="shared" si="206"/>
        <v>0</v>
      </c>
      <c r="BB142" s="59">
        <f t="shared" si="207"/>
        <v>0</v>
      </c>
      <c r="BC142" s="59">
        <f t="shared" si="208"/>
        <v>0</v>
      </c>
      <c r="BD142" s="59">
        <f t="shared" si="209"/>
        <v>0</v>
      </c>
      <c r="BF142" s="59">
        <f t="shared" si="210"/>
        <v>0</v>
      </c>
      <c r="BG142" s="59">
        <f t="shared" si="211"/>
        <v>0</v>
      </c>
      <c r="BH142" s="59">
        <f t="shared" si="212"/>
        <v>0</v>
      </c>
      <c r="BI142" s="58">
        <f t="shared" si="213"/>
        <v>0</v>
      </c>
      <c r="BK142" s="59">
        <f t="shared" si="214"/>
        <v>0</v>
      </c>
      <c r="BL142" s="59">
        <f t="shared" si="215"/>
        <v>0</v>
      </c>
      <c r="BM142" s="59">
        <f t="shared" si="216"/>
        <v>0</v>
      </c>
      <c r="BN142" s="58">
        <f t="shared" si="217"/>
        <v>0</v>
      </c>
      <c r="BP142" s="58">
        <f t="shared" si="218"/>
        <v>0</v>
      </c>
      <c r="BR142" s="57">
        <f t="shared" si="219"/>
        <v>0</v>
      </c>
      <c r="BS142" s="57">
        <f t="shared" si="220"/>
        <v>0</v>
      </c>
      <c r="BT142" s="59">
        <f t="shared" si="221"/>
        <v>0</v>
      </c>
      <c r="BU142" s="58">
        <f t="shared" si="222"/>
        <v>0</v>
      </c>
      <c r="BW142" s="56">
        <f t="shared" si="223"/>
        <v>0</v>
      </c>
      <c r="BX142" s="14">
        <f t="shared" si="224"/>
        <v>0</v>
      </c>
      <c r="BY142" s="59">
        <f t="shared" si="225"/>
        <v>0</v>
      </c>
      <c r="BZ142" s="58">
        <f t="shared" si="226"/>
        <v>0</v>
      </c>
      <c r="CB142" s="58">
        <f t="shared" si="227"/>
        <v>0</v>
      </c>
      <c r="CD142" s="58">
        <f t="shared" si="228"/>
        <v>0</v>
      </c>
      <c r="CG142" s="59">
        <f t="shared" si="229"/>
        <v>0</v>
      </c>
      <c r="CH142" s="59">
        <f t="shared" si="230"/>
        <v>0</v>
      </c>
      <c r="CI142" s="59">
        <f t="shared" si="231"/>
        <v>0</v>
      </c>
      <c r="CK142" s="59">
        <f t="shared" si="232"/>
        <v>0</v>
      </c>
      <c r="CL142" s="59">
        <f t="shared" si="233"/>
        <v>0</v>
      </c>
      <c r="CM142" s="59">
        <f t="shared" si="234"/>
        <v>0</v>
      </c>
      <c r="CN142" s="58">
        <f t="shared" si="235"/>
        <v>0</v>
      </c>
      <c r="CP142" s="59">
        <f t="shared" si="236"/>
        <v>0</v>
      </c>
      <c r="CQ142" s="59">
        <f t="shared" si="237"/>
        <v>0</v>
      </c>
      <c r="CR142" s="59">
        <f t="shared" si="238"/>
        <v>0</v>
      </c>
      <c r="CS142" s="58">
        <f t="shared" si="239"/>
        <v>0</v>
      </c>
      <c r="CU142" s="59">
        <f t="shared" si="240"/>
        <v>0</v>
      </c>
      <c r="CV142" s="59">
        <f t="shared" si="241"/>
        <v>0</v>
      </c>
      <c r="CX142" s="59">
        <f t="shared" si="242"/>
        <v>0</v>
      </c>
      <c r="CY142" s="59">
        <f t="shared" si="243"/>
        <v>0</v>
      </c>
      <c r="CZ142" s="58">
        <f t="shared" si="244"/>
        <v>0</v>
      </c>
      <c r="DB142" s="59">
        <f t="shared" si="245"/>
        <v>0</v>
      </c>
      <c r="DC142" s="59">
        <f t="shared" si="246"/>
        <v>0</v>
      </c>
      <c r="DD142" s="58">
        <f t="shared" si="247"/>
        <v>0</v>
      </c>
      <c r="DF142" s="58">
        <f t="shared" si="248"/>
        <v>0</v>
      </c>
      <c r="DH142" s="58">
        <f t="shared" si="249"/>
        <v>0</v>
      </c>
      <c r="DJ142" s="57">
        <f t="shared" si="250"/>
        <v>0</v>
      </c>
      <c r="DK142" s="57">
        <f t="shared" si="251"/>
        <v>0</v>
      </c>
      <c r="DL142" s="59">
        <f t="shared" si="252"/>
        <v>0</v>
      </c>
      <c r="DM142" s="58">
        <f t="shared" si="253"/>
        <v>0</v>
      </c>
      <c r="DO142" s="56">
        <f t="shared" si="254"/>
        <v>0</v>
      </c>
      <c r="DP142" s="14">
        <f t="shared" si="255"/>
        <v>0</v>
      </c>
      <c r="DQ142" s="59">
        <f t="shared" si="256"/>
        <v>0</v>
      </c>
      <c r="DR142" s="49">
        <f t="shared" si="257"/>
        <v>0</v>
      </c>
      <c r="DT142" s="58">
        <f t="shared" si="258"/>
        <v>0</v>
      </c>
      <c r="DU142" s="58"/>
      <c r="DV142" s="59">
        <f t="shared" si="259"/>
        <v>0</v>
      </c>
      <c r="DX142" s="58">
        <f t="shared" si="260"/>
        <v>0</v>
      </c>
      <c r="EA142" s="59">
        <f t="shared" si="261"/>
        <v>0</v>
      </c>
      <c r="EB142" s="59">
        <f t="shared" si="262"/>
        <v>0</v>
      </c>
      <c r="EC142" s="58">
        <f t="shared" si="263"/>
        <v>0</v>
      </c>
      <c r="EE142" s="29">
        <f t="shared" si="264"/>
        <v>0</v>
      </c>
      <c r="EF142" s="29">
        <f t="shared" si="265"/>
        <v>0</v>
      </c>
      <c r="EG142" s="58">
        <f t="shared" si="266"/>
        <v>0</v>
      </c>
      <c r="EI142" s="58">
        <f t="shared" si="267"/>
        <v>0</v>
      </c>
      <c r="EK142" s="59">
        <v>140</v>
      </c>
      <c r="EL142" s="59">
        <f>APE!$N$91*EO141</f>
        <v>0</v>
      </c>
      <c r="EM142" s="59">
        <f>IF(EK142&gt;APE!$O$91,0,IF(EK142&gt;APE!$P$91,IF(APE!$E$91="SAC",APE!$C$93/(APE!$O$91-APE!$P$91),IF(APE!$E$91="PRICE",IF(EK142&gt;APE!$D$91,EN142-EL142,EN142-EL142-APE!$C$95/APE!$D$91),0)),0))</f>
        <v>0</v>
      </c>
      <c r="EN142" s="59">
        <f>IF(EK142&gt;APE!$O$91,0,IF(APE!$E$91="SAC",EL142+EM142,IF(APE!$E$91="PRICE",IF(EK142&gt;APE!$P$91,APE!$C$93*APE!$G$91,EL142),0)))</f>
        <v>0</v>
      </c>
      <c r="EO142" s="59">
        <f t="shared" si="268"/>
        <v>0</v>
      </c>
    </row>
    <row r="143" spans="4:145" x14ac:dyDescent="0.25">
      <c r="U143" s="61">
        <f t="shared" si="191"/>
        <v>49582</v>
      </c>
      <c r="V143" s="25">
        <f t="shared" si="189"/>
        <v>2035</v>
      </c>
      <c r="W143" s="25">
        <f t="shared" si="190"/>
        <v>9</v>
      </c>
      <c r="X143" s="25"/>
      <c r="Y143" s="25"/>
      <c r="Z143" s="62">
        <f t="shared" si="192"/>
        <v>0</v>
      </c>
      <c r="AA143" s="62">
        <f t="shared" si="193"/>
        <v>0</v>
      </c>
      <c r="AB143" s="62">
        <f t="shared" si="194"/>
        <v>0</v>
      </c>
      <c r="AC143" s="33">
        <f t="shared" si="195"/>
        <v>0</v>
      </c>
      <c r="AD143" s="69">
        <f t="shared" si="196"/>
        <v>0.91056662931564725</v>
      </c>
      <c r="AE143" s="70">
        <f t="shared" si="197"/>
        <v>0</v>
      </c>
      <c r="AF143" s="9"/>
      <c r="AG143" s="9"/>
      <c r="AH143" s="9"/>
      <c r="AI143" s="9"/>
      <c r="AJ143" s="9"/>
      <c r="AK143" s="9"/>
      <c r="AL143" s="9"/>
      <c r="AM143" s="75">
        <f t="shared" ref="AM143:AM206" si="269">AM131*IF(V143&gt;$J$37,0,1)</f>
        <v>0</v>
      </c>
      <c r="AN143" s="9"/>
      <c r="AO143" s="74">
        <f t="shared" si="198"/>
        <v>0</v>
      </c>
      <c r="AP143" s="75">
        <f t="shared" si="199"/>
        <v>0</v>
      </c>
      <c r="AQ143" s="76">
        <f t="shared" si="200"/>
        <v>0</v>
      </c>
      <c r="AR143" s="9"/>
      <c r="AS143" s="75">
        <f t="shared" si="201"/>
        <v>0</v>
      </c>
      <c r="AT143" s="74">
        <f t="shared" si="202"/>
        <v>0</v>
      </c>
      <c r="AU143" s="33">
        <f t="shared" si="203"/>
        <v>0</v>
      </c>
      <c r="AV143" s="9"/>
      <c r="AW143" s="74">
        <f t="shared" si="204"/>
        <v>0</v>
      </c>
      <c r="AX143" s="75">
        <f t="shared" si="205"/>
        <v>0</v>
      </c>
      <c r="AY143" s="76">
        <f t="shared" si="206"/>
        <v>0</v>
      </c>
      <c r="BB143" s="59">
        <f t="shared" si="207"/>
        <v>0</v>
      </c>
      <c r="BC143" s="59">
        <f t="shared" si="208"/>
        <v>0</v>
      </c>
      <c r="BD143" s="59">
        <f t="shared" si="209"/>
        <v>0</v>
      </c>
      <c r="BF143" s="59">
        <f t="shared" si="210"/>
        <v>0</v>
      </c>
      <c r="BG143" s="59">
        <f t="shared" si="211"/>
        <v>0</v>
      </c>
      <c r="BH143" s="59">
        <f t="shared" si="212"/>
        <v>0</v>
      </c>
      <c r="BI143" s="58">
        <f t="shared" si="213"/>
        <v>0</v>
      </c>
      <c r="BK143" s="59">
        <f t="shared" si="214"/>
        <v>0</v>
      </c>
      <c r="BL143" s="59">
        <f t="shared" si="215"/>
        <v>0</v>
      </c>
      <c r="BM143" s="59">
        <f t="shared" si="216"/>
        <v>0</v>
      </c>
      <c r="BN143" s="58">
        <f t="shared" si="217"/>
        <v>0</v>
      </c>
      <c r="BP143" s="58">
        <f t="shared" si="218"/>
        <v>0</v>
      </c>
      <c r="BR143" s="57">
        <f t="shared" si="219"/>
        <v>0</v>
      </c>
      <c r="BS143" s="57">
        <f t="shared" si="220"/>
        <v>0</v>
      </c>
      <c r="BT143" s="59">
        <f t="shared" si="221"/>
        <v>0</v>
      </c>
      <c r="BU143" s="58">
        <f t="shared" si="222"/>
        <v>0</v>
      </c>
      <c r="BW143" s="56">
        <f t="shared" si="223"/>
        <v>0</v>
      </c>
      <c r="BX143" s="14">
        <f t="shared" si="224"/>
        <v>0</v>
      </c>
      <c r="BY143" s="59">
        <f t="shared" si="225"/>
        <v>0</v>
      </c>
      <c r="BZ143" s="58">
        <f t="shared" si="226"/>
        <v>0</v>
      </c>
      <c r="CB143" s="58">
        <f t="shared" si="227"/>
        <v>0</v>
      </c>
      <c r="CD143" s="58">
        <f t="shared" si="228"/>
        <v>0</v>
      </c>
      <c r="CG143" s="59">
        <f t="shared" si="229"/>
        <v>0</v>
      </c>
      <c r="CH143" s="59">
        <f t="shared" si="230"/>
        <v>0</v>
      </c>
      <c r="CI143" s="59">
        <f t="shared" si="231"/>
        <v>0</v>
      </c>
      <c r="CK143" s="59">
        <f t="shared" si="232"/>
        <v>0</v>
      </c>
      <c r="CL143" s="59">
        <f t="shared" si="233"/>
        <v>0</v>
      </c>
      <c r="CM143" s="59">
        <f t="shared" si="234"/>
        <v>0</v>
      </c>
      <c r="CN143" s="58">
        <f t="shared" si="235"/>
        <v>0</v>
      </c>
      <c r="CP143" s="59">
        <f t="shared" si="236"/>
        <v>0</v>
      </c>
      <c r="CQ143" s="59">
        <f t="shared" si="237"/>
        <v>0</v>
      </c>
      <c r="CR143" s="59">
        <f t="shared" si="238"/>
        <v>0</v>
      </c>
      <c r="CS143" s="58">
        <f t="shared" si="239"/>
        <v>0</v>
      </c>
      <c r="CU143" s="59">
        <f t="shared" si="240"/>
        <v>0</v>
      </c>
      <c r="CV143" s="59">
        <f t="shared" si="241"/>
        <v>0</v>
      </c>
      <c r="CX143" s="59">
        <f t="shared" si="242"/>
        <v>0</v>
      </c>
      <c r="CY143" s="59">
        <f t="shared" si="243"/>
        <v>0</v>
      </c>
      <c r="CZ143" s="58">
        <f t="shared" si="244"/>
        <v>0</v>
      </c>
      <c r="DB143" s="59">
        <f t="shared" si="245"/>
        <v>0</v>
      </c>
      <c r="DC143" s="59">
        <f t="shared" si="246"/>
        <v>0</v>
      </c>
      <c r="DD143" s="58">
        <f t="shared" si="247"/>
        <v>0</v>
      </c>
      <c r="DF143" s="58">
        <f t="shared" si="248"/>
        <v>0</v>
      </c>
      <c r="DH143" s="58">
        <f t="shared" si="249"/>
        <v>0</v>
      </c>
      <c r="DJ143" s="57">
        <f t="shared" si="250"/>
        <v>0</v>
      </c>
      <c r="DK143" s="57">
        <f t="shared" si="251"/>
        <v>0</v>
      </c>
      <c r="DL143" s="59">
        <f t="shared" si="252"/>
        <v>0</v>
      </c>
      <c r="DM143" s="58">
        <f t="shared" si="253"/>
        <v>0</v>
      </c>
      <c r="DO143" s="56">
        <f t="shared" si="254"/>
        <v>0</v>
      </c>
      <c r="DP143" s="14">
        <f t="shared" si="255"/>
        <v>0</v>
      </c>
      <c r="DQ143" s="59">
        <f t="shared" si="256"/>
        <v>0</v>
      </c>
      <c r="DR143" s="49">
        <f t="shared" si="257"/>
        <v>0</v>
      </c>
      <c r="DT143" s="58">
        <f t="shared" si="258"/>
        <v>0</v>
      </c>
      <c r="DU143" s="58"/>
      <c r="DV143" s="59">
        <f t="shared" si="259"/>
        <v>0</v>
      </c>
      <c r="DX143" s="58">
        <f t="shared" si="260"/>
        <v>0</v>
      </c>
      <c r="EA143" s="59">
        <f t="shared" si="261"/>
        <v>0</v>
      </c>
      <c r="EB143" s="59">
        <f t="shared" si="262"/>
        <v>0</v>
      </c>
      <c r="EC143" s="58">
        <f t="shared" si="263"/>
        <v>0</v>
      </c>
      <c r="EE143" s="29">
        <f t="shared" si="264"/>
        <v>0</v>
      </c>
      <c r="EF143" s="29">
        <f t="shared" si="265"/>
        <v>0</v>
      </c>
      <c r="EG143" s="58">
        <f t="shared" si="266"/>
        <v>0</v>
      </c>
      <c r="EI143" s="58">
        <f t="shared" si="267"/>
        <v>0</v>
      </c>
      <c r="EK143" s="59">
        <v>141</v>
      </c>
      <c r="EL143" s="59">
        <f>APE!$N$91*EO142</f>
        <v>0</v>
      </c>
      <c r="EM143" s="59">
        <f>IF(EK143&gt;APE!$O$91,0,IF(EK143&gt;APE!$P$91,IF(APE!$E$91="SAC",APE!$C$93/(APE!$O$91-APE!$P$91),IF(APE!$E$91="PRICE",IF(EK143&gt;APE!$D$91,EN143-EL143,EN143-EL143-APE!$C$95/APE!$D$91),0)),0))</f>
        <v>0</v>
      </c>
      <c r="EN143" s="59">
        <f>IF(EK143&gt;APE!$O$91,0,IF(APE!$E$91="SAC",EL143+EM143,IF(APE!$E$91="PRICE",IF(EK143&gt;APE!$P$91,APE!$C$93*APE!$G$91,EL143),0)))</f>
        <v>0</v>
      </c>
      <c r="EO143" s="59">
        <f t="shared" si="268"/>
        <v>0</v>
      </c>
    </row>
    <row r="144" spans="4:145" x14ac:dyDescent="0.25">
      <c r="U144" s="61">
        <f t="shared" si="191"/>
        <v>49613</v>
      </c>
      <c r="V144" s="25">
        <f t="shared" si="189"/>
        <v>2035</v>
      </c>
      <c r="W144" s="25">
        <f t="shared" si="190"/>
        <v>10</v>
      </c>
      <c r="X144" s="25"/>
      <c r="Y144" s="25"/>
      <c r="Z144" s="62">
        <f t="shared" si="192"/>
        <v>0</v>
      </c>
      <c r="AA144" s="62">
        <f t="shared" si="193"/>
        <v>0</v>
      </c>
      <c r="AB144" s="62">
        <f t="shared" si="194"/>
        <v>0</v>
      </c>
      <c r="AC144" s="33">
        <f t="shared" si="195"/>
        <v>0</v>
      </c>
      <c r="AD144" s="69">
        <f t="shared" si="196"/>
        <v>0.90996179941512922</v>
      </c>
      <c r="AE144" s="70">
        <f t="shared" si="197"/>
        <v>0</v>
      </c>
      <c r="AF144" s="9"/>
      <c r="AG144" s="9"/>
      <c r="AH144" s="9"/>
      <c r="AI144" s="9"/>
      <c r="AJ144" s="9"/>
      <c r="AK144" s="9"/>
      <c r="AL144" s="9"/>
      <c r="AM144" s="75">
        <f t="shared" si="269"/>
        <v>0</v>
      </c>
      <c r="AN144" s="9"/>
      <c r="AO144" s="74">
        <f t="shared" si="198"/>
        <v>0</v>
      </c>
      <c r="AP144" s="75">
        <f t="shared" si="199"/>
        <v>0</v>
      </c>
      <c r="AQ144" s="76">
        <f t="shared" si="200"/>
        <v>0</v>
      </c>
      <c r="AR144" s="9"/>
      <c r="AS144" s="75">
        <f t="shared" si="201"/>
        <v>0</v>
      </c>
      <c r="AT144" s="74">
        <f t="shared" si="202"/>
        <v>0</v>
      </c>
      <c r="AU144" s="33">
        <f t="shared" si="203"/>
        <v>0</v>
      </c>
      <c r="AV144" s="9"/>
      <c r="AW144" s="74">
        <f t="shared" si="204"/>
        <v>0</v>
      </c>
      <c r="AX144" s="75">
        <f t="shared" si="205"/>
        <v>0</v>
      </c>
      <c r="AY144" s="76">
        <f t="shared" si="206"/>
        <v>0</v>
      </c>
      <c r="BB144" s="59">
        <f t="shared" si="207"/>
        <v>0</v>
      </c>
      <c r="BC144" s="59">
        <f t="shared" si="208"/>
        <v>0</v>
      </c>
      <c r="BD144" s="59">
        <f t="shared" si="209"/>
        <v>0</v>
      </c>
      <c r="BF144" s="59">
        <f t="shared" si="210"/>
        <v>0</v>
      </c>
      <c r="BG144" s="59">
        <f t="shared" si="211"/>
        <v>0</v>
      </c>
      <c r="BH144" s="59">
        <f t="shared" si="212"/>
        <v>0</v>
      </c>
      <c r="BI144" s="58">
        <f t="shared" si="213"/>
        <v>0</v>
      </c>
      <c r="BK144" s="59">
        <f t="shared" si="214"/>
        <v>0</v>
      </c>
      <c r="BL144" s="59">
        <f t="shared" si="215"/>
        <v>0</v>
      </c>
      <c r="BM144" s="59">
        <f t="shared" si="216"/>
        <v>0</v>
      </c>
      <c r="BN144" s="58">
        <f t="shared" si="217"/>
        <v>0</v>
      </c>
      <c r="BP144" s="58">
        <f t="shared" si="218"/>
        <v>0</v>
      </c>
      <c r="BR144" s="57">
        <f t="shared" si="219"/>
        <v>0</v>
      </c>
      <c r="BS144" s="57">
        <f t="shared" si="220"/>
        <v>0</v>
      </c>
      <c r="BT144" s="59">
        <f t="shared" si="221"/>
        <v>0</v>
      </c>
      <c r="BU144" s="58">
        <f t="shared" si="222"/>
        <v>0</v>
      </c>
      <c r="BW144" s="56">
        <f t="shared" si="223"/>
        <v>0</v>
      </c>
      <c r="BX144" s="14">
        <f t="shared" si="224"/>
        <v>0</v>
      </c>
      <c r="BY144" s="59">
        <f t="shared" si="225"/>
        <v>0</v>
      </c>
      <c r="BZ144" s="58">
        <f t="shared" si="226"/>
        <v>0</v>
      </c>
      <c r="CB144" s="58">
        <f t="shared" si="227"/>
        <v>0</v>
      </c>
      <c r="CD144" s="58">
        <f t="shared" si="228"/>
        <v>0</v>
      </c>
      <c r="CG144" s="59">
        <f t="shared" si="229"/>
        <v>0</v>
      </c>
      <c r="CH144" s="59">
        <f t="shared" si="230"/>
        <v>0</v>
      </c>
      <c r="CI144" s="59">
        <f t="shared" si="231"/>
        <v>0</v>
      </c>
      <c r="CK144" s="59">
        <f t="shared" si="232"/>
        <v>0</v>
      </c>
      <c r="CL144" s="59">
        <f t="shared" si="233"/>
        <v>0</v>
      </c>
      <c r="CM144" s="59">
        <f t="shared" si="234"/>
        <v>0</v>
      </c>
      <c r="CN144" s="58">
        <f t="shared" si="235"/>
        <v>0</v>
      </c>
      <c r="CP144" s="59">
        <f t="shared" si="236"/>
        <v>0</v>
      </c>
      <c r="CQ144" s="59">
        <f t="shared" si="237"/>
        <v>0</v>
      </c>
      <c r="CR144" s="59">
        <f t="shared" si="238"/>
        <v>0</v>
      </c>
      <c r="CS144" s="58">
        <f t="shared" si="239"/>
        <v>0</v>
      </c>
      <c r="CU144" s="59">
        <f t="shared" si="240"/>
        <v>0</v>
      </c>
      <c r="CV144" s="59">
        <f t="shared" si="241"/>
        <v>0</v>
      </c>
      <c r="CX144" s="59">
        <f t="shared" si="242"/>
        <v>0</v>
      </c>
      <c r="CY144" s="59">
        <f t="shared" si="243"/>
        <v>0</v>
      </c>
      <c r="CZ144" s="58">
        <f t="shared" si="244"/>
        <v>0</v>
      </c>
      <c r="DB144" s="59">
        <f t="shared" si="245"/>
        <v>0</v>
      </c>
      <c r="DC144" s="59">
        <f t="shared" si="246"/>
        <v>0</v>
      </c>
      <c r="DD144" s="58">
        <f t="shared" si="247"/>
        <v>0</v>
      </c>
      <c r="DF144" s="58">
        <f t="shared" si="248"/>
        <v>0</v>
      </c>
      <c r="DH144" s="58">
        <f t="shared" si="249"/>
        <v>0</v>
      </c>
      <c r="DJ144" s="57">
        <f t="shared" si="250"/>
        <v>0</v>
      </c>
      <c r="DK144" s="57">
        <f t="shared" si="251"/>
        <v>0</v>
      </c>
      <c r="DL144" s="59">
        <f t="shared" si="252"/>
        <v>0</v>
      </c>
      <c r="DM144" s="58">
        <f t="shared" si="253"/>
        <v>0</v>
      </c>
      <c r="DO144" s="56">
        <f t="shared" si="254"/>
        <v>0</v>
      </c>
      <c r="DP144" s="14">
        <f t="shared" si="255"/>
        <v>0</v>
      </c>
      <c r="DQ144" s="59">
        <f t="shared" si="256"/>
        <v>0</v>
      </c>
      <c r="DR144" s="49">
        <f t="shared" si="257"/>
        <v>0</v>
      </c>
      <c r="DT144" s="58">
        <f t="shared" si="258"/>
        <v>0</v>
      </c>
      <c r="DU144" s="58"/>
      <c r="DV144" s="59">
        <f t="shared" si="259"/>
        <v>0</v>
      </c>
      <c r="DX144" s="58">
        <f t="shared" si="260"/>
        <v>0</v>
      </c>
      <c r="EA144" s="59">
        <f t="shared" si="261"/>
        <v>0</v>
      </c>
      <c r="EB144" s="59">
        <f t="shared" si="262"/>
        <v>0</v>
      </c>
      <c r="EC144" s="58">
        <f t="shared" si="263"/>
        <v>0</v>
      </c>
      <c r="EE144" s="29">
        <f t="shared" si="264"/>
        <v>0</v>
      </c>
      <c r="EF144" s="29">
        <f t="shared" si="265"/>
        <v>0</v>
      </c>
      <c r="EG144" s="58">
        <f t="shared" si="266"/>
        <v>0</v>
      </c>
      <c r="EI144" s="58">
        <f t="shared" si="267"/>
        <v>0</v>
      </c>
      <c r="EK144" s="59">
        <v>142</v>
      </c>
      <c r="EL144" s="59">
        <f>APE!$N$91*EO143</f>
        <v>0</v>
      </c>
      <c r="EM144" s="59">
        <f>IF(EK144&gt;APE!$O$91,0,IF(EK144&gt;APE!$P$91,IF(APE!$E$91="SAC",APE!$C$93/(APE!$O$91-APE!$P$91),IF(APE!$E$91="PRICE",IF(EK144&gt;APE!$D$91,EN144-EL144,EN144-EL144-APE!$C$95/APE!$D$91),0)),0))</f>
        <v>0</v>
      </c>
      <c r="EN144" s="59">
        <f>IF(EK144&gt;APE!$O$91,0,IF(APE!$E$91="SAC",EL144+EM144,IF(APE!$E$91="PRICE",IF(EK144&gt;APE!$P$91,APE!$C$93*APE!$G$91,EL144),0)))</f>
        <v>0</v>
      </c>
      <c r="EO144" s="59">
        <f t="shared" si="268"/>
        <v>0</v>
      </c>
    </row>
    <row r="145" spans="21:145" x14ac:dyDescent="0.25">
      <c r="U145" s="61">
        <f t="shared" si="191"/>
        <v>49643</v>
      </c>
      <c r="V145" s="25">
        <f t="shared" si="189"/>
        <v>2035</v>
      </c>
      <c r="W145" s="25">
        <f t="shared" si="190"/>
        <v>11</v>
      </c>
      <c r="X145" s="25"/>
      <c r="Y145" s="25"/>
      <c r="Z145" s="62">
        <f t="shared" si="192"/>
        <v>0</v>
      </c>
      <c r="AA145" s="62">
        <f t="shared" si="193"/>
        <v>0</v>
      </c>
      <c r="AB145" s="62">
        <f t="shared" si="194"/>
        <v>0</v>
      </c>
      <c r="AC145" s="33">
        <f t="shared" si="195"/>
        <v>0</v>
      </c>
      <c r="AD145" s="69">
        <f t="shared" si="196"/>
        <v>0.90935737126358462</v>
      </c>
      <c r="AE145" s="70">
        <f t="shared" si="197"/>
        <v>0</v>
      </c>
      <c r="AF145" s="9"/>
      <c r="AG145" s="9"/>
      <c r="AH145" s="9"/>
      <c r="AI145" s="9"/>
      <c r="AJ145" s="9"/>
      <c r="AK145" s="9"/>
      <c r="AL145" s="9"/>
      <c r="AM145" s="75">
        <f t="shared" si="269"/>
        <v>0</v>
      </c>
      <c r="AN145" s="9"/>
      <c r="AO145" s="74">
        <f t="shared" si="198"/>
        <v>0</v>
      </c>
      <c r="AP145" s="75">
        <f t="shared" si="199"/>
        <v>0</v>
      </c>
      <c r="AQ145" s="76">
        <f t="shared" si="200"/>
        <v>0</v>
      </c>
      <c r="AR145" s="9"/>
      <c r="AS145" s="75">
        <f t="shared" si="201"/>
        <v>0</v>
      </c>
      <c r="AT145" s="74">
        <f t="shared" si="202"/>
        <v>0</v>
      </c>
      <c r="AU145" s="33">
        <f t="shared" si="203"/>
        <v>0</v>
      </c>
      <c r="AV145" s="9"/>
      <c r="AW145" s="74">
        <f t="shared" si="204"/>
        <v>0</v>
      </c>
      <c r="AX145" s="75">
        <f t="shared" si="205"/>
        <v>0</v>
      </c>
      <c r="AY145" s="76">
        <f t="shared" si="206"/>
        <v>0</v>
      </c>
      <c r="BB145" s="59">
        <f t="shared" si="207"/>
        <v>0</v>
      </c>
      <c r="BC145" s="59">
        <f t="shared" si="208"/>
        <v>0</v>
      </c>
      <c r="BD145" s="59">
        <f t="shared" si="209"/>
        <v>0</v>
      </c>
      <c r="BF145" s="59">
        <f t="shared" si="210"/>
        <v>0</v>
      </c>
      <c r="BG145" s="59">
        <f t="shared" si="211"/>
        <v>0</v>
      </c>
      <c r="BH145" s="59">
        <f t="shared" si="212"/>
        <v>0</v>
      </c>
      <c r="BI145" s="58">
        <f t="shared" si="213"/>
        <v>0</v>
      </c>
      <c r="BK145" s="59">
        <f t="shared" si="214"/>
        <v>0</v>
      </c>
      <c r="BL145" s="59">
        <f t="shared" si="215"/>
        <v>0</v>
      </c>
      <c r="BM145" s="59">
        <f t="shared" si="216"/>
        <v>0</v>
      </c>
      <c r="BN145" s="58">
        <f t="shared" si="217"/>
        <v>0</v>
      </c>
      <c r="BP145" s="58">
        <f t="shared" si="218"/>
        <v>0</v>
      </c>
      <c r="BR145" s="57">
        <f t="shared" si="219"/>
        <v>0</v>
      </c>
      <c r="BS145" s="57">
        <f t="shared" si="220"/>
        <v>0</v>
      </c>
      <c r="BT145" s="59">
        <f t="shared" si="221"/>
        <v>0</v>
      </c>
      <c r="BU145" s="58">
        <f t="shared" si="222"/>
        <v>0</v>
      </c>
      <c r="BW145" s="56">
        <f t="shared" si="223"/>
        <v>0</v>
      </c>
      <c r="BX145" s="14">
        <f t="shared" si="224"/>
        <v>0</v>
      </c>
      <c r="BY145" s="59">
        <f t="shared" si="225"/>
        <v>0</v>
      </c>
      <c r="BZ145" s="58">
        <f t="shared" si="226"/>
        <v>0</v>
      </c>
      <c r="CB145" s="58">
        <f t="shared" si="227"/>
        <v>0</v>
      </c>
      <c r="CD145" s="58">
        <f t="shared" si="228"/>
        <v>0</v>
      </c>
      <c r="CG145" s="59">
        <f t="shared" si="229"/>
        <v>0</v>
      </c>
      <c r="CH145" s="59">
        <f t="shared" si="230"/>
        <v>0</v>
      </c>
      <c r="CI145" s="59">
        <f t="shared" si="231"/>
        <v>0</v>
      </c>
      <c r="CK145" s="59">
        <f t="shared" si="232"/>
        <v>0</v>
      </c>
      <c r="CL145" s="59">
        <f t="shared" si="233"/>
        <v>0</v>
      </c>
      <c r="CM145" s="59">
        <f t="shared" si="234"/>
        <v>0</v>
      </c>
      <c r="CN145" s="58">
        <f t="shared" si="235"/>
        <v>0</v>
      </c>
      <c r="CP145" s="59">
        <f t="shared" si="236"/>
        <v>0</v>
      </c>
      <c r="CQ145" s="59">
        <f t="shared" si="237"/>
        <v>0</v>
      </c>
      <c r="CR145" s="59">
        <f t="shared" si="238"/>
        <v>0</v>
      </c>
      <c r="CS145" s="58">
        <f t="shared" si="239"/>
        <v>0</v>
      </c>
      <c r="CU145" s="59">
        <f t="shared" si="240"/>
        <v>0</v>
      </c>
      <c r="CV145" s="59">
        <f t="shared" si="241"/>
        <v>0</v>
      </c>
      <c r="CX145" s="59">
        <f t="shared" si="242"/>
        <v>0</v>
      </c>
      <c r="CY145" s="59">
        <f t="shared" si="243"/>
        <v>0</v>
      </c>
      <c r="CZ145" s="58">
        <f t="shared" si="244"/>
        <v>0</v>
      </c>
      <c r="DB145" s="59">
        <f t="shared" si="245"/>
        <v>0</v>
      </c>
      <c r="DC145" s="59">
        <f t="shared" si="246"/>
        <v>0</v>
      </c>
      <c r="DD145" s="58">
        <f t="shared" si="247"/>
        <v>0</v>
      </c>
      <c r="DF145" s="58">
        <f t="shared" si="248"/>
        <v>0</v>
      </c>
      <c r="DH145" s="58">
        <f t="shared" si="249"/>
        <v>0</v>
      </c>
      <c r="DJ145" s="57">
        <f t="shared" si="250"/>
        <v>0</v>
      </c>
      <c r="DK145" s="57">
        <f t="shared" si="251"/>
        <v>0</v>
      </c>
      <c r="DL145" s="59">
        <f t="shared" si="252"/>
        <v>0</v>
      </c>
      <c r="DM145" s="58">
        <f t="shared" si="253"/>
        <v>0</v>
      </c>
      <c r="DO145" s="56">
        <f t="shared" si="254"/>
        <v>0</v>
      </c>
      <c r="DP145" s="14">
        <f t="shared" si="255"/>
        <v>0</v>
      </c>
      <c r="DQ145" s="59">
        <f t="shared" si="256"/>
        <v>0</v>
      </c>
      <c r="DR145" s="49">
        <f t="shared" si="257"/>
        <v>0</v>
      </c>
      <c r="DT145" s="58">
        <f t="shared" si="258"/>
        <v>0</v>
      </c>
      <c r="DU145" s="58"/>
      <c r="DV145" s="59">
        <f t="shared" si="259"/>
        <v>0</v>
      </c>
      <c r="DX145" s="58">
        <f t="shared" si="260"/>
        <v>0</v>
      </c>
      <c r="EA145" s="59">
        <f t="shared" si="261"/>
        <v>0</v>
      </c>
      <c r="EB145" s="59">
        <f t="shared" si="262"/>
        <v>0</v>
      </c>
      <c r="EC145" s="58">
        <f t="shared" si="263"/>
        <v>0</v>
      </c>
      <c r="EE145" s="29">
        <f t="shared" si="264"/>
        <v>0</v>
      </c>
      <c r="EF145" s="29">
        <f t="shared" si="265"/>
        <v>0</v>
      </c>
      <c r="EG145" s="58">
        <f t="shared" si="266"/>
        <v>0</v>
      </c>
      <c r="EI145" s="58">
        <f t="shared" si="267"/>
        <v>0</v>
      </c>
      <c r="EK145" s="59">
        <v>143</v>
      </c>
      <c r="EL145" s="59">
        <f>APE!$N$91*EO144</f>
        <v>0</v>
      </c>
      <c r="EM145" s="59">
        <f>IF(EK145&gt;APE!$O$91,0,IF(EK145&gt;APE!$P$91,IF(APE!$E$91="SAC",APE!$C$93/(APE!$O$91-APE!$P$91),IF(APE!$E$91="PRICE",IF(EK145&gt;APE!$D$91,EN145-EL145,EN145-EL145-APE!$C$95/APE!$D$91),0)),0))</f>
        <v>0</v>
      </c>
      <c r="EN145" s="59">
        <f>IF(EK145&gt;APE!$O$91,0,IF(APE!$E$91="SAC",EL145+EM145,IF(APE!$E$91="PRICE",IF(EK145&gt;APE!$P$91,APE!$C$93*APE!$G$91,EL145),0)))</f>
        <v>0</v>
      </c>
      <c r="EO145" s="59">
        <f t="shared" si="268"/>
        <v>0</v>
      </c>
    </row>
    <row r="146" spans="21:145" x14ac:dyDescent="0.25">
      <c r="U146" s="61">
        <f t="shared" si="191"/>
        <v>49674</v>
      </c>
      <c r="V146" s="25">
        <f t="shared" si="189"/>
        <v>2035</v>
      </c>
      <c r="W146" s="25">
        <f t="shared" si="190"/>
        <v>12</v>
      </c>
      <c r="X146" s="25"/>
      <c r="Y146" s="25"/>
      <c r="Z146" s="62">
        <f t="shared" si="192"/>
        <v>0</v>
      </c>
      <c r="AA146" s="62">
        <f t="shared" si="193"/>
        <v>0</v>
      </c>
      <c r="AB146" s="62">
        <f t="shared" si="194"/>
        <v>0</v>
      </c>
      <c r="AC146" s="33">
        <f t="shared" si="195"/>
        <v>0</v>
      </c>
      <c r="AD146" s="69">
        <f t="shared" si="196"/>
        <v>0.9087533445941578</v>
      </c>
      <c r="AE146" s="70">
        <f t="shared" si="197"/>
        <v>0</v>
      </c>
      <c r="AF146" s="9"/>
      <c r="AG146" s="9"/>
      <c r="AH146" s="9"/>
      <c r="AI146" s="9"/>
      <c r="AJ146" s="9"/>
      <c r="AK146" s="9"/>
      <c r="AL146" s="9"/>
      <c r="AM146" s="75">
        <f t="shared" si="269"/>
        <v>0</v>
      </c>
      <c r="AN146" s="9"/>
      <c r="AO146" s="74">
        <f t="shared" si="198"/>
        <v>0</v>
      </c>
      <c r="AP146" s="75">
        <f t="shared" si="199"/>
        <v>0</v>
      </c>
      <c r="AQ146" s="76">
        <f t="shared" si="200"/>
        <v>0</v>
      </c>
      <c r="AR146" s="9"/>
      <c r="AS146" s="75">
        <f t="shared" si="201"/>
        <v>0</v>
      </c>
      <c r="AT146" s="74">
        <f t="shared" si="202"/>
        <v>0</v>
      </c>
      <c r="AU146" s="33">
        <f t="shared" si="203"/>
        <v>0</v>
      </c>
      <c r="AV146" s="9"/>
      <c r="AW146" s="74">
        <f t="shared" si="204"/>
        <v>0</v>
      </c>
      <c r="AX146" s="75">
        <f t="shared" si="205"/>
        <v>0</v>
      </c>
      <c r="AY146" s="76">
        <f t="shared" si="206"/>
        <v>0</v>
      </c>
      <c r="BB146" s="59">
        <f t="shared" si="207"/>
        <v>0</v>
      </c>
      <c r="BC146" s="59">
        <f t="shared" si="208"/>
        <v>0</v>
      </c>
      <c r="BD146" s="59">
        <f t="shared" si="209"/>
        <v>0</v>
      </c>
      <c r="BF146" s="59">
        <f t="shared" si="210"/>
        <v>0</v>
      </c>
      <c r="BG146" s="59">
        <f t="shared" si="211"/>
        <v>0</v>
      </c>
      <c r="BH146" s="59">
        <f t="shared" si="212"/>
        <v>0</v>
      </c>
      <c r="BI146" s="58">
        <f t="shared" si="213"/>
        <v>0</v>
      </c>
      <c r="BK146" s="59">
        <f t="shared" si="214"/>
        <v>0</v>
      </c>
      <c r="BL146" s="59">
        <f t="shared" si="215"/>
        <v>0</v>
      </c>
      <c r="BM146" s="59">
        <f t="shared" si="216"/>
        <v>0</v>
      </c>
      <c r="BN146" s="58">
        <f t="shared" si="217"/>
        <v>0</v>
      </c>
      <c r="BP146" s="58">
        <f t="shared" si="218"/>
        <v>0</v>
      </c>
      <c r="BR146" s="57">
        <f t="shared" si="219"/>
        <v>0</v>
      </c>
      <c r="BS146" s="57">
        <f t="shared" si="220"/>
        <v>0</v>
      </c>
      <c r="BT146" s="59">
        <f t="shared" si="221"/>
        <v>0</v>
      </c>
      <c r="BU146" s="58">
        <f t="shared" si="222"/>
        <v>0</v>
      </c>
      <c r="BW146" s="56">
        <f t="shared" si="223"/>
        <v>0</v>
      </c>
      <c r="BX146" s="14">
        <f t="shared" si="224"/>
        <v>0</v>
      </c>
      <c r="BY146" s="59">
        <f t="shared" si="225"/>
        <v>0</v>
      </c>
      <c r="BZ146" s="58">
        <f t="shared" si="226"/>
        <v>0</v>
      </c>
      <c r="CB146" s="58">
        <f t="shared" si="227"/>
        <v>0</v>
      </c>
      <c r="CD146" s="58">
        <f t="shared" si="228"/>
        <v>0</v>
      </c>
      <c r="CG146" s="59">
        <f t="shared" si="229"/>
        <v>0</v>
      </c>
      <c r="CH146" s="59">
        <f t="shared" si="230"/>
        <v>0</v>
      </c>
      <c r="CI146" s="59">
        <f t="shared" si="231"/>
        <v>0</v>
      </c>
      <c r="CK146" s="59">
        <f t="shared" si="232"/>
        <v>0</v>
      </c>
      <c r="CL146" s="59">
        <f t="shared" si="233"/>
        <v>0</v>
      </c>
      <c r="CM146" s="59">
        <f t="shared" si="234"/>
        <v>0</v>
      </c>
      <c r="CN146" s="58">
        <f t="shared" si="235"/>
        <v>0</v>
      </c>
      <c r="CP146" s="59">
        <f t="shared" si="236"/>
        <v>0</v>
      </c>
      <c r="CQ146" s="59">
        <f t="shared" si="237"/>
        <v>0</v>
      </c>
      <c r="CR146" s="59">
        <f t="shared" si="238"/>
        <v>0</v>
      </c>
      <c r="CS146" s="58">
        <f t="shared" si="239"/>
        <v>0</v>
      </c>
      <c r="CU146" s="59">
        <f t="shared" si="240"/>
        <v>0</v>
      </c>
      <c r="CV146" s="59">
        <f t="shared" si="241"/>
        <v>0</v>
      </c>
      <c r="CX146" s="59">
        <f t="shared" si="242"/>
        <v>0</v>
      </c>
      <c r="CY146" s="59">
        <f t="shared" si="243"/>
        <v>0</v>
      </c>
      <c r="CZ146" s="58">
        <f t="shared" si="244"/>
        <v>0</v>
      </c>
      <c r="DB146" s="59">
        <f t="shared" si="245"/>
        <v>0</v>
      </c>
      <c r="DC146" s="59">
        <f t="shared" si="246"/>
        <v>0</v>
      </c>
      <c r="DD146" s="58">
        <f t="shared" si="247"/>
        <v>0</v>
      </c>
      <c r="DF146" s="58">
        <f t="shared" si="248"/>
        <v>0</v>
      </c>
      <c r="DH146" s="58">
        <f t="shared" si="249"/>
        <v>0</v>
      </c>
      <c r="DJ146" s="57">
        <f t="shared" si="250"/>
        <v>0</v>
      </c>
      <c r="DK146" s="57">
        <f t="shared" si="251"/>
        <v>0</v>
      </c>
      <c r="DL146" s="59">
        <f t="shared" si="252"/>
        <v>0</v>
      </c>
      <c r="DM146" s="58">
        <f t="shared" si="253"/>
        <v>0</v>
      </c>
      <c r="DO146" s="56">
        <f t="shared" si="254"/>
        <v>0</v>
      </c>
      <c r="DP146" s="14">
        <f t="shared" si="255"/>
        <v>0</v>
      </c>
      <c r="DQ146" s="59">
        <f t="shared" si="256"/>
        <v>0</v>
      </c>
      <c r="DR146" s="49">
        <f t="shared" si="257"/>
        <v>0</v>
      </c>
      <c r="DT146" s="58">
        <f t="shared" si="258"/>
        <v>0</v>
      </c>
      <c r="DU146" s="58"/>
      <c r="DV146" s="59">
        <f t="shared" si="259"/>
        <v>0</v>
      </c>
      <c r="DX146" s="58">
        <f t="shared" si="260"/>
        <v>0</v>
      </c>
      <c r="EA146" s="59">
        <f t="shared" si="261"/>
        <v>0</v>
      </c>
      <c r="EB146" s="59">
        <f t="shared" si="262"/>
        <v>0</v>
      </c>
      <c r="EC146" s="58">
        <f t="shared" si="263"/>
        <v>0</v>
      </c>
      <c r="EE146" s="29">
        <f t="shared" si="264"/>
        <v>0</v>
      </c>
      <c r="EF146" s="29">
        <f t="shared" si="265"/>
        <v>0</v>
      </c>
      <c r="EG146" s="58">
        <f t="shared" si="266"/>
        <v>0</v>
      </c>
      <c r="EI146" s="58">
        <f t="shared" si="267"/>
        <v>0</v>
      </c>
      <c r="EK146" s="59">
        <v>144</v>
      </c>
      <c r="EL146" s="59">
        <f>APE!$N$91*EO145</f>
        <v>0</v>
      </c>
      <c r="EM146" s="59">
        <f>IF(EK146&gt;APE!$O$91,0,IF(EK146&gt;APE!$P$91,IF(APE!$E$91="SAC",APE!$C$93/(APE!$O$91-APE!$P$91),IF(APE!$E$91="PRICE",IF(EK146&gt;APE!$D$91,EN146-EL146,EN146-EL146-APE!$C$95/APE!$D$91),0)),0))</f>
        <v>0</v>
      </c>
      <c r="EN146" s="59">
        <f>IF(EK146&gt;APE!$O$91,0,IF(APE!$E$91="SAC",EL146+EM146,IF(APE!$E$91="PRICE",IF(EK146&gt;APE!$P$91,APE!$C$93*APE!$G$91,EL146),0)))</f>
        <v>0</v>
      </c>
      <c r="EO146" s="59">
        <f t="shared" si="268"/>
        <v>0</v>
      </c>
    </row>
    <row r="147" spans="21:145" x14ac:dyDescent="0.25">
      <c r="U147" s="61">
        <f t="shared" si="191"/>
        <v>49705</v>
      </c>
      <c r="V147" s="25">
        <f t="shared" si="189"/>
        <v>2036</v>
      </c>
      <c r="W147" s="25">
        <f t="shared" si="190"/>
        <v>1</v>
      </c>
      <c r="X147" s="25"/>
      <c r="Y147" s="25"/>
      <c r="Z147" s="62">
        <f t="shared" si="192"/>
        <v>0</v>
      </c>
      <c r="AA147" s="62">
        <f t="shared" si="193"/>
        <v>0</v>
      </c>
      <c r="AB147" s="62">
        <f t="shared" si="194"/>
        <v>0</v>
      </c>
      <c r="AC147" s="33">
        <f t="shared" si="195"/>
        <v>0</v>
      </c>
      <c r="AD147" s="69">
        <f t="shared" si="196"/>
        <v>0.90814971914017051</v>
      </c>
      <c r="AE147" s="70">
        <f t="shared" si="197"/>
        <v>0</v>
      </c>
      <c r="AF147" s="9"/>
      <c r="AG147" s="9"/>
      <c r="AH147" s="9"/>
      <c r="AI147" s="9"/>
      <c r="AJ147" s="9"/>
      <c r="AK147" s="9"/>
      <c r="AL147" s="9"/>
      <c r="AM147" s="75">
        <f t="shared" si="269"/>
        <v>0</v>
      </c>
      <c r="AN147" s="9"/>
      <c r="AO147" s="74">
        <f t="shared" si="198"/>
        <v>0</v>
      </c>
      <c r="AP147" s="75">
        <f t="shared" si="199"/>
        <v>0</v>
      </c>
      <c r="AQ147" s="76">
        <f t="shared" si="200"/>
        <v>0</v>
      </c>
      <c r="AR147" s="9"/>
      <c r="AS147" s="75">
        <f t="shared" si="201"/>
        <v>0</v>
      </c>
      <c r="AT147" s="74">
        <f t="shared" si="202"/>
        <v>0</v>
      </c>
      <c r="AU147" s="33">
        <f t="shared" si="203"/>
        <v>0</v>
      </c>
      <c r="AV147" s="9"/>
      <c r="AW147" s="74">
        <f t="shared" si="204"/>
        <v>0</v>
      </c>
      <c r="AX147" s="75">
        <f t="shared" si="205"/>
        <v>0</v>
      </c>
      <c r="AY147" s="76">
        <f t="shared" si="206"/>
        <v>0</v>
      </c>
      <c r="BB147" s="59">
        <f t="shared" si="207"/>
        <v>0</v>
      </c>
      <c r="BC147" s="59">
        <f t="shared" si="208"/>
        <v>0</v>
      </c>
      <c r="BD147" s="59">
        <f t="shared" si="209"/>
        <v>0</v>
      </c>
      <c r="BF147" s="59">
        <f t="shared" si="210"/>
        <v>0</v>
      </c>
      <c r="BG147" s="59">
        <f t="shared" si="211"/>
        <v>0</v>
      </c>
      <c r="BH147" s="59">
        <f t="shared" si="212"/>
        <v>0</v>
      </c>
      <c r="BI147" s="58">
        <f t="shared" si="213"/>
        <v>0</v>
      </c>
      <c r="BK147" s="59">
        <f t="shared" si="214"/>
        <v>0</v>
      </c>
      <c r="BL147" s="59">
        <f t="shared" si="215"/>
        <v>0</v>
      </c>
      <c r="BM147" s="59">
        <f t="shared" si="216"/>
        <v>0</v>
      </c>
      <c r="BN147" s="58">
        <f t="shared" si="217"/>
        <v>0</v>
      </c>
      <c r="BP147" s="58">
        <f t="shared" si="218"/>
        <v>0</v>
      </c>
      <c r="BR147" s="57">
        <f t="shared" si="219"/>
        <v>0</v>
      </c>
      <c r="BS147" s="57">
        <f t="shared" si="220"/>
        <v>0</v>
      </c>
      <c r="BT147" s="59">
        <f t="shared" si="221"/>
        <v>0</v>
      </c>
      <c r="BU147" s="58">
        <f t="shared" si="222"/>
        <v>0</v>
      </c>
      <c r="BW147" s="56">
        <f t="shared" si="223"/>
        <v>0</v>
      </c>
      <c r="BX147" s="14">
        <f t="shared" si="224"/>
        <v>0</v>
      </c>
      <c r="BY147" s="59">
        <f t="shared" si="225"/>
        <v>0</v>
      </c>
      <c r="BZ147" s="58">
        <f t="shared" si="226"/>
        <v>0</v>
      </c>
      <c r="CB147" s="58">
        <f t="shared" si="227"/>
        <v>0</v>
      </c>
      <c r="CD147" s="58">
        <f t="shared" si="228"/>
        <v>0</v>
      </c>
      <c r="CG147" s="59">
        <f t="shared" si="229"/>
        <v>0</v>
      </c>
      <c r="CH147" s="59">
        <f t="shared" si="230"/>
        <v>0</v>
      </c>
      <c r="CI147" s="59">
        <f t="shared" si="231"/>
        <v>0</v>
      </c>
      <c r="CK147" s="59">
        <f t="shared" si="232"/>
        <v>0</v>
      </c>
      <c r="CL147" s="59">
        <f t="shared" si="233"/>
        <v>0</v>
      </c>
      <c r="CM147" s="59">
        <f t="shared" si="234"/>
        <v>0</v>
      </c>
      <c r="CN147" s="58">
        <f t="shared" si="235"/>
        <v>0</v>
      </c>
      <c r="CP147" s="59">
        <f t="shared" si="236"/>
        <v>0</v>
      </c>
      <c r="CQ147" s="59">
        <f t="shared" si="237"/>
        <v>0</v>
      </c>
      <c r="CR147" s="59">
        <f t="shared" si="238"/>
        <v>0</v>
      </c>
      <c r="CS147" s="58">
        <f t="shared" si="239"/>
        <v>0</v>
      </c>
      <c r="CU147" s="59">
        <f t="shared" si="240"/>
        <v>0</v>
      </c>
      <c r="CV147" s="59">
        <f t="shared" si="241"/>
        <v>0</v>
      </c>
      <c r="CX147" s="59">
        <f t="shared" si="242"/>
        <v>0</v>
      </c>
      <c r="CY147" s="59">
        <f t="shared" si="243"/>
        <v>0</v>
      </c>
      <c r="CZ147" s="58">
        <f t="shared" si="244"/>
        <v>0</v>
      </c>
      <c r="DB147" s="59">
        <f t="shared" si="245"/>
        <v>0</v>
      </c>
      <c r="DC147" s="59">
        <f t="shared" si="246"/>
        <v>0</v>
      </c>
      <c r="DD147" s="58">
        <f t="shared" si="247"/>
        <v>0</v>
      </c>
      <c r="DF147" s="58">
        <f t="shared" si="248"/>
        <v>0</v>
      </c>
      <c r="DH147" s="58">
        <f t="shared" si="249"/>
        <v>0</v>
      </c>
      <c r="DJ147" s="57">
        <f t="shared" si="250"/>
        <v>0</v>
      </c>
      <c r="DK147" s="57">
        <f t="shared" si="251"/>
        <v>0</v>
      </c>
      <c r="DL147" s="59">
        <f t="shared" si="252"/>
        <v>0</v>
      </c>
      <c r="DM147" s="58">
        <f t="shared" si="253"/>
        <v>0</v>
      </c>
      <c r="DO147" s="56">
        <f t="shared" si="254"/>
        <v>0</v>
      </c>
      <c r="DP147" s="14">
        <f t="shared" si="255"/>
        <v>0</v>
      </c>
      <c r="DQ147" s="59">
        <f t="shared" si="256"/>
        <v>0</v>
      </c>
      <c r="DR147" s="49">
        <f t="shared" si="257"/>
        <v>0</v>
      </c>
      <c r="DT147" s="58">
        <f t="shared" si="258"/>
        <v>0</v>
      </c>
      <c r="DU147" s="58"/>
      <c r="DV147" s="59">
        <f t="shared" si="259"/>
        <v>0</v>
      </c>
      <c r="DX147" s="58">
        <f t="shared" si="260"/>
        <v>0</v>
      </c>
      <c r="EA147" s="59">
        <f t="shared" si="261"/>
        <v>0</v>
      </c>
      <c r="EB147" s="59">
        <f t="shared" si="262"/>
        <v>0</v>
      </c>
      <c r="EC147" s="58">
        <f t="shared" si="263"/>
        <v>0</v>
      </c>
      <c r="EE147" s="29">
        <f t="shared" si="264"/>
        <v>0</v>
      </c>
      <c r="EF147" s="29">
        <f t="shared" si="265"/>
        <v>0</v>
      </c>
      <c r="EG147" s="58">
        <f t="shared" si="266"/>
        <v>0</v>
      </c>
      <c r="EI147" s="58">
        <f t="shared" si="267"/>
        <v>0</v>
      </c>
      <c r="EK147" s="59">
        <v>145</v>
      </c>
      <c r="EL147" s="59">
        <f>APE!$N$91*EO146</f>
        <v>0</v>
      </c>
      <c r="EM147" s="59">
        <f>IF(EK147&gt;APE!$O$91,0,IF(EK147&gt;APE!$P$91,IF(APE!$E$91="SAC",APE!$C$93/(APE!$O$91-APE!$P$91),IF(APE!$E$91="PRICE",IF(EK147&gt;APE!$D$91,EN147-EL147,EN147-EL147-APE!$C$95/APE!$D$91),0)),0))</f>
        <v>0</v>
      </c>
      <c r="EN147" s="59">
        <f>IF(EK147&gt;APE!$O$91,0,IF(APE!$E$91="SAC",EL147+EM147,IF(APE!$E$91="PRICE",IF(EK147&gt;APE!$P$91,APE!$C$93*APE!$G$91,EL147),0)))</f>
        <v>0</v>
      </c>
      <c r="EO147" s="59">
        <f t="shared" si="268"/>
        <v>0</v>
      </c>
    </row>
    <row r="148" spans="21:145" x14ac:dyDescent="0.25">
      <c r="U148" s="61">
        <f t="shared" si="191"/>
        <v>49734</v>
      </c>
      <c r="V148" s="25">
        <f t="shared" si="189"/>
        <v>2036</v>
      </c>
      <c r="W148" s="25">
        <f t="shared" si="190"/>
        <v>2</v>
      </c>
      <c r="X148" s="25"/>
      <c r="Y148" s="25"/>
      <c r="Z148" s="62">
        <f t="shared" si="192"/>
        <v>0</v>
      </c>
      <c r="AA148" s="62">
        <f t="shared" si="193"/>
        <v>0</v>
      </c>
      <c r="AB148" s="62">
        <f t="shared" si="194"/>
        <v>0</v>
      </c>
      <c r="AC148" s="33">
        <f t="shared" si="195"/>
        <v>0</v>
      </c>
      <c r="AD148" s="69">
        <f t="shared" si="196"/>
        <v>0.90754649463512149</v>
      </c>
      <c r="AE148" s="70">
        <f t="shared" si="197"/>
        <v>0</v>
      </c>
      <c r="AF148" s="9"/>
      <c r="AG148" s="9"/>
      <c r="AH148" s="9"/>
      <c r="AI148" s="9"/>
      <c r="AJ148" s="9"/>
      <c r="AK148" s="9"/>
      <c r="AL148" s="9"/>
      <c r="AM148" s="75">
        <f t="shared" si="269"/>
        <v>0</v>
      </c>
      <c r="AN148" s="9"/>
      <c r="AO148" s="74">
        <f t="shared" si="198"/>
        <v>0</v>
      </c>
      <c r="AP148" s="75">
        <f t="shared" si="199"/>
        <v>0</v>
      </c>
      <c r="AQ148" s="76">
        <f t="shared" si="200"/>
        <v>0</v>
      </c>
      <c r="AR148" s="9"/>
      <c r="AS148" s="75">
        <f t="shared" si="201"/>
        <v>0</v>
      </c>
      <c r="AT148" s="74">
        <f t="shared" si="202"/>
        <v>0</v>
      </c>
      <c r="AU148" s="33">
        <f t="shared" si="203"/>
        <v>0</v>
      </c>
      <c r="AV148" s="9"/>
      <c r="AW148" s="74">
        <f t="shared" si="204"/>
        <v>0</v>
      </c>
      <c r="AX148" s="75">
        <f t="shared" si="205"/>
        <v>0</v>
      </c>
      <c r="AY148" s="76">
        <f t="shared" si="206"/>
        <v>0</v>
      </c>
      <c r="BB148" s="59">
        <f t="shared" si="207"/>
        <v>0</v>
      </c>
      <c r="BC148" s="59">
        <f t="shared" si="208"/>
        <v>0</v>
      </c>
      <c r="BD148" s="59">
        <f t="shared" si="209"/>
        <v>0</v>
      </c>
      <c r="BF148" s="59">
        <f t="shared" si="210"/>
        <v>0</v>
      </c>
      <c r="BG148" s="59">
        <f t="shared" si="211"/>
        <v>0</v>
      </c>
      <c r="BH148" s="59">
        <f t="shared" si="212"/>
        <v>0</v>
      </c>
      <c r="BI148" s="58">
        <f t="shared" si="213"/>
        <v>0</v>
      </c>
      <c r="BK148" s="59">
        <f t="shared" si="214"/>
        <v>0</v>
      </c>
      <c r="BL148" s="59">
        <f t="shared" si="215"/>
        <v>0</v>
      </c>
      <c r="BM148" s="59">
        <f t="shared" si="216"/>
        <v>0</v>
      </c>
      <c r="BN148" s="58">
        <f t="shared" si="217"/>
        <v>0</v>
      </c>
      <c r="BP148" s="58">
        <f t="shared" si="218"/>
        <v>0</v>
      </c>
      <c r="BR148" s="57">
        <f t="shared" si="219"/>
        <v>0</v>
      </c>
      <c r="BS148" s="57">
        <f t="shared" si="220"/>
        <v>0</v>
      </c>
      <c r="BT148" s="59">
        <f t="shared" si="221"/>
        <v>0</v>
      </c>
      <c r="BU148" s="58">
        <f t="shared" si="222"/>
        <v>0</v>
      </c>
      <c r="BW148" s="56">
        <f t="shared" si="223"/>
        <v>0</v>
      </c>
      <c r="BX148" s="14">
        <f t="shared" si="224"/>
        <v>0</v>
      </c>
      <c r="BY148" s="59">
        <f t="shared" si="225"/>
        <v>0</v>
      </c>
      <c r="BZ148" s="58">
        <f t="shared" si="226"/>
        <v>0</v>
      </c>
      <c r="CB148" s="58">
        <f t="shared" si="227"/>
        <v>0</v>
      </c>
      <c r="CD148" s="58">
        <f t="shared" si="228"/>
        <v>0</v>
      </c>
      <c r="CG148" s="59">
        <f t="shared" si="229"/>
        <v>0</v>
      </c>
      <c r="CH148" s="59">
        <f t="shared" si="230"/>
        <v>0</v>
      </c>
      <c r="CI148" s="59">
        <f t="shared" si="231"/>
        <v>0</v>
      </c>
      <c r="CK148" s="59">
        <f t="shared" si="232"/>
        <v>0</v>
      </c>
      <c r="CL148" s="59">
        <f t="shared" si="233"/>
        <v>0</v>
      </c>
      <c r="CM148" s="59">
        <f t="shared" si="234"/>
        <v>0</v>
      </c>
      <c r="CN148" s="58">
        <f t="shared" si="235"/>
        <v>0</v>
      </c>
      <c r="CP148" s="59">
        <f t="shared" si="236"/>
        <v>0</v>
      </c>
      <c r="CQ148" s="59">
        <f t="shared" si="237"/>
        <v>0</v>
      </c>
      <c r="CR148" s="59">
        <f t="shared" si="238"/>
        <v>0</v>
      </c>
      <c r="CS148" s="58">
        <f t="shared" si="239"/>
        <v>0</v>
      </c>
      <c r="CU148" s="59">
        <f t="shared" si="240"/>
        <v>0</v>
      </c>
      <c r="CV148" s="59">
        <f t="shared" si="241"/>
        <v>0</v>
      </c>
      <c r="CX148" s="59">
        <f t="shared" si="242"/>
        <v>0</v>
      </c>
      <c r="CY148" s="59">
        <f t="shared" si="243"/>
        <v>0</v>
      </c>
      <c r="CZ148" s="58">
        <f t="shared" si="244"/>
        <v>0</v>
      </c>
      <c r="DB148" s="59">
        <f t="shared" si="245"/>
        <v>0</v>
      </c>
      <c r="DC148" s="59">
        <f t="shared" si="246"/>
        <v>0</v>
      </c>
      <c r="DD148" s="58">
        <f t="shared" si="247"/>
        <v>0</v>
      </c>
      <c r="DF148" s="58">
        <f t="shared" si="248"/>
        <v>0</v>
      </c>
      <c r="DH148" s="58">
        <f t="shared" si="249"/>
        <v>0</v>
      </c>
      <c r="DJ148" s="57">
        <f t="shared" si="250"/>
        <v>0</v>
      </c>
      <c r="DK148" s="57">
        <f t="shared" si="251"/>
        <v>0</v>
      </c>
      <c r="DL148" s="59">
        <f t="shared" si="252"/>
        <v>0</v>
      </c>
      <c r="DM148" s="58">
        <f t="shared" si="253"/>
        <v>0</v>
      </c>
      <c r="DO148" s="56">
        <f t="shared" si="254"/>
        <v>0</v>
      </c>
      <c r="DP148" s="14">
        <f t="shared" si="255"/>
        <v>0</v>
      </c>
      <c r="DQ148" s="59">
        <f t="shared" si="256"/>
        <v>0</v>
      </c>
      <c r="DR148" s="49">
        <f t="shared" si="257"/>
        <v>0</v>
      </c>
      <c r="DT148" s="58">
        <f t="shared" si="258"/>
        <v>0</v>
      </c>
      <c r="DU148" s="58"/>
      <c r="DV148" s="59">
        <f t="shared" si="259"/>
        <v>0</v>
      </c>
      <c r="DX148" s="58">
        <f t="shared" si="260"/>
        <v>0</v>
      </c>
      <c r="EA148" s="59">
        <f t="shared" si="261"/>
        <v>0</v>
      </c>
      <c r="EB148" s="59">
        <f t="shared" si="262"/>
        <v>0</v>
      </c>
      <c r="EC148" s="58">
        <f t="shared" si="263"/>
        <v>0</v>
      </c>
      <c r="EE148" s="29">
        <f t="shared" si="264"/>
        <v>0</v>
      </c>
      <c r="EF148" s="29">
        <f t="shared" si="265"/>
        <v>0</v>
      </c>
      <c r="EG148" s="58">
        <f t="shared" si="266"/>
        <v>0</v>
      </c>
      <c r="EI148" s="58">
        <f t="shared" si="267"/>
        <v>0</v>
      </c>
      <c r="EK148" s="59">
        <v>146</v>
      </c>
      <c r="EL148" s="59">
        <f>APE!$N$91*EO147</f>
        <v>0</v>
      </c>
      <c r="EM148" s="59">
        <f>IF(EK148&gt;APE!$O$91,0,IF(EK148&gt;APE!$P$91,IF(APE!$E$91="SAC",APE!$C$93/(APE!$O$91-APE!$P$91),IF(APE!$E$91="PRICE",IF(EK148&gt;APE!$D$91,EN148-EL148,EN148-EL148-APE!$C$95/APE!$D$91),0)),0))</f>
        <v>0</v>
      </c>
      <c r="EN148" s="59">
        <f>IF(EK148&gt;APE!$O$91,0,IF(APE!$E$91="SAC",EL148+EM148,IF(APE!$E$91="PRICE",IF(EK148&gt;APE!$P$91,APE!$C$93*APE!$G$91,EL148),0)))</f>
        <v>0</v>
      </c>
      <c r="EO148" s="59">
        <f t="shared" si="268"/>
        <v>0</v>
      </c>
    </row>
    <row r="149" spans="21:145" s="16" customFormat="1" x14ac:dyDescent="0.25">
      <c r="U149" s="61">
        <f t="shared" si="191"/>
        <v>49765</v>
      </c>
      <c r="V149" s="25">
        <f t="shared" si="189"/>
        <v>2036</v>
      </c>
      <c r="W149" s="25">
        <f t="shared" si="190"/>
        <v>3</v>
      </c>
      <c r="X149" s="25"/>
      <c r="Y149" s="28"/>
      <c r="Z149" s="62">
        <f t="shared" si="192"/>
        <v>0</v>
      </c>
      <c r="AA149" s="62">
        <f t="shared" si="193"/>
        <v>0</v>
      </c>
      <c r="AB149" s="62">
        <f t="shared" si="194"/>
        <v>0</v>
      </c>
      <c r="AC149" s="33">
        <f t="shared" si="195"/>
        <v>0</v>
      </c>
      <c r="AD149" s="69">
        <f t="shared" si="196"/>
        <v>0.90694367081268668</v>
      </c>
      <c r="AE149" s="70">
        <f t="shared" si="197"/>
        <v>0</v>
      </c>
      <c r="AF149" s="9"/>
      <c r="AG149" s="9"/>
      <c r="AH149" s="9"/>
      <c r="AI149" s="9"/>
      <c r="AJ149" s="9"/>
      <c r="AK149" s="9"/>
      <c r="AL149" s="9"/>
      <c r="AM149" s="75">
        <f t="shared" si="269"/>
        <v>0</v>
      </c>
      <c r="AN149" s="9"/>
      <c r="AO149" s="74">
        <f t="shared" si="198"/>
        <v>0</v>
      </c>
      <c r="AP149" s="75">
        <f t="shared" si="199"/>
        <v>0</v>
      </c>
      <c r="AQ149" s="76">
        <f t="shared" si="200"/>
        <v>0</v>
      </c>
      <c r="AR149" s="9"/>
      <c r="AS149" s="75">
        <f t="shared" si="201"/>
        <v>0</v>
      </c>
      <c r="AT149" s="74">
        <f t="shared" si="202"/>
        <v>0</v>
      </c>
      <c r="AU149" s="33">
        <f t="shared" si="203"/>
        <v>0</v>
      </c>
      <c r="AV149" s="9"/>
      <c r="AW149" s="74">
        <f t="shared" si="204"/>
        <v>0</v>
      </c>
      <c r="AX149" s="75">
        <f t="shared" si="205"/>
        <v>0</v>
      </c>
      <c r="AY149" s="76">
        <f t="shared" si="206"/>
        <v>0</v>
      </c>
      <c r="BB149" s="59">
        <f t="shared" si="207"/>
        <v>0</v>
      </c>
      <c r="BC149" s="59">
        <f t="shared" si="208"/>
        <v>0</v>
      </c>
      <c r="BD149" s="59">
        <f t="shared" si="209"/>
        <v>0</v>
      </c>
      <c r="BF149" s="59">
        <f t="shared" si="210"/>
        <v>0</v>
      </c>
      <c r="BG149" s="59">
        <f t="shared" si="211"/>
        <v>0</v>
      </c>
      <c r="BH149" s="59">
        <f t="shared" si="212"/>
        <v>0</v>
      </c>
      <c r="BI149" s="58">
        <f t="shared" si="213"/>
        <v>0</v>
      </c>
      <c r="BK149" s="59">
        <f t="shared" si="214"/>
        <v>0</v>
      </c>
      <c r="BL149" s="59">
        <f t="shared" si="215"/>
        <v>0</v>
      </c>
      <c r="BM149" s="59">
        <f t="shared" si="216"/>
        <v>0</v>
      </c>
      <c r="BN149" s="58">
        <f t="shared" si="217"/>
        <v>0</v>
      </c>
      <c r="BP149" s="58">
        <f t="shared" si="218"/>
        <v>0</v>
      </c>
      <c r="BR149" s="57">
        <f t="shared" si="219"/>
        <v>0</v>
      </c>
      <c r="BS149" s="57">
        <f t="shared" si="220"/>
        <v>0</v>
      </c>
      <c r="BT149" s="59">
        <f t="shared" si="221"/>
        <v>0</v>
      </c>
      <c r="BU149" s="58">
        <f t="shared" si="222"/>
        <v>0</v>
      </c>
      <c r="BW149" s="56">
        <f t="shared" si="223"/>
        <v>0</v>
      </c>
      <c r="BX149" s="14">
        <f t="shared" si="224"/>
        <v>0</v>
      </c>
      <c r="BY149" s="59">
        <f t="shared" si="225"/>
        <v>0</v>
      </c>
      <c r="BZ149" s="58">
        <f t="shared" si="226"/>
        <v>0</v>
      </c>
      <c r="CB149" s="58">
        <f t="shared" si="227"/>
        <v>0</v>
      </c>
      <c r="CD149" s="58">
        <f t="shared" si="228"/>
        <v>0</v>
      </c>
      <c r="CG149" s="59">
        <f t="shared" si="229"/>
        <v>0</v>
      </c>
      <c r="CH149" s="59">
        <f t="shared" si="230"/>
        <v>0</v>
      </c>
      <c r="CI149" s="59">
        <f t="shared" si="231"/>
        <v>0</v>
      </c>
      <c r="CK149" s="59">
        <f t="shared" si="232"/>
        <v>0</v>
      </c>
      <c r="CL149" s="59">
        <f t="shared" si="233"/>
        <v>0</v>
      </c>
      <c r="CM149" s="59">
        <f t="shared" si="234"/>
        <v>0</v>
      </c>
      <c r="CN149" s="58">
        <f t="shared" si="235"/>
        <v>0</v>
      </c>
      <c r="CP149" s="59">
        <f t="shared" si="236"/>
        <v>0</v>
      </c>
      <c r="CQ149" s="59">
        <f t="shared" si="237"/>
        <v>0</v>
      </c>
      <c r="CR149" s="59">
        <f t="shared" si="238"/>
        <v>0</v>
      </c>
      <c r="CS149" s="58">
        <f t="shared" si="239"/>
        <v>0</v>
      </c>
      <c r="CU149" s="59">
        <f t="shared" si="240"/>
        <v>0</v>
      </c>
      <c r="CV149" s="59">
        <f t="shared" si="241"/>
        <v>0</v>
      </c>
      <c r="CX149" s="59">
        <f t="shared" si="242"/>
        <v>0</v>
      </c>
      <c r="CY149" s="59">
        <f t="shared" si="243"/>
        <v>0</v>
      </c>
      <c r="CZ149" s="58">
        <f t="shared" si="244"/>
        <v>0</v>
      </c>
      <c r="DB149" s="59">
        <f t="shared" si="245"/>
        <v>0</v>
      </c>
      <c r="DC149" s="59">
        <f t="shared" si="246"/>
        <v>0</v>
      </c>
      <c r="DD149" s="58">
        <f t="shared" si="247"/>
        <v>0</v>
      </c>
      <c r="DF149" s="58">
        <f t="shared" si="248"/>
        <v>0</v>
      </c>
      <c r="DH149" s="58">
        <f t="shared" si="249"/>
        <v>0</v>
      </c>
      <c r="DJ149" s="57">
        <f t="shared" si="250"/>
        <v>0</v>
      </c>
      <c r="DK149" s="57">
        <f t="shared" si="251"/>
        <v>0</v>
      </c>
      <c r="DL149" s="59">
        <f t="shared" si="252"/>
        <v>0</v>
      </c>
      <c r="DM149" s="58">
        <f t="shared" si="253"/>
        <v>0</v>
      </c>
      <c r="DO149" s="56">
        <f t="shared" si="254"/>
        <v>0</v>
      </c>
      <c r="DP149" s="14">
        <f t="shared" si="255"/>
        <v>0</v>
      </c>
      <c r="DQ149" s="59">
        <f t="shared" si="256"/>
        <v>0</v>
      </c>
      <c r="DR149" s="49">
        <f t="shared" si="257"/>
        <v>0</v>
      </c>
      <c r="DT149" s="58">
        <f t="shared" si="258"/>
        <v>0</v>
      </c>
      <c r="DU149" s="58"/>
      <c r="DV149" s="59">
        <f t="shared" si="259"/>
        <v>0</v>
      </c>
      <c r="DX149" s="58">
        <f t="shared" si="260"/>
        <v>0</v>
      </c>
      <c r="EA149" s="59">
        <f t="shared" si="261"/>
        <v>0</v>
      </c>
      <c r="EB149" s="59">
        <f t="shared" si="262"/>
        <v>0</v>
      </c>
      <c r="EC149" s="58">
        <f t="shared" si="263"/>
        <v>0</v>
      </c>
      <c r="EE149" s="29">
        <f t="shared" si="264"/>
        <v>0</v>
      </c>
      <c r="EF149" s="29">
        <f t="shared" si="265"/>
        <v>0</v>
      </c>
      <c r="EG149" s="58">
        <f t="shared" si="266"/>
        <v>0</v>
      </c>
      <c r="EI149" s="58">
        <f t="shared" si="267"/>
        <v>0</v>
      </c>
      <c r="EK149" s="59">
        <v>147</v>
      </c>
      <c r="EL149" s="59">
        <f>APE!$N$91*EO148</f>
        <v>0</v>
      </c>
      <c r="EM149" s="59">
        <f>IF(EK149&gt;APE!$O$91,0,IF(EK149&gt;APE!$P$91,IF(APE!$E$91="SAC",APE!$C$93/(APE!$O$91-APE!$P$91),IF(APE!$E$91="PRICE",IF(EK149&gt;APE!$D$91,EN149-EL149,EN149-EL149-APE!$C$95/APE!$D$91),0)),0))</f>
        <v>0</v>
      </c>
      <c r="EN149" s="59">
        <f>IF(EK149&gt;APE!$O$91,0,IF(APE!$E$91="SAC",EL149+EM149,IF(APE!$E$91="PRICE",IF(EK149&gt;APE!$P$91,APE!$C$93*APE!$G$91,EL149),0)))</f>
        <v>0</v>
      </c>
      <c r="EO149" s="59">
        <f t="shared" si="268"/>
        <v>0</v>
      </c>
    </row>
    <row r="150" spans="21:145" x14ac:dyDescent="0.25">
      <c r="U150" s="61">
        <f t="shared" si="191"/>
        <v>49795</v>
      </c>
      <c r="V150" s="25">
        <f t="shared" si="189"/>
        <v>2036</v>
      </c>
      <c r="W150" s="25">
        <f t="shared" si="190"/>
        <v>4</v>
      </c>
      <c r="X150" s="25"/>
      <c r="Y150" s="25"/>
      <c r="Z150" s="62">
        <f t="shared" si="192"/>
        <v>0</v>
      </c>
      <c r="AA150" s="62">
        <f t="shared" si="193"/>
        <v>0</v>
      </c>
      <c r="AB150" s="62">
        <f t="shared" si="194"/>
        <v>0</v>
      </c>
      <c r="AC150" s="33">
        <f t="shared" si="195"/>
        <v>0</v>
      </c>
      <c r="AD150" s="69">
        <f t="shared" si="196"/>
        <v>0.90634124740671873</v>
      </c>
      <c r="AE150" s="70">
        <f t="shared" si="197"/>
        <v>0</v>
      </c>
      <c r="AF150" s="9"/>
      <c r="AG150" s="9"/>
      <c r="AH150" s="9"/>
      <c r="AI150" s="9"/>
      <c r="AJ150" s="9"/>
      <c r="AK150" s="9"/>
      <c r="AL150" s="9"/>
      <c r="AM150" s="75">
        <f t="shared" si="269"/>
        <v>0</v>
      </c>
      <c r="AN150" s="9"/>
      <c r="AO150" s="74">
        <f t="shared" si="198"/>
        <v>0</v>
      </c>
      <c r="AP150" s="75">
        <f t="shared" si="199"/>
        <v>0</v>
      </c>
      <c r="AQ150" s="76">
        <f t="shared" si="200"/>
        <v>0</v>
      </c>
      <c r="AR150" s="9"/>
      <c r="AS150" s="75">
        <f t="shared" si="201"/>
        <v>0</v>
      </c>
      <c r="AT150" s="74">
        <f t="shared" si="202"/>
        <v>0</v>
      </c>
      <c r="AU150" s="33">
        <f t="shared" si="203"/>
        <v>0</v>
      </c>
      <c r="AV150" s="9"/>
      <c r="AW150" s="74">
        <f t="shared" si="204"/>
        <v>0</v>
      </c>
      <c r="AX150" s="75">
        <f t="shared" si="205"/>
        <v>0</v>
      </c>
      <c r="AY150" s="76">
        <f t="shared" si="206"/>
        <v>0</v>
      </c>
      <c r="BB150" s="59">
        <f t="shared" si="207"/>
        <v>0</v>
      </c>
      <c r="BC150" s="59">
        <f t="shared" si="208"/>
        <v>0</v>
      </c>
      <c r="BD150" s="59">
        <f t="shared" si="209"/>
        <v>0</v>
      </c>
      <c r="BF150" s="59">
        <f t="shared" si="210"/>
        <v>0</v>
      </c>
      <c r="BG150" s="59">
        <f t="shared" si="211"/>
        <v>0</v>
      </c>
      <c r="BH150" s="59">
        <f t="shared" si="212"/>
        <v>0</v>
      </c>
      <c r="BI150" s="58">
        <f t="shared" si="213"/>
        <v>0</v>
      </c>
      <c r="BK150" s="59">
        <f t="shared" si="214"/>
        <v>0</v>
      </c>
      <c r="BL150" s="59">
        <f t="shared" si="215"/>
        <v>0</v>
      </c>
      <c r="BM150" s="59">
        <f t="shared" si="216"/>
        <v>0</v>
      </c>
      <c r="BN150" s="58">
        <f t="shared" si="217"/>
        <v>0</v>
      </c>
      <c r="BP150" s="58">
        <f t="shared" si="218"/>
        <v>0</v>
      </c>
      <c r="BR150" s="57">
        <f t="shared" si="219"/>
        <v>0</v>
      </c>
      <c r="BS150" s="57">
        <f t="shared" si="220"/>
        <v>0</v>
      </c>
      <c r="BT150" s="59">
        <f t="shared" si="221"/>
        <v>0</v>
      </c>
      <c r="BU150" s="58">
        <f t="shared" si="222"/>
        <v>0</v>
      </c>
      <c r="BW150" s="56">
        <f t="shared" si="223"/>
        <v>0</v>
      </c>
      <c r="BX150" s="14">
        <f t="shared" si="224"/>
        <v>0</v>
      </c>
      <c r="BY150" s="59">
        <f t="shared" si="225"/>
        <v>0</v>
      </c>
      <c r="BZ150" s="58">
        <f t="shared" si="226"/>
        <v>0</v>
      </c>
      <c r="CB150" s="58">
        <f t="shared" si="227"/>
        <v>0</v>
      </c>
      <c r="CD150" s="58">
        <f t="shared" si="228"/>
        <v>0</v>
      </c>
      <c r="CG150" s="59">
        <f t="shared" si="229"/>
        <v>0</v>
      </c>
      <c r="CH150" s="59">
        <f t="shared" si="230"/>
        <v>0</v>
      </c>
      <c r="CI150" s="59">
        <f t="shared" si="231"/>
        <v>0</v>
      </c>
      <c r="CK150" s="59">
        <f t="shared" si="232"/>
        <v>0</v>
      </c>
      <c r="CL150" s="59">
        <f t="shared" si="233"/>
        <v>0</v>
      </c>
      <c r="CM150" s="59">
        <f t="shared" si="234"/>
        <v>0</v>
      </c>
      <c r="CN150" s="58">
        <f t="shared" si="235"/>
        <v>0</v>
      </c>
      <c r="CP150" s="59">
        <f t="shared" si="236"/>
        <v>0</v>
      </c>
      <c r="CQ150" s="59">
        <f t="shared" si="237"/>
        <v>0</v>
      </c>
      <c r="CR150" s="59">
        <f t="shared" si="238"/>
        <v>0</v>
      </c>
      <c r="CS150" s="58">
        <f t="shared" si="239"/>
        <v>0</v>
      </c>
      <c r="CU150" s="59">
        <f t="shared" si="240"/>
        <v>0</v>
      </c>
      <c r="CV150" s="59">
        <f t="shared" si="241"/>
        <v>0</v>
      </c>
      <c r="CX150" s="59">
        <f t="shared" si="242"/>
        <v>0</v>
      </c>
      <c r="CY150" s="59">
        <f t="shared" si="243"/>
        <v>0</v>
      </c>
      <c r="CZ150" s="58">
        <f t="shared" si="244"/>
        <v>0</v>
      </c>
      <c r="DB150" s="59">
        <f t="shared" si="245"/>
        <v>0</v>
      </c>
      <c r="DC150" s="59">
        <f t="shared" si="246"/>
        <v>0</v>
      </c>
      <c r="DD150" s="58">
        <f t="shared" si="247"/>
        <v>0</v>
      </c>
      <c r="DF150" s="58">
        <f t="shared" si="248"/>
        <v>0</v>
      </c>
      <c r="DH150" s="58">
        <f t="shared" si="249"/>
        <v>0</v>
      </c>
      <c r="DJ150" s="57">
        <f t="shared" si="250"/>
        <v>0</v>
      </c>
      <c r="DK150" s="57">
        <f t="shared" si="251"/>
        <v>0</v>
      </c>
      <c r="DL150" s="59">
        <f t="shared" si="252"/>
        <v>0</v>
      </c>
      <c r="DM150" s="58">
        <f t="shared" si="253"/>
        <v>0</v>
      </c>
      <c r="DO150" s="56">
        <f t="shared" si="254"/>
        <v>0</v>
      </c>
      <c r="DP150" s="14">
        <f t="shared" si="255"/>
        <v>0</v>
      </c>
      <c r="DQ150" s="59">
        <f t="shared" si="256"/>
        <v>0</v>
      </c>
      <c r="DR150" s="49">
        <f t="shared" si="257"/>
        <v>0</v>
      </c>
      <c r="DT150" s="58">
        <f t="shared" si="258"/>
        <v>0</v>
      </c>
      <c r="DU150" s="58"/>
      <c r="DV150" s="59">
        <f t="shared" si="259"/>
        <v>0</v>
      </c>
      <c r="DX150" s="58">
        <f t="shared" si="260"/>
        <v>0</v>
      </c>
      <c r="EA150" s="59">
        <f t="shared" si="261"/>
        <v>0</v>
      </c>
      <c r="EB150" s="59">
        <f t="shared" si="262"/>
        <v>0</v>
      </c>
      <c r="EC150" s="58">
        <f t="shared" si="263"/>
        <v>0</v>
      </c>
      <c r="EE150" s="29">
        <f t="shared" si="264"/>
        <v>0</v>
      </c>
      <c r="EF150" s="29">
        <f t="shared" si="265"/>
        <v>0</v>
      </c>
      <c r="EG150" s="58">
        <f t="shared" si="266"/>
        <v>0</v>
      </c>
      <c r="EI150" s="58">
        <f t="shared" si="267"/>
        <v>0</v>
      </c>
      <c r="EK150" s="59">
        <v>148</v>
      </c>
      <c r="EL150" s="59">
        <f>APE!$N$91*EO149</f>
        <v>0</v>
      </c>
      <c r="EM150" s="59">
        <f>IF(EK150&gt;APE!$O$91,0,IF(EK150&gt;APE!$P$91,IF(APE!$E$91="SAC",APE!$C$93/(APE!$O$91-APE!$P$91),IF(APE!$E$91="PRICE",IF(EK150&gt;APE!$D$91,EN150-EL150,EN150-EL150-APE!$C$95/APE!$D$91),0)),0))</f>
        <v>0</v>
      </c>
      <c r="EN150" s="59">
        <f>IF(EK150&gt;APE!$O$91,0,IF(APE!$E$91="SAC",EL150+EM150,IF(APE!$E$91="PRICE",IF(EK150&gt;APE!$P$91,APE!$C$93*APE!$G$91,EL150),0)))</f>
        <v>0</v>
      </c>
      <c r="EO150" s="59">
        <f t="shared" si="268"/>
        <v>0</v>
      </c>
    </row>
    <row r="151" spans="21:145" x14ac:dyDescent="0.25">
      <c r="U151" s="61">
        <f t="shared" si="191"/>
        <v>49826</v>
      </c>
      <c r="V151" s="25">
        <f t="shared" si="189"/>
        <v>2036</v>
      </c>
      <c r="W151" s="25">
        <f t="shared" si="190"/>
        <v>5</v>
      </c>
      <c r="X151" s="25"/>
      <c r="Y151" s="25"/>
      <c r="Z151" s="62">
        <f t="shared" si="192"/>
        <v>0</v>
      </c>
      <c r="AA151" s="62">
        <f t="shared" si="193"/>
        <v>0</v>
      </c>
      <c r="AB151" s="62">
        <f t="shared" si="194"/>
        <v>0</v>
      </c>
      <c r="AC151" s="33">
        <f t="shared" si="195"/>
        <v>0</v>
      </c>
      <c r="AD151" s="69">
        <f t="shared" si="196"/>
        <v>0.90573922415124708</v>
      </c>
      <c r="AE151" s="70">
        <f t="shared" si="197"/>
        <v>0</v>
      </c>
      <c r="AF151" s="9"/>
      <c r="AG151" s="9"/>
      <c r="AH151" s="9"/>
      <c r="AI151" s="9"/>
      <c r="AJ151" s="9"/>
      <c r="AK151" s="9"/>
      <c r="AL151" s="9"/>
      <c r="AM151" s="75">
        <f t="shared" si="269"/>
        <v>0</v>
      </c>
      <c r="AN151" s="9"/>
      <c r="AO151" s="74">
        <f t="shared" si="198"/>
        <v>0</v>
      </c>
      <c r="AP151" s="75">
        <f t="shared" si="199"/>
        <v>0</v>
      </c>
      <c r="AQ151" s="76">
        <f t="shared" si="200"/>
        <v>0</v>
      </c>
      <c r="AR151" s="9"/>
      <c r="AS151" s="75">
        <f t="shared" si="201"/>
        <v>0</v>
      </c>
      <c r="AT151" s="74">
        <f t="shared" si="202"/>
        <v>0</v>
      </c>
      <c r="AU151" s="33">
        <f t="shared" si="203"/>
        <v>0</v>
      </c>
      <c r="AV151" s="9"/>
      <c r="AW151" s="74">
        <f t="shared" si="204"/>
        <v>0</v>
      </c>
      <c r="AX151" s="75">
        <f t="shared" si="205"/>
        <v>0</v>
      </c>
      <c r="AY151" s="76">
        <f t="shared" si="206"/>
        <v>0</v>
      </c>
      <c r="BB151" s="59">
        <f t="shared" si="207"/>
        <v>0</v>
      </c>
      <c r="BC151" s="59">
        <f t="shared" si="208"/>
        <v>0</v>
      </c>
      <c r="BD151" s="59">
        <f t="shared" si="209"/>
        <v>0</v>
      </c>
      <c r="BF151" s="59">
        <f t="shared" si="210"/>
        <v>0</v>
      </c>
      <c r="BG151" s="59">
        <f t="shared" si="211"/>
        <v>0</v>
      </c>
      <c r="BH151" s="59">
        <f t="shared" si="212"/>
        <v>0</v>
      </c>
      <c r="BI151" s="58">
        <f t="shared" si="213"/>
        <v>0</v>
      </c>
      <c r="BK151" s="59">
        <f t="shared" si="214"/>
        <v>0</v>
      </c>
      <c r="BL151" s="59">
        <f t="shared" si="215"/>
        <v>0</v>
      </c>
      <c r="BM151" s="59">
        <f t="shared" si="216"/>
        <v>0</v>
      </c>
      <c r="BN151" s="58">
        <f t="shared" si="217"/>
        <v>0</v>
      </c>
      <c r="BP151" s="58">
        <f t="shared" si="218"/>
        <v>0</v>
      </c>
      <c r="BR151" s="57">
        <f t="shared" si="219"/>
        <v>0</v>
      </c>
      <c r="BS151" s="57">
        <f t="shared" si="220"/>
        <v>0</v>
      </c>
      <c r="BT151" s="59">
        <f t="shared" si="221"/>
        <v>0</v>
      </c>
      <c r="BU151" s="58">
        <f t="shared" si="222"/>
        <v>0</v>
      </c>
      <c r="BW151" s="56">
        <f t="shared" si="223"/>
        <v>0</v>
      </c>
      <c r="BX151" s="14">
        <f t="shared" si="224"/>
        <v>0</v>
      </c>
      <c r="BY151" s="59">
        <f t="shared" si="225"/>
        <v>0</v>
      </c>
      <c r="BZ151" s="58">
        <f t="shared" si="226"/>
        <v>0</v>
      </c>
      <c r="CB151" s="58">
        <f t="shared" si="227"/>
        <v>0</v>
      </c>
      <c r="CD151" s="58">
        <f t="shared" si="228"/>
        <v>0</v>
      </c>
      <c r="CG151" s="59">
        <f t="shared" si="229"/>
        <v>0</v>
      </c>
      <c r="CH151" s="59">
        <f t="shared" si="230"/>
        <v>0</v>
      </c>
      <c r="CI151" s="59">
        <f t="shared" si="231"/>
        <v>0</v>
      </c>
      <c r="CK151" s="59">
        <f t="shared" si="232"/>
        <v>0</v>
      </c>
      <c r="CL151" s="59">
        <f t="shared" si="233"/>
        <v>0</v>
      </c>
      <c r="CM151" s="59">
        <f t="shared" si="234"/>
        <v>0</v>
      </c>
      <c r="CN151" s="58">
        <f t="shared" si="235"/>
        <v>0</v>
      </c>
      <c r="CP151" s="59">
        <f t="shared" si="236"/>
        <v>0</v>
      </c>
      <c r="CQ151" s="59">
        <f t="shared" si="237"/>
        <v>0</v>
      </c>
      <c r="CR151" s="59">
        <f t="shared" si="238"/>
        <v>0</v>
      </c>
      <c r="CS151" s="58">
        <f t="shared" si="239"/>
        <v>0</v>
      </c>
      <c r="CU151" s="59">
        <f t="shared" si="240"/>
        <v>0</v>
      </c>
      <c r="CV151" s="59">
        <f t="shared" si="241"/>
        <v>0</v>
      </c>
      <c r="CX151" s="59">
        <f t="shared" si="242"/>
        <v>0</v>
      </c>
      <c r="CY151" s="59">
        <f t="shared" si="243"/>
        <v>0</v>
      </c>
      <c r="CZ151" s="58">
        <f t="shared" si="244"/>
        <v>0</v>
      </c>
      <c r="DB151" s="59">
        <f t="shared" si="245"/>
        <v>0</v>
      </c>
      <c r="DC151" s="59">
        <f t="shared" si="246"/>
        <v>0</v>
      </c>
      <c r="DD151" s="58">
        <f t="shared" si="247"/>
        <v>0</v>
      </c>
      <c r="DF151" s="58">
        <f t="shared" si="248"/>
        <v>0</v>
      </c>
      <c r="DH151" s="58">
        <f t="shared" si="249"/>
        <v>0</v>
      </c>
      <c r="DJ151" s="57">
        <f t="shared" si="250"/>
        <v>0</v>
      </c>
      <c r="DK151" s="57">
        <f t="shared" si="251"/>
        <v>0</v>
      </c>
      <c r="DL151" s="59">
        <f t="shared" si="252"/>
        <v>0</v>
      </c>
      <c r="DM151" s="58">
        <f t="shared" si="253"/>
        <v>0</v>
      </c>
      <c r="DO151" s="56">
        <f t="shared" si="254"/>
        <v>0</v>
      </c>
      <c r="DP151" s="14">
        <f t="shared" si="255"/>
        <v>0</v>
      </c>
      <c r="DQ151" s="59">
        <f t="shared" si="256"/>
        <v>0</v>
      </c>
      <c r="DR151" s="49">
        <f t="shared" si="257"/>
        <v>0</v>
      </c>
      <c r="DT151" s="58">
        <f t="shared" si="258"/>
        <v>0</v>
      </c>
      <c r="DU151" s="58"/>
      <c r="DV151" s="59">
        <f t="shared" si="259"/>
        <v>0</v>
      </c>
      <c r="DX151" s="58">
        <f t="shared" si="260"/>
        <v>0</v>
      </c>
      <c r="EA151" s="59">
        <f t="shared" si="261"/>
        <v>0</v>
      </c>
      <c r="EB151" s="59">
        <f t="shared" si="262"/>
        <v>0</v>
      </c>
      <c r="EC151" s="58">
        <f t="shared" si="263"/>
        <v>0</v>
      </c>
      <c r="EE151" s="29">
        <f t="shared" si="264"/>
        <v>0</v>
      </c>
      <c r="EF151" s="29">
        <f t="shared" si="265"/>
        <v>0</v>
      </c>
      <c r="EG151" s="58">
        <f t="shared" si="266"/>
        <v>0</v>
      </c>
      <c r="EI151" s="58">
        <f t="shared" si="267"/>
        <v>0</v>
      </c>
      <c r="EK151" s="59">
        <v>149</v>
      </c>
      <c r="EL151" s="59">
        <f>APE!$N$91*EO150</f>
        <v>0</v>
      </c>
      <c r="EM151" s="59">
        <f>IF(EK151&gt;APE!$O$91,0,IF(EK151&gt;APE!$P$91,IF(APE!$E$91="SAC",APE!$C$93/(APE!$O$91-APE!$P$91),IF(APE!$E$91="PRICE",IF(EK151&gt;APE!$D$91,EN151-EL151,EN151-EL151-APE!$C$95/APE!$D$91),0)),0))</f>
        <v>0</v>
      </c>
      <c r="EN151" s="59">
        <f>IF(EK151&gt;APE!$O$91,0,IF(APE!$E$91="SAC",EL151+EM151,IF(APE!$E$91="PRICE",IF(EK151&gt;APE!$P$91,APE!$C$93*APE!$G$91,EL151),0)))</f>
        <v>0</v>
      </c>
      <c r="EO151" s="59">
        <f t="shared" si="268"/>
        <v>0</v>
      </c>
    </row>
    <row r="152" spans="21:145" x14ac:dyDescent="0.25">
      <c r="U152" s="61">
        <f t="shared" si="191"/>
        <v>49856</v>
      </c>
      <c r="V152" s="25">
        <f t="shared" si="189"/>
        <v>2036</v>
      </c>
      <c r="W152" s="25">
        <f t="shared" si="190"/>
        <v>6</v>
      </c>
      <c r="X152" s="25"/>
      <c r="Y152" s="25"/>
      <c r="Z152" s="62">
        <f t="shared" si="192"/>
        <v>0</v>
      </c>
      <c r="AA152" s="62">
        <f t="shared" si="193"/>
        <v>0</v>
      </c>
      <c r="AB152" s="62">
        <f t="shared" si="194"/>
        <v>0</v>
      </c>
      <c r="AC152" s="33">
        <f t="shared" si="195"/>
        <v>0</v>
      </c>
      <c r="AD152" s="69">
        <f t="shared" si="196"/>
        <v>0.905137600780478</v>
      </c>
      <c r="AE152" s="70">
        <f t="shared" si="197"/>
        <v>0</v>
      </c>
      <c r="AF152" s="9"/>
      <c r="AG152" s="9"/>
      <c r="AH152" s="9"/>
      <c r="AI152" s="9"/>
      <c r="AJ152" s="9"/>
      <c r="AK152" s="9"/>
      <c r="AL152" s="9"/>
      <c r="AM152" s="75">
        <f t="shared" si="269"/>
        <v>0</v>
      </c>
      <c r="AN152" s="9"/>
      <c r="AO152" s="74">
        <f t="shared" si="198"/>
        <v>0</v>
      </c>
      <c r="AP152" s="75">
        <f t="shared" si="199"/>
        <v>0</v>
      </c>
      <c r="AQ152" s="76">
        <f t="shared" si="200"/>
        <v>0</v>
      </c>
      <c r="AR152" s="9"/>
      <c r="AS152" s="75">
        <f t="shared" si="201"/>
        <v>0</v>
      </c>
      <c r="AT152" s="74">
        <f t="shared" si="202"/>
        <v>0</v>
      </c>
      <c r="AU152" s="33">
        <f t="shared" si="203"/>
        <v>0</v>
      </c>
      <c r="AV152" s="9"/>
      <c r="AW152" s="74">
        <f t="shared" si="204"/>
        <v>0</v>
      </c>
      <c r="AX152" s="75">
        <f t="shared" si="205"/>
        <v>0</v>
      </c>
      <c r="AY152" s="76">
        <f t="shared" si="206"/>
        <v>0</v>
      </c>
      <c r="BB152" s="59">
        <f t="shared" si="207"/>
        <v>0</v>
      </c>
      <c r="BC152" s="59">
        <f t="shared" si="208"/>
        <v>0</v>
      </c>
      <c r="BD152" s="59">
        <f t="shared" si="209"/>
        <v>0</v>
      </c>
      <c r="BF152" s="59">
        <f t="shared" si="210"/>
        <v>0</v>
      </c>
      <c r="BG152" s="59">
        <f t="shared" si="211"/>
        <v>0</v>
      </c>
      <c r="BH152" s="59">
        <f t="shared" si="212"/>
        <v>0</v>
      </c>
      <c r="BI152" s="58">
        <f t="shared" si="213"/>
        <v>0</v>
      </c>
      <c r="BK152" s="59">
        <f t="shared" si="214"/>
        <v>0</v>
      </c>
      <c r="BL152" s="59">
        <f t="shared" si="215"/>
        <v>0</v>
      </c>
      <c r="BM152" s="59">
        <f t="shared" si="216"/>
        <v>0</v>
      </c>
      <c r="BN152" s="58">
        <f t="shared" si="217"/>
        <v>0</v>
      </c>
      <c r="BP152" s="58">
        <f t="shared" si="218"/>
        <v>0</v>
      </c>
      <c r="BR152" s="57">
        <f t="shared" si="219"/>
        <v>0</v>
      </c>
      <c r="BS152" s="57">
        <f t="shared" si="220"/>
        <v>0</v>
      </c>
      <c r="BT152" s="59">
        <f t="shared" si="221"/>
        <v>0</v>
      </c>
      <c r="BU152" s="58">
        <f t="shared" si="222"/>
        <v>0</v>
      </c>
      <c r="BW152" s="56">
        <f t="shared" si="223"/>
        <v>0</v>
      </c>
      <c r="BX152" s="14">
        <f t="shared" si="224"/>
        <v>0</v>
      </c>
      <c r="BY152" s="59">
        <f t="shared" si="225"/>
        <v>0</v>
      </c>
      <c r="BZ152" s="58">
        <f t="shared" si="226"/>
        <v>0</v>
      </c>
      <c r="CB152" s="58">
        <f t="shared" si="227"/>
        <v>0</v>
      </c>
      <c r="CD152" s="58">
        <f t="shared" si="228"/>
        <v>0</v>
      </c>
      <c r="CG152" s="59">
        <f t="shared" si="229"/>
        <v>0</v>
      </c>
      <c r="CH152" s="59">
        <f t="shared" si="230"/>
        <v>0</v>
      </c>
      <c r="CI152" s="59">
        <f t="shared" si="231"/>
        <v>0</v>
      </c>
      <c r="CK152" s="59">
        <f t="shared" si="232"/>
        <v>0</v>
      </c>
      <c r="CL152" s="59">
        <f t="shared" si="233"/>
        <v>0</v>
      </c>
      <c r="CM152" s="59">
        <f t="shared" si="234"/>
        <v>0</v>
      </c>
      <c r="CN152" s="58">
        <f t="shared" si="235"/>
        <v>0</v>
      </c>
      <c r="CP152" s="59">
        <f t="shared" si="236"/>
        <v>0</v>
      </c>
      <c r="CQ152" s="59">
        <f t="shared" si="237"/>
        <v>0</v>
      </c>
      <c r="CR152" s="59">
        <f t="shared" si="238"/>
        <v>0</v>
      </c>
      <c r="CS152" s="58">
        <f t="shared" si="239"/>
        <v>0</v>
      </c>
      <c r="CU152" s="59">
        <f t="shared" si="240"/>
        <v>0</v>
      </c>
      <c r="CV152" s="59">
        <f t="shared" si="241"/>
        <v>0</v>
      </c>
      <c r="CX152" s="59">
        <f t="shared" si="242"/>
        <v>0</v>
      </c>
      <c r="CY152" s="59">
        <f t="shared" si="243"/>
        <v>0</v>
      </c>
      <c r="CZ152" s="58">
        <f t="shared" si="244"/>
        <v>0</v>
      </c>
      <c r="DB152" s="59">
        <f t="shared" si="245"/>
        <v>0</v>
      </c>
      <c r="DC152" s="59">
        <f t="shared" si="246"/>
        <v>0</v>
      </c>
      <c r="DD152" s="58">
        <f t="shared" si="247"/>
        <v>0</v>
      </c>
      <c r="DF152" s="58">
        <f t="shared" si="248"/>
        <v>0</v>
      </c>
      <c r="DH152" s="58">
        <f t="shared" si="249"/>
        <v>0</v>
      </c>
      <c r="DJ152" s="57">
        <f t="shared" si="250"/>
        <v>0</v>
      </c>
      <c r="DK152" s="57">
        <f t="shared" si="251"/>
        <v>0</v>
      </c>
      <c r="DL152" s="59">
        <f t="shared" si="252"/>
        <v>0</v>
      </c>
      <c r="DM152" s="58">
        <f t="shared" si="253"/>
        <v>0</v>
      </c>
      <c r="DO152" s="56">
        <f t="shared" si="254"/>
        <v>0</v>
      </c>
      <c r="DP152" s="14">
        <f t="shared" si="255"/>
        <v>0</v>
      </c>
      <c r="DQ152" s="59">
        <f t="shared" si="256"/>
        <v>0</v>
      </c>
      <c r="DR152" s="49">
        <f t="shared" si="257"/>
        <v>0</v>
      </c>
      <c r="DT152" s="58">
        <f t="shared" si="258"/>
        <v>0</v>
      </c>
      <c r="DU152" s="58"/>
      <c r="DV152" s="59">
        <f t="shared" si="259"/>
        <v>0</v>
      </c>
      <c r="DX152" s="58">
        <f t="shared" si="260"/>
        <v>0</v>
      </c>
      <c r="EA152" s="59">
        <f t="shared" si="261"/>
        <v>0</v>
      </c>
      <c r="EB152" s="59">
        <f t="shared" si="262"/>
        <v>0</v>
      </c>
      <c r="EC152" s="58">
        <f t="shared" si="263"/>
        <v>0</v>
      </c>
      <c r="EE152" s="29">
        <f t="shared" si="264"/>
        <v>0</v>
      </c>
      <c r="EF152" s="29">
        <f t="shared" si="265"/>
        <v>0</v>
      </c>
      <c r="EG152" s="58">
        <f t="shared" si="266"/>
        <v>0</v>
      </c>
      <c r="EI152" s="58">
        <f t="shared" si="267"/>
        <v>0</v>
      </c>
      <c r="EK152" s="59">
        <v>150</v>
      </c>
      <c r="EL152" s="59">
        <f>APE!$N$91*EO151</f>
        <v>0</v>
      </c>
      <c r="EM152" s="59">
        <f>IF(EK152&gt;APE!$O$91,0,IF(EK152&gt;APE!$P$91,IF(APE!$E$91="SAC",APE!$C$93/(APE!$O$91-APE!$P$91),IF(APE!$E$91="PRICE",IF(EK152&gt;APE!$D$91,EN152-EL152,EN152-EL152-APE!$C$95/APE!$D$91),0)),0))</f>
        <v>0</v>
      </c>
      <c r="EN152" s="59">
        <f>IF(EK152&gt;APE!$O$91,0,IF(APE!$E$91="SAC",EL152+EM152,IF(APE!$E$91="PRICE",IF(EK152&gt;APE!$P$91,APE!$C$93*APE!$G$91,EL152),0)))</f>
        <v>0</v>
      </c>
      <c r="EO152" s="59">
        <f t="shared" si="268"/>
        <v>0</v>
      </c>
    </row>
    <row r="153" spans="21:145" x14ac:dyDescent="0.25">
      <c r="U153" s="61">
        <f t="shared" si="191"/>
        <v>49887</v>
      </c>
      <c r="V153" s="25">
        <f t="shared" si="189"/>
        <v>2036</v>
      </c>
      <c r="W153" s="25">
        <f t="shared" si="190"/>
        <v>7</v>
      </c>
      <c r="X153" s="25"/>
      <c r="Y153" s="25"/>
      <c r="Z153" s="62">
        <f t="shared" si="192"/>
        <v>0</v>
      </c>
      <c r="AA153" s="62">
        <f t="shared" si="193"/>
        <v>0</v>
      </c>
      <c r="AB153" s="62">
        <f t="shared" si="194"/>
        <v>0</v>
      </c>
      <c r="AC153" s="33">
        <f t="shared" si="195"/>
        <v>0</v>
      </c>
      <c r="AD153" s="69">
        <f t="shared" si="196"/>
        <v>0.90453637702879419</v>
      </c>
      <c r="AE153" s="70">
        <f t="shared" si="197"/>
        <v>0</v>
      </c>
      <c r="AF153" s="9"/>
      <c r="AG153" s="9"/>
      <c r="AH153" s="9"/>
      <c r="AI153" s="9"/>
      <c r="AJ153" s="9"/>
      <c r="AK153" s="9"/>
      <c r="AL153" s="9"/>
      <c r="AM153" s="75">
        <f t="shared" si="269"/>
        <v>0</v>
      </c>
      <c r="AN153" s="9"/>
      <c r="AO153" s="74">
        <f t="shared" si="198"/>
        <v>0</v>
      </c>
      <c r="AP153" s="75">
        <f t="shared" si="199"/>
        <v>0</v>
      </c>
      <c r="AQ153" s="76">
        <f t="shared" si="200"/>
        <v>0</v>
      </c>
      <c r="AR153" s="9"/>
      <c r="AS153" s="75">
        <f t="shared" si="201"/>
        <v>0</v>
      </c>
      <c r="AT153" s="74">
        <f t="shared" si="202"/>
        <v>0</v>
      </c>
      <c r="AU153" s="33">
        <f t="shared" si="203"/>
        <v>0</v>
      </c>
      <c r="AV153" s="9"/>
      <c r="AW153" s="74">
        <f t="shared" si="204"/>
        <v>0</v>
      </c>
      <c r="AX153" s="75">
        <f t="shared" si="205"/>
        <v>0</v>
      </c>
      <c r="AY153" s="76">
        <f t="shared" si="206"/>
        <v>0</v>
      </c>
      <c r="BB153" s="59">
        <f t="shared" si="207"/>
        <v>0</v>
      </c>
      <c r="BC153" s="59">
        <f t="shared" si="208"/>
        <v>0</v>
      </c>
      <c r="BD153" s="59">
        <f t="shared" si="209"/>
        <v>0</v>
      </c>
      <c r="BF153" s="59">
        <f t="shared" si="210"/>
        <v>0</v>
      </c>
      <c r="BG153" s="59">
        <f t="shared" si="211"/>
        <v>0</v>
      </c>
      <c r="BH153" s="59">
        <f t="shared" si="212"/>
        <v>0</v>
      </c>
      <c r="BI153" s="58">
        <f t="shared" si="213"/>
        <v>0</v>
      </c>
      <c r="BK153" s="59">
        <f t="shared" si="214"/>
        <v>0</v>
      </c>
      <c r="BL153" s="59">
        <f t="shared" si="215"/>
        <v>0</v>
      </c>
      <c r="BM153" s="59">
        <f t="shared" si="216"/>
        <v>0</v>
      </c>
      <c r="BN153" s="58">
        <f t="shared" si="217"/>
        <v>0</v>
      </c>
      <c r="BP153" s="58">
        <f t="shared" si="218"/>
        <v>0</v>
      </c>
      <c r="BR153" s="57">
        <f t="shared" si="219"/>
        <v>0</v>
      </c>
      <c r="BS153" s="57">
        <f t="shared" si="220"/>
        <v>0</v>
      </c>
      <c r="BT153" s="59">
        <f t="shared" si="221"/>
        <v>0</v>
      </c>
      <c r="BU153" s="58">
        <f t="shared" si="222"/>
        <v>0</v>
      </c>
      <c r="BW153" s="56">
        <f t="shared" si="223"/>
        <v>0</v>
      </c>
      <c r="BX153" s="14">
        <f t="shared" si="224"/>
        <v>0</v>
      </c>
      <c r="BY153" s="59">
        <f t="shared" si="225"/>
        <v>0</v>
      </c>
      <c r="BZ153" s="58">
        <f t="shared" si="226"/>
        <v>0</v>
      </c>
      <c r="CB153" s="58">
        <f t="shared" si="227"/>
        <v>0</v>
      </c>
      <c r="CD153" s="58">
        <f t="shared" si="228"/>
        <v>0</v>
      </c>
      <c r="CG153" s="59">
        <f t="shared" si="229"/>
        <v>0</v>
      </c>
      <c r="CH153" s="59">
        <f t="shared" si="230"/>
        <v>0</v>
      </c>
      <c r="CI153" s="59">
        <f t="shared" si="231"/>
        <v>0</v>
      </c>
      <c r="CK153" s="59">
        <f t="shared" si="232"/>
        <v>0</v>
      </c>
      <c r="CL153" s="59">
        <f t="shared" si="233"/>
        <v>0</v>
      </c>
      <c r="CM153" s="59">
        <f t="shared" si="234"/>
        <v>0</v>
      </c>
      <c r="CN153" s="58">
        <f t="shared" si="235"/>
        <v>0</v>
      </c>
      <c r="CP153" s="59">
        <f t="shared" si="236"/>
        <v>0</v>
      </c>
      <c r="CQ153" s="59">
        <f t="shared" si="237"/>
        <v>0</v>
      </c>
      <c r="CR153" s="59">
        <f t="shared" si="238"/>
        <v>0</v>
      </c>
      <c r="CS153" s="58">
        <f t="shared" si="239"/>
        <v>0</v>
      </c>
      <c r="CU153" s="59">
        <f t="shared" si="240"/>
        <v>0</v>
      </c>
      <c r="CV153" s="59">
        <f t="shared" si="241"/>
        <v>0</v>
      </c>
      <c r="CX153" s="59">
        <f t="shared" si="242"/>
        <v>0</v>
      </c>
      <c r="CY153" s="59">
        <f t="shared" si="243"/>
        <v>0</v>
      </c>
      <c r="CZ153" s="58">
        <f t="shared" si="244"/>
        <v>0</v>
      </c>
      <c r="DB153" s="59">
        <f t="shared" si="245"/>
        <v>0</v>
      </c>
      <c r="DC153" s="59">
        <f t="shared" si="246"/>
        <v>0</v>
      </c>
      <c r="DD153" s="58">
        <f t="shared" si="247"/>
        <v>0</v>
      </c>
      <c r="DF153" s="58">
        <f t="shared" si="248"/>
        <v>0</v>
      </c>
      <c r="DH153" s="58">
        <f t="shared" si="249"/>
        <v>0</v>
      </c>
      <c r="DJ153" s="57">
        <f t="shared" si="250"/>
        <v>0</v>
      </c>
      <c r="DK153" s="57">
        <f t="shared" si="251"/>
        <v>0</v>
      </c>
      <c r="DL153" s="59">
        <f t="shared" si="252"/>
        <v>0</v>
      </c>
      <c r="DM153" s="58">
        <f t="shared" si="253"/>
        <v>0</v>
      </c>
      <c r="DO153" s="56">
        <f t="shared" si="254"/>
        <v>0</v>
      </c>
      <c r="DP153" s="14">
        <f t="shared" si="255"/>
        <v>0</v>
      </c>
      <c r="DQ153" s="59">
        <f t="shared" si="256"/>
        <v>0</v>
      </c>
      <c r="DR153" s="49">
        <f t="shared" si="257"/>
        <v>0</v>
      </c>
      <c r="DT153" s="58">
        <f t="shared" si="258"/>
        <v>0</v>
      </c>
      <c r="DU153" s="58"/>
      <c r="DV153" s="59">
        <f t="shared" si="259"/>
        <v>0</v>
      </c>
      <c r="DX153" s="58">
        <f t="shared" si="260"/>
        <v>0</v>
      </c>
      <c r="EA153" s="59">
        <f t="shared" si="261"/>
        <v>0</v>
      </c>
      <c r="EB153" s="59">
        <f t="shared" si="262"/>
        <v>0</v>
      </c>
      <c r="EC153" s="58">
        <f t="shared" si="263"/>
        <v>0</v>
      </c>
      <c r="EE153" s="29">
        <f t="shared" si="264"/>
        <v>0</v>
      </c>
      <c r="EF153" s="29">
        <f t="shared" si="265"/>
        <v>0</v>
      </c>
      <c r="EG153" s="58">
        <f t="shared" si="266"/>
        <v>0</v>
      </c>
      <c r="EI153" s="58">
        <f t="shared" si="267"/>
        <v>0</v>
      </c>
      <c r="EK153" s="59">
        <v>151</v>
      </c>
      <c r="EL153" s="59">
        <f>APE!$N$91*EO152</f>
        <v>0</v>
      </c>
      <c r="EM153" s="59">
        <f>IF(EK153&gt;APE!$O$91,0,IF(EK153&gt;APE!$P$91,IF(APE!$E$91="SAC",APE!$C$93/(APE!$O$91-APE!$P$91),IF(APE!$E$91="PRICE",IF(EK153&gt;APE!$D$91,EN153-EL153,EN153-EL153-APE!$C$95/APE!$D$91),0)),0))</f>
        <v>0</v>
      </c>
      <c r="EN153" s="59">
        <f>IF(EK153&gt;APE!$O$91,0,IF(APE!$E$91="SAC",EL153+EM153,IF(APE!$E$91="PRICE",IF(EK153&gt;APE!$P$91,APE!$C$93*APE!$G$91,EL153),0)))</f>
        <v>0</v>
      </c>
      <c r="EO153" s="59">
        <f t="shared" si="268"/>
        <v>0</v>
      </c>
    </row>
    <row r="154" spans="21:145" x14ac:dyDescent="0.25">
      <c r="U154" s="61">
        <f t="shared" si="191"/>
        <v>49918</v>
      </c>
      <c r="V154" s="25">
        <f t="shared" si="189"/>
        <v>2036</v>
      </c>
      <c r="W154" s="25">
        <f t="shared" si="190"/>
        <v>8</v>
      </c>
      <c r="X154" s="25"/>
      <c r="Y154" s="25"/>
      <c r="Z154" s="62">
        <f t="shared" si="192"/>
        <v>0</v>
      </c>
      <c r="AA154" s="62">
        <f t="shared" si="193"/>
        <v>0</v>
      </c>
      <c r="AB154" s="62">
        <f t="shared" si="194"/>
        <v>0</v>
      </c>
      <c r="AC154" s="33">
        <f t="shared" si="195"/>
        <v>0</v>
      </c>
      <c r="AD154" s="69">
        <f t="shared" si="196"/>
        <v>0.90393555263075487</v>
      </c>
      <c r="AE154" s="70">
        <f t="shared" si="197"/>
        <v>0</v>
      </c>
      <c r="AF154" s="9"/>
      <c r="AG154" s="9"/>
      <c r="AH154" s="9"/>
      <c r="AI154" s="9"/>
      <c r="AJ154" s="9"/>
      <c r="AK154" s="9"/>
      <c r="AL154" s="9"/>
      <c r="AM154" s="75">
        <f t="shared" si="269"/>
        <v>0</v>
      </c>
      <c r="AN154" s="9"/>
      <c r="AO154" s="74">
        <f t="shared" si="198"/>
        <v>0</v>
      </c>
      <c r="AP154" s="75">
        <f t="shared" si="199"/>
        <v>0</v>
      </c>
      <c r="AQ154" s="76">
        <f t="shared" si="200"/>
        <v>0</v>
      </c>
      <c r="AR154" s="9"/>
      <c r="AS154" s="75">
        <f t="shared" si="201"/>
        <v>0</v>
      </c>
      <c r="AT154" s="74">
        <f t="shared" si="202"/>
        <v>0</v>
      </c>
      <c r="AU154" s="33">
        <f t="shared" si="203"/>
        <v>0</v>
      </c>
      <c r="AV154" s="9"/>
      <c r="AW154" s="74">
        <f t="shared" si="204"/>
        <v>0</v>
      </c>
      <c r="AX154" s="75">
        <f t="shared" si="205"/>
        <v>0</v>
      </c>
      <c r="AY154" s="76">
        <f t="shared" si="206"/>
        <v>0</v>
      </c>
      <c r="BB154" s="59">
        <f t="shared" si="207"/>
        <v>0</v>
      </c>
      <c r="BC154" s="59">
        <f t="shared" si="208"/>
        <v>0</v>
      </c>
      <c r="BD154" s="59">
        <f t="shared" si="209"/>
        <v>0</v>
      </c>
      <c r="BF154" s="59">
        <f t="shared" si="210"/>
        <v>0</v>
      </c>
      <c r="BG154" s="59">
        <f t="shared" si="211"/>
        <v>0</v>
      </c>
      <c r="BH154" s="59">
        <f t="shared" si="212"/>
        <v>0</v>
      </c>
      <c r="BI154" s="58">
        <f t="shared" si="213"/>
        <v>0</v>
      </c>
      <c r="BK154" s="59">
        <f t="shared" si="214"/>
        <v>0</v>
      </c>
      <c r="BL154" s="59">
        <f t="shared" si="215"/>
        <v>0</v>
      </c>
      <c r="BM154" s="59">
        <f t="shared" si="216"/>
        <v>0</v>
      </c>
      <c r="BN154" s="58">
        <f t="shared" si="217"/>
        <v>0</v>
      </c>
      <c r="BP154" s="58">
        <f t="shared" si="218"/>
        <v>0</v>
      </c>
      <c r="BR154" s="57">
        <f t="shared" si="219"/>
        <v>0</v>
      </c>
      <c r="BS154" s="57">
        <f t="shared" si="220"/>
        <v>0</v>
      </c>
      <c r="BT154" s="59">
        <f t="shared" si="221"/>
        <v>0</v>
      </c>
      <c r="BU154" s="58">
        <f t="shared" si="222"/>
        <v>0</v>
      </c>
      <c r="BW154" s="56">
        <f t="shared" si="223"/>
        <v>0</v>
      </c>
      <c r="BX154" s="14">
        <f t="shared" si="224"/>
        <v>0</v>
      </c>
      <c r="BY154" s="59">
        <f t="shared" si="225"/>
        <v>0</v>
      </c>
      <c r="BZ154" s="58">
        <f t="shared" si="226"/>
        <v>0</v>
      </c>
      <c r="CB154" s="58">
        <f t="shared" si="227"/>
        <v>0</v>
      </c>
      <c r="CD154" s="58">
        <f t="shared" si="228"/>
        <v>0</v>
      </c>
      <c r="CG154" s="59">
        <f t="shared" si="229"/>
        <v>0</v>
      </c>
      <c r="CH154" s="59">
        <f t="shared" si="230"/>
        <v>0</v>
      </c>
      <c r="CI154" s="59">
        <f t="shared" si="231"/>
        <v>0</v>
      </c>
      <c r="CK154" s="59">
        <f t="shared" si="232"/>
        <v>0</v>
      </c>
      <c r="CL154" s="59">
        <f t="shared" si="233"/>
        <v>0</v>
      </c>
      <c r="CM154" s="59">
        <f t="shared" si="234"/>
        <v>0</v>
      </c>
      <c r="CN154" s="58">
        <f t="shared" si="235"/>
        <v>0</v>
      </c>
      <c r="CP154" s="59">
        <f t="shared" si="236"/>
        <v>0</v>
      </c>
      <c r="CQ154" s="59">
        <f t="shared" si="237"/>
        <v>0</v>
      </c>
      <c r="CR154" s="59">
        <f t="shared" si="238"/>
        <v>0</v>
      </c>
      <c r="CS154" s="58">
        <f t="shared" si="239"/>
        <v>0</v>
      </c>
      <c r="CU154" s="59">
        <f t="shared" si="240"/>
        <v>0</v>
      </c>
      <c r="CV154" s="59">
        <f t="shared" si="241"/>
        <v>0</v>
      </c>
      <c r="CX154" s="59">
        <f t="shared" si="242"/>
        <v>0</v>
      </c>
      <c r="CY154" s="59">
        <f t="shared" si="243"/>
        <v>0</v>
      </c>
      <c r="CZ154" s="58">
        <f t="shared" si="244"/>
        <v>0</v>
      </c>
      <c r="DB154" s="59">
        <f t="shared" si="245"/>
        <v>0</v>
      </c>
      <c r="DC154" s="59">
        <f t="shared" si="246"/>
        <v>0</v>
      </c>
      <c r="DD154" s="58">
        <f t="shared" si="247"/>
        <v>0</v>
      </c>
      <c r="DF154" s="58">
        <f t="shared" si="248"/>
        <v>0</v>
      </c>
      <c r="DH154" s="58">
        <f t="shared" si="249"/>
        <v>0</v>
      </c>
      <c r="DJ154" s="57">
        <f t="shared" si="250"/>
        <v>0</v>
      </c>
      <c r="DK154" s="57">
        <f t="shared" si="251"/>
        <v>0</v>
      </c>
      <c r="DL154" s="59">
        <f t="shared" si="252"/>
        <v>0</v>
      </c>
      <c r="DM154" s="58">
        <f t="shared" si="253"/>
        <v>0</v>
      </c>
      <c r="DO154" s="56">
        <f t="shared" si="254"/>
        <v>0</v>
      </c>
      <c r="DP154" s="14">
        <f t="shared" si="255"/>
        <v>0</v>
      </c>
      <c r="DQ154" s="59">
        <f t="shared" si="256"/>
        <v>0</v>
      </c>
      <c r="DR154" s="49">
        <f t="shared" si="257"/>
        <v>0</v>
      </c>
      <c r="DT154" s="58">
        <f t="shared" si="258"/>
        <v>0</v>
      </c>
      <c r="DU154" s="58"/>
      <c r="DV154" s="59">
        <f t="shared" si="259"/>
        <v>0</v>
      </c>
      <c r="DX154" s="58">
        <f t="shared" si="260"/>
        <v>0</v>
      </c>
      <c r="EA154" s="59">
        <f t="shared" si="261"/>
        <v>0</v>
      </c>
      <c r="EB154" s="59">
        <f t="shared" si="262"/>
        <v>0</v>
      </c>
      <c r="EC154" s="58">
        <f t="shared" si="263"/>
        <v>0</v>
      </c>
      <c r="EE154" s="29">
        <f t="shared" si="264"/>
        <v>0</v>
      </c>
      <c r="EF154" s="29">
        <f t="shared" si="265"/>
        <v>0</v>
      </c>
      <c r="EG154" s="58">
        <f t="shared" si="266"/>
        <v>0</v>
      </c>
      <c r="EI154" s="58">
        <f t="shared" si="267"/>
        <v>0</v>
      </c>
      <c r="EK154" s="59">
        <v>152</v>
      </c>
      <c r="EL154" s="59">
        <f>APE!$N$91*EO153</f>
        <v>0</v>
      </c>
      <c r="EM154" s="59">
        <f>IF(EK154&gt;APE!$O$91,0,IF(EK154&gt;APE!$P$91,IF(APE!$E$91="SAC",APE!$C$93/(APE!$O$91-APE!$P$91),IF(APE!$E$91="PRICE",IF(EK154&gt;APE!$D$91,EN154-EL154,EN154-EL154-APE!$C$95/APE!$D$91),0)),0))</f>
        <v>0</v>
      </c>
      <c r="EN154" s="59">
        <f>IF(EK154&gt;APE!$O$91,0,IF(APE!$E$91="SAC",EL154+EM154,IF(APE!$E$91="PRICE",IF(EK154&gt;APE!$P$91,APE!$C$93*APE!$G$91,EL154),0)))</f>
        <v>0</v>
      </c>
      <c r="EO154" s="59">
        <f t="shared" si="268"/>
        <v>0</v>
      </c>
    </row>
    <row r="155" spans="21:145" x14ac:dyDescent="0.25">
      <c r="U155" s="61">
        <f t="shared" si="191"/>
        <v>49948</v>
      </c>
      <c r="V155" s="25">
        <f t="shared" si="189"/>
        <v>2036</v>
      </c>
      <c r="W155" s="25">
        <f t="shared" si="190"/>
        <v>9</v>
      </c>
      <c r="X155" s="25"/>
      <c r="Y155" s="25"/>
      <c r="Z155" s="62">
        <f t="shared" si="192"/>
        <v>0</v>
      </c>
      <c r="AA155" s="62">
        <f t="shared" si="193"/>
        <v>0</v>
      </c>
      <c r="AB155" s="62">
        <f t="shared" si="194"/>
        <v>0</v>
      </c>
      <c r="AC155" s="33">
        <f t="shared" si="195"/>
        <v>0</v>
      </c>
      <c r="AD155" s="69">
        <f t="shared" si="196"/>
        <v>0.90333512732109544</v>
      </c>
      <c r="AE155" s="70">
        <f t="shared" si="197"/>
        <v>0</v>
      </c>
      <c r="AF155" s="9"/>
      <c r="AG155" s="9"/>
      <c r="AH155" s="9"/>
      <c r="AI155" s="9"/>
      <c r="AJ155" s="9"/>
      <c r="AK155" s="9"/>
      <c r="AL155" s="9"/>
      <c r="AM155" s="75">
        <f t="shared" si="269"/>
        <v>0</v>
      </c>
      <c r="AN155" s="9"/>
      <c r="AO155" s="74">
        <f t="shared" si="198"/>
        <v>0</v>
      </c>
      <c r="AP155" s="75">
        <f t="shared" si="199"/>
        <v>0</v>
      </c>
      <c r="AQ155" s="76">
        <f t="shared" si="200"/>
        <v>0</v>
      </c>
      <c r="AR155" s="9"/>
      <c r="AS155" s="75">
        <f t="shared" si="201"/>
        <v>0</v>
      </c>
      <c r="AT155" s="74">
        <f t="shared" si="202"/>
        <v>0</v>
      </c>
      <c r="AU155" s="33">
        <f t="shared" si="203"/>
        <v>0</v>
      </c>
      <c r="AV155" s="9"/>
      <c r="AW155" s="74">
        <f t="shared" si="204"/>
        <v>0</v>
      </c>
      <c r="AX155" s="75">
        <f t="shared" si="205"/>
        <v>0</v>
      </c>
      <c r="AY155" s="76">
        <f t="shared" si="206"/>
        <v>0</v>
      </c>
      <c r="BB155" s="59">
        <f t="shared" si="207"/>
        <v>0</v>
      </c>
      <c r="BC155" s="59">
        <f t="shared" si="208"/>
        <v>0</v>
      </c>
      <c r="BD155" s="59">
        <f t="shared" si="209"/>
        <v>0</v>
      </c>
      <c r="BF155" s="59">
        <f t="shared" si="210"/>
        <v>0</v>
      </c>
      <c r="BG155" s="59">
        <f t="shared" si="211"/>
        <v>0</v>
      </c>
      <c r="BH155" s="59">
        <f t="shared" si="212"/>
        <v>0</v>
      </c>
      <c r="BI155" s="58">
        <f t="shared" si="213"/>
        <v>0</v>
      </c>
      <c r="BK155" s="59">
        <f t="shared" si="214"/>
        <v>0</v>
      </c>
      <c r="BL155" s="59">
        <f t="shared" si="215"/>
        <v>0</v>
      </c>
      <c r="BM155" s="59">
        <f t="shared" si="216"/>
        <v>0</v>
      </c>
      <c r="BN155" s="58">
        <f t="shared" si="217"/>
        <v>0</v>
      </c>
      <c r="BP155" s="58">
        <f t="shared" si="218"/>
        <v>0</v>
      </c>
      <c r="BR155" s="57">
        <f t="shared" si="219"/>
        <v>0</v>
      </c>
      <c r="BS155" s="57">
        <f t="shared" si="220"/>
        <v>0</v>
      </c>
      <c r="BT155" s="59">
        <f t="shared" si="221"/>
        <v>0</v>
      </c>
      <c r="BU155" s="58">
        <f t="shared" si="222"/>
        <v>0</v>
      </c>
      <c r="BW155" s="56">
        <f t="shared" si="223"/>
        <v>0</v>
      </c>
      <c r="BX155" s="14">
        <f t="shared" si="224"/>
        <v>0</v>
      </c>
      <c r="BY155" s="59">
        <f t="shared" si="225"/>
        <v>0</v>
      </c>
      <c r="BZ155" s="58">
        <f t="shared" si="226"/>
        <v>0</v>
      </c>
      <c r="CB155" s="58">
        <f t="shared" si="227"/>
        <v>0</v>
      </c>
      <c r="CD155" s="58">
        <f t="shared" si="228"/>
        <v>0</v>
      </c>
      <c r="CG155" s="59">
        <f t="shared" si="229"/>
        <v>0</v>
      </c>
      <c r="CH155" s="59">
        <f t="shared" si="230"/>
        <v>0</v>
      </c>
      <c r="CI155" s="59">
        <f t="shared" si="231"/>
        <v>0</v>
      </c>
      <c r="CK155" s="59">
        <f t="shared" si="232"/>
        <v>0</v>
      </c>
      <c r="CL155" s="59">
        <f t="shared" si="233"/>
        <v>0</v>
      </c>
      <c r="CM155" s="59">
        <f t="shared" si="234"/>
        <v>0</v>
      </c>
      <c r="CN155" s="58">
        <f t="shared" si="235"/>
        <v>0</v>
      </c>
      <c r="CP155" s="59">
        <f t="shared" si="236"/>
        <v>0</v>
      </c>
      <c r="CQ155" s="59">
        <f t="shared" si="237"/>
        <v>0</v>
      </c>
      <c r="CR155" s="59">
        <f t="shared" si="238"/>
        <v>0</v>
      </c>
      <c r="CS155" s="58">
        <f t="shared" si="239"/>
        <v>0</v>
      </c>
      <c r="CU155" s="59">
        <f t="shared" si="240"/>
        <v>0</v>
      </c>
      <c r="CV155" s="59">
        <f t="shared" si="241"/>
        <v>0</v>
      </c>
      <c r="CX155" s="59">
        <f t="shared" si="242"/>
        <v>0</v>
      </c>
      <c r="CY155" s="59">
        <f t="shared" si="243"/>
        <v>0</v>
      </c>
      <c r="CZ155" s="58">
        <f t="shared" si="244"/>
        <v>0</v>
      </c>
      <c r="DB155" s="59">
        <f t="shared" si="245"/>
        <v>0</v>
      </c>
      <c r="DC155" s="59">
        <f t="shared" si="246"/>
        <v>0</v>
      </c>
      <c r="DD155" s="58">
        <f t="shared" si="247"/>
        <v>0</v>
      </c>
      <c r="DF155" s="58">
        <f t="shared" si="248"/>
        <v>0</v>
      </c>
      <c r="DH155" s="58">
        <f t="shared" si="249"/>
        <v>0</v>
      </c>
      <c r="DJ155" s="57">
        <f t="shared" si="250"/>
        <v>0</v>
      </c>
      <c r="DK155" s="57">
        <f t="shared" si="251"/>
        <v>0</v>
      </c>
      <c r="DL155" s="59">
        <f t="shared" si="252"/>
        <v>0</v>
      </c>
      <c r="DM155" s="58">
        <f t="shared" si="253"/>
        <v>0</v>
      </c>
      <c r="DO155" s="56">
        <f t="shared" si="254"/>
        <v>0</v>
      </c>
      <c r="DP155" s="14">
        <f t="shared" si="255"/>
        <v>0</v>
      </c>
      <c r="DQ155" s="59">
        <f t="shared" si="256"/>
        <v>0</v>
      </c>
      <c r="DR155" s="49">
        <f t="shared" si="257"/>
        <v>0</v>
      </c>
      <c r="DT155" s="58">
        <f t="shared" si="258"/>
        <v>0</v>
      </c>
      <c r="DU155" s="58"/>
      <c r="DV155" s="59">
        <f t="shared" si="259"/>
        <v>0</v>
      </c>
      <c r="DX155" s="58">
        <f t="shared" si="260"/>
        <v>0</v>
      </c>
      <c r="EA155" s="59">
        <f t="shared" si="261"/>
        <v>0</v>
      </c>
      <c r="EB155" s="59">
        <f t="shared" si="262"/>
        <v>0</v>
      </c>
      <c r="EC155" s="58">
        <f t="shared" si="263"/>
        <v>0</v>
      </c>
      <c r="EE155" s="29">
        <f t="shared" si="264"/>
        <v>0</v>
      </c>
      <c r="EF155" s="29">
        <f t="shared" si="265"/>
        <v>0</v>
      </c>
      <c r="EG155" s="58">
        <f t="shared" si="266"/>
        <v>0</v>
      </c>
      <c r="EI155" s="58">
        <f t="shared" si="267"/>
        <v>0</v>
      </c>
      <c r="EK155" s="59">
        <v>153</v>
      </c>
      <c r="EL155" s="59">
        <f>APE!$N$91*EO154</f>
        <v>0</v>
      </c>
      <c r="EM155" s="59">
        <f>IF(EK155&gt;APE!$O$91,0,IF(EK155&gt;APE!$P$91,IF(APE!$E$91="SAC",APE!$C$93/(APE!$O$91-APE!$P$91),IF(APE!$E$91="PRICE",IF(EK155&gt;APE!$D$91,EN155-EL155,EN155-EL155-APE!$C$95/APE!$D$91),0)),0))</f>
        <v>0</v>
      </c>
      <c r="EN155" s="59">
        <f>IF(EK155&gt;APE!$O$91,0,IF(APE!$E$91="SAC",EL155+EM155,IF(APE!$E$91="PRICE",IF(EK155&gt;APE!$P$91,APE!$C$93*APE!$G$91,EL155),0)))</f>
        <v>0</v>
      </c>
      <c r="EO155" s="59">
        <f t="shared" si="268"/>
        <v>0</v>
      </c>
    </row>
    <row r="156" spans="21:145" s="60" customFormat="1" x14ac:dyDescent="0.25">
      <c r="U156" s="61">
        <f t="shared" si="191"/>
        <v>49979</v>
      </c>
      <c r="V156" s="25">
        <f t="shared" si="189"/>
        <v>2036</v>
      </c>
      <c r="W156" s="25">
        <f t="shared" si="190"/>
        <v>10</v>
      </c>
      <c r="X156" s="25"/>
      <c r="Y156" s="78"/>
      <c r="Z156" s="62">
        <f t="shared" si="192"/>
        <v>0</v>
      </c>
      <c r="AA156" s="62">
        <f t="shared" si="193"/>
        <v>0</v>
      </c>
      <c r="AB156" s="62">
        <f t="shared" si="194"/>
        <v>0</v>
      </c>
      <c r="AC156" s="33">
        <f t="shared" si="195"/>
        <v>0</v>
      </c>
      <c r="AD156" s="69">
        <f t="shared" si="196"/>
        <v>0.90273510083472763</v>
      </c>
      <c r="AE156" s="70">
        <f t="shared" si="197"/>
        <v>0</v>
      </c>
      <c r="AF156" s="9"/>
      <c r="AG156" s="9"/>
      <c r="AH156" s="9"/>
      <c r="AI156" s="9"/>
      <c r="AJ156" s="9"/>
      <c r="AK156" s="9"/>
      <c r="AL156" s="9"/>
      <c r="AM156" s="75">
        <f t="shared" si="269"/>
        <v>0</v>
      </c>
      <c r="AN156" s="9"/>
      <c r="AO156" s="74">
        <f t="shared" si="198"/>
        <v>0</v>
      </c>
      <c r="AP156" s="75">
        <f t="shared" si="199"/>
        <v>0</v>
      </c>
      <c r="AQ156" s="76">
        <f t="shared" si="200"/>
        <v>0</v>
      </c>
      <c r="AR156" s="9"/>
      <c r="AS156" s="75">
        <f t="shared" si="201"/>
        <v>0</v>
      </c>
      <c r="AT156" s="74">
        <f t="shared" si="202"/>
        <v>0</v>
      </c>
      <c r="AU156" s="33">
        <f t="shared" si="203"/>
        <v>0</v>
      </c>
      <c r="AV156" s="9"/>
      <c r="AW156" s="74">
        <f t="shared" si="204"/>
        <v>0</v>
      </c>
      <c r="AX156" s="75">
        <f t="shared" si="205"/>
        <v>0</v>
      </c>
      <c r="AY156" s="76">
        <f t="shared" si="206"/>
        <v>0</v>
      </c>
      <c r="BB156" s="59">
        <f t="shared" si="207"/>
        <v>0</v>
      </c>
      <c r="BC156" s="59">
        <f t="shared" si="208"/>
        <v>0</v>
      </c>
      <c r="BD156" s="59">
        <f t="shared" si="209"/>
        <v>0</v>
      </c>
      <c r="BF156" s="59">
        <f t="shared" si="210"/>
        <v>0</v>
      </c>
      <c r="BG156" s="59">
        <f t="shared" si="211"/>
        <v>0</v>
      </c>
      <c r="BH156" s="59">
        <f t="shared" si="212"/>
        <v>0</v>
      </c>
      <c r="BI156" s="58">
        <f t="shared" si="213"/>
        <v>0</v>
      </c>
      <c r="BK156" s="59">
        <f t="shared" si="214"/>
        <v>0</v>
      </c>
      <c r="BL156" s="59">
        <f t="shared" si="215"/>
        <v>0</v>
      </c>
      <c r="BM156" s="59">
        <f t="shared" si="216"/>
        <v>0</v>
      </c>
      <c r="BN156" s="58">
        <f t="shared" si="217"/>
        <v>0</v>
      </c>
      <c r="BP156" s="58">
        <f t="shared" si="218"/>
        <v>0</v>
      </c>
      <c r="BR156" s="57">
        <f t="shared" si="219"/>
        <v>0</v>
      </c>
      <c r="BS156" s="57">
        <f t="shared" si="220"/>
        <v>0</v>
      </c>
      <c r="BT156" s="59">
        <f t="shared" si="221"/>
        <v>0</v>
      </c>
      <c r="BU156" s="58">
        <f t="shared" si="222"/>
        <v>0</v>
      </c>
      <c r="BW156" s="56">
        <f t="shared" si="223"/>
        <v>0</v>
      </c>
      <c r="BX156" s="14">
        <f t="shared" si="224"/>
        <v>0</v>
      </c>
      <c r="BY156" s="59">
        <f t="shared" si="225"/>
        <v>0</v>
      </c>
      <c r="BZ156" s="58">
        <f t="shared" si="226"/>
        <v>0</v>
      </c>
      <c r="CB156" s="58">
        <f t="shared" si="227"/>
        <v>0</v>
      </c>
      <c r="CD156" s="58">
        <f t="shared" si="228"/>
        <v>0</v>
      </c>
      <c r="CG156" s="59">
        <f t="shared" si="229"/>
        <v>0</v>
      </c>
      <c r="CH156" s="59">
        <f t="shared" si="230"/>
        <v>0</v>
      </c>
      <c r="CI156" s="59">
        <f t="shared" si="231"/>
        <v>0</v>
      </c>
      <c r="CK156" s="59">
        <f t="shared" si="232"/>
        <v>0</v>
      </c>
      <c r="CL156" s="59">
        <f t="shared" si="233"/>
        <v>0</v>
      </c>
      <c r="CM156" s="59">
        <f t="shared" si="234"/>
        <v>0</v>
      </c>
      <c r="CN156" s="58">
        <f t="shared" si="235"/>
        <v>0</v>
      </c>
      <c r="CP156" s="59">
        <f t="shared" si="236"/>
        <v>0</v>
      </c>
      <c r="CQ156" s="59">
        <f t="shared" si="237"/>
        <v>0</v>
      </c>
      <c r="CR156" s="59">
        <f t="shared" si="238"/>
        <v>0</v>
      </c>
      <c r="CS156" s="58">
        <f t="shared" si="239"/>
        <v>0</v>
      </c>
      <c r="CU156" s="59">
        <f t="shared" si="240"/>
        <v>0</v>
      </c>
      <c r="CV156" s="59">
        <f t="shared" si="241"/>
        <v>0</v>
      </c>
      <c r="CX156" s="59">
        <f t="shared" si="242"/>
        <v>0</v>
      </c>
      <c r="CY156" s="59">
        <f t="shared" si="243"/>
        <v>0</v>
      </c>
      <c r="CZ156" s="58">
        <f t="shared" si="244"/>
        <v>0</v>
      </c>
      <c r="DB156" s="59">
        <f t="shared" si="245"/>
        <v>0</v>
      </c>
      <c r="DC156" s="59">
        <f t="shared" si="246"/>
        <v>0</v>
      </c>
      <c r="DD156" s="58">
        <f t="shared" si="247"/>
        <v>0</v>
      </c>
      <c r="DF156" s="58">
        <f t="shared" si="248"/>
        <v>0</v>
      </c>
      <c r="DH156" s="58">
        <f t="shared" si="249"/>
        <v>0</v>
      </c>
      <c r="DJ156" s="57">
        <f t="shared" si="250"/>
        <v>0</v>
      </c>
      <c r="DK156" s="57">
        <f t="shared" si="251"/>
        <v>0</v>
      </c>
      <c r="DL156" s="59">
        <f t="shared" si="252"/>
        <v>0</v>
      </c>
      <c r="DM156" s="58">
        <f t="shared" si="253"/>
        <v>0</v>
      </c>
      <c r="DO156" s="56">
        <f t="shared" si="254"/>
        <v>0</v>
      </c>
      <c r="DP156" s="14">
        <f t="shared" si="255"/>
        <v>0</v>
      </c>
      <c r="DQ156" s="59">
        <f t="shared" si="256"/>
        <v>0</v>
      </c>
      <c r="DR156" s="49">
        <f t="shared" si="257"/>
        <v>0</v>
      </c>
      <c r="DT156" s="58">
        <f t="shared" si="258"/>
        <v>0</v>
      </c>
      <c r="DU156" s="58"/>
      <c r="DV156" s="59">
        <f t="shared" si="259"/>
        <v>0</v>
      </c>
      <c r="DX156" s="58">
        <f t="shared" si="260"/>
        <v>0</v>
      </c>
      <c r="EA156" s="59">
        <f t="shared" si="261"/>
        <v>0</v>
      </c>
      <c r="EB156" s="59">
        <f t="shared" si="262"/>
        <v>0</v>
      </c>
      <c r="EC156" s="58">
        <f t="shared" si="263"/>
        <v>0</v>
      </c>
      <c r="EE156" s="29">
        <f t="shared" si="264"/>
        <v>0</v>
      </c>
      <c r="EF156" s="29">
        <f t="shared" si="265"/>
        <v>0</v>
      </c>
      <c r="EG156" s="58">
        <f t="shared" si="266"/>
        <v>0</v>
      </c>
      <c r="EI156" s="58">
        <f t="shared" si="267"/>
        <v>0</v>
      </c>
      <c r="EK156" s="59">
        <v>154</v>
      </c>
      <c r="EL156" s="59">
        <f>APE!$N$91*EO155</f>
        <v>0</v>
      </c>
      <c r="EM156" s="59">
        <f>IF(EK156&gt;APE!$O$91,0,IF(EK156&gt;APE!$P$91,IF(APE!$E$91="SAC",APE!$C$93/(APE!$O$91-APE!$P$91),IF(APE!$E$91="PRICE",IF(EK156&gt;APE!$D$91,EN156-EL156,EN156-EL156-APE!$C$95/APE!$D$91),0)),0))</f>
        <v>0</v>
      </c>
      <c r="EN156" s="59">
        <f>IF(EK156&gt;APE!$O$91,0,IF(APE!$E$91="SAC",EL156+EM156,IF(APE!$E$91="PRICE",IF(EK156&gt;APE!$P$91,APE!$C$93*APE!$G$91,EL156),0)))</f>
        <v>0</v>
      </c>
      <c r="EO156" s="59">
        <f t="shared" si="268"/>
        <v>0</v>
      </c>
    </row>
    <row r="157" spans="21:145" x14ac:dyDescent="0.25">
      <c r="U157" s="61">
        <f t="shared" si="191"/>
        <v>50009</v>
      </c>
      <c r="V157" s="25">
        <f t="shared" si="189"/>
        <v>2036</v>
      </c>
      <c r="W157" s="25">
        <f t="shared" si="190"/>
        <v>11</v>
      </c>
      <c r="X157" s="25"/>
      <c r="Y157" s="25"/>
      <c r="Z157" s="62">
        <f t="shared" si="192"/>
        <v>0</v>
      </c>
      <c r="AA157" s="62">
        <f t="shared" si="193"/>
        <v>0</v>
      </c>
      <c r="AB157" s="62">
        <f t="shared" si="194"/>
        <v>0</v>
      </c>
      <c r="AC157" s="33">
        <f t="shared" si="195"/>
        <v>0</v>
      </c>
      <c r="AD157" s="69">
        <f t="shared" si="196"/>
        <v>0.90213547290673912</v>
      </c>
      <c r="AE157" s="70">
        <f t="shared" si="197"/>
        <v>0</v>
      </c>
      <c r="AF157" s="9"/>
      <c r="AG157" s="9"/>
      <c r="AH157" s="9"/>
      <c r="AI157" s="9"/>
      <c r="AJ157" s="9"/>
      <c r="AK157" s="9"/>
      <c r="AL157" s="9"/>
      <c r="AM157" s="75">
        <f t="shared" si="269"/>
        <v>0</v>
      </c>
      <c r="AN157" s="9"/>
      <c r="AO157" s="74">
        <f t="shared" si="198"/>
        <v>0</v>
      </c>
      <c r="AP157" s="75">
        <f t="shared" si="199"/>
        <v>0</v>
      </c>
      <c r="AQ157" s="76">
        <f t="shared" si="200"/>
        <v>0</v>
      </c>
      <c r="AR157" s="9"/>
      <c r="AS157" s="75">
        <f t="shared" si="201"/>
        <v>0</v>
      </c>
      <c r="AT157" s="74">
        <f t="shared" si="202"/>
        <v>0</v>
      </c>
      <c r="AU157" s="33">
        <f t="shared" si="203"/>
        <v>0</v>
      </c>
      <c r="AV157" s="9"/>
      <c r="AW157" s="74">
        <f t="shared" si="204"/>
        <v>0</v>
      </c>
      <c r="AX157" s="75">
        <f t="shared" si="205"/>
        <v>0</v>
      </c>
      <c r="AY157" s="76">
        <f t="shared" si="206"/>
        <v>0</v>
      </c>
      <c r="BB157" s="59">
        <f t="shared" si="207"/>
        <v>0</v>
      </c>
      <c r="BC157" s="59">
        <f t="shared" si="208"/>
        <v>0</v>
      </c>
      <c r="BD157" s="59">
        <f t="shared" si="209"/>
        <v>0</v>
      </c>
      <c r="BF157" s="59">
        <f t="shared" si="210"/>
        <v>0</v>
      </c>
      <c r="BG157" s="59">
        <f t="shared" si="211"/>
        <v>0</v>
      </c>
      <c r="BH157" s="59">
        <f t="shared" si="212"/>
        <v>0</v>
      </c>
      <c r="BI157" s="58">
        <f t="shared" si="213"/>
        <v>0</v>
      </c>
      <c r="BK157" s="59">
        <f t="shared" si="214"/>
        <v>0</v>
      </c>
      <c r="BL157" s="59">
        <f t="shared" si="215"/>
        <v>0</v>
      </c>
      <c r="BM157" s="59">
        <f t="shared" si="216"/>
        <v>0</v>
      </c>
      <c r="BN157" s="58">
        <f t="shared" si="217"/>
        <v>0</v>
      </c>
      <c r="BP157" s="58">
        <f t="shared" si="218"/>
        <v>0</v>
      </c>
      <c r="BR157" s="57">
        <f t="shared" si="219"/>
        <v>0</v>
      </c>
      <c r="BS157" s="57">
        <f t="shared" si="220"/>
        <v>0</v>
      </c>
      <c r="BT157" s="59">
        <f t="shared" si="221"/>
        <v>0</v>
      </c>
      <c r="BU157" s="58">
        <f t="shared" si="222"/>
        <v>0</v>
      </c>
      <c r="BW157" s="56">
        <f t="shared" si="223"/>
        <v>0</v>
      </c>
      <c r="BX157" s="14">
        <f t="shared" si="224"/>
        <v>0</v>
      </c>
      <c r="BY157" s="59">
        <f t="shared" si="225"/>
        <v>0</v>
      </c>
      <c r="BZ157" s="58">
        <f t="shared" si="226"/>
        <v>0</v>
      </c>
      <c r="CB157" s="58">
        <f t="shared" si="227"/>
        <v>0</v>
      </c>
      <c r="CD157" s="58">
        <f t="shared" si="228"/>
        <v>0</v>
      </c>
      <c r="CG157" s="59">
        <f t="shared" si="229"/>
        <v>0</v>
      </c>
      <c r="CH157" s="59">
        <f t="shared" si="230"/>
        <v>0</v>
      </c>
      <c r="CI157" s="59">
        <f t="shared" si="231"/>
        <v>0</v>
      </c>
      <c r="CK157" s="59">
        <f t="shared" si="232"/>
        <v>0</v>
      </c>
      <c r="CL157" s="59">
        <f t="shared" si="233"/>
        <v>0</v>
      </c>
      <c r="CM157" s="59">
        <f t="shared" si="234"/>
        <v>0</v>
      </c>
      <c r="CN157" s="58">
        <f t="shared" si="235"/>
        <v>0</v>
      </c>
      <c r="CP157" s="59">
        <f t="shared" si="236"/>
        <v>0</v>
      </c>
      <c r="CQ157" s="59">
        <f t="shared" si="237"/>
        <v>0</v>
      </c>
      <c r="CR157" s="59">
        <f t="shared" si="238"/>
        <v>0</v>
      </c>
      <c r="CS157" s="58">
        <f t="shared" si="239"/>
        <v>0</v>
      </c>
      <c r="CU157" s="59">
        <f t="shared" si="240"/>
        <v>0</v>
      </c>
      <c r="CV157" s="59">
        <f t="shared" si="241"/>
        <v>0</v>
      </c>
      <c r="CX157" s="59">
        <f t="shared" si="242"/>
        <v>0</v>
      </c>
      <c r="CY157" s="59">
        <f t="shared" si="243"/>
        <v>0</v>
      </c>
      <c r="CZ157" s="58">
        <f t="shared" si="244"/>
        <v>0</v>
      </c>
      <c r="DB157" s="59">
        <f t="shared" si="245"/>
        <v>0</v>
      </c>
      <c r="DC157" s="59">
        <f t="shared" si="246"/>
        <v>0</v>
      </c>
      <c r="DD157" s="58">
        <f t="shared" si="247"/>
        <v>0</v>
      </c>
      <c r="DF157" s="58">
        <f t="shared" si="248"/>
        <v>0</v>
      </c>
      <c r="DH157" s="58">
        <f t="shared" si="249"/>
        <v>0</v>
      </c>
      <c r="DJ157" s="57">
        <f t="shared" si="250"/>
        <v>0</v>
      </c>
      <c r="DK157" s="57">
        <f t="shared" si="251"/>
        <v>0</v>
      </c>
      <c r="DL157" s="59">
        <f t="shared" si="252"/>
        <v>0</v>
      </c>
      <c r="DM157" s="58">
        <f t="shared" si="253"/>
        <v>0</v>
      </c>
      <c r="DO157" s="56">
        <f t="shared" si="254"/>
        <v>0</v>
      </c>
      <c r="DP157" s="14">
        <f t="shared" si="255"/>
        <v>0</v>
      </c>
      <c r="DQ157" s="59">
        <f t="shared" si="256"/>
        <v>0</v>
      </c>
      <c r="DR157" s="49">
        <f t="shared" si="257"/>
        <v>0</v>
      </c>
      <c r="DT157" s="58">
        <f t="shared" si="258"/>
        <v>0</v>
      </c>
      <c r="DU157" s="58"/>
      <c r="DV157" s="59">
        <f t="shared" si="259"/>
        <v>0</v>
      </c>
      <c r="DX157" s="58">
        <f t="shared" si="260"/>
        <v>0</v>
      </c>
      <c r="EA157" s="59">
        <f t="shared" si="261"/>
        <v>0</v>
      </c>
      <c r="EB157" s="59">
        <f t="shared" si="262"/>
        <v>0</v>
      </c>
      <c r="EC157" s="58">
        <f t="shared" si="263"/>
        <v>0</v>
      </c>
      <c r="EE157" s="29">
        <f t="shared" si="264"/>
        <v>0</v>
      </c>
      <c r="EF157" s="29">
        <f t="shared" si="265"/>
        <v>0</v>
      </c>
      <c r="EG157" s="58">
        <f t="shared" si="266"/>
        <v>0</v>
      </c>
      <c r="EI157" s="58">
        <f t="shared" si="267"/>
        <v>0</v>
      </c>
      <c r="EK157" s="59">
        <v>155</v>
      </c>
      <c r="EL157" s="59">
        <f>APE!$N$91*EO156</f>
        <v>0</v>
      </c>
      <c r="EM157" s="59">
        <f>IF(EK157&gt;APE!$O$91,0,IF(EK157&gt;APE!$P$91,IF(APE!$E$91="SAC",APE!$C$93/(APE!$O$91-APE!$P$91),IF(APE!$E$91="PRICE",IF(EK157&gt;APE!$D$91,EN157-EL157,EN157-EL157-APE!$C$95/APE!$D$91),0)),0))</f>
        <v>0</v>
      </c>
      <c r="EN157" s="59">
        <f>IF(EK157&gt;APE!$O$91,0,IF(APE!$E$91="SAC",EL157+EM157,IF(APE!$E$91="PRICE",IF(EK157&gt;APE!$P$91,APE!$C$93*APE!$G$91,EL157),0)))</f>
        <v>0</v>
      </c>
      <c r="EO157" s="59">
        <f t="shared" si="268"/>
        <v>0</v>
      </c>
    </row>
    <row r="158" spans="21:145" x14ac:dyDescent="0.25">
      <c r="U158" s="61">
        <f t="shared" si="191"/>
        <v>50040</v>
      </c>
      <c r="V158" s="25">
        <f t="shared" si="189"/>
        <v>2036</v>
      </c>
      <c r="W158" s="25">
        <f t="shared" si="190"/>
        <v>12</v>
      </c>
      <c r="X158" s="25"/>
      <c r="Y158" s="25"/>
      <c r="Z158" s="62">
        <f t="shared" si="192"/>
        <v>0</v>
      </c>
      <c r="AA158" s="62">
        <f t="shared" si="193"/>
        <v>0</v>
      </c>
      <c r="AB158" s="62">
        <f t="shared" si="194"/>
        <v>0</v>
      </c>
      <c r="AC158" s="33">
        <f t="shared" si="195"/>
        <v>0</v>
      </c>
      <c r="AD158" s="69">
        <f t="shared" si="196"/>
        <v>0.90153624327239368</v>
      </c>
      <c r="AE158" s="70">
        <f t="shared" si="197"/>
        <v>0</v>
      </c>
      <c r="AF158" s="9"/>
      <c r="AG158" s="9"/>
      <c r="AH158" s="9"/>
      <c r="AI158" s="9"/>
      <c r="AJ158" s="9"/>
      <c r="AK158" s="9"/>
      <c r="AL158" s="9"/>
      <c r="AM158" s="75">
        <f t="shared" si="269"/>
        <v>0</v>
      </c>
      <c r="AN158" s="9"/>
      <c r="AO158" s="74">
        <f t="shared" si="198"/>
        <v>0</v>
      </c>
      <c r="AP158" s="75">
        <f t="shared" si="199"/>
        <v>0</v>
      </c>
      <c r="AQ158" s="76">
        <f t="shared" si="200"/>
        <v>0</v>
      </c>
      <c r="AR158" s="9"/>
      <c r="AS158" s="75">
        <f t="shared" si="201"/>
        <v>0</v>
      </c>
      <c r="AT158" s="74">
        <f t="shared" si="202"/>
        <v>0</v>
      </c>
      <c r="AU158" s="33">
        <f t="shared" si="203"/>
        <v>0</v>
      </c>
      <c r="AV158" s="9"/>
      <c r="AW158" s="74">
        <f t="shared" si="204"/>
        <v>0</v>
      </c>
      <c r="AX158" s="75">
        <f t="shared" si="205"/>
        <v>0</v>
      </c>
      <c r="AY158" s="76">
        <f t="shared" si="206"/>
        <v>0</v>
      </c>
      <c r="BB158" s="59">
        <f t="shared" si="207"/>
        <v>0</v>
      </c>
      <c r="BC158" s="59">
        <f t="shared" si="208"/>
        <v>0</v>
      </c>
      <c r="BD158" s="59">
        <f t="shared" si="209"/>
        <v>0</v>
      </c>
      <c r="BF158" s="59">
        <f t="shared" si="210"/>
        <v>0</v>
      </c>
      <c r="BG158" s="59">
        <f t="shared" si="211"/>
        <v>0</v>
      </c>
      <c r="BH158" s="59">
        <f t="shared" si="212"/>
        <v>0</v>
      </c>
      <c r="BI158" s="58">
        <f t="shared" si="213"/>
        <v>0</v>
      </c>
      <c r="BK158" s="59">
        <f t="shared" si="214"/>
        <v>0</v>
      </c>
      <c r="BL158" s="59">
        <f t="shared" si="215"/>
        <v>0</v>
      </c>
      <c r="BM158" s="59">
        <f t="shared" si="216"/>
        <v>0</v>
      </c>
      <c r="BN158" s="58">
        <f t="shared" si="217"/>
        <v>0</v>
      </c>
      <c r="BP158" s="58">
        <f t="shared" si="218"/>
        <v>0</v>
      </c>
      <c r="BR158" s="57">
        <f t="shared" si="219"/>
        <v>0</v>
      </c>
      <c r="BS158" s="57">
        <f t="shared" si="220"/>
        <v>0</v>
      </c>
      <c r="BT158" s="59">
        <f t="shared" si="221"/>
        <v>0</v>
      </c>
      <c r="BU158" s="58">
        <f t="shared" si="222"/>
        <v>0</v>
      </c>
      <c r="BW158" s="56">
        <f t="shared" si="223"/>
        <v>0</v>
      </c>
      <c r="BX158" s="14">
        <f t="shared" si="224"/>
        <v>0</v>
      </c>
      <c r="BY158" s="59">
        <f t="shared" si="225"/>
        <v>0</v>
      </c>
      <c r="BZ158" s="58">
        <f t="shared" si="226"/>
        <v>0</v>
      </c>
      <c r="CB158" s="58">
        <f t="shared" si="227"/>
        <v>0</v>
      </c>
      <c r="CD158" s="58">
        <f t="shared" si="228"/>
        <v>0</v>
      </c>
      <c r="CG158" s="59">
        <f t="shared" si="229"/>
        <v>0</v>
      </c>
      <c r="CH158" s="59">
        <f t="shared" si="230"/>
        <v>0</v>
      </c>
      <c r="CI158" s="59">
        <f t="shared" si="231"/>
        <v>0</v>
      </c>
      <c r="CK158" s="59">
        <f t="shared" si="232"/>
        <v>0</v>
      </c>
      <c r="CL158" s="59">
        <f t="shared" si="233"/>
        <v>0</v>
      </c>
      <c r="CM158" s="59">
        <f t="shared" si="234"/>
        <v>0</v>
      </c>
      <c r="CN158" s="58">
        <f t="shared" si="235"/>
        <v>0</v>
      </c>
      <c r="CP158" s="59">
        <f t="shared" si="236"/>
        <v>0</v>
      </c>
      <c r="CQ158" s="59">
        <f t="shared" si="237"/>
        <v>0</v>
      </c>
      <c r="CR158" s="59">
        <f t="shared" si="238"/>
        <v>0</v>
      </c>
      <c r="CS158" s="58">
        <f t="shared" si="239"/>
        <v>0</v>
      </c>
      <c r="CU158" s="59">
        <f t="shared" si="240"/>
        <v>0</v>
      </c>
      <c r="CV158" s="59">
        <f t="shared" si="241"/>
        <v>0</v>
      </c>
      <c r="CX158" s="59">
        <f t="shared" si="242"/>
        <v>0</v>
      </c>
      <c r="CY158" s="59">
        <f t="shared" si="243"/>
        <v>0</v>
      </c>
      <c r="CZ158" s="58">
        <f t="shared" si="244"/>
        <v>0</v>
      </c>
      <c r="DB158" s="59">
        <f t="shared" si="245"/>
        <v>0</v>
      </c>
      <c r="DC158" s="59">
        <f t="shared" si="246"/>
        <v>0</v>
      </c>
      <c r="DD158" s="58">
        <f t="shared" si="247"/>
        <v>0</v>
      </c>
      <c r="DF158" s="58">
        <f t="shared" si="248"/>
        <v>0</v>
      </c>
      <c r="DH158" s="58">
        <f t="shared" si="249"/>
        <v>0</v>
      </c>
      <c r="DJ158" s="57">
        <f t="shared" si="250"/>
        <v>0</v>
      </c>
      <c r="DK158" s="57">
        <f t="shared" si="251"/>
        <v>0</v>
      </c>
      <c r="DL158" s="59">
        <f t="shared" si="252"/>
        <v>0</v>
      </c>
      <c r="DM158" s="58">
        <f t="shared" si="253"/>
        <v>0</v>
      </c>
      <c r="DO158" s="56">
        <f t="shared" si="254"/>
        <v>0</v>
      </c>
      <c r="DP158" s="14">
        <f t="shared" si="255"/>
        <v>0</v>
      </c>
      <c r="DQ158" s="59">
        <f t="shared" si="256"/>
        <v>0</v>
      </c>
      <c r="DR158" s="49">
        <f t="shared" si="257"/>
        <v>0</v>
      </c>
      <c r="DT158" s="58">
        <f t="shared" si="258"/>
        <v>0</v>
      </c>
      <c r="DU158" s="58"/>
      <c r="DV158" s="59">
        <f t="shared" si="259"/>
        <v>0</v>
      </c>
      <c r="DX158" s="58">
        <f t="shared" si="260"/>
        <v>0</v>
      </c>
      <c r="EA158" s="59">
        <f t="shared" si="261"/>
        <v>0</v>
      </c>
      <c r="EB158" s="59">
        <f t="shared" si="262"/>
        <v>0</v>
      </c>
      <c r="EC158" s="58">
        <f t="shared" si="263"/>
        <v>0</v>
      </c>
      <c r="EE158" s="29">
        <f t="shared" si="264"/>
        <v>0</v>
      </c>
      <c r="EF158" s="29">
        <f t="shared" si="265"/>
        <v>0</v>
      </c>
      <c r="EG158" s="58">
        <f t="shared" si="266"/>
        <v>0</v>
      </c>
      <c r="EI158" s="58">
        <f t="shared" si="267"/>
        <v>0</v>
      </c>
      <c r="EK158" s="59">
        <v>156</v>
      </c>
      <c r="EL158" s="59">
        <f>APE!$N$91*EO157</f>
        <v>0</v>
      </c>
      <c r="EM158" s="59">
        <f>IF(EK158&gt;APE!$O$91,0,IF(EK158&gt;APE!$P$91,IF(APE!$E$91="SAC",APE!$C$93/(APE!$O$91-APE!$P$91),IF(APE!$E$91="PRICE",IF(EK158&gt;APE!$D$91,EN158-EL158,EN158-EL158-APE!$C$95/APE!$D$91),0)),0))</f>
        <v>0</v>
      </c>
      <c r="EN158" s="59">
        <f>IF(EK158&gt;APE!$O$91,0,IF(APE!$E$91="SAC",EL158+EM158,IF(APE!$E$91="PRICE",IF(EK158&gt;APE!$P$91,APE!$C$93*APE!$G$91,EL158),0)))</f>
        <v>0</v>
      </c>
      <c r="EO158" s="59">
        <f t="shared" si="268"/>
        <v>0</v>
      </c>
    </row>
    <row r="159" spans="21:145" s="16" customFormat="1" x14ac:dyDescent="0.25">
      <c r="U159" s="61">
        <f t="shared" si="191"/>
        <v>50071</v>
      </c>
      <c r="V159" s="25">
        <f t="shared" si="189"/>
        <v>2037</v>
      </c>
      <c r="W159" s="25">
        <f t="shared" si="190"/>
        <v>1</v>
      </c>
      <c r="X159" s="25"/>
      <c r="Y159" s="28"/>
      <c r="Z159" s="62">
        <f t="shared" si="192"/>
        <v>0</v>
      </c>
      <c r="AA159" s="62">
        <f t="shared" si="193"/>
        <v>0</v>
      </c>
      <c r="AB159" s="62">
        <f t="shared" si="194"/>
        <v>0</v>
      </c>
      <c r="AC159" s="33">
        <f t="shared" si="195"/>
        <v>0</v>
      </c>
      <c r="AD159" s="69">
        <f t="shared" si="196"/>
        <v>0.90093741166713082</v>
      </c>
      <c r="AE159" s="70">
        <f t="shared" si="197"/>
        <v>0</v>
      </c>
      <c r="AF159" s="9"/>
      <c r="AG159" s="9"/>
      <c r="AH159" s="9"/>
      <c r="AI159" s="9"/>
      <c r="AJ159" s="9"/>
      <c r="AK159" s="9"/>
      <c r="AL159" s="9"/>
      <c r="AM159" s="75">
        <f t="shared" si="269"/>
        <v>0</v>
      </c>
      <c r="AN159" s="9"/>
      <c r="AO159" s="74">
        <f t="shared" si="198"/>
        <v>0</v>
      </c>
      <c r="AP159" s="75">
        <f t="shared" si="199"/>
        <v>0</v>
      </c>
      <c r="AQ159" s="76">
        <f t="shared" si="200"/>
        <v>0</v>
      </c>
      <c r="AR159" s="9"/>
      <c r="AS159" s="75">
        <f t="shared" si="201"/>
        <v>0</v>
      </c>
      <c r="AT159" s="74">
        <f t="shared" si="202"/>
        <v>0</v>
      </c>
      <c r="AU159" s="33">
        <f t="shared" si="203"/>
        <v>0</v>
      </c>
      <c r="AV159" s="9"/>
      <c r="AW159" s="74">
        <f t="shared" si="204"/>
        <v>0</v>
      </c>
      <c r="AX159" s="75">
        <f t="shared" si="205"/>
        <v>0</v>
      </c>
      <c r="AY159" s="76">
        <f t="shared" si="206"/>
        <v>0</v>
      </c>
      <c r="BB159" s="59">
        <f t="shared" si="207"/>
        <v>0</v>
      </c>
      <c r="BC159" s="59">
        <f t="shared" si="208"/>
        <v>0</v>
      </c>
      <c r="BD159" s="59">
        <f t="shared" si="209"/>
        <v>0</v>
      </c>
      <c r="BF159" s="59">
        <f t="shared" si="210"/>
        <v>0</v>
      </c>
      <c r="BG159" s="59">
        <f t="shared" si="211"/>
        <v>0</v>
      </c>
      <c r="BH159" s="59">
        <f t="shared" si="212"/>
        <v>0</v>
      </c>
      <c r="BI159" s="58">
        <f t="shared" si="213"/>
        <v>0</v>
      </c>
      <c r="BK159" s="59">
        <f t="shared" si="214"/>
        <v>0</v>
      </c>
      <c r="BL159" s="59">
        <f t="shared" si="215"/>
        <v>0</v>
      </c>
      <c r="BM159" s="59">
        <f t="shared" si="216"/>
        <v>0</v>
      </c>
      <c r="BN159" s="58">
        <f t="shared" si="217"/>
        <v>0</v>
      </c>
      <c r="BP159" s="58">
        <f t="shared" si="218"/>
        <v>0</v>
      </c>
      <c r="BR159" s="57">
        <f t="shared" si="219"/>
        <v>0</v>
      </c>
      <c r="BS159" s="57">
        <f t="shared" si="220"/>
        <v>0</v>
      </c>
      <c r="BT159" s="59">
        <f t="shared" si="221"/>
        <v>0</v>
      </c>
      <c r="BU159" s="58">
        <f t="shared" si="222"/>
        <v>0</v>
      </c>
      <c r="BW159" s="56">
        <f t="shared" si="223"/>
        <v>0</v>
      </c>
      <c r="BX159" s="14">
        <f t="shared" si="224"/>
        <v>0</v>
      </c>
      <c r="BY159" s="59">
        <f t="shared" si="225"/>
        <v>0</v>
      </c>
      <c r="BZ159" s="58">
        <f t="shared" si="226"/>
        <v>0</v>
      </c>
      <c r="CB159" s="58">
        <f t="shared" si="227"/>
        <v>0</v>
      </c>
      <c r="CD159" s="58">
        <f t="shared" si="228"/>
        <v>0</v>
      </c>
      <c r="CG159" s="59">
        <f t="shared" si="229"/>
        <v>0</v>
      </c>
      <c r="CH159" s="59">
        <f t="shared" si="230"/>
        <v>0</v>
      </c>
      <c r="CI159" s="59">
        <f t="shared" si="231"/>
        <v>0</v>
      </c>
      <c r="CK159" s="59">
        <f t="shared" si="232"/>
        <v>0</v>
      </c>
      <c r="CL159" s="59">
        <f t="shared" si="233"/>
        <v>0</v>
      </c>
      <c r="CM159" s="59">
        <f t="shared" si="234"/>
        <v>0</v>
      </c>
      <c r="CN159" s="58">
        <f t="shared" si="235"/>
        <v>0</v>
      </c>
      <c r="CP159" s="59">
        <f t="shared" si="236"/>
        <v>0</v>
      </c>
      <c r="CQ159" s="59">
        <f t="shared" si="237"/>
        <v>0</v>
      </c>
      <c r="CR159" s="59">
        <f t="shared" si="238"/>
        <v>0</v>
      </c>
      <c r="CS159" s="58">
        <f t="shared" si="239"/>
        <v>0</v>
      </c>
      <c r="CU159" s="59">
        <f t="shared" si="240"/>
        <v>0</v>
      </c>
      <c r="CV159" s="59">
        <f t="shared" si="241"/>
        <v>0</v>
      </c>
      <c r="CX159" s="59">
        <f t="shared" si="242"/>
        <v>0</v>
      </c>
      <c r="CY159" s="59">
        <f t="shared" si="243"/>
        <v>0</v>
      </c>
      <c r="CZ159" s="58">
        <f t="shared" si="244"/>
        <v>0</v>
      </c>
      <c r="DB159" s="59">
        <f t="shared" si="245"/>
        <v>0</v>
      </c>
      <c r="DC159" s="59">
        <f t="shared" si="246"/>
        <v>0</v>
      </c>
      <c r="DD159" s="58">
        <f t="shared" si="247"/>
        <v>0</v>
      </c>
      <c r="DF159" s="58">
        <f t="shared" si="248"/>
        <v>0</v>
      </c>
      <c r="DH159" s="58">
        <f t="shared" si="249"/>
        <v>0</v>
      </c>
      <c r="DJ159" s="57">
        <f t="shared" si="250"/>
        <v>0</v>
      </c>
      <c r="DK159" s="57">
        <f t="shared" si="251"/>
        <v>0</v>
      </c>
      <c r="DL159" s="59">
        <f t="shared" si="252"/>
        <v>0</v>
      </c>
      <c r="DM159" s="58">
        <f t="shared" si="253"/>
        <v>0</v>
      </c>
      <c r="DO159" s="56">
        <f t="shared" si="254"/>
        <v>0</v>
      </c>
      <c r="DP159" s="14">
        <f t="shared" si="255"/>
        <v>0</v>
      </c>
      <c r="DQ159" s="59">
        <f t="shared" si="256"/>
        <v>0</v>
      </c>
      <c r="DR159" s="49">
        <f t="shared" si="257"/>
        <v>0</v>
      </c>
      <c r="DT159" s="58">
        <f t="shared" si="258"/>
        <v>0</v>
      </c>
      <c r="DU159" s="58"/>
      <c r="DV159" s="59">
        <f t="shared" si="259"/>
        <v>0</v>
      </c>
      <c r="DX159" s="58">
        <f t="shared" si="260"/>
        <v>0</v>
      </c>
      <c r="EA159" s="59">
        <f t="shared" si="261"/>
        <v>0</v>
      </c>
      <c r="EB159" s="59">
        <f t="shared" si="262"/>
        <v>0</v>
      </c>
      <c r="EC159" s="58">
        <f t="shared" si="263"/>
        <v>0</v>
      </c>
      <c r="EE159" s="29">
        <f t="shared" si="264"/>
        <v>0</v>
      </c>
      <c r="EF159" s="29">
        <f t="shared" si="265"/>
        <v>0</v>
      </c>
      <c r="EG159" s="58">
        <f t="shared" si="266"/>
        <v>0</v>
      </c>
      <c r="EI159" s="58">
        <f t="shared" si="267"/>
        <v>0</v>
      </c>
      <c r="EK159" s="59">
        <v>157</v>
      </c>
      <c r="EL159" s="59">
        <f>APE!$N$91*EO158</f>
        <v>0</v>
      </c>
      <c r="EM159" s="59">
        <f>IF(EK159&gt;APE!$O$91,0,IF(EK159&gt;APE!$P$91,IF(APE!$E$91="SAC",APE!$C$93/(APE!$O$91-APE!$P$91),IF(APE!$E$91="PRICE",IF(EK159&gt;APE!$D$91,EN159-EL159,EN159-EL159-APE!$C$95/APE!$D$91),0)),0))</f>
        <v>0</v>
      </c>
      <c r="EN159" s="59">
        <f>IF(EK159&gt;APE!$O$91,0,IF(APE!$E$91="SAC",EL159+EM159,IF(APE!$E$91="PRICE",IF(EK159&gt;APE!$P$91,APE!$C$93*APE!$G$91,EL159),0)))</f>
        <v>0</v>
      </c>
      <c r="EO159" s="59">
        <f t="shared" si="268"/>
        <v>0</v>
      </c>
    </row>
    <row r="160" spans="21:145" x14ac:dyDescent="0.25">
      <c r="U160" s="61">
        <f t="shared" si="191"/>
        <v>50099</v>
      </c>
      <c r="V160" s="25">
        <f t="shared" si="189"/>
        <v>2037</v>
      </c>
      <c r="W160" s="25">
        <f t="shared" si="190"/>
        <v>2</v>
      </c>
      <c r="X160" s="25"/>
      <c r="Y160" s="25"/>
      <c r="Z160" s="62">
        <f t="shared" si="192"/>
        <v>0</v>
      </c>
      <c r="AA160" s="62">
        <f t="shared" si="193"/>
        <v>0</v>
      </c>
      <c r="AB160" s="62">
        <f t="shared" si="194"/>
        <v>0</v>
      </c>
      <c r="AC160" s="33">
        <f t="shared" si="195"/>
        <v>0</v>
      </c>
      <c r="AD160" s="69">
        <f t="shared" si="196"/>
        <v>0.90033897782656591</v>
      </c>
      <c r="AE160" s="70">
        <f t="shared" si="197"/>
        <v>0</v>
      </c>
      <c r="AF160" s="9"/>
      <c r="AG160" s="9"/>
      <c r="AH160" s="9"/>
      <c r="AI160" s="9"/>
      <c r="AJ160" s="9"/>
      <c r="AK160" s="9"/>
      <c r="AL160" s="9"/>
      <c r="AM160" s="75">
        <f t="shared" si="269"/>
        <v>0</v>
      </c>
      <c r="AN160" s="9"/>
      <c r="AO160" s="74">
        <f t="shared" si="198"/>
        <v>0</v>
      </c>
      <c r="AP160" s="75">
        <f t="shared" si="199"/>
        <v>0</v>
      </c>
      <c r="AQ160" s="76">
        <f t="shared" si="200"/>
        <v>0</v>
      </c>
      <c r="AR160" s="9"/>
      <c r="AS160" s="75">
        <f t="shared" si="201"/>
        <v>0</v>
      </c>
      <c r="AT160" s="74">
        <f t="shared" si="202"/>
        <v>0</v>
      </c>
      <c r="AU160" s="33">
        <f t="shared" si="203"/>
        <v>0</v>
      </c>
      <c r="AV160" s="9"/>
      <c r="AW160" s="74">
        <f t="shared" si="204"/>
        <v>0</v>
      </c>
      <c r="AX160" s="75">
        <f t="shared" si="205"/>
        <v>0</v>
      </c>
      <c r="AY160" s="76">
        <f t="shared" si="206"/>
        <v>0</v>
      </c>
      <c r="BB160" s="59">
        <f t="shared" si="207"/>
        <v>0</v>
      </c>
      <c r="BC160" s="59">
        <f t="shared" si="208"/>
        <v>0</v>
      </c>
      <c r="BD160" s="59">
        <f t="shared" si="209"/>
        <v>0</v>
      </c>
      <c r="BF160" s="59">
        <f t="shared" si="210"/>
        <v>0</v>
      </c>
      <c r="BG160" s="59">
        <f t="shared" si="211"/>
        <v>0</v>
      </c>
      <c r="BH160" s="59">
        <f t="shared" si="212"/>
        <v>0</v>
      </c>
      <c r="BI160" s="58">
        <f t="shared" si="213"/>
        <v>0</v>
      </c>
      <c r="BK160" s="59">
        <f t="shared" si="214"/>
        <v>0</v>
      </c>
      <c r="BL160" s="59">
        <f t="shared" si="215"/>
        <v>0</v>
      </c>
      <c r="BM160" s="59">
        <f t="shared" si="216"/>
        <v>0</v>
      </c>
      <c r="BN160" s="58">
        <f t="shared" si="217"/>
        <v>0</v>
      </c>
      <c r="BP160" s="58">
        <f t="shared" si="218"/>
        <v>0</v>
      </c>
      <c r="BR160" s="57">
        <f t="shared" si="219"/>
        <v>0</v>
      </c>
      <c r="BS160" s="57">
        <f t="shared" si="220"/>
        <v>0</v>
      </c>
      <c r="BT160" s="59">
        <f t="shared" si="221"/>
        <v>0</v>
      </c>
      <c r="BU160" s="58">
        <f t="shared" si="222"/>
        <v>0</v>
      </c>
      <c r="BW160" s="56">
        <f t="shared" si="223"/>
        <v>0</v>
      </c>
      <c r="BX160" s="14">
        <f t="shared" si="224"/>
        <v>0</v>
      </c>
      <c r="BY160" s="59">
        <f t="shared" si="225"/>
        <v>0</v>
      </c>
      <c r="BZ160" s="58">
        <f t="shared" si="226"/>
        <v>0</v>
      </c>
      <c r="CB160" s="58">
        <f t="shared" si="227"/>
        <v>0</v>
      </c>
      <c r="CD160" s="58">
        <f t="shared" si="228"/>
        <v>0</v>
      </c>
      <c r="CG160" s="59">
        <f t="shared" si="229"/>
        <v>0</v>
      </c>
      <c r="CH160" s="59">
        <f t="shared" si="230"/>
        <v>0</v>
      </c>
      <c r="CI160" s="59">
        <f t="shared" si="231"/>
        <v>0</v>
      </c>
      <c r="CK160" s="59">
        <f t="shared" si="232"/>
        <v>0</v>
      </c>
      <c r="CL160" s="59">
        <f t="shared" si="233"/>
        <v>0</v>
      </c>
      <c r="CM160" s="59">
        <f t="shared" si="234"/>
        <v>0</v>
      </c>
      <c r="CN160" s="58">
        <f t="shared" si="235"/>
        <v>0</v>
      </c>
      <c r="CP160" s="59">
        <f t="shared" si="236"/>
        <v>0</v>
      </c>
      <c r="CQ160" s="59">
        <f t="shared" si="237"/>
        <v>0</v>
      </c>
      <c r="CR160" s="59">
        <f t="shared" si="238"/>
        <v>0</v>
      </c>
      <c r="CS160" s="58">
        <f t="shared" si="239"/>
        <v>0</v>
      </c>
      <c r="CU160" s="59">
        <f t="shared" si="240"/>
        <v>0</v>
      </c>
      <c r="CV160" s="59">
        <f t="shared" si="241"/>
        <v>0</v>
      </c>
      <c r="CX160" s="59">
        <f t="shared" si="242"/>
        <v>0</v>
      </c>
      <c r="CY160" s="59">
        <f t="shared" si="243"/>
        <v>0</v>
      </c>
      <c r="CZ160" s="58">
        <f t="shared" si="244"/>
        <v>0</v>
      </c>
      <c r="DB160" s="59">
        <f t="shared" si="245"/>
        <v>0</v>
      </c>
      <c r="DC160" s="59">
        <f t="shared" si="246"/>
        <v>0</v>
      </c>
      <c r="DD160" s="58">
        <f t="shared" si="247"/>
        <v>0</v>
      </c>
      <c r="DF160" s="58">
        <f t="shared" si="248"/>
        <v>0</v>
      </c>
      <c r="DH160" s="58">
        <f t="shared" si="249"/>
        <v>0</v>
      </c>
      <c r="DJ160" s="57">
        <f t="shared" si="250"/>
        <v>0</v>
      </c>
      <c r="DK160" s="57">
        <f t="shared" si="251"/>
        <v>0</v>
      </c>
      <c r="DL160" s="59">
        <f t="shared" si="252"/>
        <v>0</v>
      </c>
      <c r="DM160" s="58">
        <f t="shared" si="253"/>
        <v>0</v>
      </c>
      <c r="DO160" s="56">
        <f t="shared" si="254"/>
        <v>0</v>
      </c>
      <c r="DP160" s="14">
        <f t="shared" si="255"/>
        <v>0</v>
      </c>
      <c r="DQ160" s="59">
        <f t="shared" si="256"/>
        <v>0</v>
      </c>
      <c r="DR160" s="49">
        <f t="shared" si="257"/>
        <v>0</v>
      </c>
      <c r="DT160" s="58">
        <f t="shared" si="258"/>
        <v>0</v>
      </c>
      <c r="DU160" s="58"/>
      <c r="DV160" s="59">
        <f t="shared" si="259"/>
        <v>0</v>
      </c>
      <c r="DX160" s="58">
        <f t="shared" si="260"/>
        <v>0</v>
      </c>
      <c r="EA160" s="59">
        <f t="shared" si="261"/>
        <v>0</v>
      </c>
      <c r="EB160" s="59">
        <f t="shared" si="262"/>
        <v>0</v>
      </c>
      <c r="EC160" s="58">
        <f t="shared" si="263"/>
        <v>0</v>
      </c>
      <c r="EE160" s="29">
        <f t="shared" si="264"/>
        <v>0</v>
      </c>
      <c r="EF160" s="29">
        <f t="shared" si="265"/>
        <v>0</v>
      </c>
      <c r="EG160" s="58">
        <f t="shared" si="266"/>
        <v>0</v>
      </c>
      <c r="EI160" s="58">
        <f t="shared" si="267"/>
        <v>0</v>
      </c>
      <c r="EK160" s="59">
        <v>158</v>
      </c>
      <c r="EL160" s="59">
        <f>APE!$N$91*EO159</f>
        <v>0</v>
      </c>
      <c r="EM160" s="59">
        <f>IF(EK160&gt;APE!$O$91,0,IF(EK160&gt;APE!$P$91,IF(APE!$E$91="SAC",APE!$C$93/(APE!$O$91-APE!$P$91),IF(APE!$E$91="PRICE",IF(EK160&gt;APE!$D$91,EN160-EL160,EN160-EL160-APE!$C$95/APE!$D$91),0)),0))</f>
        <v>0</v>
      </c>
      <c r="EN160" s="59">
        <f>IF(EK160&gt;APE!$O$91,0,IF(APE!$E$91="SAC",EL160+EM160,IF(APE!$E$91="PRICE",IF(EK160&gt;APE!$P$91,APE!$C$93*APE!$G$91,EL160),0)))</f>
        <v>0</v>
      </c>
      <c r="EO160" s="59">
        <f t="shared" si="268"/>
        <v>0</v>
      </c>
    </row>
    <row r="161" spans="21:145" x14ac:dyDescent="0.25">
      <c r="U161" s="61">
        <f t="shared" si="191"/>
        <v>50130</v>
      </c>
      <c r="V161" s="25">
        <f t="shared" si="189"/>
        <v>2037</v>
      </c>
      <c r="W161" s="25">
        <f t="shared" si="190"/>
        <v>3</v>
      </c>
      <c r="X161" s="25"/>
      <c r="Y161" s="25"/>
      <c r="Z161" s="62">
        <f t="shared" si="192"/>
        <v>0</v>
      </c>
      <c r="AA161" s="62">
        <f t="shared" si="193"/>
        <v>0</v>
      </c>
      <c r="AB161" s="62">
        <f t="shared" si="194"/>
        <v>0</v>
      </c>
      <c r="AC161" s="33">
        <f t="shared" si="195"/>
        <v>0</v>
      </c>
      <c r="AD161" s="69">
        <f t="shared" si="196"/>
        <v>0.89974094148648986</v>
      </c>
      <c r="AE161" s="70">
        <f t="shared" si="197"/>
        <v>0</v>
      </c>
      <c r="AF161" s="9"/>
      <c r="AG161" s="9"/>
      <c r="AH161" s="9"/>
      <c r="AI161" s="9"/>
      <c r="AJ161" s="9"/>
      <c r="AK161" s="9"/>
      <c r="AL161" s="9"/>
      <c r="AM161" s="75">
        <f t="shared" si="269"/>
        <v>0</v>
      </c>
      <c r="AN161" s="9"/>
      <c r="AO161" s="74">
        <f t="shared" si="198"/>
        <v>0</v>
      </c>
      <c r="AP161" s="75">
        <f t="shared" si="199"/>
        <v>0</v>
      </c>
      <c r="AQ161" s="76">
        <f t="shared" si="200"/>
        <v>0</v>
      </c>
      <c r="AR161" s="9"/>
      <c r="AS161" s="75">
        <f t="shared" si="201"/>
        <v>0</v>
      </c>
      <c r="AT161" s="74">
        <f t="shared" si="202"/>
        <v>0</v>
      </c>
      <c r="AU161" s="33">
        <f t="shared" si="203"/>
        <v>0</v>
      </c>
      <c r="AV161" s="9"/>
      <c r="AW161" s="74">
        <f t="shared" si="204"/>
        <v>0</v>
      </c>
      <c r="AX161" s="75">
        <f t="shared" si="205"/>
        <v>0</v>
      </c>
      <c r="AY161" s="76">
        <f t="shared" si="206"/>
        <v>0</v>
      </c>
      <c r="BB161" s="59">
        <f t="shared" si="207"/>
        <v>0</v>
      </c>
      <c r="BC161" s="59">
        <f t="shared" si="208"/>
        <v>0</v>
      </c>
      <c r="BD161" s="59">
        <f t="shared" si="209"/>
        <v>0</v>
      </c>
      <c r="BF161" s="59">
        <f t="shared" si="210"/>
        <v>0</v>
      </c>
      <c r="BG161" s="59">
        <f t="shared" si="211"/>
        <v>0</v>
      </c>
      <c r="BH161" s="59">
        <f t="shared" si="212"/>
        <v>0</v>
      </c>
      <c r="BI161" s="58">
        <f t="shared" si="213"/>
        <v>0</v>
      </c>
      <c r="BK161" s="59">
        <f t="shared" si="214"/>
        <v>0</v>
      </c>
      <c r="BL161" s="59">
        <f t="shared" si="215"/>
        <v>0</v>
      </c>
      <c r="BM161" s="59">
        <f t="shared" si="216"/>
        <v>0</v>
      </c>
      <c r="BN161" s="58">
        <f t="shared" si="217"/>
        <v>0</v>
      </c>
      <c r="BP161" s="58">
        <f t="shared" si="218"/>
        <v>0</v>
      </c>
      <c r="BR161" s="57">
        <f t="shared" si="219"/>
        <v>0</v>
      </c>
      <c r="BS161" s="57">
        <f t="shared" si="220"/>
        <v>0</v>
      </c>
      <c r="BT161" s="59">
        <f t="shared" si="221"/>
        <v>0</v>
      </c>
      <c r="BU161" s="58">
        <f t="shared" si="222"/>
        <v>0</v>
      </c>
      <c r="BW161" s="56">
        <f t="shared" si="223"/>
        <v>0</v>
      </c>
      <c r="BX161" s="14">
        <f t="shared" si="224"/>
        <v>0</v>
      </c>
      <c r="BY161" s="59">
        <f t="shared" si="225"/>
        <v>0</v>
      </c>
      <c r="BZ161" s="58">
        <f t="shared" si="226"/>
        <v>0</v>
      </c>
      <c r="CB161" s="58">
        <f t="shared" si="227"/>
        <v>0</v>
      </c>
      <c r="CD161" s="58">
        <f t="shared" si="228"/>
        <v>0</v>
      </c>
      <c r="CG161" s="59">
        <f t="shared" si="229"/>
        <v>0</v>
      </c>
      <c r="CH161" s="59">
        <f t="shared" si="230"/>
        <v>0</v>
      </c>
      <c r="CI161" s="59">
        <f t="shared" si="231"/>
        <v>0</v>
      </c>
      <c r="CK161" s="59">
        <f t="shared" si="232"/>
        <v>0</v>
      </c>
      <c r="CL161" s="59">
        <f t="shared" si="233"/>
        <v>0</v>
      </c>
      <c r="CM161" s="59">
        <f t="shared" si="234"/>
        <v>0</v>
      </c>
      <c r="CN161" s="58">
        <f t="shared" si="235"/>
        <v>0</v>
      </c>
      <c r="CP161" s="59">
        <f t="shared" si="236"/>
        <v>0</v>
      </c>
      <c r="CQ161" s="59">
        <f t="shared" si="237"/>
        <v>0</v>
      </c>
      <c r="CR161" s="59">
        <f t="shared" si="238"/>
        <v>0</v>
      </c>
      <c r="CS161" s="58">
        <f t="shared" si="239"/>
        <v>0</v>
      </c>
      <c r="CU161" s="59">
        <f t="shared" si="240"/>
        <v>0</v>
      </c>
      <c r="CV161" s="59">
        <f t="shared" si="241"/>
        <v>0</v>
      </c>
      <c r="CX161" s="59">
        <f t="shared" si="242"/>
        <v>0</v>
      </c>
      <c r="CY161" s="59">
        <f t="shared" si="243"/>
        <v>0</v>
      </c>
      <c r="CZ161" s="58">
        <f t="shared" si="244"/>
        <v>0</v>
      </c>
      <c r="DB161" s="59">
        <f t="shared" si="245"/>
        <v>0</v>
      </c>
      <c r="DC161" s="59">
        <f t="shared" si="246"/>
        <v>0</v>
      </c>
      <c r="DD161" s="58">
        <f t="shared" si="247"/>
        <v>0</v>
      </c>
      <c r="DF161" s="58">
        <f t="shared" si="248"/>
        <v>0</v>
      </c>
      <c r="DH161" s="58">
        <f t="shared" si="249"/>
        <v>0</v>
      </c>
      <c r="DJ161" s="57">
        <f t="shared" si="250"/>
        <v>0</v>
      </c>
      <c r="DK161" s="57">
        <f t="shared" si="251"/>
        <v>0</v>
      </c>
      <c r="DL161" s="59">
        <f t="shared" si="252"/>
        <v>0</v>
      </c>
      <c r="DM161" s="58">
        <f t="shared" si="253"/>
        <v>0</v>
      </c>
      <c r="DO161" s="56">
        <f t="shared" si="254"/>
        <v>0</v>
      </c>
      <c r="DP161" s="14">
        <f t="shared" si="255"/>
        <v>0</v>
      </c>
      <c r="DQ161" s="59">
        <f t="shared" si="256"/>
        <v>0</v>
      </c>
      <c r="DR161" s="49">
        <f t="shared" si="257"/>
        <v>0</v>
      </c>
      <c r="DT161" s="58">
        <f t="shared" si="258"/>
        <v>0</v>
      </c>
      <c r="DU161" s="58"/>
      <c r="DV161" s="59">
        <f t="shared" si="259"/>
        <v>0</v>
      </c>
      <c r="DX161" s="58">
        <f t="shared" si="260"/>
        <v>0</v>
      </c>
      <c r="EA161" s="59">
        <f t="shared" si="261"/>
        <v>0</v>
      </c>
      <c r="EB161" s="59">
        <f t="shared" si="262"/>
        <v>0</v>
      </c>
      <c r="EC161" s="58">
        <f t="shared" si="263"/>
        <v>0</v>
      </c>
      <c r="EE161" s="29">
        <f t="shared" si="264"/>
        <v>0</v>
      </c>
      <c r="EF161" s="29">
        <f t="shared" si="265"/>
        <v>0</v>
      </c>
      <c r="EG161" s="58">
        <f t="shared" si="266"/>
        <v>0</v>
      </c>
      <c r="EI161" s="58">
        <f t="shared" si="267"/>
        <v>0</v>
      </c>
      <c r="EK161" s="59">
        <v>159</v>
      </c>
      <c r="EL161" s="59">
        <f>APE!$N$91*EO160</f>
        <v>0</v>
      </c>
      <c r="EM161" s="59">
        <f>IF(EK161&gt;APE!$O$91,0,IF(EK161&gt;APE!$P$91,IF(APE!$E$91="SAC",APE!$C$93/(APE!$O$91-APE!$P$91),IF(APE!$E$91="PRICE",IF(EK161&gt;APE!$D$91,EN161-EL161,EN161-EL161-APE!$C$95/APE!$D$91),0)),0))</f>
        <v>0</v>
      </c>
      <c r="EN161" s="59">
        <f>IF(EK161&gt;APE!$O$91,0,IF(APE!$E$91="SAC",EL161+EM161,IF(APE!$E$91="PRICE",IF(EK161&gt;APE!$P$91,APE!$C$93*APE!$G$91,EL161),0)))</f>
        <v>0</v>
      </c>
      <c r="EO161" s="59">
        <f t="shared" si="268"/>
        <v>0</v>
      </c>
    </row>
    <row r="162" spans="21:145" s="16" customFormat="1" x14ac:dyDescent="0.25">
      <c r="U162" s="61">
        <f t="shared" si="191"/>
        <v>50160</v>
      </c>
      <c r="V162" s="25">
        <f t="shared" si="189"/>
        <v>2037</v>
      </c>
      <c r="W162" s="25">
        <f t="shared" si="190"/>
        <v>4</v>
      </c>
      <c r="X162" s="25"/>
      <c r="Y162" s="28"/>
      <c r="Z162" s="62">
        <f t="shared" si="192"/>
        <v>0</v>
      </c>
      <c r="AA162" s="62">
        <f t="shared" si="193"/>
        <v>0</v>
      </c>
      <c r="AB162" s="62">
        <f t="shared" si="194"/>
        <v>0</v>
      </c>
      <c r="AC162" s="33">
        <f t="shared" si="195"/>
        <v>0</v>
      </c>
      <c r="AD162" s="69">
        <f t="shared" si="196"/>
        <v>0.89914330238286899</v>
      </c>
      <c r="AE162" s="70">
        <f t="shared" si="197"/>
        <v>0</v>
      </c>
      <c r="AF162" s="9"/>
      <c r="AG162" s="9"/>
      <c r="AH162" s="9"/>
      <c r="AI162" s="9"/>
      <c r="AJ162" s="9"/>
      <c r="AK162" s="9"/>
      <c r="AL162" s="9"/>
      <c r="AM162" s="75">
        <f t="shared" si="269"/>
        <v>0</v>
      </c>
      <c r="AN162" s="9"/>
      <c r="AO162" s="74">
        <f t="shared" si="198"/>
        <v>0</v>
      </c>
      <c r="AP162" s="75">
        <f t="shared" si="199"/>
        <v>0</v>
      </c>
      <c r="AQ162" s="76">
        <f t="shared" si="200"/>
        <v>0</v>
      </c>
      <c r="AR162" s="9"/>
      <c r="AS162" s="75">
        <f t="shared" si="201"/>
        <v>0</v>
      </c>
      <c r="AT162" s="74">
        <f t="shared" si="202"/>
        <v>0</v>
      </c>
      <c r="AU162" s="33">
        <f t="shared" si="203"/>
        <v>0</v>
      </c>
      <c r="AV162" s="9"/>
      <c r="AW162" s="74">
        <f t="shared" si="204"/>
        <v>0</v>
      </c>
      <c r="AX162" s="75">
        <f t="shared" si="205"/>
        <v>0</v>
      </c>
      <c r="AY162" s="76">
        <f t="shared" si="206"/>
        <v>0</v>
      </c>
      <c r="BB162" s="59">
        <f t="shared" si="207"/>
        <v>0</v>
      </c>
      <c r="BC162" s="59">
        <f t="shared" si="208"/>
        <v>0</v>
      </c>
      <c r="BD162" s="59">
        <f t="shared" si="209"/>
        <v>0</v>
      </c>
      <c r="BF162" s="59">
        <f t="shared" si="210"/>
        <v>0</v>
      </c>
      <c r="BG162" s="59">
        <f t="shared" si="211"/>
        <v>0</v>
      </c>
      <c r="BH162" s="59">
        <f t="shared" si="212"/>
        <v>0</v>
      </c>
      <c r="BI162" s="58">
        <f t="shared" si="213"/>
        <v>0</v>
      </c>
      <c r="BK162" s="59">
        <f t="shared" si="214"/>
        <v>0</v>
      </c>
      <c r="BL162" s="59">
        <f t="shared" si="215"/>
        <v>0</v>
      </c>
      <c r="BM162" s="59">
        <f t="shared" si="216"/>
        <v>0</v>
      </c>
      <c r="BN162" s="58">
        <f t="shared" si="217"/>
        <v>0</v>
      </c>
      <c r="BP162" s="58">
        <f t="shared" si="218"/>
        <v>0</v>
      </c>
      <c r="BR162" s="57">
        <f t="shared" si="219"/>
        <v>0</v>
      </c>
      <c r="BS162" s="57">
        <f t="shared" si="220"/>
        <v>0</v>
      </c>
      <c r="BT162" s="59">
        <f t="shared" si="221"/>
        <v>0</v>
      </c>
      <c r="BU162" s="58">
        <f t="shared" si="222"/>
        <v>0</v>
      </c>
      <c r="BW162" s="56">
        <f t="shared" si="223"/>
        <v>0</v>
      </c>
      <c r="BX162" s="14">
        <f t="shared" si="224"/>
        <v>0</v>
      </c>
      <c r="BY162" s="59">
        <f t="shared" si="225"/>
        <v>0</v>
      </c>
      <c r="BZ162" s="58">
        <f t="shared" si="226"/>
        <v>0</v>
      </c>
      <c r="CB162" s="58">
        <f t="shared" si="227"/>
        <v>0</v>
      </c>
      <c r="CD162" s="58">
        <f t="shared" si="228"/>
        <v>0</v>
      </c>
      <c r="CG162" s="59">
        <f t="shared" si="229"/>
        <v>0</v>
      </c>
      <c r="CH162" s="59">
        <f t="shared" si="230"/>
        <v>0</v>
      </c>
      <c r="CI162" s="59">
        <f t="shared" si="231"/>
        <v>0</v>
      </c>
      <c r="CK162" s="59">
        <f t="shared" si="232"/>
        <v>0</v>
      </c>
      <c r="CL162" s="59">
        <f t="shared" si="233"/>
        <v>0</v>
      </c>
      <c r="CM162" s="59">
        <f t="shared" si="234"/>
        <v>0</v>
      </c>
      <c r="CN162" s="58">
        <f t="shared" si="235"/>
        <v>0</v>
      </c>
      <c r="CP162" s="59">
        <f t="shared" si="236"/>
        <v>0</v>
      </c>
      <c r="CQ162" s="59">
        <f t="shared" si="237"/>
        <v>0</v>
      </c>
      <c r="CR162" s="59">
        <f t="shared" si="238"/>
        <v>0</v>
      </c>
      <c r="CS162" s="58">
        <f t="shared" si="239"/>
        <v>0</v>
      </c>
      <c r="CU162" s="59">
        <f t="shared" si="240"/>
        <v>0</v>
      </c>
      <c r="CV162" s="59">
        <f t="shared" si="241"/>
        <v>0</v>
      </c>
      <c r="CX162" s="59">
        <f t="shared" si="242"/>
        <v>0</v>
      </c>
      <c r="CY162" s="59">
        <f t="shared" si="243"/>
        <v>0</v>
      </c>
      <c r="CZ162" s="58">
        <f t="shared" si="244"/>
        <v>0</v>
      </c>
      <c r="DB162" s="59">
        <f t="shared" si="245"/>
        <v>0</v>
      </c>
      <c r="DC162" s="59">
        <f t="shared" si="246"/>
        <v>0</v>
      </c>
      <c r="DD162" s="58">
        <f t="shared" si="247"/>
        <v>0</v>
      </c>
      <c r="DF162" s="58">
        <f t="shared" si="248"/>
        <v>0</v>
      </c>
      <c r="DH162" s="58">
        <f t="shared" si="249"/>
        <v>0</v>
      </c>
      <c r="DJ162" s="57">
        <f t="shared" si="250"/>
        <v>0</v>
      </c>
      <c r="DK162" s="57">
        <f t="shared" si="251"/>
        <v>0</v>
      </c>
      <c r="DL162" s="59">
        <f t="shared" si="252"/>
        <v>0</v>
      </c>
      <c r="DM162" s="58">
        <f t="shared" si="253"/>
        <v>0</v>
      </c>
      <c r="DO162" s="56">
        <f t="shared" si="254"/>
        <v>0</v>
      </c>
      <c r="DP162" s="14">
        <f t="shared" si="255"/>
        <v>0</v>
      </c>
      <c r="DQ162" s="59">
        <f t="shared" si="256"/>
        <v>0</v>
      </c>
      <c r="DR162" s="49">
        <f t="shared" si="257"/>
        <v>0</v>
      </c>
      <c r="DT162" s="58">
        <f t="shared" si="258"/>
        <v>0</v>
      </c>
      <c r="DU162" s="58"/>
      <c r="DV162" s="59">
        <f t="shared" si="259"/>
        <v>0</v>
      </c>
      <c r="DX162" s="58">
        <f t="shared" si="260"/>
        <v>0</v>
      </c>
      <c r="EA162" s="59">
        <f t="shared" si="261"/>
        <v>0</v>
      </c>
      <c r="EB162" s="59">
        <f t="shared" si="262"/>
        <v>0</v>
      </c>
      <c r="EC162" s="58">
        <f t="shared" si="263"/>
        <v>0</v>
      </c>
      <c r="EE162" s="29">
        <f t="shared" si="264"/>
        <v>0</v>
      </c>
      <c r="EF162" s="29">
        <f t="shared" si="265"/>
        <v>0</v>
      </c>
      <c r="EG162" s="58">
        <f t="shared" si="266"/>
        <v>0</v>
      </c>
      <c r="EI162" s="58">
        <f t="shared" si="267"/>
        <v>0</v>
      </c>
      <c r="EK162" s="59">
        <v>160</v>
      </c>
      <c r="EL162" s="59">
        <f>APE!$N$91*EO161</f>
        <v>0</v>
      </c>
      <c r="EM162" s="59">
        <f>IF(EK162&gt;APE!$O$91,0,IF(EK162&gt;APE!$P$91,IF(APE!$E$91="SAC",APE!$C$93/(APE!$O$91-APE!$P$91),IF(APE!$E$91="PRICE",IF(EK162&gt;APE!$D$91,EN162-EL162,EN162-EL162-APE!$C$95/APE!$D$91),0)),0))</f>
        <v>0</v>
      </c>
      <c r="EN162" s="59">
        <f>IF(EK162&gt;APE!$O$91,0,IF(APE!$E$91="SAC",EL162+EM162,IF(APE!$E$91="PRICE",IF(EK162&gt;APE!$P$91,APE!$C$93*APE!$G$91,EL162),0)))</f>
        <v>0</v>
      </c>
      <c r="EO162" s="59">
        <f t="shared" si="268"/>
        <v>0</v>
      </c>
    </row>
    <row r="163" spans="21:145" x14ac:dyDescent="0.25">
      <c r="U163" s="61">
        <f t="shared" si="191"/>
        <v>50191</v>
      </c>
      <c r="V163" s="25">
        <f t="shared" si="189"/>
        <v>2037</v>
      </c>
      <c r="W163" s="25">
        <f t="shared" si="190"/>
        <v>5</v>
      </c>
      <c r="X163" s="25"/>
      <c r="Y163" s="25"/>
      <c r="Z163" s="62">
        <f t="shared" si="192"/>
        <v>0</v>
      </c>
      <c r="AA163" s="62">
        <f t="shared" si="193"/>
        <v>0</v>
      </c>
      <c r="AB163" s="62">
        <f t="shared" si="194"/>
        <v>0</v>
      </c>
      <c r="AC163" s="33">
        <f t="shared" si="195"/>
        <v>0</v>
      </c>
      <c r="AD163" s="69">
        <f t="shared" si="196"/>
        <v>0.89854606025184514</v>
      </c>
      <c r="AE163" s="70">
        <f t="shared" si="197"/>
        <v>0</v>
      </c>
      <c r="AF163" s="9"/>
      <c r="AG163" s="9"/>
      <c r="AH163" s="9"/>
      <c r="AI163" s="9"/>
      <c r="AJ163" s="9"/>
      <c r="AK163" s="9"/>
      <c r="AL163" s="9"/>
      <c r="AM163" s="75">
        <f t="shared" si="269"/>
        <v>0</v>
      </c>
      <c r="AN163" s="9"/>
      <c r="AO163" s="74">
        <f t="shared" si="198"/>
        <v>0</v>
      </c>
      <c r="AP163" s="75">
        <f t="shared" si="199"/>
        <v>0</v>
      </c>
      <c r="AQ163" s="76">
        <f t="shared" si="200"/>
        <v>0</v>
      </c>
      <c r="AR163" s="9"/>
      <c r="AS163" s="75">
        <f t="shared" si="201"/>
        <v>0</v>
      </c>
      <c r="AT163" s="74">
        <f t="shared" si="202"/>
        <v>0</v>
      </c>
      <c r="AU163" s="33">
        <f t="shared" si="203"/>
        <v>0</v>
      </c>
      <c r="AV163" s="9"/>
      <c r="AW163" s="74">
        <f t="shared" si="204"/>
        <v>0</v>
      </c>
      <c r="AX163" s="75">
        <f t="shared" si="205"/>
        <v>0</v>
      </c>
      <c r="AY163" s="76">
        <f t="shared" si="206"/>
        <v>0</v>
      </c>
      <c r="BB163" s="59">
        <f t="shared" si="207"/>
        <v>0</v>
      </c>
      <c r="BC163" s="59">
        <f t="shared" si="208"/>
        <v>0</v>
      </c>
      <c r="BD163" s="59">
        <f t="shared" si="209"/>
        <v>0</v>
      </c>
      <c r="BF163" s="59">
        <f t="shared" si="210"/>
        <v>0</v>
      </c>
      <c r="BG163" s="59">
        <f t="shared" si="211"/>
        <v>0</v>
      </c>
      <c r="BH163" s="59">
        <f t="shared" si="212"/>
        <v>0</v>
      </c>
      <c r="BI163" s="58">
        <f t="shared" si="213"/>
        <v>0</v>
      </c>
      <c r="BK163" s="59">
        <f t="shared" si="214"/>
        <v>0</v>
      </c>
      <c r="BL163" s="59">
        <f t="shared" si="215"/>
        <v>0</v>
      </c>
      <c r="BM163" s="59">
        <f t="shared" si="216"/>
        <v>0</v>
      </c>
      <c r="BN163" s="58">
        <f t="shared" si="217"/>
        <v>0</v>
      </c>
      <c r="BP163" s="58">
        <f t="shared" si="218"/>
        <v>0</v>
      </c>
      <c r="BR163" s="57">
        <f t="shared" si="219"/>
        <v>0</v>
      </c>
      <c r="BS163" s="57">
        <f t="shared" si="220"/>
        <v>0</v>
      </c>
      <c r="BT163" s="59">
        <f t="shared" si="221"/>
        <v>0</v>
      </c>
      <c r="BU163" s="58">
        <f t="shared" si="222"/>
        <v>0</v>
      </c>
      <c r="BW163" s="56">
        <f t="shared" si="223"/>
        <v>0</v>
      </c>
      <c r="BX163" s="14">
        <f t="shared" si="224"/>
        <v>0</v>
      </c>
      <c r="BY163" s="59">
        <f t="shared" si="225"/>
        <v>0</v>
      </c>
      <c r="BZ163" s="58">
        <f t="shared" si="226"/>
        <v>0</v>
      </c>
      <c r="CB163" s="58">
        <f t="shared" si="227"/>
        <v>0</v>
      </c>
      <c r="CD163" s="58">
        <f t="shared" si="228"/>
        <v>0</v>
      </c>
      <c r="CG163" s="59">
        <f t="shared" si="229"/>
        <v>0</v>
      </c>
      <c r="CH163" s="59">
        <f t="shared" si="230"/>
        <v>0</v>
      </c>
      <c r="CI163" s="59">
        <f t="shared" si="231"/>
        <v>0</v>
      </c>
      <c r="CK163" s="59">
        <f t="shared" si="232"/>
        <v>0</v>
      </c>
      <c r="CL163" s="59">
        <f t="shared" si="233"/>
        <v>0</v>
      </c>
      <c r="CM163" s="59">
        <f t="shared" si="234"/>
        <v>0</v>
      </c>
      <c r="CN163" s="58">
        <f t="shared" si="235"/>
        <v>0</v>
      </c>
      <c r="CP163" s="59">
        <f t="shared" si="236"/>
        <v>0</v>
      </c>
      <c r="CQ163" s="59">
        <f t="shared" si="237"/>
        <v>0</v>
      </c>
      <c r="CR163" s="59">
        <f t="shared" si="238"/>
        <v>0</v>
      </c>
      <c r="CS163" s="58">
        <f t="shared" si="239"/>
        <v>0</v>
      </c>
      <c r="CU163" s="59">
        <f t="shared" si="240"/>
        <v>0</v>
      </c>
      <c r="CV163" s="59">
        <f t="shared" si="241"/>
        <v>0</v>
      </c>
      <c r="CX163" s="59">
        <f t="shared" si="242"/>
        <v>0</v>
      </c>
      <c r="CY163" s="59">
        <f t="shared" si="243"/>
        <v>0</v>
      </c>
      <c r="CZ163" s="58">
        <f t="shared" si="244"/>
        <v>0</v>
      </c>
      <c r="DB163" s="59">
        <f t="shared" si="245"/>
        <v>0</v>
      </c>
      <c r="DC163" s="59">
        <f t="shared" si="246"/>
        <v>0</v>
      </c>
      <c r="DD163" s="58">
        <f t="shared" si="247"/>
        <v>0</v>
      </c>
      <c r="DF163" s="58">
        <f t="shared" si="248"/>
        <v>0</v>
      </c>
      <c r="DH163" s="58">
        <f t="shared" si="249"/>
        <v>0</v>
      </c>
      <c r="DJ163" s="57">
        <f t="shared" si="250"/>
        <v>0</v>
      </c>
      <c r="DK163" s="57">
        <f t="shared" si="251"/>
        <v>0</v>
      </c>
      <c r="DL163" s="59">
        <f t="shared" si="252"/>
        <v>0</v>
      </c>
      <c r="DM163" s="58">
        <f t="shared" si="253"/>
        <v>0</v>
      </c>
      <c r="DO163" s="56">
        <f t="shared" si="254"/>
        <v>0</v>
      </c>
      <c r="DP163" s="14">
        <f t="shared" si="255"/>
        <v>0</v>
      </c>
      <c r="DQ163" s="59">
        <f t="shared" si="256"/>
        <v>0</v>
      </c>
      <c r="DR163" s="49">
        <f t="shared" si="257"/>
        <v>0</v>
      </c>
      <c r="DT163" s="58">
        <f t="shared" si="258"/>
        <v>0</v>
      </c>
      <c r="DU163" s="58"/>
      <c r="DV163" s="59">
        <f t="shared" si="259"/>
        <v>0</v>
      </c>
      <c r="DX163" s="58">
        <f t="shared" si="260"/>
        <v>0</v>
      </c>
      <c r="EA163" s="59">
        <f t="shared" si="261"/>
        <v>0</v>
      </c>
      <c r="EB163" s="59">
        <f t="shared" si="262"/>
        <v>0</v>
      </c>
      <c r="EC163" s="58">
        <f t="shared" si="263"/>
        <v>0</v>
      </c>
      <c r="EE163" s="29">
        <f t="shared" si="264"/>
        <v>0</v>
      </c>
      <c r="EF163" s="29">
        <f t="shared" si="265"/>
        <v>0</v>
      </c>
      <c r="EG163" s="58">
        <f t="shared" si="266"/>
        <v>0</v>
      </c>
      <c r="EI163" s="58">
        <f t="shared" si="267"/>
        <v>0</v>
      </c>
      <c r="EK163" s="59">
        <v>161</v>
      </c>
      <c r="EL163" s="59">
        <f>APE!$N$91*EO162</f>
        <v>0</v>
      </c>
      <c r="EM163" s="59">
        <f>IF(EK163&gt;APE!$O$91,0,IF(EK163&gt;APE!$P$91,IF(APE!$E$91="SAC",APE!$C$93/(APE!$O$91-APE!$P$91),IF(APE!$E$91="PRICE",IF(EK163&gt;APE!$D$91,EN163-EL163,EN163-EL163-APE!$C$95/APE!$D$91),0)),0))</f>
        <v>0</v>
      </c>
      <c r="EN163" s="59">
        <f>IF(EK163&gt;APE!$O$91,0,IF(APE!$E$91="SAC",EL163+EM163,IF(APE!$E$91="PRICE",IF(EK163&gt;APE!$P$91,APE!$C$93*APE!$G$91,EL163),0)))</f>
        <v>0</v>
      </c>
      <c r="EO163" s="59">
        <f t="shared" si="268"/>
        <v>0</v>
      </c>
    </row>
    <row r="164" spans="21:145" x14ac:dyDescent="0.25">
      <c r="U164" s="61">
        <f t="shared" si="191"/>
        <v>50221</v>
      </c>
      <c r="V164" s="25">
        <f t="shared" si="189"/>
        <v>2037</v>
      </c>
      <c r="W164" s="25">
        <f t="shared" si="190"/>
        <v>6</v>
      </c>
      <c r="X164" s="25"/>
      <c r="Y164" s="25"/>
      <c r="Z164" s="62">
        <f t="shared" si="192"/>
        <v>0</v>
      </c>
      <c r="AA164" s="62">
        <f t="shared" si="193"/>
        <v>0</v>
      </c>
      <c r="AB164" s="62">
        <f t="shared" si="194"/>
        <v>0</v>
      </c>
      <c r="AC164" s="33">
        <f t="shared" si="195"/>
        <v>0</v>
      </c>
      <c r="AD164" s="69">
        <f t="shared" si="196"/>
        <v>0.89794921482973533</v>
      </c>
      <c r="AE164" s="70">
        <f t="shared" si="197"/>
        <v>0</v>
      </c>
      <c r="AF164" s="9"/>
      <c r="AG164" s="9"/>
      <c r="AH164" s="9"/>
      <c r="AI164" s="9"/>
      <c r="AJ164" s="9"/>
      <c r="AK164" s="9"/>
      <c r="AL164" s="9"/>
      <c r="AM164" s="75">
        <f t="shared" si="269"/>
        <v>0</v>
      </c>
      <c r="AN164" s="9"/>
      <c r="AO164" s="74">
        <f t="shared" si="198"/>
        <v>0</v>
      </c>
      <c r="AP164" s="75">
        <f t="shared" si="199"/>
        <v>0</v>
      </c>
      <c r="AQ164" s="76">
        <f t="shared" si="200"/>
        <v>0</v>
      </c>
      <c r="AR164" s="9"/>
      <c r="AS164" s="75">
        <f t="shared" si="201"/>
        <v>0</v>
      </c>
      <c r="AT164" s="74">
        <f t="shared" si="202"/>
        <v>0</v>
      </c>
      <c r="AU164" s="33">
        <f t="shared" si="203"/>
        <v>0</v>
      </c>
      <c r="AV164" s="9"/>
      <c r="AW164" s="74">
        <f t="shared" si="204"/>
        <v>0</v>
      </c>
      <c r="AX164" s="75">
        <f t="shared" si="205"/>
        <v>0</v>
      </c>
      <c r="AY164" s="76">
        <f t="shared" si="206"/>
        <v>0</v>
      </c>
      <c r="BB164" s="59">
        <f t="shared" si="207"/>
        <v>0</v>
      </c>
      <c r="BC164" s="59">
        <f t="shared" si="208"/>
        <v>0</v>
      </c>
      <c r="BD164" s="59">
        <f t="shared" si="209"/>
        <v>0</v>
      </c>
      <c r="BF164" s="59">
        <f t="shared" si="210"/>
        <v>0</v>
      </c>
      <c r="BG164" s="59">
        <f t="shared" si="211"/>
        <v>0</v>
      </c>
      <c r="BH164" s="59">
        <f t="shared" si="212"/>
        <v>0</v>
      </c>
      <c r="BI164" s="58">
        <f t="shared" si="213"/>
        <v>0</v>
      </c>
      <c r="BK164" s="59">
        <f t="shared" si="214"/>
        <v>0</v>
      </c>
      <c r="BL164" s="59">
        <f t="shared" si="215"/>
        <v>0</v>
      </c>
      <c r="BM164" s="59">
        <f t="shared" si="216"/>
        <v>0</v>
      </c>
      <c r="BN164" s="58">
        <f t="shared" si="217"/>
        <v>0</v>
      </c>
      <c r="BP164" s="58">
        <f t="shared" si="218"/>
        <v>0</v>
      </c>
      <c r="BR164" s="57">
        <f t="shared" si="219"/>
        <v>0</v>
      </c>
      <c r="BS164" s="57">
        <f t="shared" si="220"/>
        <v>0</v>
      </c>
      <c r="BT164" s="59">
        <f t="shared" si="221"/>
        <v>0</v>
      </c>
      <c r="BU164" s="58">
        <f t="shared" si="222"/>
        <v>0</v>
      </c>
      <c r="BW164" s="56">
        <f t="shared" si="223"/>
        <v>0</v>
      </c>
      <c r="BX164" s="14">
        <f t="shared" si="224"/>
        <v>0</v>
      </c>
      <c r="BY164" s="59">
        <f t="shared" si="225"/>
        <v>0</v>
      </c>
      <c r="BZ164" s="58">
        <f t="shared" si="226"/>
        <v>0</v>
      </c>
      <c r="CB164" s="58">
        <f t="shared" si="227"/>
        <v>0</v>
      </c>
      <c r="CD164" s="58">
        <f t="shared" si="228"/>
        <v>0</v>
      </c>
      <c r="CG164" s="59">
        <f t="shared" si="229"/>
        <v>0</v>
      </c>
      <c r="CH164" s="59">
        <f t="shared" si="230"/>
        <v>0</v>
      </c>
      <c r="CI164" s="59">
        <f t="shared" si="231"/>
        <v>0</v>
      </c>
      <c r="CK164" s="59">
        <f t="shared" si="232"/>
        <v>0</v>
      </c>
      <c r="CL164" s="59">
        <f t="shared" si="233"/>
        <v>0</v>
      </c>
      <c r="CM164" s="59">
        <f t="shared" si="234"/>
        <v>0</v>
      </c>
      <c r="CN164" s="58">
        <f t="shared" si="235"/>
        <v>0</v>
      </c>
      <c r="CP164" s="59">
        <f t="shared" si="236"/>
        <v>0</v>
      </c>
      <c r="CQ164" s="59">
        <f t="shared" si="237"/>
        <v>0</v>
      </c>
      <c r="CR164" s="59">
        <f t="shared" si="238"/>
        <v>0</v>
      </c>
      <c r="CS164" s="58">
        <f t="shared" si="239"/>
        <v>0</v>
      </c>
      <c r="CU164" s="59">
        <f t="shared" si="240"/>
        <v>0</v>
      </c>
      <c r="CV164" s="59">
        <f t="shared" si="241"/>
        <v>0</v>
      </c>
      <c r="CX164" s="59">
        <f t="shared" si="242"/>
        <v>0</v>
      </c>
      <c r="CY164" s="59">
        <f t="shared" si="243"/>
        <v>0</v>
      </c>
      <c r="CZ164" s="58">
        <f t="shared" si="244"/>
        <v>0</v>
      </c>
      <c r="DB164" s="59">
        <f t="shared" si="245"/>
        <v>0</v>
      </c>
      <c r="DC164" s="59">
        <f t="shared" si="246"/>
        <v>0</v>
      </c>
      <c r="DD164" s="58">
        <f t="shared" si="247"/>
        <v>0</v>
      </c>
      <c r="DF164" s="58">
        <f t="shared" si="248"/>
        <v>0</v>
      </c>
      <c r="DH164" s="58">
        <f t="shared" si="249"/>
        <v>0</v>
      </c>
      <c r="DJ164" s="57">
        <f t="shared" si="250"/>
        <v>0</v>
      </c>
      <c r="DK164" s="57">
        <f t="shared" si="251"/>
        <v>0</v>
      </c>
      <c r="DL164" s="59">
        <f t="shared" si="252"/>
        <v>0</v>
      </c>
      <c r="DM164" s="58">
        <f t="shared" si="253"/>
        <v>0</v>
      </c>
      <c r="DO164" s="56">
        <f t="shared" si="254"/>
        <v>0</v>
      </c>
      <c r="DP164" s="14">
        <f t="shared" si="255"/>
        <v>0</v>
      </c>
      <c r="DQ164" s="59">
        <f t="shared" si="256"/>
        <v>0</v>
      </c>
      <c r="DR164" s="49">
        <f t="shared" si="257"/>
        <v>0</v>
      </c>
      <c r="DT164" s="58">
        <f t="shared" si="258"/>
        <v>0</v>
      </c>
      <c r="DU164" s="58"/>
      <c r="DV164" s="59">
        <f t="shared" si="259"/>
        <v>0</v>
      </c>
      <c r="DX164" s="58">
        <f t="shared" si="260"/>
        <v>0</v>
      </c>
      <c r="EA164" s="59">
        <f t="shared" si="261"/>
        <v>0</v>
      </c>
      <c r="EB164" s="59">
        <f t="shared" si="262"/>
        <v>0</v>
      </c>
      <c r="EC164" s="58">
        <f t="shared" si="263"/>
        <v>0</v>
      </c>
      <c r="EE164" s="29">
        <f t="shared" si="264"/>
        <v>0</v>
      </c>
      <c r="EF164" s="29">
        <f t="shared" si="265"/>
        <v>0</v>
      </c>
      <c r="EG164" s="58">
        <f t="shared" si="266"/>
        <v>0</v>
      </c>
      <c r="EI164" s="58">
        <f t="shared" si="267"/>
        <v>0</v>
      </c>
      <c r="EK164" s="59">
        <v>162</v>
      </c>
      <c r="EL164" s="59">
        <f>APE!$N$91*EO163</f>
        <v>0</v>
      </c>
      <c r="EM164" s="59">
        <f>IF(EK164&gt;APE!$O$91,0,IF(EK164&gt;APE!$P$91,IF(APE!$E$91="SAC",APE!$C$93/(APE!$O$91-APE!$P$91),IF(APE!$E$91="PRICE",IF(EK164&gt;APE!$D$91,EN164-EL164,EN164-EL164-APE!$C$95/APE!$D$91),0)),0))</f>
        <v>0</v>
      </c>
      <c r="EN164" s="59">
        <f>IF(EK164&gt;APE!$O$91,0,IF(APE!$E$91="SAC",EL164+EM164,IF(APE!$E$91="PRICE",IF(EK164&gt;APE!$P$91,APE!$C$93*APE!$G$91,EL164),0)))</f>
        <v>0</v>
      </c>
      <c r="EO164" s="59">
        <f t="shared" si="268"/>
        <v>0</v>
      </c>
    </row>
    <row r="165" spans="21:145" x14ac:dyDescent="0.25">
      <c r="U165" s="61">
        <f t="shared" si="191"/>
        <v>50252</v>
      </c>
      <c r="V165" s="25">
        <f t="shared" si="189"/>
        <v>2037</v>
      </c>
      <c r="W165" s="25">
        <f t="shared" si="190"/>
        <v>7</v>
      </c>
      <c r="X165" s="25"/>
      <c r="Y165" s="25"/>
      <c r="Z165" s="62">
        <f t="shared" si="192"/>
        <v>0</v>
      </c>
      <c r="AA165" s="62">
        <f t="shared" si="193"/>
        <v>0</v>
      </c>
      <c r="AB165" s="62">
        <f t="shared" si="194"/>
        <v>0</v>
      </c>
      <c r="AC165" s="33">
        <f t="shared" si="195"/>
        <v>0</v>
      </c>
      <c r="AD165" s="69">
        <f t="shared" si="196"/>
        <v>0.89735276585303181</v>
      </c>
      <c r="AE165" s="70">
        <f t="shared" si="197"/>
        <v>0</v>
      </c>
      <c r="AF165" s="9"/>
      <c r="AG165" s="9"/>
      <c r="AH165" s="9"/>
      <c r="AI165" s="9"/>
      <c r="AJ165" s="9"/>
      <c r="AK165" s="9"/>
      <c r="AL165" s="9"/>
      <c r="AM165" s="75">
        <f t="shared" si="269"/>
        <v>0</v>
      </c>
      <c r="AN165" s="9"/>
      <c r="AO165" s="74">
        <f t="shared" si="198"/>
        <v>0</v>
      </c>
      <c r="AP165" s="75">
        <f t="shared" si="199"/>
        <v>0</v>
      </c>
      <c r="AQ165" s="76">
        <f t="shared" si="200"/>
        <v>0</v>
      </c>
      <c r="AR165" s="9"/>
      <c r="AS165" s="75">
        <f t="shared" si="201"/>
        <v>0</v>
      </c>
      <c r="AT165" s="74">
        <f t="shared" si="202"/>
        <v>0</v>
      </c>
      <c r="AU165" s="33">
        <f t="shared" si="203"/>
        <v>0</v>
      </c>
      <c r="AV165" s="9"/>
      <c r="AW165" s="74">
        <f t="shared" si="204"/>
        <v>0</v>
      </c>
      <c r="AX165" s="75">
        <f t="shared" si="205"/>
        <v>0</v>
      </c>
      <c r="AY165" s="76">
        <f t="shared" si="206"/>
        <v>0</v>
      </c>
      <c r="BB165" s="59">
        <f t="shared" si="207"/>
        <v>0</v>
      </c>
      <c r="BC165" s="59">
        <f t="shared" si="208"/>
        <v>0</v>
      </c>
      <c r="BD165" s="59">
        <f t="shared" si="209"/>
        <v>0</v>
      </c>
      <c r="BF165" s="59">
        <f t="shared" si="210"/>
        <v>0</v>
      </c>
      <c r="BG165" s="59">
        <f t="shared" si="211"/>
        <v>0</v>
      </c>
      <c r="BH165" s="59">
        <f t="shared" si="212"/>
        <v>0</v>
      </c>
      <c r="BI165" s="58">
        <f t="shared" si="213"/>
        <v>0</v>
      </c>
      <c r="BK165" s="59">
        <f t="shared" si="214"/>
        <v>0</v>
      </c>
      <c r="BL165" s="59">
        <f t="shared" si="215"/>
        <v>0</v>
      </c>
      <c r="BM165" s="59">
        <f t="shared" si="216"/>
        <v>0</v>
      </c>
      <c r="BN165" s="58">
        <f t="shared" si="217"/>
        <v>0</v>
      </c>
      <c r="BP165" s="58">
        <f t="shared" si="218"/>
        <v>0</v>
      </c>
      <c r="BR165" s="57">
        <f t="shared" si="219"/>
        <v>0</v>
      </c>
      <c r="BS165" s="57">
        <f t="shared" si="220"/>
        <v>0</v>
      </c>
      <c r="BT165" s="59">
        <f t="shared" si="221"/>
        <v>0</v>
      </c>
      <c r="BU165" s="58">
        <f t="shared" si="222"/>
        <v>0</v>
      </c>
      <c r="BW165" s="56">
        <f t="shared" si="223"/>
        <v>0</v>
      </c>
      <c r="BX165" s="14">
        <f t="shared" si="224"/>
        <v>0</v>
      </c>
      <c r="BY165" s="59">
        <f t="shared" si="225"/>
        <v>0</v>
      </c>
      <c r="BZ165" s="58">
        <f t="shared" si="226"/>
        <v>0</v>
      </c>
      <c r="CB165" s="58">
        <f t="shared" si="227"/>
        <v>0</v>
      </c>
      <c r="CD165" s="58">
        <f t="shared" si="228"/>
        <v>0</v>
      </c>
      <c r="CG165" s="59">
        <f t="shared" si="229"/>
        <v>0</v>
      </c>
      <c r="CH165" s="59">
        <f t="shared" si="230"/>
        <v>0</v>
      </c>
      <c r="CI165" s="59">
        <f t="shared" si="231"/>
        <v>0</v>
      </c>
      <c r="CK165" s="59">
        <f t="shared" si="232"/>
        <v>0</v>
      </c>
      <c r="CL165" s="59">
        <f t="shared" si="233"/>
        <v>0</v>
      </c>
      <c r="CM165" s="59">
        <f t="shared" si="234"/>
        <v>0</v>
      </c>
      <c r="CN165" s="58">
        <f t="shared" si="235"/>
        <v>0</v>
      </c>
      <c r="CP165" s="59">
        <f t="shared" si="236"/>
        <v>0</v>
      </c>
      <c r="CQ165" s="59">
        <f t="shared" si="237"/>
        <v>0</v>
      </c>
      <c r="CR165" s="59">
        <f t="shared" si="238"/>
        <v>0</v>
      </c>
      <c r="CS165" s="58">
        <f t="shared" si="239"/>
        <v>0</v>
      </c>
      <c r="CU165" s="59">
        <f t="shared" si="240"/>
        <v>0</v>
      </c>
      <c r="CV165" s="59">
        <f t="shared" si="241"/>
        <v>0</v>
      </c>
      <c r="CX165" s="59">
        <f t="shared" si="242"/>
        <v>0</v>
      </c>
      <c r="CY165" s="59">
        <f t="shared" si="243"/>
        <v>0</v>
      </c>
      <c r="CZ165" s="58">
        <f t="shared" si="244"/>
        <v>0</v>
      </c>
      <c r="DB165" s="59">
        <f t="shared" si="245"/>
        <v>0</v>
      </c>
      <c r="DC165" s="59">
        <f t="shared" si="246"/>
        <v>0</v>
      </c>
      <c r="DD165" s="58">
        <f t="shared" si="247"/>
        <v>0</v>
      </c>
      <c r="DF165" s="58">
        <f t="shared" si="248"/>
        <v>0</v>
      </c>
      <c r="DH165" s="58">
        <f t="shared" si="249"/>
        <v>0</v>
      </c>
      <c r="DJ165" s="57">
        <f t="shared" si="250"/>
        <v>0</v>
      </c>
      <c r="DK165" s="57">
        <f t="shared" si="251"/>
        <v>0</v>
      </c>
      <c r="DL165" s="59">
        <f t="shared" si="252"/>
        <v>0</v>
      </c>
      <c r="DM165" s="58">
        <f t="shared" si="253"/>
        <v>0</v>
      </c>
      <c r="DO165" s="56">
        <f t="shared" si="254"/>
        <v>0</v>
      </c>
      <c r="DP165" s="14">
        <f t="shared" si="255"/>
        <v>0</v>
      </c>
      <c r="DQ165" s="59">
        <f t="shared" si="256"/>
        <v>0</v>
      </c>
      <c r="DR165" s="49">
        <f t="shared" si="257"/>
        <v>0</v>
      </c>
      <c r="DT165" s="58">
        <f t="shared" si="258"/>
        <v>0</v>
      </c>
      <c r="DU165" s="58"/>
      <c r="DV165" s="59">
        <f t="shared" si="259"/>
        <v>0</v>
      </c>
      <c r="DX165" s="58">
        <f t="shared" si="260"/>
        <v>0</v>
      </c>
      <c r="EA165" s="59">
        <f t="shared" si="261"/>
        <v>0</v>
      </c>
      <c r="EB165" s="59">
        <f t="shared" si="262"/>
        <v>0</v>
      </c>
      <c r="EC165" s="58">
        <f t="shared" si="263"/>
        <v>0</v>
      </c>
      <c r="EE165" s="29">
        <f t="shared" si="264"/>
        <v>0</v>
      </c>
      <c r="EF165" s="29">
        <f t="shared" si="265"/>
        <v>0</v>
      </c>
      <c r="EG165" s="58">
        <f t="shared" si="266"/>
        <v>0</v>
      </c>
      <c r="EI165" s="58">
        <f t="shared" si="267"/>
        <v>0</v>
      </c>
      <c r="EK165" s="59">
        <v>163</v>
      </c>
      <c r="EL165" s="59">
        <f>APE!$N$91*EO164</f>
        <v>0</v>
      </c>
      <c r="EM165" s="59">
        <f>IF(EK165&gt;APE!$O$91,0,IF(EK165&gt;APE!$P$91,IF(APE!$E$91="SAC",APE!$C$93/(APE!$O$91-APE!$P$91),IF(APE!$E$91="PRICE",IF(EK165&gt;APE!$D$91,EN165-EL165,EN165-EL165-APE!$C$95/APE!$D$91),0)),0))</f>
        <v>0</v>
      </c>
      <c r="EN165" s="59">
        <f>IF(EK165&gt;APE!$O$91,0,IF(APE!$E$91="SAC",EL165+EM165,IF(APE!$E$91="PRICE",IF(EK165&gt;APE!$P$91,APE!$C$93*APE!$G$91,EL165),0)))</f>
        <v>0</v>
      </c>
      <c r="EO165" s="59">
        <f t="shared" si="268"/>
        <v>0</v>
      </c>
    </row>
    <row r="166" spans="21:145" x14ac:dyDescent="0.25">
      <c r="U166" s="61">
        <f t="shared" si="191"/>
        <v>50283</v>
      </c>
      <c r="V166" s="25">
        <f t="shared" si="189"/>
        <v>2037</v>
      </c>
      <c r="W166" s="25">
        <f t="shared" si="190"/>
        <v>8</v>
      </c>
      <c r="X166" s="25"/>
      <c r="Y166" s="25"/>
      <c r="Z166" s="62">
        <f t="shared" si="192"/>
        <v>0</v>
      </c>
      <c r="AA166" s="62">
        <f t="shared" si="193"/>
        <v>0</v>
      </c>
      <c r="AB166" s="62">
        <f t="shared" si="194"/>
        <v>0</v>
      </c>
      <c r="AC166" s="33">
        <f t="shared" si="195"/>
        <v>0</v>
      </c>
      <c r="AD166" s="69">
        <f t="shared" si="196"/>
        <v>0.89675671305840177</v>
      </c>
      <c r="AE166" s="70">
        <f t="shared" si="197"/>
        <v>0</v>
      </c>
      <c r="AF166" s="9"/>
      <c r="AG166" s="9"/>
      <c r="AH166" s="9"/>
      <c r="AI166" s="9"/>
      <c r="AJ166" s="9"/>
      <c r="AK166" s="9"/>
      <c r="AL166" s="9"/>
      <c r="AM166" s="75">
        <f t="shared" si="269"/>
        <v>0</v>
      </c>
      <c r="AN166" s="9"/>
      <c r="AO166" s="74">
        <f t="shared" si="198"/>
        <v>0</v>
      </c>
      <c r="AP166" s="75">
        <f t="shared" si="199"/>
        <v>0</v>
      </c>
      <c r="AQ166" s="76">
        <f t="shared" si="200"/>
        <v>0</v>
      </c>
      <c r="AR166" s="9"/>
      <c r="AS166" s="75">
        <f t="shared" si="201"/>
        <v>0</v>
      </c>
      <c r="AT166" s="74">
        <f t="shared" si="202"/>
        <v>0</v>
      </c>
      <c r="AU166" s="33">
        <f t="shared" si="203"/>
        <v>0</v>
      </c>
      <c r="AV166" s="9"/>
      <c r="AW166" s="74">
        <f t="shared" si="204"/>
        <v>0</v>
      </c>
      <c r="AX166" s="75">
        <f t="shared" si="205"/>
        <v>0</v>
      </c>
      <c r="AY166" s="76">
        <f t="shared" si="206"/>
        <v>0</v>
      </c>
      <c r="BB166" s="59">
        <f t="shared" si="207"/>
        <v>0</v>
      </c>
      <c r="BC166" s="59">
        <f t="shared" si="208"/>
        <v>0</v>
      </c>
      <c r="BD166" s="59">
        <f t="shared" si="209"/>
        <v>0</v>
      </c>
      <c r="BF166" s="59">
        <f t="shared" si="210"/>
        <v>0</v>
      </c>
      <c r="BG166" s="59">
        <f t="shared" si="211"/>
        <v>0</v>
      </c>
      <c r="BH166" s="59">
        <f t="shared" si="212"/>
        <v>0</v>
      </c>
      <c r="BI166" s="58">
        <f t="shared" si="213"/>
        <v>0</v>
      </c>
      <c r="BK166" s="59">
        <f t="shared" si="214"/>
        <v>0</v>
      </c>
      <c r="BL166" s="59">
        <f t="shared" si="215"/>
        <v>0</v>
      </c>
      <c r="BM166" s="59">
        <f t="shared" si="216"/>
        <v>0</v>
      </c>
      <c r="BN166" s="58">
        <f t="shared" si="217"/>
        <v>0</v>
      </c>
      <c r="BP166" s="58">
        <f t="shared" si="218"/>
        <v>0</v>
      </c>
      <c r="BR166" s="57">
        <f t="shared" si="219"/>
        <v>0</v>
      </c>
      <c r="BS166" s="57">
        <f t="shared" si="220"/>
        <v>0</v>
      </c>
      <c r="BT166" s="59">
        <f t="shared" si="221"/>
        <v>0</v>
      </c>
      <c r="BU166" s="58">
        <f t="shared" si="222"/>
        <v>0</v>
      </c>
      <c r="BW166" s="56">
        <f t="shared" si="223"/>
        <v>0</v>
      </c>
      <c r="BX166" s="14">
        <f t="shared" si="224"/>
        <v>0</v>
      </c>
      <c r="BY166" s="59">
        <f t="shared" si="225"/>
        <v>0</v>
      </c>
      <c r="BZ166" s="58">
        <f t="shared" si="226"/>
        <v>0</v>
      </c>
      <c r="CB166" s="58">
        <f t="shared" si="227"/>
        <v>0</v>
      </c>
      <c r="CD166" s="58">
        <f t="shared" si="228"/>
        <v>0</v>
      </c>
      <c r="CG166" s="59">
        <f t="shared" si="229"/>
        <v>0</v>
      </c>
      <c r="CH166" s="59">
        <f t="shared" si="230"/>
        <v>0</v>
      </c>
      <c r="CI166" s="59">
        <f t="shared" si="231"/>
        <v>0</v>
      </c>
      <c r="CK166" s="59">
        <f t="shared" si="232"/>
        <v>0</v>
      </c>
      <c r="CL166" s="59">
        <f t="shared" si="233"/>
        <v>0</v>
      </c>
      <c r="CM166" s="59">
        <f t="shared" si="234"/>
        <v>0</v>
      </c>
      <c r="CN166" s="58">
        <f t="shared" si="235"/>
        <v>0</v>
      </c>
      <c r="CP166" s="59">
        <f t="shared" si="236"/>
        <v>0</v>
      </c>
      <c r="CQ166" s="59">
        <f t="shared" si="237"/>
        <v>0</v>
      </c>
      <c r="CR166" s="59">
        <f t="shared" si="238"/>
        <v>0</v>
      </c>
      <c r="CS166" s="58">
        <f t="shared" si="239"/>
        <v>0</v>
      </c>
      <c r="CU166" s="59">
        <f t="shared" si="240"/>
        <v>0</v>
      </c>
      <c r="CV166" s="59">
        <f t="shared" si="241"/>
        <v>0</v>
      </c>
      <c r="CX166" s="59">
        <f t="shared" si="242"/>
        <v>0</v>
      </c>
      <c r="CY166" s="59">
        <f t="shared" si="243"/>
        <v>0</v>
      </c>
      <c r="CZ166" s="58">
        <f t="shared" si="244"/>
        <v>0</v>
      </c>
      <c r="DB166" s="59">
        <f t="shared" si="245"/>
        <v>0</v>
      </c>
      <c r="DC166" s="59">
        <f t="shared" si="246"/>
        <v>0</v>
      </c>
      <c r="DD166" s="58">
        <f t="shared" si="247"/>
        <v>0</v>
      </c>
      <c r="DF166" s="58">
        <f t="shared" si="248"/>
        <v>0</v>
      </c>
      <c r="DH166" s="58">
        <f t="shared" si="249"/>
        <v>0</v>
      </c>
      <c r="DJ166" s="57">
        <f t="shared" si="250"/>
        <v>0</v>
      </c>
      <c r="DK166" s="57">
        <f t="shared" si="251"/>
        <v>0</v>
      </c>
      <c r="DL166" s="59">
        <f t="shared" si="252"/>
        <v>0</v>
      </c>
      <c r="DM166" s="58">
        <f t="shared" si="253"/>
        <v>0</v>
      </c>
      <c r="DO166" s="56">
        <f t="shared" si="254"/>
        <v>0</v>
      </c>
      <c r="DP166" s="14">
        <f t="shared" si="255"/>
        <v>0</v>
      </c>
      <c r="DQ166" s="59">
        <f t="shared" si="256"/>
        <v>0</v>
      </c>
      <c r="DR166" s="49">
        <f t="shared" si="257"/>
        <v>0</v>
      </c>
      <c r="DT166" s="58">
        <f t="shared" si="258"/>
        <v>0</v>
      </c>
      <c r="DU166" s="58"/>
      <c r="DV166" s="59">
        <f t="shared" si="259"/>
        <v>0</v>
      </c>
      <c r="DX166" s="58">
        <f t="shared" si="260"/>
        <v>0</v>
      </c>
      <c r="EA166" s="59">
        <f t="shared" si="261"/>
        <v>0</v>
      </c>
      <c r="EB166" s="59">
        <f t="shared" si="262"/>
        <v>0</v>
      </c>
      <c r="EC166" s="58">
        <f t="shared" si="263"/>
        <v>0</v>
      </c>
      <c r="EE166" s="29">
        <f t="shared" si="264"/>
        <v>0</v>
      </c>
      <c r="EF166" s="29">
        <f t="shared" si="265"/>
        <v>0</v>
      </c>
      <c r="EG166" s="58">
        <f t="shared" si="266"/>
        <v>0</v>
      </c>
      <c r="EI166" s="58">
        <f t="shared" si="267"/>
        <v>0</v>
      </c>
      <c r="EK166" s="59">
        <v>164</v>
      </c>
      <c r="EL166" s="59">
        <f>APE!$N$91*EO165</f>
        <v>0</v>
      </c>
      <c r="EM166" s="59">
        <f>IF(EK166&gt;APE!$O$91,0,IF(EK166&gt;APE!$P$91,IF(APE!$E$91="SAC",APE!$C$93/(APE!$O$91-APE!$P$91),IF(APE!$E$91="PRICE",IF(EK166&gt;APE!$D$91,EN166-EL166,EN166-EL166-APE!$C$95/APE!$D$91),0)),0))</f>
        <v>0</v>
      </c>
      <c r="EN166" s="59">
        <f>IF(EK166&gt;APE!$O$91,0,IF(APE!$E$91="SAC",EL166+EM166,IF(APE!$E$91="PRICE",IF(EK166&gt;APE!$P$91,APE!$C$93*APE!$G$91,EL166),0)))</f>
        <v>0</v>
      </c>
      <c r="EO166" s="59">
        <f t="shared" si="268"/>
        <v>0</v>
      </c>
    </row>
    <row r="167" spans="21:145" ht="14.25" customHeight="1" x14ac:dyDescent="0.25">
      <c r="U167" s="61">
        <f t="shared" si="191"/>
        <v>50313</v>
      </c>
      <c r="V167" s="25">
        <f t="shared" si="189"/>
        <v>2037</v>
      </c>
      <c r="W167" s="25">
        <f t="shared" si="190"/>
        <v>9</v>
      </c>
      <c r="X167" s="25"/>
      <c r="Y167" s="25"/>
      <c r="Z167" s="62">
        <f t="shared" si="192"/>
        <v>0</v>
      </c>
      <c r="AA167" s="62">
        <f t="shared" si="193"/>
        <v>0</v>
      </c>
      <c r="AB167" s="62">
        <f t="shared" si="194"/>
        <v>0</v>
      </c>
      <c r="AC167" s="33">
        <f t="shared" si="195"/>
        <v>0</v>
      </c>
      <c r="AD167" s="69">
        <f t="shared" si="196"/>
        <v>0.89616105618268727</v>
      </c>
      <c r="AE167" s="70">
        <f t="shared" si="197"/>
        <v>0</v>
      </c>
      <c r="AF167" s="9"/>
      <c r="AG167" s="9"/>
      <c r="AH167" s="9"/>
      <c r="AI167" s="9"/>
      <c r="AJ167" s="9"/>
      <c r="AK167" s="9"/>
      <c r="AL167" s="9"/>
      <c r="AM167" s="75">
        <f t="shared" si="269"/>
        <v>0</v>
      </c>
      <c r="AN167" s="9"/>
      <c r="AO167" s="74">
        <f t="shared" si="198"/>
        <v>0</v>
      </c>
      <c r="AP167" s="75">
        <f t="shared" si="199"/>
        <v>0</v>
      </c>
      <c r="AQ167" s="76">
        <f t="shared" si="200"/>
        <v>0</v>
      </c>
      <c r="AR167" s="9"/>
      <c r="AS167" s="75">
        <f t="shared" si="201"/>
        <v>0</v>
      </c>
      <c r="AT167" s="74">
        <f t="shared" si="202"/>
        <v>0</v>
      </c>
      <c r="AU167" s="33">
        <f t="shared" si="203"/>
        <v>0</v>
      </c>
      <c r="AV167" s="9"/>
      <c r="AW167" s="74">
        <f t="shared" si="204"/>
        <v>0</v>
      </c>
      <c r="AX167" s="75">
        <f t="shared" si="205"/>
        <v>0</v>
      </c>
      <c r="AY167" s="76">
        <f t="shared" si="206"/>
        <v>0</v>
      </c>
      <c r="BB167" s="59">
        <f t="shared" si="207"/>
        <v>0</v>
      </c>
      <c r="BC167" s="59">
        <f t="shared" si="208"/>
        <v>0</v>
      </c>
      <c r="BD167" s="59">
        <f t="shared" si="209"/>
        <v>0</v>
      </c>
      <c r="BF167" s="59">
        <f t="shared" si="210"/>
        <v>0</v>
      </c>
      <c r="BG167" s="59">
        <f t="shared" si="211"/>
        <v>0</v>
      </c>
      <c r="BH167" s="59">
        <f t="shared" si="212"/>
        <v>0</v>
      </c>
      <c r="BI167" s="58">
        <f t="shared" si="213"/>
        <v>0</v>
      </c>
      <c r="BK167" s="59">
        <f t="shared" si="214"/>
        <v>0</v>
      </c>
      <c r="BL167" s="59">
        <f t="shared" si="215"/>
        <v>0</v>
      </c>
      <c r="BM167" s="59">
        <f t="shared" si="216"/>
        <v>0</v>
      </c>
      <c r="BN167" s="58">
        <f t="shared" si="217"/>
        <v>0</v>
      </c>
      <c r="BP167" s="58">
        <f t="shared" si="218"/>
        <v>0</v>
      </c>
      <c r="BR167" s="57">
        <f t="shared" si="219"/>
        <v>0</v>
      </c>
      <c r="BS167" s="57">
        <f t="shared" si="220"/>
        <v>0</v>
      </c>
      <c r="BT167" s="59">
        <f t="shared" si="221"/>
        <v>0</v>
      </c>
      <c r="BU167" s="58">
        <f t="shared" si="222"/>
        <v>0</v>
      </c>
      <c r="BW167" s="56">
        <f t="shared" si="223"/>
        <v>0</v>
      </c>
      <c r="BX167" s="14">
        <f t="shared" si="224"/>
        <v>0</v>
      </c>
      <c r="BY167" s="59">
        <f t="shared" si="225"/>
        <v>0</v>
      </c>
      <c r="BZ167" s="58">
        <f t="shared" si="226"/>
        <v>0</v>
      </c>
      <c r="CB167" s="58">
        <f t="shared" si="227"/>
        <v>0</v>
      </c>
      <c r="CD167" s="58">
        <f t="shared" si="228"/>
        <v>0</v>
      </c>
      <c r="CG167" s="59">
        <f t="shared" si="229"/>
        <v>0</v>
      </c>
      <c r="CH167" s="59">
        <f t="shared" si="230"/>
        <v>0</v>
      </c>
      <c r="CI167" s="59">
        <f t="shared" si="231"/>
        <v>0</v>
      </c>
      <c r="CK167" s="59">
        <f t="shared" si="232"/>
        <v>0</v>
      </c>
      <c r="CL167" s="59">
        <f t="shared" si="233"/>
        <v>0</v>
      </c>
      <c r="CM167" s="59">
        <f t="shared" si="234"/>
        <v>0</v>
      </c>
      <c r="CN167" s="58">
        <f t="shared" si="235"/>
        <v>0</v>
      </c>
      <c r="CP167" s="59">
        <f t="shared" si="236"/>
        <v>0</v>
      </c>
      <c r="CQ167" s="59">
        <f t="shared" si="237"/>
        <v>0</v>
      </c>
      <c r="CR167" s="59">
        <f t="shared" si="238"/>
        <v>0</v>
      </c>
      <c r="CS167" s="58">
        <f t="shared" si="239"/>
        <v>0</v>
      </c>
      <c r="CU167" s="59">
        <f t="shared" si="240"/>
        <v>0</v>
      </c>
      <c r="CV167" s="59">
        <f t="shared" si="241"/>
        <v>0</v>
      </c>
      <c r="CX167" s="59">
        <f t="shared" si="242"/>
        <v>0</v>
      </c>
      <c r="CY167" s="59">
        <f t="shared" si="243"/>
        <v>0</v>
      </c>
      <c r="CZ167" s="58">
        <f t="shared" si="244"/>
        <v>0</v>
      </c>
      <c r="DB167" s="59">
        <f t="shared" si="245"/>
        <v>0</v>
      </c>
      <c r="DC167" s="59">
        <f t="shared" si="246"/>
        <v>0</v>
      </c>
      <c r="DD167" s="58">
        <f t="shared" si="247"/>
        <v>0</v>
      </c>
      <c r="DF167" s="58">
        <f t="shared" si="248"/>
        <v>0</v>
      </c>
      <c r="DH167" s="58">
        <f t="shared" si="249"/>
        <v>0</v>
      </c>
      <c r="DJ167" s="57">
        <f t="shared" si="250"/>
        <v>0</v>
      </c>
      <c r="DK167" s="57">
        <f t="shared" si="251"/>
        <v>0</v>
      </c>
      <c r="DL167" s="59">
        <f t="shared" si="252"/>
        <v>0</v>
      </c>
      <c r="DM167" s="58">
        <f t="shared" si="253"/>
        <v>0</v>
      </c>
      <c r="DO167" s="56">
        <f t="shared" si="254"/>
        <v>0</v>
      </c>
      <c r="DP167" s="14">
        <f t="shared" si="255"/>
        <v>0</v>
      </c>
      <c r="DQ167" s="59">
        <f t="shared" si="256"/>
        <v>0</v>
      </c>
      <c r="DR167" s="49">
        <f t="shared" si="257"/>
        <v>0</v>
      </c>
      <c r="DT167" s="58">
        <f t="shared" si="258"/>
        <v>0</v>
      </c>
      <c r="DU167" s="58"/>
      <c r="DV167" s="59">
        <f t="shared" si="259"/>
        <v>0</v>
      </c>
      <c r="DX167" s="58">
        <f t="shared" si="260"/>
        <v>0</v>
      </c>
      <c r="EA167" s="59">
        <f t="shared" si="261"/>
        <v>0</v>
      </c>
      <c r="EB167" s="59">
        <f t="shared" si="262"/>
        <v>0</v>
      </c>
      <c r="EC167" s="58">
        <f t="shared" si="263"/>
        <v>0</v>
      </c>
      <c r="EE167" s="29">
        <f t="shared" si="264"/>
        <v>0</v>
      </c>
      <c r="EF167" s="29">
        <f t="shared" si="265"/>
        <v>0</v>
      </c>
      <c r="EG167" s="58">
        <f t="shared" si="266"/>
        <v>0</v>
      </c>
      <c r="EI167" s="58">
        <f t="shared" si="267"/>
        <v>0</v>
      </c>
      <c r="EK167" s="59">
        <v>165</v>
      </c>
      <c r="EL167" s="59">
        <f>APE!$N$91*EO166</f>
        <v>0</v>
      </c>
      <c r="EM167" s="59">
        <f>IF(EK167&gt;APE!$O$91,0,IF(EK167&gt;APE!$P$91,IF(APE!$E$91="SAC",APE!$C$93/(APE!$O$91-APE!$P$91),IF(APE!$E$91="PRICE",IF(EK167&gt;APE!$D$91,EN167-EL167,EN167-EL167-APE!$C$95/APE!$D$91),0)),0))</f>
        <v>0</v>
      </c>
      <c r="EN167" s="59">
        <f>IF(EK167&gt;APE!$O$91,0,IF(APE!$E$91="SAC",EL167+EM167,IF(APE!$E$91="PRICE",IF(EK167&gt;APE!$P$91,APE!$C$93*APE!$G$91,EL167),0)))</f>
        <v>0</v>
      </c>
      <c r="EO167" s="59">
        <f t="shared" si="268"/>
        <v>0</v>
      </c>
    </row>
    <row r="168" spans="21:145" x14ac:dyDescent="0.25">
      <c r="U168" s="61">
        <f t="shared" si="191"/>
        <v>50344</v>
      </c>
      <c r="V168" s="25">
        <f t="shared" si="189"/>
        <v>2037</v>
      </c>
      <c r="W168" s="25">
        <f t="shared" si="190"/>
        <v>10</v>
      </c>
      <c r="X168" s="25"/>
      <c r="Y168" s="25"/>
      <c r="Z168" s="62">
        <f t="shared" si="192"/>
        <v>0</v>
      </c>
      <c r="AA168" s="62">
        <f t="shared" si="193"/>
        <v>0</v>
      </c>
      <c r="AB168" s="62">
        <f t="shared" si="194"/>
        <v>0</v>
      </c>
      <c r="AC168" s="33">
        <f t="shared" si="195"/>
        <v>0</v>
      </c>
      <c r="AD168" s="69">
        <f t="shared" si="196"/>
        <v>0.89556579496290534</v>
      </c>
      <c r="AE168" s="70">
        <f t="shared" si="197"/>
        <v>0</v>
      </c>
      <c r="AF168" s="9"/>
      <c r="AG168" s="9"/>
      <c r="AH168" s="9"/>
      <c r="AI168" s="9"/>
      <c r="AJ168" s="9"/>
      <c r="AK168" s="9"/>
      <c r="AL168" s="9"/>
      <c r="AM168" s="75">
        <f t="shared" si="269"/>
        <v>0</v>
      </c>
      <c r="AN168" s="9"/>
      <c r="AO168" s="74">
        <f t="shared" si="198"/>
        <v>0</v>
      </c>
      <c r="AP168" s="75">
        <f t="shared" si="199"/>
        <v>0</v>
      </c>
      <c r="AQ168" s="76">
        <f t="shared" si="200"/>
        <v>0</v>
      </c>
      <c r="AR168" s="9"/>
      <c r="AS168" s="75">
        <f t="shared" si="201"/>
        <v>0</v>
      </c>
      <c r="AT168" s="74">
        <f t="shared" si="202"/>
        <v>0</v>
      </c>
      <c r="AU168" s="33">
        <f t="shared" si="203"/>
        <v>0</v>
      </c>
      <c r="AV168" s="9"/>
      <c r="AW168" s="74">
        <f t="shared" si="204"/>
        <v>0</v>
      </c>
      <c r="AX168" s="75">
        <f t="shared" si="205"/>
        <v>0</v>
      </c>
      <c r="AY168" s="76">
        <f t="shared" si="206"/>
        <v>0</v>
      </c>
      <c r="BB168" s="59">
        <f t="shared" si="207"/>
        <v>0</v>
      </c>
      <c r="BC168" s="59">
        <f t="shared" si="208"/>
        <v>0</v>
      </c>
      <c r="BD168" s="59">
        <f t="shared" si="209"/>
        <v>0</v>
      </c>
      <c r="BF168" s="59">
        <f t="shared" si="210"/>
        <v>0</v>
      </c>
      <c r="BG168" s="59">
        <f t="shared" si="211"/>
        <v>0</v>
      </c>
      <c r="BH168" s="59">
        <f t="shared" si="212"/>
        <v>0</v>
      </c>
      <c r="BI168" s="58">
        <f t="shared" si="213"/>
        <v>0</v>
      </c>
      <c r="BK168" s="59">
        <f t="shared" si="214"/>
        <v>0</v>
      </c>
      <c r="BL168" s="59">
        <f t="shared" si="215"/>
        <v>0</v>
      </c>
      <c r="BM168" s="59">
        <f t="shared" si="216"/>
        <v>0</v>
      </c>
      <c r="BN168" s="58">
        <f t="shared" si="217"/>
        <v>0</v>
      </c>
      <c r="BP168" s="58">
        <f t="shared" si="218"/>
        <v>0</v>
      </c>
      <c r="BR168" s="57">
        <f t="shared" si="219"/>
        <v>0</v>
      </c>
      <c r="BS168" s="57">
        <f t="shared" si="220"/>
        <v>0</v>
      </c>
      <c r="BT168" s="59">
        <f t="shared" si="221"/>
        <v>0</v>
      </c>
      <c r="BU168" s="58">
        <f t="shared" si="222"/>
        <v>0</v>
      </c>
      <c r="BW168" s="56">
        <f t="shared" si="223"/>
        <v>0</v>
      </c>
      <c r="BX168" s="14">
        <f t="shared" si="224"/>
        <v>0</v>
      </c>
      <c r="BY168" s="59">
        <f t="shared" si="225"/>
        <v>0</v>
      </c>
      <c r="BZ168" s="58">
        <f t="shared" si="226"/>
        <v>0</v>
      </c>
      <c r="CB168" s="58">
        <f t="shared" si="227"/>
        <v>0</v>
      </c>
      <c r="CD168" s="58">
        <f t="shared" si="228"/>
        <v>0</v>
      </c>
      <c r="CG168" s="59">
        <f t="shared" si="229"/>
        <v>0</v>
      </c>
      <c r="CH168" s="59">
        <f t="shared" si="230"/>
        <v>0</v>
      </c>
      <c r="CI168" s="59">
        <f t="shared" si="231"/>
        <v>0</v>
      </c>
      <c r="CK168" s="59">
        <f t="shared" si="232"/>
        <v>0</v>
      </c>
      <c r="CL168" s="59">
        <f t="shared" si="233"/>
        <v>0</v>
      </c>
      <c r="CM168" s="59">
        <f t="shared" si="234"/>
        <v>0</v>
      </c>
      <c r="CN168" s="58">
        <f t="shared" si="235"/>
        <v>0</v>
      </c>
      <c r="CP168" s="59">
        <f t="shared" si="236"/>
        <v>0</v>
      </c>
      <c r="CQ168" s="59">
        <f t="shared" si="237"/>
        <v>0</v>
      </c>
      <c r="CR168" s="59">
        <f t="shared" si="238"/>
        <v>0</v>
      </c>
      <c r="CS168" s="58">
        <f t="shared" si="239"/>
        <v>0</v>
      </c>
      <c r="CU168" s="59">
        <f t="shared" si="240"/>
        <v>0</v>
      </c>
      <c r="CV168" s="59">
        <f t="shared" si="241"/>
        <v>0</v>
      </c>
      <c r="CX168" s="59">
        <f t="shared" si="242"/>
        <v>0</v>
      </c>
      <c r="CY168" s="59">
        <f t="shared" si="243"/>
        <v>0</v>
      </c>
      <c r="CZ168" s="58">
        <f t="shared" si="244"/>
        <v>0</v>
      </c>
      <c r="DB168" s="59">
        <f t="shared" si="245"/>
        <v>0</v>
      </c>
      <c r="DC168" s="59">
        <f t="shared" si="246"/>
        <v>0</v>
      </c>
      <c r="DD168" s="58">
        <f t="shared" si="247"/>
        <v>0</v>
      </c>
      <c r="DF168" s="58">
        <f t="shared" si="248"/>
        <v>0</v>
      </c>
      <c r="DH168" s="58">
        <f t="shared" si="249"/>
        <v>0</v>
      </c>
      <c r="DJ168" s="57">
        <f t="shared" si="250"/>
        <v>0</v>
      </c>
      <c r="DK168" s="57">
        <f t="shared" si="251"/>
        <v>0</v>
      </c>
      <c r="DL168" s="59">
        <f t="shared" si="252"/>
        <v>0</v>
      </c>
      <c r="DM168" s="58">
        <f t="shared" si="253"/>
        <v>0</v>
      </c>
      <c r="DO168" s="56">
        <f t="shared" si="254"/>
        <v>0</v>
      </c>
      <c r="DP168" s="14">
        <f t="shared" si="255"/>
        <v>0</v>
      </c>
      <c r="DQ168" s="59">
        <f t="shared" si="256"/>
        <v>0</v>
      </c>
      <c r="DR168" s="49">
        <f t="shared" si="257"/>
        <v>0</v>
      </c>
      <c r="DT168" s="58">
        <f t="shared" si="258"/>
        <v>0</v>
      </c>
      <c r="DU168" s="58"/>
      <c r="DV168" s="59">
        <f t="shared" si="259"/>
        <v>0</v>
      </c>
      <c r="DX168" s="58">
        <f t="shared" si="260"/>
        <v>0</v>
      </c>
      <c r="EA168" s="59">
        <f t="shared" si="261"/>
        <v>0</v>
      </c>
      <c r="EB168" s="59">
        <f t="shared" si="262"/>
        <v>0</v>
      </c>
      <c r="EC168" s="58">
        <f t="shared" si="263"/>
        <v>0</v>
      </c>
      <c r="EE168" s="29">
        <f t="shared" si="264"/>
        <v>0</v>
      </c>
      <c r="EF168" s="29">
        <f t="shared" si="265"/>
        <v>0</v>
      </c>
      <c r="EG168" s="58">
        <f t="shared" si="266"/>
        <v>0</v>
      </c>
      <c r="EI168" s="58">
        <f t="shared" si="267"/>
        <v>0</v>
      </c>
      <c r="EK168" s="59">
        <v>166</v>
      </c>
      <c r="EL168" s="59">
        <f>APE!$N$91*EO167</f>
        <v>0</v>
      </c>
      <c r="EM168" s="59">
        <f>IF(EK168&gt;APE!$O$91,0,IF(EK168&gt;APE!$P$91,IF(APE!$E$91="SAC",APE!$C$93/(APE!$O$91-APE!$P$91),IF(APE!$E$91="PRICE",IF(EK168&gt;APE!$D$91,EN168-EL168,EN168-EL168-APE!$C$95/APE!$D$91),0)),0))</f>
        <v>0</v>
      </c>
      <c r="EN168" s="59">
        <f>IF(EK168&gt;APE!$O$91,0,IF(APE!$E$91="SAC",EL168+EM168,IF(APE!$E$91="PRICE",IF(EK168&gt;APE!$P$91,APE!$C$93*APE!$G$91,EL168),0)))</f>
        <v>0</v>
      </c>
      <c r="EO168" s="59">
        <f t="shared" si="268"/>
        <v>0</v>
      </c>
    </row>
    <row r="169" spans="21:145" x14ac:dyDescent="0.25">
      <c r="U169" s="61">
        <f t="shared" si="191"/>
        <v>50374</v>
      </c>
      <c r="V169" s="25">
        <f t="shared" si="189"/>
        <v>2037</v>
      </c>
      <c r="W169" s="25">
        <f t="shared" si="190"/>
        <v>11</v>
      </c>
      <c r="X169" s="25"/>
      <c r="Y169" s="25"/>
      <c r="Z169" s="62">
        <f t="shared" si="192"/>
        <v>0</v>
      </c>
      <c r="AA169" s="62">
        <f t="shared" si="193"/>
        <v>0</v>
      </c>
      <c r="AB169" s="62">
        <f t="shared" si="194"/>
        <v>0</v>
      </c>
      <c r="AC169" s="33">
        <f t="shared" si="195"/>
        <v>0</v>
      </c>
      <c r="AD169" s="69">
        <f t="shared" si="196"/>
        <v>0.89497092913624765</v>
      </c>
      <c r="AE169" s="70">
        <f t="shared" si="197"/>
        <v>0</v>
      </c>
      <c r="AF169" s="9"/>
      <c r="AG169" s="9"/>
      <c r="AH169" s="9"/>
      <c r="AI169" s="9"/>
      <c r="AJ169" s="9"/>
      <c r="AK169" s="9"/>
      <c r="AL169" s="9"/>
      <c r="AM169" s="75">
        <f t="shared" si="269"/>
        <v>0</v>
      </c>
      <c r="AN169" s="9"/>
      <c r="AO169" s="74">
        <f t="shared" si="198"/>
        <v>0</v>
      </c>
      <c r="AP169" s="75">
        <f t="shared" si="199"/>
        <v>0</v>
      </c>
      <c r="AQ169" s="76">
        <f t="shared" si="200"/>
        <v>0</v>
      </c>
      <c r="AR169" s="9"/>
      <c r="AS169" s="75">
        <f t="shared" si="201"/>
        <v>0</v>
      </c>
      <c r="AT169" s="74">
        <f t="shared" si="202"/>
        <v>0</v>
      </c>
      <c r="AU169" s="33">
        <f t="shared" si="203"/>
        <v>0</v>
      </c>
      <c r="AV169" s="9"/>
      <c r="AW169" s="74">
        <f t="shared" si="204"/>
        <v>0</v>
      </c>
      <c r="AX169" s="75">
        <f t="shared" si="205"/>
        <v>0</v>
      </c>
      <c r="AY169" s="76">
        <f t="shared" si="206"/>
        <v>0</v>
      </c>
      <c r="BB169" s="59">
        <f t="shared" si="207"/>
        <v>0</v>
      </c>
      <c r="BC169" s="59">
        <f t="shared" si="208"/>
        <v>0</v>
      </c>
      <c r="BD169" s="59">
        <f t="shared" si="209"/>
        <v>0</v>
      </c>
      <c r="BF169" s="59">
        <f t="shared" si="210"/>
        <v>0</v>
      </c>
      <c r="BG169" s="59">
        <f t="shared" si="211"/>
        <v>0</v>
      </c>
      <c r="BH169" s="59">
        <f t="shared" si="212"/>
        <v>0</v>
      </c>
      <c r="BI169" s="58">
        <f t="shared" si="213"/>
        <v>0</v>
      </c>
      <c r="BK169" s="59">
        <f t="shared" si="214"/>
        <v>0</v>
      </c>
      <c r="BL169" s="59">
        <f t="shared" si="215"/>
        <v>0</v>
      </c>
      <c r="BM169" s="59">
        <f t="shared" si="216"/>
        <v>0</v>
      </c>
      <c r="BN169" s="58">
        <f t="shared" si="217"/>
        <v>0</v>
      </c>
      <c r="BP169" s="58">
        <f t="shared" si="218"/>
        <v>0</v>
      </c>
      <c r="BR169" s="57">
        <f t="shared" si="219"/>
        <v>0</v>
      </c>
      <c r="BS169" s="57">
        <f t="shared" si="220"/>
        <v>0</v>
      </c>
      <c r="BT169" s="59">
        <f t="shared" si="221"/>
        <v>0</v>
      </c>
      <c r="BU169" s="58">
        <f t="shared" si="222"/>
        <v>0</v>
      </c>
      <c r="BW169" s="56">
        <f t="shared" si="223"/>
        <v>0</v>
      </c>
      <c r="BX169" s="14">
        <f t="shared" si="224"/>
        <v>0</v>
      </c>
      <c r="BY169" s="59">
        <f t="shared" si="225"/>
        <v>0</v>
      </c>
      <c r="BZ169" s="58">
        <f t="shared" si="226"/>
        <v>0</v>
      </c>
      <c r="CB169" s="58">
        <f t="shared" si="227"/>
        <v>0</v>
      </c>
      <c r="CD169" s="58">
        <f t="shared" si="228"/>
        <v>0</v>
      </c>
      <c r="CG169" s="59">
        <f t="shared" si="229"/>
        <v>0</v>
      </c>
      <c r="CH169" s="59">
        <f t="shared" si="230"/>
        <v>0</v>
      </c>
      <c r="CI169" s="59">
        <f t="shared" si="231"/>
        <v>0</v>
      </c>
      <c r="CK169" s="59">
        <f t="shared" si="232"/>
        <v>0</v>
      </c>
      <c r="CL169" s="59">
        <f t="shared" si="233"/>
        <v>0</v>
      </c>
      <c r="CM169" s="59">
        <f t="shared" si="234"/>
        <v>0</v>
      </c>
      <c r="CN169" s="58">
        <f t="shared" si="235"/>
        <v>0</v>
      </c>
      <c r="CP169" s="59">
        <f t="shared" si="236"/>
        <v>0</v>
      </c>
      <c r="CQ169" s="59">
        <f t="shared" si="237"/>
        <v>0</v>
      </c>
      <c r="CR169" s="59">
        <f t="shared" si="238"/>
        <v>0</v>
      </c>
      <c r="CS169" s="58">
        <f t="shared" si="239"/>
        <v>0</v>
      </c>
      <c r="CU169" s="59">
        <f t="shared" si="240"/>
        <v>0</v>
      </c>
      <c r="CV169" s="59">
        <f t="shared" si="241"/>
        <v>0</v>
      </c>
      <c r="CX169" s="59">
        <f t="shared" si="242"/>
        <v>0</v>
      </c>
      <c r="CY169" s="59">
        <f t="shared" si="243"/>
        <v>0</v>
      </c>
      <c r="CZ169" s="58">
        <f t="shared" si="244"/>
        <v>0</v>
      </c>
      <c r="DB169" s="59">
        <f t="shared" si="245"/>
        <v>0</v>
      </c>
      <c r="DC169" s="59">
        <f t="shared" si="246"/>
        <v>0</v>
      </c>
      <c r="DD169" s="58">
        <f t="shared" si="247"/>
        <v>0</v>
      </c>
      <c r="DF169" s="58">
        <f t="shared" si="248"/>
        <v>0</v>
      </c>
      <c r="DH169" s="58">
        <f t="shared" si="249"/>
        <v>0</v>
      </c>
      <c r="DJ169" s="57">
        <f t="shared" si="250"/>
        <v>0</v>
      </c>
      <c r="DK169" s="57">
        <f t="shared" si="251"/>
        <v>0</v>
      </c>
      <c r="DL169" s="59">
        <f t="shared" si="252"/>
        <v>0</v>
      </c>
      <c r="DM169" s="58">
        <f t="shared" si="253"/>
        <v>0</v>
      </c>
      <c r="DO169" s="56">
        <f t="shared" si="254"/>
        <v>0</v>
      </c>
      <c r="DP169" s="14">
        <f t="shared" si="255"/>
        <v>0</v>
      </c>
      <c r="DQ169" s="59">
        <f t="shared" si="256"/>
        <v>0</v>
      </c>
      <c r="DR169" s="49">
        <f t="shared" si="257"/>
        <v>0</v>
      </c>
      <c r="DT169" s="58">
        <f t="shared" si="258"/>
        <v>0</v>
      </c>
      <c r="DU169" s="58"/>
      <c r="DV169" s="59">
        <f t="shared" si="259"/>
        <v>0</v>
      </c>
      <c r="DX169" s="58">
        <f t="shared" si="260"/>
        <v>0</v>
      </c>
      <c r="EA169" s="59">
        <f t="shared" si="261"/>
        <v>0</v>
      </c>
      <c r="EB169" s="59">
        <f t="shared" si="262"/>
        <v>0</v>
      </c>
      <c r="EC169" s="58">
        <f t="shared" si="263"/>
        <v>0</v>
      </c>
      <c r="EE169" s="29">
        <f t="shared" si="264"/>
        <v>0</v>
      </c>
      <c r="EF169" s="29">
        <f t="shared" si="265"/>
        <v>0</v>
      </c>
      <c r="EG169" s="58">
        <f t="shared" si="266"/>
        <v>0</v>
      </c>
      <c r="EI169" s="58">
        <f t="shared" si="267"/>
        <v>0</v>
      </c>
      <c r="EK169" s="59">
        <v>167</v>
      </c>
      <c r="EL169" s="59">
        <f>APE!$N$91*EO168</f>
        <v>0</v>
      </c>
      <c r="EM169" s="59">
        <f>IF(EK169&gt;APE!$O$91,0,IF(EK169&gt;APE!$P$91,IF(APE!$E$91="SAC",APE!$C$93/(APE!$O$91-APE!$P$91),IF(APE!$E$91="PRICE",IF(EK169&gt;APE!$D$91,EN169-EL169,EN169-EL169-APE!$C$95/APE!$D$91),0)),0))</f>
        <v>0</v>
      </c>
      <c r="EN169" s="59">
        <f>IF(EK169&gt;APE!$O$91,0,IF(APE!$E$91="SAC",EL169+EM169,IF(APE!$E$91="PRICE",IF(EK169&gt;APE!$P$91,APE!$C$93*APE!$G$91,EL169),0)))</f>
        <v>0</v>
      </c>
      <c r="EO169" s="59">
        <f t="shared" si="268"/>
        <v>0</v>
      </c>
    </row>
    <row r="170" spans="21:145" x14ac:dyDescent="0.25">
      <c r="U170" s="61">
        <f t="shared" si="191"/>
        <v>50405</v>
      </c>
      <c r="V170" s="25">
        <f t="shared" si="189"/>
        <v>2037</v>
      </c>
      <c r="W170" s="25">
        <f t="shared" si="190"/>
        <v>12</v>
      </c>
      <c r="X170" s="25"/>
      <c r="Y170" s="25"/>
      <c r="Z170" s="62">
        <f t="shared" si="192"/>
        <v>0</v>
      </c>
      <c r="AA170" s="62">
        <f t="shared" si="193"/>
        <v>0</v>
      </c>
      <c r="AB170" s="62">
        <f t="shared" si="194"/>
        <v>0</v>
      </c>
      <c r="AC170" s="33">
        <f t="shared" si="195"/>
        <v>0</v>
      </c>
      <c r="AD170" s="69">
        <f t="shared" si="196"/>
        <v>0.89437645844008029</v>
      </c>
      <c r="AE170" s="70">
        <f t="shared" si="197"/>
        <v>0</v>
      </c>
      <c r="AF170" s="9"/>
      <c r="AG170" s="9"/>
      <c r="AH170" s="9"/>
      <c r="AI170" s="9"/>
      <c r="AJ170" s="9"/>
      <c r="AK170" s="9"/>
      <c r="AL170" s="9"/>
      <c r="AM170" s="75">
        <f t="shared" si="269"/>
        <v>0</v>
      </c>
      <c r="AN170" s="9"/>
      <c r="AO170" s="74">
        <f t="shared" si="198"/>
        <v>0</v>
      </c>
      <c r="AP170" s="75">
        <f t="shared" si="199"/>
        <v>0</v>
      </c>
      <c r="AQ170" s="76">
        <f t="shared" si="200"/>
        <v>0</v>
      </c>
      <c r="AR170" s="9"/>
      <c r="AS170" s="75">
        <f t="shared" si="201"/>
        <v>0</v>
      </c>
      <c r="AT170" s="74">
        <f t="shared" si="202"/>
        <v>0</v>
      </c>
      <c r="AU170" s="33">
        <f t="shared" si="203"/>
        <v>0</v>
      </c>
      <c r="AV170" s="9"/>
      <c r="AW170" s="74">
        <f t="shared" si="204"/>
        <v>0</v>
      </c>
      <c r="AX170" s="75">
        <f t="shared" si="205"/>
        <v>0</v>
      </c>
      <c r="AY170" s="76">
        <f t="shared" si="206"/>
        <v>0</v>
      </c>
      <c r="BB170" s="59">
        <f t="shared" si="207"/>
        <v>0</v>
      </c>
      <c r="BC170" s="59">
        <f t="shared" si="208"/>
        <v>0</v>
      </c>
      <c r="BD170" s="59">
        <f t="shared" si="209"/>
        <v>0</v>
      </c>
      <c r="BF170" s="59">
        <f t="shared" si="210"/>
        <v>0</v>
      </c>
      <c r="BG170" s="59">
        <f t="shared" si="211"/>
        <v>0</v>
      </c>
      <c r="BH170" s="59">
        <f t="shared" si="212"/>
        <v>0</v>
      </c>
      <c r="BI170" s="58">
        <f t="shared" si="213"/>
        <v>0</v>
      </c>
      <c r="BK170" s="59">
        <f t="shared" si="214"/>
        <v>0</v>
      </c>
      <c r="BL170" s="59">
        <f t="shared" si="215"/>
        <v>0</v>
      </c>
      <c r="BM170" s="59">
        <f t="shared" si="216"/>
        <v>0</v>
      </c>
      <c r="BN170" s="58">
        <f t="shared" si="217"/>
        <v>0</v>
      </c>
      <c r="BP170" s="58">
        <f t="shared" si="218"/>
        <v>0</v>
      </c>
      <c r="BR170" s="57">
        <f t="shared" si="219"/>
        <v>0</v>
      </c>
      <c r="BS170" s="57">
        <f t="shared" si="220"/>
        <v>0</v>
      </c>
      <c r="BT170" s="59">
        <f t="shared" si="221"/>
        <v>0</v>
      </c>
      <c r="BU170" s="58">
        <f t="shared" si="222"/>
        <v>0</v>
      </c>
      <c r="BW170" s="56">
        <f t="shared" si="223"/>
        <v>0</v>
      </c>
      <c r="BX170" s="14">
        <f t="shared" si="224"/>
        <v>0</v>
      </c>
      <c r="BY170" s="59">
        <f t="shared" si="225"/>
        <v>0</v>
      </c>
      <c r="BZ170" s="58">
        <f t="shared" si="226"/>
        <v>0</v>
      </c>
      <c r="CB170" s="58">
        <f t="shared" si="227"/>
        <v>0</v>
      </c>
      <c r="CD170" s="58">
        <f t="shared" si="228"/>
        <v>0</v>
      </c>
      <c r="CG170" s="59">
        <f t="shared" si="229"/>
        <v>0</v>
      </c>
      <c r="CH170" s="59">
        <f t="shared" si="230"/>
        <v>0</v>
      </c>
      <c r="CI170" s="59">
        <f t="shared" si="231"/>
        <v>0</v>
      </c>
      <c r="CK170" s="59">
        <f t="shared" si="232"/>
        <v>0</v>
      </c>
      <c r="CL170" s="59">
        <f t="shared" si="233"/>
        <v>0</v>
      </c>
      <c r="CM170" s="59">
        <f t="shared" si="234"/>
        <v>0</v>
      </c>
      <c r="CN170" s="58">
        <f t="shared" si="235"/>
        <v>0</v>
      </c>
      <c r="CP170" s="59">
        <f t="shared" si="236"/>
        <v>0</v>
      </c>
      <c r="CQ170" s="59">
        <f t="shared" si="237"/>
        <v>0</v>
      </c>
      <c r="CR170" s="59">
        <f t="shared" si="238"/>
        <v>0</v>
      </c>
      <c r="CS170" s="58">
        <f t="shared" si="239"/>
        <v>0</v>
      </c>
      <c r="CU170" s="59">
        <f t="shared" si="240"/>
        <v>0</v>
      </c>
      <c r="CV170" s="59">
        <f t="shared" si="241"/>
        <v>0</v>
      </c>
      <c r="CX170" s="59">
        <f t="shared" si="242"/>
        <v>0</v>
      </c>
      <c r="CY170" s="59">
        <f t="shared" si="243"/>
        <v>0</v>
      </c>
      <c r="CZ170" s="58">
        <f t="shared" si="244"/>
        <v>0</v>
      </c>
      <c r="DB170" s="59">
        <f t="shared" si="245"/>
        <v>0</v>
      </c>
      <c r="DC170" s="59">
        <f t="shared" si="246"/>
        <v>0</v>
      </c>
      <c r="DD170" s="58">
        <f t="shared" si="247"/>
        <v>0</v>
      </c>
      <c r="DF170" s="58">
        <f t="shared" si="248"/>
        <v>0</v>
      </c>
      <c r="DH170" s="58">
        <f t="shared" si="249"/>
        <v>0</v>
      </c>
      <c r="DJ170" s="57">
        <f t="shared" si="250"/>
        <v>0</v>
      </c>
      <c r="DK170" s="57">
        <f t="shared" si="251"/>
        <v>0</v>
      </c>
      <c r="DL170" s="59">
        <f t="shared" si="252"/>
        <v>0</v>
      </c>
      <c r="DM170" s="58">
        <f t="shared" si="253"/>
        <v>0</v>
      </c>
      <c r="DO170" s="56">
        <f t="shared" si="254"/>
        <v>0</v>
      </c>
      <c r="DP170" s="14">
        <f t="shared" si="255"/>
        <v>0</v>
      </c>
      <c r="DQ170" s="59">
        <f t="shared" si="256"/>
        <v>0</v>
      </c>
      <c r="DR170" s="49">
        <f t="shared" si="257"/>
        <v>0</v>
      </c>
      <c r="DT170" s="58">
        <f t="shared" si="258"/>
        <v>0</v>
      </c>
      <c r="DU170" s="58"/>
      <c r="DV170" s="59">
        <f t="shared" si="259"/>
        <v>0</v>
      </c>
      <c r="DX170" s="58">
        <f t="shared" si="260"/>
        <v>0</v>
      </c>
      <c r="EA170" s="59">
        <f t="shared" si="261"/>
        <v>0</v>
      </c>
      <c r="EB170" s="59">
        <f t="shared" si="262"/>
        <v>0</v>
      </c>
      <c r="EC170" s="58">
        <f t="shared" si="263"/>
        <v>0</v>
      </c>
      <c r="EE170" s="29">
        <f t="shared" si="264"/>
        <v>0</v>
      </c>
      <c r="EF170" s="29">
        <f t="shared" si="265"/>
        <v>0</v>
      </c>
      <c r="EG170" s="58">
        <f t="shared" si="266"/>
        <v>0</v>
      </c>
      <c r="EI170" s="58">
        <f t="shared" si="267"/>
        <v>0</v>
      </c>
      <c r="EK170" s="59">
        <v>168</v>
      </c>
      <c r="EL170" s="59">
        <f>APE!$N$91*EO169</f>
        <v>0</v>
      </c>
      <c r="EM170" s="59">
        <f>IF(EK170&gt;APE!$O$91,0,IF(EK170&gt;APE!$P$91,IF(APE!$E$91="SAC",APE!$C$93/(APE!$O$91-APE!$P$91),IF(APE!$E$91="PRICE",IF(EK170&gt;APE!$D$91,EN170-EL170,EN170-EL170-APE!$C$95/APE!$D$91),0)),0))</f>
        <v>0</v>
      </c>
      <c r="EN170" s="59">
        <f>IF(EK170&gt;APE!$O$91,0,IF(APE!$E$91="SAC",EL170+EM170,IF(APE!$E$91="PRICE",IF(EK170&gt;APE!$P$91,APE!$C$93*APE!$G$91,EL170),0)))</f>
        <v>0</v>
      </c>
      <c r="EO170" s="59">
        <f t="shared" si="268"/>
        <v>0</v>
      </c>
    </row>
    <row r="171" spans="21:145" x14ac:dyDescent="0.25">
      <c r="U171" s="61">
        <f t="shared" si="191"/>
        <v>50436</v>
      </c>
      <c r="V171" s="25">
        <f t="shared" si="189"/>
        <v>2038</v>
      </c>
      <c r="W171" s="25">
        <f t="shared" si="190"/>
        <v>1</v>
      </c>
      <c r="X171" s="25"/>
      <c r="Y171" s="25"/>
      <c r="Z171" s="62">
        <f t="shared" si="192"/>
        <v>0</v>
      </c>
      <c r="AA171" s="62">
        <f t="shared" si="193"/>
        <v>0</v>
      </c>
      <c r="AB171" s="62">
        <f t="shared" si="194"/>
        <v>0</v>
      </c>
      <c r="AC171" s="33">
        <f t="shared" si="195"/>
        <v>0</v>
      </c>
      <c r="AD171" s="69">
        <f t="shared" si="196"/>
        <v>0.89378238261194398</v>
      </c>
      <c r="AE171" s="70">
        <f t="shared" si="197"/>
        <v>0</v>
      </c>
      <c r="AF171" s="9"/>
      <c r="AG171" s="9"/>
      <c r="AH171" s="9"/>
      <c r="AI171" s="9"/>
      <c r="AJ171" s="9"/>
      <c r="AK171" s="9"/>
      <c r="AL171" s="9"/>
      <c r="AM171" s="75">
        <f t="shared" si="269"/>
        <v>0</v>
      </c>
      <c r="AN171" s="9"/>
      <c r="AO171" s="74">
        <f t="shared" si="198"/>
        <v>0</v>
      </c>
      <c r="AP171" s="75">
        <f t="shared" si="199"/>
        <v>0</v>
      </c>
      <c r="AQ171" s="76">
        <f t="shared" si="200"/>
        <v>0</v>
      </c>
      <c r="AR171" s="9"/>
      <c r="AS171" s="75">
        <f t="shared" si="201"/>
        <v>0</v>
      </c>
      <c r="AT171" s="74">
        <f t="shared" si="202"/>
        <v>0</v>
      </c>
      <c r="AU171" s="33">
        <f t="shared" si="203"/>
        <v>0</v>
      </c>
      <c r="AV171" s="9"/>
      <c r="AW171" s="74">
        <f t="shared" si="204"/>
        <v>0</v>
      </c>
      <c r="AX171" s="75">
        <f t="shared" si="205"/>
        <v>0</v>
      </c>
      <c r="AY171" s="76">
        <f t="shared" si="206"/>
        <v>0</v>
      </c>
      <c r="BB171" s="59">
        <f t="shared" si="207"/>
        <v>0</v>
      </c>
      <c r="BC171" s="59">
        <f t="shared" si="208"/>
        <v>0</v>
      </c>
      <c r="BD171" s="59">
        <f t="shared" si="209"/>
        <v>0</v>
      </c>
      <c r="BF171" s="59">
        <f t="shared" si="210"/>
        <v>0</v>
      </c>
      <c r="BG171" s="59">
        <f t="shared" si="211"/>
        <v>0</v>
      </c>
      <c r="BH171" s="59">
        <f t="shared" si="212"/>
        <v>0</v>
      </c>
      <c r="BI171" s="58">
        <f t="shared" si="213"/>
        <v>0</v>
      </c>
      <c r="BK171" s="59">
        <f t="shared" si="214"/>
        <v>0</v>
      </c>
      <c r="BL171" s="59">
        <f t="shared" si="215"/>
        <v>0</v>
      </c>
      <c r="BM171" s="59">
        <f t="shared" si="216"/>
        <v>0</v>
      </c>
      <c r="BN171" s="58">
        <f t="shared" si="217"/>
        <v>0</v>
      </c>
      <c r="BP171" s="58">
        <f t="shared" si="218"/>
        <v>0</v>
      </c>
      <c r="BR171" s="57">
        <f t="shared" si="219"/>
        <v>0</v>
      </c>
      <c r="BS171" s="57">
        <f t="shared" si="220"/>
        <v>0</v>
      </c>
      <c r="BT171" s="59">
        <f t="shared" si="221"/>
        <v>0</v>
      </c>
      <c r="BU171" s="58">
        <f t="shared" si="222"/>
        <v>0</v>
      </c>
      <c r="BW171" s="56">
        <f t="shared" si="223"/>
        <v>0</v>
      </c>
      <c r="BX171" s="14">
        <f t="shared" si="224"/>
        <v>0</v>
      </c>
      <c r="BY171" s="59">
        <f t="shared" si="225"/>
        <v>0</v>
      </c>
      <c r="BZ171" s="58">
        <f t="shared" si="226"/>
        <v>0</v>
      </c>
      <c r="CB171" s="58">
        <f t="shared" si="227"/>
        <v>0</v>
      </c>
      <c r="CD171" s="58">
        <f t="shared" si="228"/>
        <v>0</v>
      </c>
      <c r="CG171" s="59">
        <f t="shared" si="229"/>
        <v>0</v>
      </c>
      <c r="CH171" s="59">
        <f t="shared" si="230"/>
        <v>0</v>
      </c>
      <c r="CI171" s="59">
        <f t="shared" si="231"/>
        <v>0</v>
      </c>
      <c r="CK171" s="59">
        <f t="shared" si="232"/>
        <v>0</v>
      </c>
      <c r="CL171" s="59">
        <f t="shared" si="233"/>
        <v>0</v>
      </c>
      <c r="CM171" s="59">
        <f t="shared" si="234"/>
        <v>0</v>
      </c>
      <c r="CN171" s="58">
        <f t="shared" si="235"/>
        <v>0</v>
      </c>
      <c r="CP171" s="59">
        <f t="shared" si="236"/>
        <v>0</v>
      </c>
      <c r="CQ171" s="59">
        <f t="shared" si="237"/>
        <v>0</v>
      </c>
      <c r="CR171" s="59">
        <f t="shared" si="238"/>
        <v>0</v>
      </c>
      <c r="CS171" s="58">
        <f t="shared" si="239"/>
        <v>0</v>
      </c>
      <c r="CU171" s="59">
        <f t="shared" si="240"/>
        <v>0</v>
      </c>
      <c r="CV171" s="59">
        <f t="shared" si="241"/>
        <v>0</v>
      </c>
      <c r="CX171" s="59">
        <f t="shared" si="242"/>
        <v>0</v>
      </c>
      <c r="CY171" s="59">
        <f t="shared" si="243"/>
        <v>0</v>
      </c>
      <c r="CZ171" s="58">
        <f t="shared" si="244"/>
        <v>0</v>
      </c>
      <c r="DB171" s="59">
        <f t="shared" si="245"/>
        <v>0</v>
      </c>
      <c r="DC171" s="59">
        <f t="shared" si="246"/>
        <v>0</v>
      </c>
      <c r="DD171" s="58">
        <f t="shared" si="247"/>
        <v>0</v>
      </c>
      <c r="DF171" s="58">
        <f t="shared" si="248"/>
        <v>0</v>
      </c>
      <c r="DH171" s="58">
        <f t="shared" si="249"/>
        <v>0</v>
      </c>
      <c r="DJ171" s="57">
        <f t="shared" si="250"/>
        <v>0</v>
      </c>
      <c r="DK171" s="57">
        <f t="shared" si="251"/>
        <v>0</v>
      </c>
      <c r="DL171" s="59">
        <f t="shared" si="252"/>
        <v>0</v>
      </c>
      <c r="DM171" s="58">
        <f t="shared" si="253"/>
        <v>0</v>
      </c>
      <c r="DO171" s="56">
        <f t="shared" si="254"/>
        <v>0</v>
      </c>
      <c r="DP171" s="14">
        <f t="shared" si="255"/>
        <v>0</v>
      </c>
      <c r="DQ171" s="59">
        <f t="shared" si="256"/>
        <v>0</v>
      </c>
      <c r="DR171" s="49">
        <f t="shared" si="257"/>
        <v>0</v>
      </c>
      <c r="DT171" s="58">
        <f t="shared" si="258"/>
        <v>0</v>
      </c>
      <c r="DU171" s="58"/>
      <c r="DV171" s="59">
        <f t="shared" si="259"/>
        <v>0</v>
      </c>
      <c r="DX171" s="58">
        <f t="shared" si="260"/>
        <v>0</v>
      </c>
      <c r="EA171" s="59">
        <f t="shared" si="261"/>
        <v>0</v>
      </c>
      <c r="EB171" s="59">
        <f t="shared" si="262"/>
        <v>0</v>
      </c>
      <c r="EC171" s="58">
        <f t="shared" si="263"/>
        <v>0</v>
      </c>
      <c r="EE171" s="29">
        <f t="shared" si="264"/>
        <v>0</v>
      </c>
      <c r="EF171" s="29">
        <f t="shared" si="265"/>
        <v>0</v>
      </c>
      <c r="EG171" s="58">
        <f t="shared" si="266"/>
        <v>0</v>
      </c>
      <c r="EI171" s="58">
        <f t="shared" si="267"/>
        <v>0</v>
      </c>
      <c r="EK171" s="59">
        <v>169</v>
      </c>
      <c r="EL171" s="59">
        <f>APE!$N$91*EO170</f>
        <v>0</v>
      </c>
      <c r="EM171" s="59">
        <f>IF(EK171&gt;APE!$O$91,0,IF(EK171&gt;APE!$P$91,IF(APE!$E$91="SAC",APE!$C$93/(APE!$O$91-APE!$P$91),IF(APE!$E$91="PRICE",IF(EK171&gt;APE!$D$91,EN171-EL171,EN171-EL171-APE!$C$95/APE!$D$91),0)),0))</f>
        <v>0</v>
      </c>
      <c r="EN171" s="59">
        <f>IF(EK171&gt;APE!$O$91,0,IF(APE!$E$91="SAC",EL171+EM171,IF(APE!$E$91="PRICE",IF(EK171&gt;APE!$P$91,APE!$C$93*APE!$G$91,EL171),0)))</f>
        <v>0</v>
      </c>
      <c r="EO171" s="59">
        <f t="shared" si="268"/>
        <v>0</v>
      </c>
    </row>
    <row r="172" spans="21:145" x14ac:dyDescent="0.25">
      <c r="U172" s="61">
        <f t="shared" si="191"/>
        <v>50464</v>
      </c>
      <c r="V172" s="25">
        <f t="shared" si="189"/>
        <v>2038</v>
      </c>
      <c r="W172" s="25">
        <f t="shared" si="190"/>
        <v>2</v>
      </c>
      <c r="X172" s="25"/>
      <c r="Y172" s="25"/>
      <c r="Z172" s="62">
        <f t="shared" si="192"/>
        <v>0</v>
      </c>
      <c r="AA172" s="62">
        <f t="shared" si="193"/>
        <v>0</v>
      </c>
      <c r="AB172" s="62">
        <f t="shared" si="194"/>
        <v>0</v>
      </c>
      <c r="AC172" s="33">
        <f t="shared" si="195"/>
        <v>0</v>
      </c>
      <c r="AD172" s="69">
        <f t="shared" si="196"/>
        <v>0.89318870138955364</v>
      </c>
      <c r="AE172" s="70">
        <f t="shared" si="197"/>
        <v>0</v>
      </c>
      <c r="AF172" s="9"/>
      <c r="AG172" s="9"/>
      <c r="AH172" s="9"/>
      <c r="AI172" s="9"/>
      <c r="AJ172" s="9"/>
      <c r="AK172" s="9"/>
      <c r="AL172" s="9"/>
      <c r="AM172" s="75">
        <f t="shared" si="269"/>
        <v>0</v>
      </c>
      <c r="AN172" s="9"/>
      <c r="AO172" s="74">
        <f t="shared" si="198"/>
        <v>0</v>
      </c>
      <c r="AP172" s="75">
        <f t="shared" si="199"/>
        <v>0</v>
      </c>
      <c r="AQ172" s="76">
        <f t="shared" si="200"/>
        <v>0</v>
      </c>
      <c r="AR172" s="9"/>
      <c r="AS172" s="75">
        <f t="shared" si="201"/>
        <v>0</v>
      </c>
      <c r="AT172" s="74">
        <f t="shared" si="202"/>
        <v>0</v>
      </c>
      <c r="AU172" s="33">
        <f t="shared" si="203"/>
        <v>0</v>
      </c>
      <c r="AV172" s="9"/>
      <c r="AW172" s="74">
        <f t="shared" si="204"/>
        <v>0</v>
      </c>
      <c r="AX172" s="75">
        <f t="shared" si="205"/>
        <v>0</v>
      </c>
      <c r="AY172" s="76">
        <f t="shared" si="206"/>
        <v>0</v>
      </c>
      <c r="BB172" s="59">
        <f t="shared" si="207"/>
        <v>0</v>
      </c>
      <c r="BC172" s="59">
        <f t="shared" si="208"/>
        <v>0</v>
      </c>
      <c r="BD172" s="59">
        <f t="shared" si="209"/>
        <v>0</v>
      </c>
      <c r="BF172" s="59">
        <f t="shared" si="210"/>
        <v>0</v>
      </c>
      <c r="BG172" s="59">
        <f t="shared" si="211"/>
        <v>0</v>
      </c>
      <c r="BH172" s="59">
        <f t="shared" si="212"/>
        <v>0</v>
      </c>
      <c r="BI172" s="58">
        <f t="shared" si="213"/>
        <v>0</v>
      </c>
      <c r="BK172" s="59">
        <f t="shared" si="214"/>
        <v>0</v>
      </c>
      <c r="BL172" s="59">
        <f t="shared" si="215"/>
        <v>0</v>
      </c>
      <c r="BM172" s="59">
        <f t="shared" si="216"/>
        <v>0</v>
      </c>
      <c r="BN172" s="58">
        <f t="shared" si="217"/>
        <v>0</v>
      </c>
      <c r="BP172" s="58">
        <f t="shared" si="218"/>
        <v>0</v>
      </c>
      <c r="BR172" s="57">
        <f t="shared" si="219"/>
        <v>0</v>
      </c>
      <c r="BS172" s="57">
        <f t="shared" si="220"/>
        <v>0</v>
      </c>
      <c r="BT172" s="59">
        <f t="shared" si="221"/>
        <v>0</v>
      </c>
      <c r="BU172" s="58">
        <f t="shared" si="222"/>
        <v>0</v>
      </c>
      <c r="BW172" s="56">
        <f t="shared" si="223"/>
        <v>0</v>
      </c>
      <c r="BX172" s="14">
        <f t="shared" si="224"/>
        <v>0</v>
      </c>
      <c r="BY172" s="59">
        <f t="shared" si="225"/>
        <v>0</v>
      </c>
      <c r="BZ172" s="58">
        <f t="shared" si="226"/>
        <v>0</v>
      </c>
      <c r="CB172" s="58">
        <f t="shared" si="227"/>
        <v>0</v>
      </c>
      <c r="CD172" s="58">
        <f t="shared" si="228"/>
        <v>0</v>
      </c>
      <c r="CG172" s="59">
        <f t="shared" si="229"/>
        <v>0</v>
      </c>
      <c r="CH172" s="59">
        <f t="shared" si="230"/>
        <v>0</v>
      </c>
      <c r="CI172" s="59">
        <f t="shared" si="231"/>
        <v>0</v>
      </c>
      <c r="CK172" s="59">
        <f t="shared" si="232"/>
        <v>0</v>
      </c>
      <c r="CL172" s="59">
        <f t="shared" si="233"/>
        <v>0</v>
      </c>
      <c r="CM172" s="59">
        <f t="shared" si="234"/>
        <v>0</v>
      </c>
      <c r="CN172" s="58">
        <f t="shared" si="235"/>
        <v>0</v>
      </c>
      <c r="CP172" s="59">
        <f t="shared" si="236"/>
        <v>0</v>
      </c>
      <c r="CQ172" s="59">
        <f t="shared" si="237"/>
        <v>0</v>
      </c>
      <c r="CR172" s="59">
        <f t="shared" si="238"/>
        <v>0</v>
      </c>
      <c r="CS172" s="58">
        <f t="shared" si="239"/>
        <v>0</v>
      </c>
      <c r="CU172" s="59">
        <f t="shared" si="240"/>
        <v>0</v>
      </c>
      <c r="CV172" s="59">
        <f t="shared" si="241"/>
        <v>0</v>
      </c>
      <c r="CX172" s="59">
        <f t="shared" si="242"/>
        <v>0</v>
      </c>
      <c r="CY172" s="59">
        <f t="shared" si="243"/>
        <v>0</v>
      </c>
      <c r="CZ172" s="58">
        <f t="shared" si="244"/>
        <v>0</v>
      </c>
      <c r="DB172" s="59">
        <f t="shared" si="245"/>
        <v>0</v>
      </c>
      <c r="DC172" s="59">
        <f t="shared" si="246"/>
        <v>0</v>
      </c>
      <c r="DD172" s="58">
        <f t="shared" si="247"/>
        <v>0</v>
      </c>
      <c r="DF172" s="58">
        <f t="shared" si="248"/>
        <v>0</v>
      </c>
      <c r="DH172" s="58">
        <f t="shared" si="249"/>
        <v>0</v>
      </c>
      <c r="DJ172" s="57">
        <f t="shared" si="250"/>
        <v>0</v>
      </c>
      <c r="DK172" s="57">
        <f t="shared" si="251"/>
        <v>0</v>
      </c>
      <c r="DL172" s="59">
        <f t="shared" si="252"/>
        <v>0</v>
      </c>
      <c r="DM172" s="58">
        <f t="shared" si="253"/>
        <v>0</v>
      </c>
      <c r="DO172" s="56">
        <f t="shared" si="254"/>
        <v>0</v>
      </c>
      <c r="DP172" s="14">
        <f t="shared" si="255"/>
        <v>0</v>
      </c>
      <c r="DQ172" s="59">
        <f t="shared" si="256"/>
        <v>0</v>
      </c>
      <c r="DR172" s="49">
        <f t="shared" si="257"/>
        <v>0</v>
      </c>
      <c r="DT172" s="58">
        <f t="shared" si="258"/>
        <v>0</v>
      </c>
      <c r="DU172" s="58"/>
      <c r="DV172" s="59">
        <f t="shared" si="259"/>
        <v>0</v>
      </c>
      <c r="DX172" s="58">
        <f t="shared" si="260"/>
        <v>0</v>
      </c>
      <c r="EA172" s="59">
        <f t="shared" si="261"/>
        <v>0</v>
      </c>
      <c r="EB172" s="59">
        <f t="shared" si="262"/>
        <v>0</v>
      </c>
      <c r="EC172" s="58">
        <f t="shared" si="263"/>
        <v>0</v>
      </c>
      <c r="EE172" s="29">
        <f t="shared" si="264"/>
        <v>0</v>
      </c>
      <c r="EF172" s="29">
        <f t="shared" si="265"/>
        <v>0</v>
      </c>
      <c r="EG172" s="58">
        <f t="shared" si="266"/>
        <v>0</v>
      </c>
      <c r="EI172" s="58">
        <f t="shared" si="267"/>
        <v>0</v>
      </c>
      <c r="EK172" s="59">
        <v>170</v>
      </c>
      <c r="EL172" s="59">
        <f>APE!$N$91*EO171</f>
        <v>0</v>
      </c>
      <c r="EM172" s="59">
        <f>IF(EK172&gt;APE!$O$91,0,IF(EK172&gt;APE!$P$91,IF(APE!$E$91="SAC",APE!$C$93/(APE!$O$91-APE!$P$91),IF(APE!$E$91="PRICE",IF(EK172&gt;APE!$D$91,EN172-EL172,EN172-EL172-APE!$C$95/APE!$D$91),0)),0))</f>
        <v>0</v>
      </c>
      <c r="EN172" s="59">
        <f>IF(EK172&gt;APE!$O$91,0,IF(APE!$E$91="SAC",EL172+EM172,IF(APE!$E$91="PRICE",IF(EK172&gt;APE!$P$91,APE!$C$93*APE!$G$91,EL172),0)))</f>
        <v>0</v>
      </c>
      <c r="EO172" s="59">
        <f t="shared" si="268"/>
        <v>0</v>
      </c>
    </row>
    <row r="173" spans="21:145" x14ac:dyDescent="0.25">
      <c r="U173" s="61">
        <f t="shared" si="191"/>
        <v>50495</v>
      </c>
      <c r="V173" s="25">
        <f t="shared" si="189"/>
        <v>2038</v>
      </c>
      <c r="W173" s="25">
        <f t="shared" si="190"/>
        <v>3</v>
      </c>
      <c r="X173" s="25"/>
      <c r="Y173" s="25"/>
      <c r="Z173" s="62">
        <f t="shared" si="192"/>
        <v>0</v>
      </c>
      <c r="AA173" s="62">
        <f t="shared" si="193"/>
        <v>0</v>
      </c>
      <c r="AB173" s="62">
        <f t="shared" si="194"/>
        <v>0</v>
      </c>
      <c r="AC173" s="33">
        <f t="shared" si="195"/>
        <v>0</v>
      </c>
      <c r="AD173" s="69">
        <f t="shared" si="196"/>
        <v>0.89259541451079849</v>
      </c>
      <c r="AE173" s="70">
        <f t="shared" si="197"/>
        <v>0</v>
      </c>
      <c r="AF173" s="9"/>
      <c r="AG173" s="9"/>
      <c r="AH173" s="9"/>
      <c r="AI173" s="9"/>
      <c r="AJ173" s="9"/>
      <c r="AK173" s="9"/>
      <c r="AL173" s="9"/>
      <c r="AM173" s="75">
        <f t="shared" si="269"/>
        <v>0</v>
      </c>
      <c r="AN173" s="9"/>
      <c r="AO173" s="74">
        <f t="shared" si="198"/>
        <v>0</v>
      </c>
      <c r="AP173" s="75">
        <f t="shared" si="199"/>
        <v>0</v>
      </c>
      <c r="AQ173" s="76">
        <f t="shared" si="200"/>
        <v>0</v>
      </c>
      <c r="AR173" s="9"/>
      <c r="AS173" s="75">
        <f t="shared" si="201"/>
        <v>0</v>
      </c>
      <c r="AT173" s="74">
        <f t="shared" si="202"/>
        <v>0</v>
      </c>
      <c r="AU173" s="33">
        <f t="shared" si="203"/>
        <v>0</v>
      </c>
      <c r="AV173" s="9"/>
      <c r="AW173" s="74">
        <f t="shared" si="204"/>
        <v>0</v>
      </c>
      <c r="AX173" s="75">
        <f t="shared" si="205"/>
        <v>0</v>
      </c>
      <c r="AY173" s="76">
        <f t="shared" si="206"/>
        <v>0</v>
      </c>
      <c r="BB173" s="59">
        <f t="shared" si="207"/>
        <v>0</v>
      </c>
      <c r="BC173" s="59">
        <f t="shared" si="208"/>
        <v>0</v>
      </c>
      <c r="BD173" s="59">
        <f t="shared" si="209"/>
        <v>0</v>
      </c>
      <c r="BF173" s="59">
        <f t="shared" si="210"/>
        <v>0</v>
      </c>
      <c r="BG173" s="59">
        <f t="shared" si="211"/>
        <v>0</v>
      </c>
      <c r="BH173" s="59">
        <f t="shared" si="212"/>
        <v>0</v>
      </c>
      <c r="BI173" s="58">
        <f t="shared" si="213"/>
        <v>0</v>
      </c>
      <c r="BK173" s="59">
        <f t="shared" si="214"/>
        <v>0</v>
      </c>
      <c r="BL173" s="59">
        <f t="shared" si="215"/>
        <v>0</v>
      </c>
      <c r="BM173" s="59">
        <f t="shared" si="216"/>
        <v>0</v>
      </c>
      <c r="BN173" s="58">
        <f t="shared" si="217"/>
        <v>0</v>
      </c>
      <c r="BP173" s="58">
        <f t="shared" si="218"/>
        <v>0</v>
      </c>
      <c r="BR173" s="57">
        <f t="shared" si="219"/>
        <v>0</v>
      </c>
      <c r="BS173" s="57">
        <f t="shared" si="220"/>
        <v>0</v>
      </c>
      <c r="BT173" s="59">
        <f t="shared" si="221"/>
        <v>0</v>
      </c>
      <c r="BU173" s="58">
        <f t="shared" si="222"/>
        <v>0</v>
      </c>
      <c r="BW173" s="56">
        <f t="shared" si="223"/>
        <v>0</v>
      </c>
      <c r="BX173" s="14">
        <f t="shared" si="224"/>
        <v>0</v>
      </c>
      <c r="BY173" s="59">
        <f t="shared" si="225"/>
        <v>0</v>
      </c>
      <c r="BZ173" s="58">
        <f t="shared" si="226"/>
        <v>0</v>
      </c>
      <c r="CB173" s="58">
        <f t="shared" si="227"/>
        <v>0</v>
      </c>
      <c r="CD173" s="58">
        <f t="shared" si="228"/>
        <v>0</v>
      </c>
      <c r="CG173" s="59">
        <f t="shared" si="229"/>
        <v>0</v>
      </c>
      <c r="CH173" s="59">
        <f t="shared" si="230"/>
        <v>0</v>
      </c>
      <c r="CI173" s="59">
        <f t="shared" si="231"/>
        <v>0</v>
      </c>
      <c r="CK173" s="59">
        <f t="shared" si="232"/>
        <v>0</v>
      </c>
      <c r="CL173" s="59">
        <f t="shared" si="233"/>
        <v>0</v>
      </c>
      <c r="CM173" s="59">
        <f t="shared" si="234"/>
        <v>0</v>
      </c>
      <c r="CN173" s="58">
        <f t="shared" si="235"/>
        <v>0</v>
      </c>
      <c r="CP173" s="59">
        <f t="shared" si="236"/>
        <v>0</v>
      </c>
      <c r="CQ173" s="59">
        <f t="shared" si="237"/>
        <v>0</v>
      </c>
      <c r="CR173" s="59">
        <f t="shared" si="238"/>
        <v>0</v>
      </c>
      <c r="CS173" s="58">
        <f t="shared" si="239"/>
        <v>0</v>
      </c>
      <c r="CU173" s="59">
        <f t="shared" si="240"/>
        <v>0</v>
      </c>
      <c r="CV173" s="59">
        <f t="shared" si="241"/>
        <v>0</v>
      </c>
      <c r="CX173" s="59">
        <f t="shared" si="242"/>
        <v>0</v>
      </c>
      <c r="CY173" s="59">
        <f t="shared" si="243"/>
        <v>0</v>
      </c>
      <c r="CZ173" s="58">
        <f t="shared" si="244"/>
        <v>0</v>
      </c>
      <c r="DB173" s="59">
        <f t="shared" si="245"/>
        <v>0</v>
      </c>
      <c r="DC173" s="59">
        <f t="shared" si="246"/>
        <v>0</v>
      </c>
      <c r="DD173" s="58">
        <f t="shared" si="247"/>
        <v>0</v>
      </c>
      <c r="DF173" s="58">
        <f t="shared" si="248"/>
        <v>0</v>
      </c>
      <c r="DH173" s="58">
        <f t="shared" si="249"/>
        <v>0</v>
      </c>
      <c r="DJ173" s="57">
        <f t="shared" si="250"/>
        <v>0</v>
      </c>
      <c r="DK173" s="57">
        <f t="shared" si="251"/>
        <v>0</v>
      </c>
      <c r="DL173" s="59">
        <f t="shared" si="252"/>
        <v>0</v>
      </c>
      <c r="DM173" s="58">
        <f t="shared" si="253"/>
        <v>0</v>
      </c>
      <c r="DO173" s="56">
        <f t="shared" si="254"/>
        <v>0</v>
      </c>
      <c r="DP173" s="14">
        <f t="shared" si="255"/>
        <v>0</v>
      </c>
      <c r="DQ173" s="59">
        <f t="shared" si="256"/>
        <v>0</v>
      </c>
      <c r="DR173" s="49">
        <f t="shared" si="257"/>
        <v>0</v>
      </c>
      <c r="DT173" s="58">
        <f t="shared" si="258"/>
        <v>0</v>
      </c>
      <c r="DU173" s="58"/>
      <c r="DV173" s="59">
        <f t="shared" si="259"/>
        <v>0</v>
      </c>
      <c r="DX173" s="58">
        <f t="shared" si="260"/>
        <v>0</v>
      </c>
      <c r="EA173" s="59">
        <f t="shared" si="261"/>
        <v>0</v>
      </c>
      <c r="EB173" s="59">
        <f t="shared" si="262"/>
        <v>0</v>
      </c>
      <c r="EC173" s="58">
        <f t="shared" si="263"/>
        <v>0</v>
      </c>
      <c r="EE173" s="29">
        <f t="shared" si="264"/>
        <v>0</v>
      </c>
      <c r="EF173" s="29">
        <f t="shared" si="265"/>
        <v>0</v>
      </c>
      <c r="EG173" s="58">
        <f t="shared" si="266"/>
        <v>0</v>
      </c>
      <c r="EI173" s="58">
        <f t="shared" si="267"/>
        <v>0</v>
      </c>
      <c r="EK173" s="59">
        <v>171</v>
      </c>
      <c r="EL173" s="59">
        <f>APE!$N$91*EO172</f>
        <v>0</v>
      </c>
      <c r="EM173" s="59">
        <f>IF(EK173&gt;APE!$O$91,0,IF(EK173&gt;APE!$P$91,IF(APE!$E$91="SAC",APE!$C$93/(APE!$O$91-APE!$P$91),IF(APE!$E$91="PRICE",IF(EK173&gt;APE!$D$91,EN173-EL173,EN173-EL173-APE!$C$95/APE!$D$91),0)),0))</f>
        <v>0</v>
      </c>
      <c r="EN173" s="59">
        <f>IF(EK173&gt;APE!$O$91,0,IF(APE!$E$91="SAC",EL173+EM173,IF(APE!$E$91="PRICE",IF(EK173&gt;APE!$P$91,APE!$C$93*APE!$G$91,EL173),0)))</f>
        <v>0</v>
      </c>
      <c r="EO173" s="59">
        <f t="shared" si="268"/>
        <v>0</v>
      </c>
    </row>
    <row r="174" spans="21:145" x14ac:dyDescent="0.25">
      <c r="U174" s="61">
        <f t="shared" si="191"/>
        <v>50525</v>
      </c>
      <c r="V174" s="25">
        <f t="shared" si="189"/>
        <v>2038</v>
      </c>
      <c r="W174" s="25">
        <f t="shared" si="190"/>
        <v>4</v>
      </c>
      <c r="X174" s="25"/>
      <c r="Y174" s="25"/>
      <c r="Z174" s="62">
        <f t="shared" si="192"/>
        <v>0</v>
      </c>
      <c r="AA174" s="62">
        <f t="shared" si="193"/>
        <v>0</v>
      </c>
      <c r="AB174" s="62">
        <f t="shared" si="194"/>
        <v>0</v>
      </c>
      <c r="AC174" s="33">
        <f t="shared" si="195"/>
        <v>0</v>
      </c>
      <c r="AD174" s="69">
        <f t="shared" si="196"/>
        <v>0.89200252171374184</v>
      </c>
      <c r="AE174" s="70">
        <f t="shared" si="197"/>
        <v>0</v>
      </c>
      <c r="AF174" s="9"/>
      <c r="AG174" s="9"/>
      <c r="AH174" s="9"/>
      <c r="AI174" s="9"/>
      <c r="AJ174" s="9"/>
      <c r="AK174" s="9"/>
      <c r="AL174" s="9"/>
      <c r="AM174" s="75">
        <f t="shared" si="269"/>
        <v>0</v>
      </c>
      <c r="AN174" s="9"/>
      <c r="AO174" s="74">
        <f t="shared" si="198"/>
        <v>0</v>
      </c>
      <c r="AP174" s="75">
        <f t="shared" si="199"/>
        <v>0</v>
      </c>
      <c r="AQ174" s="76">
        <f t="shared" si="200"/>
        <v>0</v>
      </c>
      <c r="AR174" s="9"/>
      <c r="AS174" s="75">
        <f t="shared" si="201"/>
        <v>0</v>
      </c>
      <c r="AT174" s="74">
        <f t="shared" si="202"/>
        <v>0</v>
      </c>
      <c r="AU174" s="33">
        <f t="shared" si="203"/>
        <v>0</v>
      </c>
      <c r="AV174" s="9"/>
      <c r="AW174" s="74">
        <f t="shared" si="204"/>
        <v>0</v>
      </c>
      <c r="AX174" s="75">
        <f t="shared" si="205"/>
        <v>0</v>
      </c>
      <c r="AY174" s="76">
        <f t="shared" si="206"/>
        <v>0</v>
      </c>
      <c r="BB174" s="59">
        <f t="shared" si="207"/>
        <v>0</v>
      </c>
      <c r="BC174" s="59">
        <f t="shared" si="208"/>
        <v>0</v>
      </c>
      <c r="BD174" s="59">
        <f t="shared" si="209"/>
        <v>0</v>
      </c>
      <c r="BF174" s="59">
        <f t="shared" si="210"/>
        <v>0</v>
      </c>
      <c r="BG174" s="59">
        <f t="shared" si="211"/>
        <v>0</v>
      </c>
      <c r="BH174" s="59">
        <f t="shared" si="212"/>
        <v>0</v>
      </c>
      <c r="BI174" s="58">
        <f t="shared" si="213"/>
        <v>0</v>
      </c>
      <c r="BK174" s="59">
        <f t="shared" si="214"/>
        <v>0</v>
      </c>
      <c r="BL174" s="59">
        <f t="shared" si="215"/>
        <v>0</v>
      </c>
      <c r="BM174" s="59">
        <f t="shared" si="216"/>
        <v>0</v>
      </c>
      <c r="BN174" s="58">
        <f t="shared" si="217"/>
        <v>0</v>
      </c>
      <c r="BP174" s="58">
        <f t="shared" si="218"/>
        <v>0</v>
      </c>
      <c r="BR174" s="57">
        <f t="shared" si="219"/>
        <v>0</v>
      </c>
      <c r="BS174" s="57">
        <f t="shared" si="220"/>
        <v>0</v>
      </c>
      <c r="BT174" s="59">
        <f t="shared" si="221"/>
        <v>0</v>
      </c>
      <c r="BU174" s="58">
        <f t="shared" si="222"/>
        <v>0</v>
      </c>
      <c r="BW174" s="56">
        <f t="shared" si="223"/>
        <v>0</v>
      </c>
      <c r="BX174" s="14">
        <f t="shared" si="224"/>
        <v>0</v>
      </c>
      <c r="BY174" s="59">
        <f t="shared" si="225"/>
        <v>0</v>
      </c>
      <c r="BZ174" s="58">
        <f t="shared" si="226"/>
        <v>0</v>
      </c>
      <c r="CB174" s="58">
        <f t="shared" si="227"/>
        <v>0</v>
      </c>
      <c r="CD174" s="58">
        <f t="shared" si="228"/>
        <v>0</v>
      </c>
      <c r="CG174" s="59">
        <f t="shared" si="229"/>
        <v>0</v>
      </c>
      <c r="CH174" s="59">
        <f t="shared" si="230"/>
        <v>0</v>
      </c>
      <c r="CI174" s="59">
        <f t="shared" si="231"/>
        <v>0</v>
      </c>
      <c r="CK174" s="59">
        <f t="shared" si="232"/>
        <v>0</v>
      </c>
      <c r="CL174" s="59">
        <f t="shared" si="233"/>
        <v>0</v>
      </c>
      <c r="CM174" s="59">
        <f t="shared" si="234"/>
        <v>0</v>
      </c>
      <c r="CN174" s="58">
        <f t="shared" si="235"/>
        <v>0</v>
      </c>
      <c r="CP174" s="59">
        <f t="shared" si="236"/>
        <v>0</v>
      </c>
      <c r="CQ174" s="59">
        <f t="shared" si="237"/>
        <v>0</v>
      </c>
      <c r="CR174" s="59">
        <f t="shared" si="238"/>
        <v>0</v>
      </c>
      <c r="CS174" s="58">
        <f t="shared" si="239"/>
        <v>0</v>
      </c>
      <c r="CU174" s="59">
        <f t="shared" si="240"/>
        <v>0</v>
      </c>
      <c r="CV174" s="59">
        <f t="shared" si="241"/>
        <v>0</v>
      </c>
      <c r="CX174" s="59">
        <f t="shared" si="242"/>
        <v>0</v>
      </c>
      <c r="CY174" s="59">
        <f t="shared" si="243"/>
        <v>0</v>
      </c>
      <c r="CZ174" s="58">
        <f t="shared" si="244"/>
        <v>0</v>
      </c>
      <c r="DB174" s="59">
        <f t="shared" si="245"/>
        <v>0</v>
      </c>
      <c r="DC174" s="59">
        <f t="shared" si="246"/>
        <v>0</v>
      </c>
      <c r="DD174" s="58">
        <f t="shared" si="247"/>
        <v>0</v>
      </c>
      <c r="DF174" s="58">
        <f t="shared" si="248"/>
        <v>0</v>
      </c>
      <c r="DH174" s="58">
        <f t="shared" si="249"/>
        <v>0</v>
      </c>
      <c r="DJ174" s="57">
        <f t="shared" si="250"/>
        <v>0</v>
      </c>
      <c r="DK174" s="57">
        <f t="shared" si="251"/>
        <v>0</v>
      </c>
      <c r="DL174" s="59">
        <f t="shared" si="252"/>
        <v>0</v>
      </c>
      <c r="DM174" s="58">
        <f t="shared" si="253"/>
        <v>0</v>
      </c>
      <c r="DO174" s="56">
        <f t="shared" si="254"/>
        <v>0</v>
      </c>
      <c r="DP174" s="14">
        <f t="shared" si="255"/>
        <v>0</v>
      </c>
      <c r="DQ174" s="59">
        <f t="shared" si="256"/>
        <v>0</v>
      </c>
      <c r="DR174" s="49">
        <f t="shared" si="257"/>
        <v>0</v>
      </c>
      <c r="DT174" s="58">
        <f t="shared" si="258"/>
        <v>0</v>
      </c>
      <c r="DU174" s="58"/>
      <c r="DV174" s="59">
        <f t="shared" si="259"/>
        <v>0</v>
      </c>
      <c r="DX174" s="58">
        <f t="shared" si="260"/>
        <v>0</v>
      </c>
      <c r="EA174" s="59">
        <f t="shared" si="261"/>
        <v>0</v>
      </c>
      <c r="EB174" s="59">
        <f t="shared" si="262"/>
        <v>0</v>
      </c>
      <c r="EC174" s="58">
        <f t="shared" si="263"/>
        <v>0</v>
      </c>
      <c r="EE174" s="29">
        <f t="shared" si="264"/>
        <v>0</v>
      </c>
      <c r="EF174" s="29">
        <f t="shared" si="265"/>
        <v>0</v>
      </c>
      <c r="EG174" s="58">
        <f t="shared" si="266"/>
        <v>0</v>
      </c>
      <c r="EI174" s="58">
        <f t="shared" si="267"/>
        <v>0</v>
      </c>
      <c r="EK174" s="59">
        <v>172</v>
      </c>
      <c r="EL174" s="59">
        <f>APE!$N$91*EO173</f>
        <v>0</v>
      </c>
      <c r="EM174" s="59">
        <f>IF(EK174&gt;APE!$O$91,0,IF(EK174&gt;APE!$P$91,IF(APE!$E$91="SAC",APE!$C$93/(APE!$O$91-APE!$P$91),IF(APE!$E$91="PRICE",IF(EK174&gt;APE!$D$91,EN174-EL174,EN174-EL174-APE!$C$95/APE!$D$91),0)),0))</f>
        <v>0</v>
      </c>
      <c r="EN174" s="59">
        <f>IF(EK174&gt;APE!$O$91,0,IF(APE!$E$91="SAC",EL174+EM174,IF(APE!$E$91="PRICE",IF(EK174&gt;APE!$P$91,APE!$C$93*APE!$G$91,EL174),0)))</f>
        <v>0</v>
      </c>
      <c r="EO174" s="59">
        <f t="shared" si="268"/>
        <v>0</v>
      </c>
    </row>
    <row r="175" spans="21:145" s="16" customFormat="1" x14ac:dyDescent="0.25">
      <c r="U175" s="61">
        <f t="shared" si="191"/>
        <v>50556</v>
      </c>
      <c r="V175" s="25">
        <f t="shared" si="189"/>
        <v>2038</v>
      </c>
      <c r="W175" s="25">
        <f t="shared" si="190"/>
        <v>5</v>
      </c>
      <c r="X175" s="25"/>
      <c r="Y175" s="28"/>
      <c r="Z175" s="62">
        <f t="shared" si="192"/>
        <v>0</v>
      </c>
      <c r="AA175" s="62">
        <f t="shared" si="193"/>
        <v>0</v>
      </c>
      <c r="AB175" s="62">
        <f t="shared" si="194"/>
        <v>0</v>
      </c>
      <c r="AC175" s="33">
        <f t="shared" si="195"/>
        <v>0</v>
      </c>
      <c r="AD175" s="69">
        <f t="shared" si="196"/>
        <v>0.89141002273662096</v>
      </c>
      <c r="AE175" s="70">
        <f t="shared" si="197"/>
        <v>0</v>
      </c>
      <c r="AF175" s="9"/>
      <c r="AG175" s="9"/>
      <c r="AH175" s="9"/>
      <c r="AI175" s="9"/>
      <c r="AJ175" s="9"/>
      <c r="AK175" s="9"/>
      <c r="AL175" s="9"/>
      <c r="AM175" s="75">
        <f t="shared" si="269"/>
        <v>0</v>
      </c>
      <c r="AN175" s="9"/>
      <c r="AO175" s="74">
        <f t="shared" si="198"/>
        <v>0</v>
      </c>
      <c r="AP175" s="75">
        <f t="shared" si="199"/>
        <v>0</v>
      </c>
      <c r="AQ175" s="76">
        <f t="shared" si="200"/>
        <v>0</v>
      </c>
      <c r="AR175" s="9"/>
      <c r="AS175" s="75">
        <f t="shared" si="201"/>
        <v>0</v>
      </c>
      <c r="AT175" s="74">
        <f t="shared" si="202"/>
        <v>0</v>
      </c>
      <c r="AU175" s="33">
        <f t="shared" si="203"/>
        <v>0</v>
      </c>
      <c r="AV175" s="9"/>
      <c r="AW175" s="74">
        <f t="shared" si="204"/>
        <v>0</v>
      </c>
      <c r="AX175" s="75">
        <f t="shared" si="205"/>
        <v>0</v>
      </c>
      <c r="AY175" s="76">
        <f t="shared" si="206"/>
        <v>0</v>
      </c>
      <c r="BB175" s="59">
        <f t="shared" si="207"/>
        <v>0</v>
      </c>
      <c r="BC175" s="59">
        <f t="shared" si="208"/>
        <v>0</v>
      </c>
      <c r="BD175" s="59">
        <f t="shared" si="209"/>
        <v>0</v>
      </c>
      <c r="BF175" s="59">
        <f t="shared" si="210"/>
        <v>0</v>
      </c>
      <c r="BG175" s="59">
        <f t="shared" si="211"/>
        <v>0</v>
      </c>
      <c r="BH175" s="59">
        <f t="shared" si="212"/>
        <v>0</v>
      </c>
      <c r="BI175" s="58">
        <f t="shared" si="213"/>
        <v>0</v>
      </c>
      <c r="BK175" s="59">
        <f t="shared" si="214"/>
        <v>0</v>
      </c>
      <c r="BL175" s="59">
        <f t="shared" si="215"/>
        <v>0</v>
      </c>
      <c r="BM175" s="59">
        <f t="shared" si="216"/>
        <v>0</v>
      </c>
      <c r="BN175" s="58">
        <f t="shared" si="217"/>
        <v>0</v>
      </c>
      <c r="BP175" s="58">
        <f t="shared" si="218"/>
        <v>0</v>
      </c>
      <c r="BR175" s="57">
        <f t="shared" si="219"/>
        <v>0</v>
      </c>
      <c r="BS175" s="57">
        <f t="shared" si="220"/>
        <v>0</v>
      </c>
      <c r="BT175" s="59">
        <f t="shared" si="221"/>
        <v>0</v>
      </c>
      <c r="BU175" s="58">
        <f t="shared" si="222"/>
        <v>0</v>
      </c>
      <c r="BW175" s="56">
        <f t="shared" si="223"/>
        <v>0</v>
      </c>
      <c r="BX175" s="14">
        <f t="shared" si="224"/>
        <v>0</v>
      </c>
      <c r="BY175" s="59">
        <f t="shared" si="225"/>
        <v>0</v>
      </c>
      <c r="BZ175" s="58">
        <f t="shared" si="226"/>
        <v>0</v>
      </c>
      <c r="CB175" s="58">
        <f t="shared" si="227"/>
        <v>0</v>
      </c>
      <c r="CD175" s="58">
        <f t="shared" si="228"/>
        <v>0</v>
      </c>
      <c r="CG175" s="59">
        <f t="shared" si="229"/>
        <v>0</v>
      </c>
      <c r="CH175" s="59">
        <f t="shared" si="230"/>
        <v>0</v>
      </c>
      <c r="CI175" s="59">
        <f t="shared" si="231"/>
        <v>0</v>
      </c>
      <c r="CK175" s="59">
        <f t="shared" si="232"/>
        <v>0</v>
      </c>
      <c r="CL175" s="59">
        <f t="shared" si="233"/>
        <v>0</v>
      </c>
      <c r="CM175" s="59">
        <f t="shared" si="234"/>
        <v>0</v>
      </c>
      <c r="CN175" s="58">
        <f t="shared" si="235"/>
        <v>0</v>
      </c>
      <c r="CP175" s="59">
        <f t="shared" si="236"/>
        <v>0</v>
      </c>
      <c r="CQ175" s="59">
        <f t="shared" si="237"/>
        <v>0</v>
      </c>
      <c r="CR175" s="59">
        <f t="shared" si="238"/>
        <v>0</v>
      </c>
      <c r="CS175" s="58">
        <f t="shared" si="239"/>
        <v>0</v>
      </c>
      <c r="CU175" s="59">
        <f t="shared" si="240"/>
        <v>0</v>
      </c>
      <c r="CV175" s="59">
        <f t="shared" si="241"/>
        <v>0</v>
      </c>
      <c r="CX175" s="59">
        <f t="shared" si="242"/>
        <v>0</v>
      </c>
      <c r="CY175" s="59">
        <f t="shared" si="243"/>
        <v>0</v>
      </c>
      <c r="CZ175" s="58">
        <f t="shared" si="244"/>
        <v>0</v>
      </c>
      <c r="DB175" s="59">
        <f t="shared" si="245"/>
        <v>0</v>
      </c>
      <c r="DC175" s="59">
        <f t="shared" si="246"/>
        <v>0</v>
      </c>
      <c r="DD175" s="58">
        <f t="shared" si="247"/>
        <v>0</v>
      </c>
      <c r="DF175" s="58">
        <f t="shared" si="248"/>
        <v>0</v>
      </c>
      <c r="DH175" s="58">
        <f t="shared" si="249"/>
        <v>0</v>
      </c>
      <c r="DJ175" s="57">
        <f t="shared" si="250"/>
        <v>0</v>
      </c>
      <c r="DK175" s="57">
        <f t="shared" si="251"/>
        <v>0</v>
      </c>
      <c r="DL175" s="59">
        <f t="shared" si="252"/>
        <v>0</v>
      </c>
      <c r="DM175" s="58">
        <f t="shared" si="253"/>
        <v>0</v>
      </c>
      <c r="DO175" s="56">
        <f t="shared" si="254"/>
        <v>0</v>
      </c>
      <c r="DP175" s="14">
        <f t="shared" si="255"/>
        <v>0</v>
      </c>
      <c r="DQ175" s="59">
        <f t="shared" si="256"/>
        <v>0</v>
      </c>
      <c r="DR175" s="49">
        <f t="shared" si="257"/>
        <v>0</v>
      </c>
      <c r="DT175" s="58">
        <f t="shared" si="258"/>
        <v>0</v>
      </c>
      <c r="DU175" s="58"/>
      <c r="DV175" s="59">
        <f t="shared" si="259"/>
        <v>0</v>
      </c>
      <c r="DX175" s="58">
        <f t="shared" si="260"/>
        <v>0</v>
      </c>
      <c r="EA175" s="59">
        <f t="shared" si="261"/>
        <v>0</v>
      </c>
      <c r="EB175" s="59">
        <f t="shared" si="262"/>
        <v>0</v>
      </c>
      <c r="EC175" s="58">
        <f t="shared" si="263"/>
        <v>0</v>
      </c>
      <c r="EE175" s="29">
        <f t="shared" si="264"/>
        <v>0</v>
      </c>
      <c r="EF175" s="29">
        <f t="shared" si="265"/>
        <v>0</v>
      </c>
      <c r="EG175" s="58">
        <f t="shared" si="266"/>
        <v>0</v>
      </c>
      <c r="EI175" s="58">
        <f t="shared" si="267"/>
        <v>0</v>
      </c>
      <c r="EK175" s="59">
        <v>173</v>
      </c>
      <c r="EL175" s="59">
        <f>APE!$N$91*EO174</f>
        <v>0</v>
      </c>
      <c r="EM175" s="59">
        <f>IF(EK175&gt;APE!$O$91,0,IF(EK175&gt;APE!$P$91,IF(APE!$E$91="SAC",APE!$C$93/(APE!$O$91-APE!$P$91),IF(APE!$E$91="PRICE",IF(EK175&gt;APE!$D$91,EN175-EL175,EN175-EL175-APE!$C$95/APE!$D$91),0)),0))</f>
        <v>0</v>
      </c>
      <c r="EN175" s="59">
        <f>IF(EK175&gt;APE!$O$91,0,IF(APE!$E$91="SAC",EL175+EM175,IF(APE!$E$91="PRICE",IF(EK175&gt;APE!$P$91,APE!$C$93*APE!$G$91,EL175),0)))</f>
        <v>0</v>
      </c>
      <c r="EO175" s="59">
        <f t="shared" si="268"/>
        <v>0</v>
      </c>
    </row>
    <row r="176" spans="21:145" x14ac:dyDescent="0.25">
      <c r="U176" s="61">
        <f t="shared" si="191"/>
        <v>50586</v>
      </c>
      <c r="V176" s="25">
        <f t="shared" si="189"/>
        <v>2038</v>
      </c>
      <c r="W176" s="25">
        <f t="shared" si="190"/>
        <v>6</v>
      </c>
      <c r="X176" s="25"/>
      <c r="Y176" s="25"/>
      <c r="Z176" s="62">
        <f t="shared" si="192"/>
        <v>0</v>
      </c>
      <c r="AA176" s="62">
        <f t="shared" si="193"/>
        <v>0</v>
      </c>
      <c r="AB176" s="62">
        <f t="shared" si="194"/>
        <v>0</v>
      </c>
      <c r="AC176" s="33">
        <f t="shared" si="195"/>
        <v>0</v>
      </c>
      <c r="AD176" s="69">
        <f t="shared" si="196"/>
        <v>0.89081791731784699</v>
      </c>
      <c r="AE176" s="70">
        <f t="shared" si="197"/>
        <v>0</v>
      </c>
      <c r="AF176" s="9"/>
      <c r="AG176" s="9"/>
      <c r="AH176" s="9"/>
      <c r="AI176" s="9"/>
      <c r="AJ176" s="9"/>
      <c r="AK176" s="9"/>
      <c r="AL176" s="9"/>
      <c r="AM176" s="75">
        <f t="shared" si="269"/>
        <v>0</v>
      </c>
      <c r="AN176" s="9"/>
      <c r="AO176" s="74">
        <f t="shared" si="198"/>
        <v>0</v>
      </c>
      <c r="AP176" s="75">
        <f t="shared" si="199"/>
        <v>0</v>
      </c>
      <c r="AQ176" s="76">
        <f t="shared" si="200"/>
        <v>0</v>
      </c>
      <c r="AR176" s="9"/>
      <c r="AS176" s="75">
        <f t="shared" si="201"/>
        <v>0</v>
      </c>
      <c r="AT176" s="74">
        <f t="shared" si="202"/>
        <v>0</v>
      </c>
      <c r="AU176" s="33">
        <f t="shared" si="203"/>
        <v>0</v>
      </c>
      <c r="AV176" s="9"/>
      <c r="AW176" s="74">
        <f t="shared" si="204"/>
        <v>0</v>
      </c>
      <c r="AX176" s="75">
        <f t="shared" si="205"/>
        <v>0</v>
      </c>
      <c r="AY176" s="76">
        <f t="shared" si="206"/>
        <v>0</v>
      </c>
      <c r="BB176" s="59">
        <f t="shared" si="207"/>
        <v>0</v>
      </c>
      <c r="BC176" s="59">
        <f t="shared" si="208"/>
        <v>0</v>
      </c>
      <c r="BD176" s="59">
        <f t="shared" si="209"/>
        <v>0</v>
      </c>
      <c r="BF176" s="59">
        <f t="shared" si="210"/>
        <v>0</v>
      </c>
      <c r="BG176" s="59">
        <f t="shared" si="211"/>
        <v>0</v>
      </c>
      <c r="BH176" s="59">
        <f t="shared" si="212"/>
        <v>0</v>
      </c>
      <c r="BI176" s="58">
        <f t="shared" si="213"/>
        <v>0</v>
      </c>
      <c r="BK176" s="59">
        <f t="shared" si="214"/>
        <v>0</v>
      </c>
      <c r="BL176" s="59">
        <f t="shared" si="215"/>
        <v>0</v>
      </c>
      <c r="BM176" s="59">
        <f t="shared" si="216"/>
        <v>0</v>
      </c>
      <c r="BN176" s="58">
        <f t="shared" si="217"/>
        <v>0</v>
      </c>
      <c r="BP176" s="58">
        <f t="shared" si="218"/>
        <v>0</v>
      </c>
      <c r="BR176" s="57">
        <f t="shared" si="219"/>
        <v>0</v>
      </c>
      <c r="BS176" s="57">
        <f t="shared" si="220"/>
        <v>0</v>
      </c>
      <c r="BT176" s="59">
        <f t="shared" si="221"/>
        <v>0</v>
      </c>
      <c r="BU176" s="58">
        <f t="shared" si="222"/>
        <v>0</v>
      </c>
      <c r="BW176" s="56">
        <f t="shared" si="223"/>
        <v>0</v>
      </c>
      <c r="BX176" s="14">
        <f t="shared" si="224"/>
        <v>0</v>
      </c>
      <c r="BY176" s="59">
        <f t="shared" si="225"/>
        <v>0</v>
      </c>
      <c r="BZ176" s="58">
        <f t="shared" si="226"/>
        <v>0</v>
      </c>
      <c r="CB176" s="58">
        <f t="shared" si="227"/>
        <v>0</v>
      </c>
      <c r="CD176" s="58">
        <f t="shared" si="228"/>
        <v>0</v>
      </c>
      <c r="CG176" s="59">
        <f t="shared" si="229"/>
        <v>0</v>
      </c>
      <c r="CH176" s="59">
        <f t="shared" si="230"/>
        <v>0</v>
      </c>
      <c r="CI176" s="59">
        <f t="shared" si="231"/>
        <v>0</v>
      </c>
      <c r="CK176" s="59">
        <f t="shared" si="232"/>
        <v>0</v>
      </c>
      <c r="CL176" s="59">
        <f t="shared" si="233"/>
        <v>0</v>
      </c>
      <c r="CM176" s="59">
        <f t="shared" si="234"/>
        <v>0</v>
      </c>
      <c r="CN176" s="58">
        <f t="shared" si="235"/>
        <v>0</v>
      </c>
      <c r="CP176" s="59">
        <f t="shared" si="236"/>
        <v>0</v>
      </c>
      <c r="CQ176" s="59">
        <f t="shared" si="237"/>
        <v>0</v>
      </c>
      <c r="CR176" s="59">
        <f t="shared" si="238"/>
        <v>0</v>
      </c>
      <c r="CS176" s="58">
        <f t="shared" si="239"/>
        <v>0</v>
      </c>
      <c r="CU176" s="59">
        <f t="shared" si="240"/>
        <v>0</v>
      </c>
      <c r="CV176" s="59">
        <f t="shared" si="241"/>
        <v>0</v>
      </c>
      <c r="CX176" s="59">
        <f t="shared" si="242"/>
        <v>0</v>
      </c>
      <c r="CY176" s="59">
        <f t="shared" si="243"/>
        <v>0</v>
      </c>
      <c r="CZ176" s="58">
        <f t="shared" si="244"/>
        <v>0</v>
      </c>
      <c r="DB176" s="59">
        <f t="shared" si="245"/>
        <v>0</v>
      </c>
      <c r="DC176" s="59">
        <f t="shared" si="246"/>
        <v>0</v>
      </c>
      <c r="DD176" s="58">
        <f t="shared" si="247"/>
        <v>0</v>
      </c>
      <c r="DF176" s="58">
        <f t="shared" si="248"/>
        <v>0</v>
      </c>
      <c r="DH176" s="58">
        <f t="shared" si="249"/>
        <v>0</v>
      </c>
      <c r="DJ176" s="57">
        <f t="shared" si="250"/>
        <v>0</v>
      </c>
      <c r="DK176" s="57">
        <f t="shared" si="251"/>
        <v>0</v>
      </c>
      <c r="DL176" s="59">
        <f t="shared" si="252"/>
        <v>0</v>
      </c>
      <c r="DM176" s="58">
        <f t="shared" si="253"/>
        <v>0</v>
      </c>
      <c r="DO176" s="56">
        <f t="shared" si="254"/>
        <v>0</v>
      </c>
      <c r="DP176" s="14">
        <f t="shared" si="255"/>
        <v>0</v>
      </c>
      <c r="DQ176" s="59">
        <f t="shared" si="256"/>
        <v>0</v>
      </c>
      <c r="DR176" s="49">
        <f t="shared" si="257"/>
        <v>0</v>
      </c>
      <c r="DT176" s="58">
        <f t="shared" si="258"/>
        <v>0</v>
      </c>
      <c r="DU176" s="58"/>
      <c r="DV176" s="59">
        <f t="shared" si="259"/>
        <v>0</v>
      </c>
      <c r="DX176" s="58">
        <f t="shared" si="260"/>
        <v>0</v>
      </c>
      <c r="EA176" s="59">
        <f t="shared" si="261"/>
        <v>0</v>
      </c>
      <c r="EB176" s="59">
        <f t="shared" si="262"/>
        <v>0</v>
      </c>
      <c r="EC176" s="58">
        <f t="shared" si="263"/>
        <v>0</v>
      </c>
      <c r="EE176" s="29">
        <f t="shared" si="264"/>
        <v>0</v>
      </c>
      <c r="EF176" s="29">
        <f t="shared" si="265"/>
        <v>0</v>
      </c>
      <c r="EG176" s="58">
        <f t="shared" si="266"/>
        <v>0</v>
      </c>
      <c r="EI176" s="58">
        <f t="shared" si="267"/>
        <v>0</v>
      </c>
      <c r="EK176" s="59">
        <v>174</v>
      </c>
      <c r="EL176" s="59">
        <f>APE!$N$91*EO175</f>
        <v>0</v>
      </c>
      <c r="EM176" s="59">
        <f>IF(EK176&gt;APE!$O$91,0,IF(EK176&gt;APE!$P$91,IF(APE!$E$91="SAC",APE!$C$93/(APE!$O$91-APE!$P$91),IF(APE!$E$91="PRICE",IF(EK176&gt;APE!$D$91,EN176-EL176,EN176-EL176-APE!$C$95/APE!$D$91),0)),0))</f>
        <v>0</v>
      </c>
      <c r="EN176" s="59">
        <f>IF(EK176&gt;APE!$O$91,0,IF(APE!$E$91="SAC",EL176+EM176,IF(APE!$E$91="PRICE",IF(EK176&gt;APE!$P$91,APE!$C$93*APE!$G$91,EL176),0)))</f>
        <v>0</v>
      </c>
      <c r="EO176" s="59">
        <f t="shared" si="268"/>
        <v>0</v>
      </c>
    </row>
    <row r="177" spans="21:145" x14ac:dyDescent="0.25">
      <c r="U177" s="61">
        <f t="shared" si="191"/>
        <v>50617</v>
      </c>
      <c r="V177" s="25">
        <f t="shared" si="189"/>
        <v>2038</v>
      </c>
      <c r="W177" s="25">
        <f t="shared" si="190"/>
        <v>7</v>
      </c>
      <c r="X177" s="25"/>
      <c r="Y177" s="25"/>
      <c r="Z177" s="62">
        <f t="shared" si="192"/>
        <v>0</v>
      </c>
      <c r="AA177" s="62">
        <f t="shared" si="193"/>
        <v>0</v>
      </c>
      <c r="AB177" s="62">
        <f t="shared" si="194"/>
        <v>0</v>
      </c>
      <c r="AC177" s="33">
        <f t="shared" si="195"/>
        <v>0</v>
      </c>
      <c r="AD177" s="69">
        <f t="shared" si="196"/>
        <v>0.89022620519600482</v>
      </c>
      <c r="AE177" s="70">
        <f t="shared" si="197"/>
        <v>0</v>
      </c>
      <c r="AF177" s="9"/>
      <c r="AG177" s="9"/>
      <c r="AH177" s="9"/>
      <c r="AI177" s="9"/>
      <c r="AJ177" s="9"/>
      <c r="AK177" s="9"/>
      <c r="AL177" s="9"/>
      <c r="AM177" s="75">
        <f t="shared" si="269"/>
        <v>0</v>
      </c>
      <c r="AN177" s="9"/>
      <c r="AO177" s="74">
        <f t="shared" si="198"/>
        <v>0</v>
      </c>
      <c r="AP177" s="75">
        <f t="shared" si="199"/>
        <v>0</v>
      </c>
      <c r="AQ177" s="76">
        <f t="shared" si="200"/>
        <v>0</v>
      </c>
      <c r="AR177" s="9"/>
      <c r="AS177" s="75">
        <f t="shared" si="201"/>
        <v>0</v>
      </c>
      <c r="AT177" s="74">
        <f t="shared" si="202"/>
        <v>0</v>
      </c>
      <c r="AU177" s="33">
        <f t="shared" si="203"/>
        <v>0</v>
      </c>
      <c r="AV177" s="9"/>
      <c r="AW177" s="74">
        <f t="shared" si="204"/>
        <v>0</v>
      </c>
      <c r="AX177" s="75">
        <f t="shared" si="205"/>
        <v>0</v>
      </c>
      <c r="AY177" s="76">
        <f t="shared" si="206"/>
        <v>0</v>
      </c>
      <c r="BB177" s="59">
        <f t="shared" si="207"/>
        <v>0</v>
      </c>
      <c r="BC177" s="59">
        <f t="shared" si="208"/>
        <v>0</v>
      </c>
      <c r="BD177" s="59">
        <f t="shared" si="209"/>
        <v>0</v>
      </c>
      <c r="BF177" s="59">
        <f t="shared" si="210"/>
        <v>0</v>
      </c>
      <c r="BG177" s="59">
        <f t="shared" si="211"/>
        <v>0</v>
      </c>
      <c r="BH177" s="59">
        <f t="shared" si="212"/>
        <v>0</v>
      </c>
      <c r="BI177" s="58">
        <f t="shared" si="213"/>
        <v>0</v>
      </c>
      <c r="BK177" s="59">
        <f t="shared" si="214"/>
        <v>0</v>
      </c>
      <c r="BL177" s="59">
        <f t="shared" si="215"/>
        <v>0</v>
      </c>
      <c r="BM177" s="59">
        <f t="shared" si="216"/>
        <v>0</v>
      </c>
      <c r="BN177" s="58">
        <f t="shared" si="217"/>
        <v>0</v>
      </c>
      <c r="BP177" s="58">
        <f t="shared" si="218"/>
        <v>0</v>
      </c>
      <c r="BR177" s="57">
        <f t="shared" si="219"/>
        <v>0</v>
      </c>
      <c r="BS177" s="57">
        <f t="shared" si="220"/>
        <v>0</v>
      </c>
      <c r="BT177" s="59">
        <f t="shared" si="221"/>
        <v>0</v>
      </c>
      <c r="BU177" s="58">
        <f t="shared" si="222"/>
        <v>0</v>
      </c>
      <c r="BW177" s="56">
        <f t="shared" si="223"/>
        <v>0</v>
      </c>
      <c r="BX177" s="14">
        <f t="shared" si="224"/>
        <v>0</v>
      </c>
      <c r="BY177" s="59">
        <f t="shared" si="225"/>
        <v>0</v>
      </c>
      <c r="BZ177" s="58">
        <f t="shared" si="226"/>
        <v>0</v>
      </c>
      <c r="CB177" s="58">
        <f t="shared" si="227"/>
        <v>0</v>
      </c>
      <c r="CD177" s="58">
        <f t="shared" si="228"/>
        <v>0</v>
      </c>
      <c r="CG177" s="59">
        <f t="shared" si="229"/>
        <v>0</v>
      </c>
      <c r="CH177" s="59">
        <f t="shared" si="230"/>
        <v>0</v>
      </c>
      <c r="CI177" s="59">
        <f t="shared" si="231"/>
        <v>0</v>
      </c>
      <c r="CK177" s="59">
        <f t="shared" si="232"/>
        <v>0</v>
      </c>
      <c r="CL177" s="59">
        <f t="shared" si="233"/>
        <v>0</v>
      </c>
      <c r="CM177" s="59">
        <f t="shared" si="234"/>
        <v>0</v>
      </c>
      <c r="CN177" s="58">
        <f t="shared" si="235"/>
        <v>0</v>
      </c>
      <c r="CP177" s="59">
        <f t="shared" si="236"/>
        <v>0</v>
      </c>
      <c r="CQ177" s="59">
        <f t="shared" si="237"/>
        <v>0</v>
      </c>
      <c r="CR177" s="59">
        <f t="shared" si="238"/>
        <v>0</v>
      </c>
      <c r="CS177" s="58">
        <f t="shared" si="239"/>
        <v>0</v>
      </c>
      <c r="CU177" s="59">
        <f t="shared" si="240"/>
        <v>0</v>
      </c>
      <c r="CV177" s="59">
        <f t="shared" si="241"/>
        <v>0</v>
      </c>
      <c r="CX177" s="59">
        <f t="shared" si="242"/>
        <v>0</v>
      </c>
      <c r="CY177" s="59">
        <f t="shared" si="243"/>
        <v>0</v>
      </c>
      <c r="CZ177" s="58">
        <f t="shared" si="244"/>
        <v>0</v>
      </c>
      <c r="DB177" s="59">
        <f t="shared" si="245"/>
        <v>0</v>
      </c>
      <c r="DC177" s="59">
        <f t="shared" si="246"/>
        <v>0</v>
      </c>
      <c r="DD177" s="58">
        <f t="shared" si="247"/>
        <v>0</v>
      </c>
      <c r="DF177" s="58">
        <f t="shared" si="248"/>
        <v>0</v>
      </c>
      <c r="DH177" s="58">
        <f t="shared" si="249"/>
        <v>0</v>
      </c>
      <c r="DJ177" s="57">
        <f t="shared" si="250"/>
        <v>0</v>
      </c>
      <c r="DK177" s="57">
        <f t="shared" si="251"/>
        <v>0</v>
      </c>
      <c r="DL177" s="59">
        <f t="shared" si="252"/>
        <v>0</v>
      </c>
      <c r="DM177" s="58">
        <f t="shared" si="253"/>
        <v>0</v>
      </c>
      <c r="DO177" s="56">
        <f t="shared" si="254"/>
        <v>0</v>
      </c>
      <c r="DP177" s="14">
        <f t="shared" si="255"/>
        <v>0</v>
      </c>
      <c r="DQ177" s="59">
        <f t="shared" si="256"/>
        <v>0</v>
      </c>
      <c r="DR177" s="49">
        <f t="shared" si="257"/>
        <v>0</v>
      </c>
      <c r="DT177" s="58">
        <f t="shared" si="258"/>
        <v>0</v>
      </c>
      <c r="DU177" s="58"/>
      <c r="DV177" s="59">
        <f t="shared" si="259"/>
        <v>0</v>
      </c>
      <c r="DX177" s="58">
        <f t="shared" si="260"/>
        <v>0</v>
      </c>
      <c r="EA177" s="59">
        <f t="shared" si="261"/>
        <v>0</v>
      </c>
      <c r="EB177" s="59">
        <f t="shared" si="262"/>
        <v>0</v>
      </c>
      <c r="EC177" s="58">
        <f t="shared" si="263"/>
        <v>0</v>
      </c>
      <c r="EE177" s="29">
        <f t="shared" si="264"/>
        <v>0</v>
      </c>
      <c r="EF177" s="29">
        <f t="shared" si="265"/>
        <v>0</v>
      </c>
      <c r="EG177" s="58">
        <f t="shared" si="266"/>
        <v>0</v>
      </c>
      <c r="EI177" s="58">
        <f t="shared" si="267"/>
        <v>0</v>
      </c>
      <c r="EK177" s="59">
        <v>175</v>
      </c>
      <c r="EL177" s="59">
        <f>APE!$N$91*EO176</f>
        <v>0</v>
      </c>
      <c r="EM177" s="59">
        <f>IF(EK177&gt;APE!$O$91,0,IF(EK177&gt;APE!$P$91,IF(APE!$E$91="SAC",APE!$C$93/(APE!$O$91-APE!$P$91),IF(APE!$E$91="PRICE",IF(EK177&gt;APE!$D$91,EN177-EL177,EN177-EL177-APE!$C$95/APE!$D$91),0)),0))</f>
        <v>0</v>
      </c>
      <c r="EN177" s="59">
        <f>IF(EK177&gt;APE!$O$91,0,IF(APE!$E$91="SAC",EL177+EM177,IF(APE!$E$91="PRICE",IF(EK177&gt;APE!$P$91,APE!$C$93*APE!$G$91,EL177),0)))</f>
        <v>0</v>
      </c>
      <c r="EO177" s="59">
        <f t="shared" si="268"/>
        <v>0</v>
      </c>
    </row>
    <row r="178" spans="21:145" x14ac:dyDescent="0.25">
      <c r="U178" s="61">
        <f t="shared" si="191"/>
        <v>50648</v>
      </c>
      <c r="V178" s="25">
        <f t="shared" si="189"/>
        <v>2038</v>
      </c>
      <c r="W178" s="25">
        <f t="shared" si="190"/>
        <v>8</v>
      </c>
      <c r="X178" s="25"/>
      <c r="Y178" s="25"/>
      <c r="Z178" s="62">
        <f t="shared" si="192"/>
        <v>0</v>
      </c>
      <c r="AA178" s="62">
        <f t="shared" si="193"/>
        <v>0</v>
      </c>
      <c r="AB178" s="62">
        <f t="shared" si="194"/>
        <v>0</v>
      </c>
      <c r="AC178" s="33">
        <f t="shared" si="195"/>
        <v>0</v>
      </c>
      <c r="AD178" s="69">
        <f t="shared" si="196"/>
        <v>0.88963488610985297</v>
      </c>
      <c r="AE178" s="70">
        <f t="shared" si="197"/>
        <v>0</v>
      </c>
      <c r="AF178" s="9"/>
      <c r="AG178" s="9"/>
      <c r="AH178" s="9"/>
      <c r="AI178" s="9"/>
      <c r="AJ178" s="9"/>
      <c r="AK178" s="9"/>
      <c r="AL178" s="9"/>
      <c r="AM178" s="75">
        <f t="shared" si="269"/>
        <v>0</v>
      </c>
      <c r="AN178" s="9"/>
      <c r="AO178" s="74">
        <f t="shared" si="198"/>
        <v>0</v>
      </c>
      <c r="AP178" s="75">
        <f t="shared" si="199"/>
        <v>0</v>
      </c>
      <c r="AQ178" s="76">
        <f t="shared" si="200"/>
        <v>0</v>
      </c>
      <c r="AR178" s="9"/>
      <c r="AS178" s="75">
        <f t="shared" si="201"/>
        <v>0</v>
      </c>
      <c r="AT178" s="74">
        <f t="shared" si="202"/>
        <v>0</v>
      </c>
      <c r="AU178" s="33">
        <f t="shared" si="203"/>
        <v>0</v>
      </c>
      <c r="AV178" s="9"/>
      <c r="AW178" s="74">
        <f t="shared" si="204"/>
        <v>0</v>
      </c>
      <c r="AX178" s="75">
        <f t="shared" si="205"/>
        <v>0</v>
      </c>
      <c r="AY178" s="76">
        <f t="shared" si="206"/>
        <v>0</v>
      </c>
      <c r="BB178" s="59">
        <f t="shared" si="207"/>
        <v>0</v>
      </c>
      <c r="BC178" s="59">
        <f t="shared" si="208"/>
        <v>0</v>
      </c>
      <c r="BD178" s="59">
        <f t="shared" si="209"/>
        <v>0</v>
      </c>
      <c r="BF178" s="59">
        <f t="shared" si="210"/>
        <v>0</v>
      </c>
      <c r="BG178" s="59">
        <f t="shared" si="211"/>
        <v>0</v>
      </c>
      <c r="BH178" s="59">
        <f t="shared" si="212"/>
        <v>0</v>
      </c>
      <c r="BI178" s="58">
        <f t="shared" si="213"/>
        <v>0</v>
      </c>
      <c r="BK178" s="59">
        <f t="shared" si="214"/>
        <v>0</v>
      </c>
      <c r="BL178" s="59">
        <f t="shared" si="215"/>
        <v>0</v>
      </c>
      <c r="BM178" s="59">
        <f t="shared" si="216"/>
        <v>0</v>
      </c>
      <c r="BN178" s="58">
        <f t="shared" si="217"/>
        <v>0</v>
      </c>
      <c r="BP178" s="58">
        <f t="shared" si="218"/>
        <v>0</v>
      </c>
      <c r="BR178" s="57">
        <f t="shared" si="219"/>
        <v>0</v>
      </c>
      <c r="BS178" s="57">
        <f t="shared" si="220"/>
        <v>0</v>
      </c>
      <c r="BT178" s="59">
        <f t="shared" si="221"/>
        <v>0</v>
      </c>
      <c r="BU178" s="58">
        <f t="shared" si="222"/>
        <v>0</v>
      </c>
      <c r="BW178" s="56">
        <f t="shared" si="223"/>
        <v>0</v>
      </c>
      <c r="BX178" s="14">
        <f t="shared" si="224"/>
        <v>0</v>
      </c>
      <c r="BY178" s="59">
        <f t="shared" si="225"/>
        <v>0</v>
      </c>
      <c r="BZ178" s="58">
        <f t="shared" si="226"/>
        <v>0</v>
      </c>
      <c r="CB178" s="58">
        <f t="shared" si="227"/>
        <v>0</v>
      </c>
      <c r="CD178" s="58">
        <f t="shared" si="228"/>
        <v>0</v>
      </c>
      <c r="CG178" s="59">
        <f t="shared" si="229"/>
        <v>0</v>
      </c>
      <c r="CH178" s="59">
        <f t="shared" si="230"/>
        <v>0</v>
      </c>
      <c r="CI178" s="59">
        <f t="shared" si="231"/>
        <v>0</v>
      </c>
      <c r="CK178" s="59">
        <f t="shared" si="232"/>
        <v>0</v>
      </c>
      <c r="CL178" s="59">
        <f t="shared" si="233"/>
        <v>0</v>
      </c>
      <c r="CM178" s="59">
        <f t="shared" si="234"/>
        <v>0</v>
      </c>
      <c r="CN178" s="58">
        <f t="shared" si="235"/>
        <v>0</v>
      </c>
      <c r="CP178" s="59">
        <f t="shared" si="236"/>
        <v>0</v>
      </c>
      <c r="CQ178" s="59">
        <f t="shared" si="237"/>
        <v>0</v>
      </c>
      <c r="CR178" s="59">
        <f t="shared" si="238"/>
        <v>0</v>
      </c>
      <c r="CS178" s="58">
        <f t="shared" si="239"/>
        <v>0</v>
      </c>
      <c r="CU178" s="59">
        <f t="shared" si="240"/>
        <v>0</v>
      </c>
      <c r="CV178" s="59">
        <f t="shared" si="241"/>
        <v>0</v>
      </c>
      <c r="CX178" s="59">
        <f t="shared" si="242"/>
        <v>0</v>
      </c>
      <c r="CY178" s="59">
        <f t="shared" si="243"/>
        <v>0</v>
      </c>
      <c r="CZ178" s="58">
        <f t="shared" si="244"/>
        <v>0</v>
      </c>
      <c r="DB178" s="59">
        <f t="shared" si="245"/>
        <v>0</v>
      </c>
      <c r="DC178" s="59">
        <f t="shared" si="246"/>
        <v>0</v>
      </c>
      <c r="DD178" s="58">
        <f t="shared" si="247"/>
        <v>0</v>
      </c>
      <c r="DF178" s="58">
        <f t="shared" si="248"/>
        <v>0</v>
      </c>
      <c r="DH178" s="58">
        <f t="shared" si="249"/>
        <v>0</v>
      </c>
      <c r="DJ178" s="57">
        <f t="shared" si="250"/>
        <v>0</v>
      </c>
      <c r="DK178" s="57">
        <f t="shared" si="251"/>
        <v>0</v>
      </c>
      <c r="DL178" s="59">
        <f t="shared" si="252"/>
        <v>0</v>
      </c>
      <c r="DM178" s="58">
        <f t="shared" si="253"/>
        <v>0</v>
      </c>
      <c r="DO178" s="56">
        <f t="shared" si="254"/>
        <v>0</v>
      </c>
      <c r="DP178" s="14">
        <f t="shared" si="255"/>
        <v>0</v>
      </c>
      <c r="DQ178" s="59">
        <f t="shared" si="256"/>
        <v>0</v>
      </c>
      <c r="DR178" s="49">
        <f t="shared" si="257"/>
        <v>0</v>
      </c>
      <c r="DT178" s="58">
        <f t="shared" si="258"/>
        <v>0</v>
      </c>
      <c r="DU178" s="58"/>
      <c r="DV178" s="59">
        <f t="shared" si="259"/>
        <v>0</v>
      </c>
      <c r="DX178" s="58">
        <f t="shared" si="260"/>
        <v>0</v>
      </c>
      <c r="EA178" s="59">
        <f t="shared" si="261"/>
        <v>0</v>
      </c>
      <c r="EB178" s="59">
        <f t="shared" si="262"/>
        <v>0</v>
      </c>
      <c r="EC178" s="58">
        <f t="shared" si="263"/>
        <v>0</v>
      </c>
      <c r="EE178" s="29">
        <f t="shared" si="264"/>
        <v>0</v>
      </c>
      <c r="EF178" s="29">
        <f t="shared" si="265"/>
        <v>0</v>
      </c>
      <c r="EG178" s="58">
        <f t="shared" si="266"/>
        <v>0</v>
      </c>
      <c r="EI178" s="58">
        <f t="shared" si="267"/>
        <v>0</v>
      </c>
      <c r="EK178" s="59">
        <v>176</v>
      </c>
      <c r="EL178" s="59">
        <f>APE!$N$91*EO177</f>
        <v>0</v>
      </c>
      <c r="EM178" s="59">
        <f>IF(EK178&gt;APE!$O$91,0,IF(EK178&gt;APE!$P$91,IF(APE!$E$91="SAC",APE!$C$93/(APE!$O$91-APE!$P$91),IF(APE!$E$91="PRICE",IF(EK178&gt;APE!$D$91,EN178-EL178,EN178-EL178-APE!$C$95/APE!$D$91),0)),0))</f>
        <v>0</v>
      </c>
      <c r="EN178" s="59">
        <f>IF(EK178&gt;APE!$O$91,0,IF(APE!$E$91="SAC",EL178+EM178,IF(APE!$E$91="PRICE",IF(EK178&gt;APE!$P$91,APE!$C$93*APE!$G$91,EL178),0)))</f>
        <v>0</v>
      </c>
      <c r="EO178" s="59">
        <f t="shared" si="268"/>
        <v>0</v>
      </c>
    </row>
    <row r="179" spans="21:145" x14ac:dyDescent="0.25">
      <c r="U179" s="61">
        <f t="shared" si="191"/>
        <v>50678</v>
      </c>
      <c r="V179" s="25">
        <f t="shared" si="189"/>
        <v>2038</v>
      </c>
      <c r="W179" s="25">
        <f t="shared" si="190"/>
        <v>9</v>
      </c>
      <c r="X179" s="25"/>
      <c r="Y179" s="25"/>
      <c r="Z179" s="62">
        <f t="shared" si="192"/>
        <v>0</v>
      </c>
      <c r="AA179" s="62">
        <f t="shared" si="193"/>
        <v>0</v>
      </c>
      <c r="AB179" s="62">
        <f t="shared" si="194"/>
        <v>0</v>
      </c>
      <c r="AC179" s="33">
        <f t="shared" si="195"/>
        <v>0</v>
      </c>
      <c r="AD179" s="69">
        <f t="shared" si="196"/>
        <v>0.88904395979832362</v>
      </c>
      <c r="AE179" s="70">
        <f t="shared" si="197"/>
        <v>0</v>
      </c>
      <c r="AF179" s="9"/>
      <c r="AG179" s="9"/>
      <c r="AH179" s="9"/>
      <c r="AI179" s="9"/>
      <c r="AJ179" s="9"/>
      <c r="AK179" s="9"/>
      <c r="AL179" s="9"/>
      <c r="AM179" s="75">
        <f t="shared" si="269"/>
        <v>0</v>
      </c>
      <c r="AN179" s="9"/>
      <c r="AO179" s="74">
        <f t="shared" si="198"/>
        <v>0</v>
      </c>
      <c r="AP179" s="75">
        <f t="shared" si="199"/>
        <v>0</v>
      </c>
      <c r="AQ179" s="76">
        <f t="shared" si="200"/>
        <v>0</v>
      </c>
      <c r="AR179" s="9"/>
      <c r="AS179" s="75">
        <f t="shared" si="201"/>
        <v>0</v>
      </c>
      <c r="AT179" s="74">
        <f t="shared" si="202"/>
        <v>0</v>
      </c>
      <c r="AU179" s="33">
        <f t="shared" si="203"/>
        <v>0</v>
      </c>
      <c r="AV179" s="9"/>
      <c r="AW179" s="74">
        <f t="shared" si="204"/>
        <v>0</v>
      </c>
      <c r="AX179" s="75">
        <f t="shared" si="205"/>
        <v>0</v>
      </c>
      <c r="AY179" s="76">
        <f t="shared" si="206"/>
        <v>0</v>
      </c>
      <c r="BB179" s="59">
        <f t="shared" si="207"/>
        <v>0</v>
      </c>
      <c r="BC179" s="59">
        <f t="shared" si="208"/>
        <v>0</v>
      </c>
      <c r="BD179" s="59">
        <f t="shared" si="209"/>
        <v>0</v>
      </c>
      <c r="BF179" s="59">
        <f t="shared" si="210"/>
        <v>0</v>
      </c>
      <c r="BG179" s="59">
        <f t="shared" si="211"/>
        <v>0</v>
      </c>
      <c r="BH179" s="59">
        <f t="shared" si="212"/>
        <v>0</v>
      </c>
      <c r="BI179" s="58">
        <f t="shared" si="213"/>
        <v>0</v>
      </c>
      <c r="BK179" s="59">
        <f t="shared" si="214"/>
        <v>0</v>
      </c>
      <c r="BL179" s="59">
        <f t="shared" si="215"/>
        <v>0</v>
      </c>
      <c r="BM179" s="59">
        <f t="shared" si="216"/>
        <v>0</v>
      </c>
      <c r="BN179" s="58">
        <f t="shared" si="217"/>
        <v>0</v>
      </c>
      <c r="BP179" s="58">
        <f t="shared" si="218"/>
        <v>0</v>
      </c>
      <c r="BR179" s="57">
        <f t="shared" si="219"/>
        <v>0</v>
      </c>
      <c r="BS179" s="57">
        <f t="shared" si="220"/>
        <v>0</v>
      </c>
      <c r="BT179" s="59">
        <f t="shared" si="221"/>
        <v>0</v>
      </c>
      <c r="BU179" s="58">
        <f t="shared" si="222"/>
        <v>0</v>
      </c>
      <c r="BW179" s="56">
        <f t="shared" si="223"/>
        <v>0</v>
      </c>
      <c r="BX179" s="14">
        <f t="shared" si="224"/>
        <v>0</v>
      </c>
      <c r="BY179" s="59">
        <f t="shared" si="225"/>
        <v>0</v>
      </c>
      <c r="BZ179" s="58">
        <f t="shared" si="226"/>
        <v>0</v>
      </c>
      <c r="CB179" s="58">
        <f t="shared" si="227"/>
        <v>0</v>
      </c>
      <c r="CD179" s="58">
        <f t="shared" si="228"/>
        <v>0</v>
      </c>
      <c r="CG179" s="59">
        <f t="shared" si="229"/>
        <v>0</v>
      </c>
      <c r="CH179" s="59">
        <f t="shared" si="230"/>
        <v>0</v>
      </c>
      <c r="CI179" s="59">
        <f t="shared" si="231"/>
        <v>0</v>
      </c>
      <c r="CK179" s="59">
        <f t="shared" si="232"/>
        <v>0</v>
      </c>
      <c r="CL179" s="59">
        <f t="shared" si="233"/>
        <v>0</v>
      </c>
      <c r="CM179" s="59">
        <f t="shared" si="234"/>
        <v>0</v>
      </c>
      <c r="CN179" s="58">
        <f t="shared" si="235"/>
        <v>0</v>
      </c>
      <c r="CP179" s="59">
        <f t="shared" si="236"/>
        <v>0</v>
      </c>
      <c r="CQ179" s="59">
        <f t="shared" si="237"/>
        <v>0</v>
      </c>
      <c r="CR179" s="59">
        <f t="shared" si="238"/>
        <v>0</v>
      </c>
      <c r="CS179" s="58">
        <f t="shared" si="239"/>
        <v>0</v>
      </c>
      <c r="CU179" s="59">
        <f t="shared" si="240"/>
        <v>0</v>
      </c>
      <c r="CV179" s="59">
        <f t="shared" si="241"/>
        <v>0</v>
      </c>
      <c r="CX179" s="59">
        <f t="shared" si="242"/>
        <v>0</v>
      </c>
      <c r="CY179" s="59">
        <f t="shared" si="243"/>
        <v>0</v>
      </c>
      <c r="CZ179" s="58">
        <f t="shared" si="244"/>
        <v>0</v>
      </c>
      <c r="DB179" s="59">
        <f t="shared" si="245"/>
        <v>0</v>
      </c>
      <c r="DC179" s="59">
        <f t="shared" si="246"/>
        <v>0</v>
      </c>
      <c r="DD179" s="58">
        <f t="shared" si="247"/>
        <v>0</v>
      </c>
      <c r="DF179" s="58">
        <f t="shared" si="248"/>
        <v>0</v>
      </c>
      <c r="DH179" s="58">
        <f t="shared" si="249"/>
        <v>0</v>
      </c>
      <c r="DJ179" s="57">
        <f t="shared" si="250"/>
        <v>0</v>
      </c>
      <c r="DK179" s="57">
        <f t="shared" si="251"/>
        <v>0</v>
      </c>
      <c r="DL179" s="59">
        <f t="shared" si="252"/>
        <v>0</v>
      </c>
      <c r="DM179" s="58">
        <f t="shared" si="253"/>
        <v>0</v>
      </c>
      <c r="DO179" s="56">
        <f t="shared" si="254"/>
        <v>0</v>
      </c>
      <c r="DP179" s="14">
        <f t="shared" si="255"/>
        <v>0</v>
      </c>
      <c r="DQ179" s="59">
        <f t="shared" si="256"/>
        <v>0</v>
      </c>
      <c r="DR179" s="49">
        <f t="shared" si="257"/>
        <v>0</v>
      </c>
      <c r="DT179" s="58">
        <f t="shared" si="258"/>
        <v>0</v>
      </c>
      <c r="DU179" s="58"/>
      <c r="DV179" s="59">
        <f t="shared" si="259"/>
        <v>0</v>
      </c>
      <c r="DX179" s="58">
        <f t="shared" si="260"/>
        <v>0</v>
      </c>
      <c r="EA179" s="59">
        <f t="shared" si="261"/>
        <v>0</v>
      </c>
      <c r="EB179" s="59">
        <f t="shared" si="262"/>
        <v>0</v>
      </c>
      <c r="EC179" s="58">
        <f t="shared" si="263"/>
        <v>0</v>
      </c>
      <c r="EE179" s="29">
        <f t="shared" si="264"/>
        <v>0</v>
      </c>
      <c r="EF179" s="29">
        <f t="shared" si="265"/>
        <v>0</v>
      </c>
      <c r="EG179" s="58">
        <f t="shared" si="266"/>
        <v>0</v>
      </c>
      <c r="EI179" s="58">
        <f t="shared" si="267"/>
        <v>0</v>
      </c>
      <c r="EK179" s="59">
        <v>177</v>
      </c>
      <c r="EL179" s="59">
        <f>APE!$N$91*EO178</f>
        <v>0</v>
      </c>
      <c r="EM179" s="59">
        <f>IF(EK179&gt;APE!$O$91,0,IF(EK179&gt;APE!$P$91,IF(APE!$E$91="SAC",APE!$C$93/(APE!$O$91-APE!$P$91),IF(APE!$E$91="PRICE",IF(EK179&gt;APE!$D$91,EN179-EL179,EN179-EL179-APE!$C$95/APE!$D$91),0)),0))</f>
        <v>0</v>
      </c>
      <c r="EN179" s="59">
        <f>IF(EK179&gt;APE!$O$91,0,IF(APE!$E$91="SAC",EL179+EM179,IF(APE!$E$91="PRICE",IF(EK179&gt;APE!$P$91,APE!$C$93*APE!$G$91,EL179),0)))</f>
        <v>0</v>
      </c>
      <c r="EO179" s="59">
        <f t="shared" si="268"/>
        <v>0</v>
      </c>
    </row>
    <row r="180" spans="21:145" x14ac:dyDescent="0.25">
      <c r="U180" s="61">
        <f t="shared" si="191"/>
        <v>50709</v>
      </c>
      <c r="V180" s="25">
        <f t="shared" si="189"/>
        <v>2038</v>
      </c>
      <c r="W180" s="25">
        <f t="shared" si="190"/>
        <v>10</v>
      </c>
      <c r="X180" s="25"/>
      <c r="Y180" s="25"/>
      <c r="Z180" s="62">
        <f t="shared" si="192"/>
        <v>0</v>
      </c>
      <c r="AA180" s="62">
        <f t="shared" si="193"/>
        <v>0</v>
      </c>
      <c r="AB180" s="62">
        <f t="shared" si="194"/>
        <v>0</v>
      </c>
      <c r="AC180" s="33">
        <f t="shared" si="195"/>
        <v>0</v>
      </c>
      <c r="AD180" s="69">
        <f t="shared" si="196"/>
        <v>0.88845342600052224</v>
      </c>
      <c r="AE180" s="70">
        <f t="shared" si="197"/>
        <v>0</v>
      </c>
      <c r="AF180" s="9"/>
      <c r="AG180" s="9"/>
      <c r="AH180" s="9"/>
      <c r="AI180" s="9"/>
      <c r="AJ180" s="9"/>
      <c r="AK180" s="9"/>
      <c r="AL180" s="9"/>
      <c r="AM180" s="75">
        <f t="shared" si="269"/>
        <v>0</v>
      </c>
      <c r="AN180" s="9"/>
      <c r="AO180" s="74">
        <f t="shared" si="198"/>
        <v>0</v>
      </c>
      <c r="AP180" s="75">
        <f t="shared" si="199"/>
        <v>0</v>
      </c>
      <c r="AQ180" s="76">
        <f t="shared" si="200"/>
        <v>0</v>
      </c>
      <c r="AR180" s="9"/>
      <c r="AS180" s="75">
        <f t="shared" si="201"/>
        <v>0</v>
      </c>
      <c r="AT180" s="74">
        <f t="shared" si="202"/>
        <v>0</v>
      </c>
      <c r="AU180" s="33">
        <f t="shared" si="203"/>
        <v>0</v>
      </c>
      <c r="AV180" s="9"/>
      <c r="AW180" s="74">
        <f t="shared" si="204"/>
        <v>0</v>
      </c>
      <c r="AX180" s="75">
        <f t="shared" si="205"/>
        <v>0</v>
      </c>
      <c r="AY180" s="76">
        <f t="shared" si="206"/>
        <v>0</v>
      </c>
      <c r="BB180" s="59">
        <f t="shared" si="207"/>
        <v>0</v>
      </c>
      <c r="BC180" s="59">
        <f t="shared" si="208"/>
        <v>0</v>
      </c>
      <c r="BD180" s="59">
        <f t="shared" si="209"/>
        <v>0</v>
      </c>
      <c r="BF180" s="59">
        <f t="shared" si="210"/>
        <v>0</v>
      </c>
      <c r="BG180" s="59">
        <f t="shared" si="211"/>
        <v>0</v>
      </c>
      <c r="BH180" s="59">
        <f t="shared" si="212"/>
        <v>0</v>
      </c>
      <c r="BI180" s="58">
        <f t="shared" si="213"/>
        <v>0</v>
      </c>
      <c r="BK180" s="59">
        <f t="shared" si="214"/>
        <v>0</v>
      </c>
      <c r="BL180" s="59">
        <f t="shared" si="215"/>
        <v>0</v>
      </c>
      <c r="BM180" s="59">
        <f t="shared" si="216"/>
        <v>0</v>
      </c>
      <c r="BN180" s="58">
        <f t="shared" si="217"/>
        <v>0</v>
      </c>
      <c r="BP180" s="58">
        <f t="shared" si="218"/>
        <v>0</v>
      </c>
      <c r="BR180" s="57">
        <f t="shared" si="219"/>
        <v>0</v>
      </c>
      <c r="BS180" s="57">
        <f t="shared" si="220"/>
        <v>0</v>
      </c>
      <c r="BT180" s="59">
        <f t="shared" si="221"/>
        <v>0</v>
      </c>
      <c r="BU180" s="58">
        <f t="shared" si="222"/>
        <v>0</v>
      </c>
      <c r="BW180" s="56">
        <f t="shared" si="223"/>
        <v>0</v>
      </c>
      <c r="BX180" s="14">
        <f t="shared" si="224"/>
        <v>0</v>
      </c>
      <c r="BY180" s="59">
        <f t="shared" si="225"/>
        <v>0</v>
      </c>
      <c r="BZ180" s="58">
        <f t="shared" si="226"/>
        <v>0</v>
      </c>
      <c r="CB180" s="58">
        <f t="shared" si="227"/>
        <v>0</v>
      </c>
      <c r="CD180" s="58">
        <f t="shared" si="228"/>
        <v>0</v>
      </c>
      <c r="CG180" s="59">
        <f t="shared" si="229"/>
        <v>0</v>
      </c>
      <c r="CH180" s="59">
        <f t="shared" si="230"/>
        <v>0</v>
      </c>
      <c r="CI180" s="59">
        <f t="shared" si="231"/>
        <v>0</v>
      </c>
      <c r="CK180" s="59">
        <f t="shared" si="232"/>
        <v>0</v>
      </c>
      <c r="CL180" s="59">
        <f t="shared" si="233"/>
        <v>0</v>
      </c>
      <c r="CM180" s="59">
        <f t="shared" si="234"/>
        <v>0</v>
      </c>
      <c r="CN180" s="58">
        <f t="shared" si="235"/>
        <v>0</v>
      </c>
      <c r="CP180" s="59">
        <f t="shared" si="236"/>
        <v>0</v>
      </c>
      <c r="CQ180" s="59">
        <f t="shared" si="237"/>
        <v>0</v>
      </c>
      <c r="CR180" s="59">
        <f t="shared" si="238"/>
        <v>0</v>
      </c>
      <c r="CS180" s="58">
        <f t="shared" si="239"/>
        <v>0</v>
      </c>
      <c r="CU180" s="59">
        <f t="shared" si="240"/>
        <v>0</v>
      </c>
      <c r="CV180" s="59">
        <f t="shared" si="241"/>
        <v>0</v>
      </c>
      <c r="CX180" s="59">
        <f t="shared" si="242"/>
        <v>0</v>
      </c>
      <c r="CY180" s="59">
        <f t="shared" si="243"/>
        <v>0</v>
      </c>
      <c r="CZ180" s="58">
        <f t="shared" si="244"/>
        <v>0</v>
      </c>
      <c r="DB180" s="59">
        <f t="shared" si="245"/>
        <v>0</v>
      </c>
      <c r="DC180" s="59">
        <f t="shared" si="246"/>
        <v>0</v>
      </c>
      <c r="DD180" s="58">
        <f t="shared" si="247"/>
        <v>0</v>
      </c>
      <c r="DF180" s="58">
        <f t="shared" si="248"/>
        <v>0</v>
      </c>
      <c r="DH180" s="58">
        <f t="shared" si="249"/>
        <v>0</v>
      </c>
      <c r="DJ180" s="57">
        <f t="shared" si="250"/>
        <v>0</v>
      </c>
      <c r="DK180" s="57">
        <f t="shared" si="251"/>
        <v>0</v>
      </c>
      <c r="DL180" s="59">
        <f t="shared" si="252"/>
        <v>0</v>
      </c>
      <c r="DM180" s="58">
        <f t="shared" si="253"/>
        <v>0</v>
      </c>
      <c r="DO180" s="56">
        <f t="shared" si="254"/>
        <v>0</v>
      </c>
      <c r="DP180" s="14">
        <f t="shared" si="255"/>
        <v>0</v>
      </c>
      <c r="DQ180" s="59">
        <f t="shared" si="256"/>
        <v>0</v>
      </c>
      <c r="DR180" s="49">
        <f t="shared" si="257"/>
        <v>0</v>
      </c>
      <c r="DT180" s="58">
        <f t="shared" si="258"/>
        <v>0</v>
      </c>
      <c r="DU180" s="58"/>
      <c r="DV180" s="59">
        <f t="shared" si="259"/>
        <v>0</v>
      </c>
      <c r="DX180" s="58">
        <f t="shared" si="260"/>
        <v>0</v>
      </c>
      <c r="EA180" s="59">
        <f t="shared" si="261"/>
        <v>0</v>
      </c>
      <c r="EB180" s="59">
        <f t="shared" si="262"/>
        <v>0</v>
      </c>
      <c r="EC180" s="58">
        <f t="shared" si="263"/>
        <v>0</v>
      </c>
      <c r="EE180" s="29">
        <f t="shared" si="264"/>
        <v>0</v>
      </c>
      <c r="EF180" s="29">
        <f t="shared" si="265"/>
        <v>0</v>
      </c>
      <c r="EG180" s="58">
        <f t="shared" si="266"/>
        <v>0</v>
      </c>
      <c r="EI180" s="58">
        <f t="shared" si="267"/>
        <v>0</v>
      </c>
      <c r="EK180" s="59">
        <v>178</v>
      </c>
      <c r="EL180" s="59">
        <f>APE!$N$91*EO179</f>
        <v>0</v>
      </c>
      <c r="EM180" s="59">
        <f>IF(EK180&gt;APE!$O$91,0,IF(EK180&gt;APE!$P$91,IF(APE!$E$91="SAC",APE!$C$93/(APE!$O$91-APE!$P$91),IF(APE!$E$91="PRICE",IF(EK180&gt;APE!$D$91,EN180-EL180,EN180-EL180-APE!$C$95/APE!$D$91),0)),0))</f>
        <v>0</v>
      </c>
      <c r="EN180" s="59">
        <f>IF(EK180&gt;APE!$O$91,0,IF(APE!$E$91="SAC",EL180+EM180,IF(APE!$E$91="PRICE",IF(EK180&gt;APE!$P$91,APE!$C$93*APE!$G$91,EL180),0)))</f>
        <v>0</v>
      </c>
      <c r="EO180" s="59">
        <f t="shared" si="268"/>
        <v>0</v>
      </c>
    </row>
    <row r="181" spans="21:145" s="16" customFormat="1" x14ac:dyDescent="0.25">
      <c r="U181" s="61">
        <f t="shared" si="191"/>
        <v>50739</v>
      </c>
      <c r="V181" s="25">
        <f t="shared" si="189"/>
        <v>2038</v>
      </c>
      <c r="W181" s="25">
        <f t="shared" si="190"/>
        <v>11</v>
      </c>
      <c r="X181" s="25"/>
      <c r="Y181" s="28"/>
      <c r="Z181" s="62">
        <f t="shared" si="192"/>
        <v>0</v>
      </c>
      <c r="AA181" s="62">
        <f t="shared" si="193"/>
        <v>0</v>
      </c>
      <c r="AB181" s="62">
        <f t="shared" si="194"/>
        <v>0</v>
      </c>
      <c r="AC181" s="33">
        <f t="shared" si="195"/>
        <v>0</v>
      </c>
      <c r="AD181" s="69">
        <f t="shared" si="196"/>
        <v>0.8878632844557276</v>
      </c>
      <c r="AE181" s="70">
        <f t="shared" si="197"/>
        <v>0</v>
      </c>
      <c r="AF181" s="9"/>
      <c r="AG181" s="9"/>
      <c r="AH181" s="9"/>
      <c r="AI181" s="9"/>
      <c r="AJ181" s="9"/>
      <c r="AK181" s="9"/>
      <c r="AL181" s="9"/>
      <c r="AM181" s="75">
        <f t="shared" si="269"/>
        <v>0</v>
      </c>
      <c r="AN181" s="9"/>
      <c r="AO181" s="74">
        <f t="shared" si="198"/>
        <v>0</v>
      </c>
      <c r="AP181" s="75">
        <f t="shared" si="199"/>
        <v>0</v>
      </c>
      <c r="AQ181" s="76">
        <f t="shared" si="200"/>
        <v>0</v>
      </c>
      <c r="AR181" s="9"/>
      <c r="AS181" s="75">
        <f t="shared" si="201"/>
        <v>0</v>
      </c>
      <c r="AT181" s="74">
        <f t="shared" si="202"/>
        <v>0</v>
      </c>
      <c r="AU181" s="33">
        <f t="shared" si="203"/>
        <v>0</v>
      </c>
      <c r="AV181" s="9"/>
      <c r="AW181" s="74">
        <f t="shared" si="204"/>
        <v>0</v>
      </c>
      <c r="AX181" s="75">
        <f t="shared" si="205"/>
        <v>0</v>
      </c>
      <c r="AY181" s="76">
        <f t="shared" si="206"/>
        <v>0</v>
      </c>
      <c r="BB181" s="59">
        <f t="shared" si="207"/>
        <v>0</v>
      </c>
      <c r="BC181" s="59">
        <f t="shared" si="208"/>
        <v>0</v>
      </c>
      <c r="BD181" s="59">
        <f t="shared" si="209"/>
        <v>0</v>
      </c>
      <c r="BF181" s="59">
        <f t="shared" si="210"/>
        <v>0</v>
      </c>
      <c r="BG181" s="59">
        <f t="shared" si="211"/>
        <v>0</v>
      </c>
      <c r="BH181" s="59">
        <f t="shared" si="212"/>
        <v>0</v>
      </c>
      <c r="BI181" s="58">
        <f t="shared" si="213"/>
        <v>0</v>
      </c>
      <c r="BK181" s="59">
        <f t="shared" si="214"/>
        <v>0</v>
      </c>
      <c r="BL181" s="59">
        <f t="shared" si="215"/>
        <v>0</v>
      </c>
      <c r="BM181" s="59">
        <f t="shared" si="216"/>
        <v>0</v>
      </c>
      <c r="BN181" s="58">
        <f t="shared" si="217"/>
        <v>0</v>
      </c>
      <c r="BP181" s="58">
        <f t="shared" si="218"/>
        <v>0</v>
      </c>
      <c r="BR181" s="57">
        <f t="shared" si="219"/>
        <v>0</v>
      </c>
      <c r="BS181" s="57">
        <f t="shared" si="220"/>
        <v>0</v>
      </c>
      <c r="BT181" s="59">
        <f t="shared" si="221"/>
        <v>0</v>
      </c>
      <c r="BU181" s="58">
        <f t="shared" si="222"/>
        <v>0</v>
      </c>
      <c r="BW181" s="56">
        <f t="shared" si="223"/>
        <v>0</v>
      </c>
      <c r="BX181" s="14">
        <f t="shared" si="224"/>
        <v>0</v>
      </c>
      <c r="BY181" s="59">
        <f t="shared" si="225"/>
        <v>0</v>
      </c>
      <c r="BZ181" s="58">
        <f t="shared" si="226"/>
        <v>0</v>
      </c>
      <c r="CB181" s="58">
        <f t="shared" si="227"/>
        <v>0</v>
      </c>
      <c r="CD181" s="58">
        <f t="shared" si="228"/>
        <v>0</v>
      </c>
      <c r="CG181" s="59">
        <f t="shared" si="229"/>
        <v>0</v>
      </c>
      <c r="CH181" s="59">
        <f t="shared" si="230"/>
        <v>0</v>
      </c>
      <c r="CI181" s="59">
        <f t="shared" si="231"/>
        <v>0</v>
      </c>
      <c r="CK181" s="59">
        <f t="shared" si="232"/>
        <v>0</v>
      </c>
      <c r="CL181" s="59">
        <f t="shared" si="233"/>
        <v>0</v>
      </c>
      <c r="CM181" s="59">
        <f t="shared" si="234"/>
        <v>0</v>
      </c>
      <c r="CN181" s="58">
        <f t="shared" si="235"/>
        <v>0</v>
      </c>
      <c r="CP181" s="59">
        <f t="shared" si="236"/>
        <v>0</v>
      </c>
      <c r="CQ181" s="59">
        <f t="shared" si="237"/>
        <v>0</v>
      </c>
      <c r="CR181" s="59">
        <f t="shared" si="238"/>
        <v>0</v>
      </c>
      <c r="CS181" s="58">
        <f t="shared" si="239"/>
        <v>0</v>
      </c>
      <c r="CU181" s="59">
        <f t="shared" si="240"/>
        <v>0</v>
      </c>
      <c r="CV181" s="59">
        <f t="shared" si="241"/>
        <v>0</v>
      </c>
      <c r="CX181" s="59">
        <f t="shared" si="242"/>
        <v>0</v>
      </c>
      <c r="CY181" s="59">
        <f t="shared" si="243"/>
        <v>0</v>
      </c>
      <c r="CZ181" s="58">
        <f t="shared" si="244"/>
        <v>0</v>
      </c>
      <c r="DB181" s="59">
        <f t="shared" si="245"/>
        <v>0</v>
      </c>
      <c r="DC181" s="59">
        <f t="shared" si="246"/>
        <v>0</v>
      </c>
      <c r="DD181" s="58">
        <f t="shared" si="247"/>
        <v>0</v>
      </c>
      <c r="DF181" s="58">
        <f t="shared" si="248"/>
        <v>0</v>
      </c>
      <c r="DH181" s="58">
        <f t="shared" si="249"/>
        <v>0</v>
      </c>
      <c r="DJ181" s="57">
        <f t="shared" si="250"/>
        <v>0</v>
      </c>
      <c r="DK181" s="57">
        <f t="shared" si="251"/>
        <v>0</v>
      </c>
      <c r="DL181" s="59">
        <f t="shared" si="252"/>
        <v>0</v>
      </c>
      <c r="DM181" s="58">
        <f t="shared" si="253"/>
        <v>0</v>
      </c>
      <c r="DO181" s="56">
        <f t="shared" si="254"/>
        <v>0</v>
      </c>
      <c r="DP181" s="14">
        <f t="shared" si="255"/>
        <v>0</v>
      </c>
      <c r="DQ181" s="59">
        <f t="shared" si="256"/>
        <v>0</v>
      </c>
      <c r="DR181" s="49">
        <f t="shared" si="257"/>
        <v>0</v>
      </c>
      <c r="DT181" s="58">
        <f t="shared" si="258"/>
        <v>0</v>
      </c>
      <c r="DU181" s="58"/>
      <c r="DV181" s="59">
        <f t="shared" si="259"/>
        <v>0</v>
      </c>
      <c r="DX181" s="58">
        <f t="shared" si="260"/>
        <v>0</v>
      </c>
      <c r="EA181" s="59">
        <f t="shared" si="261"/>
        <v>0</v>
      </c>
      <c r="EB181" s="59">
        <f t="shared" si="262"/>
        <v>0</v>
      </c>
      <c r="EC181" s="58">
        <f t="shared" si="263"/>
        <v>0</v>
      </c>
      <c r="EE181" s="29">
        <f t="shared" si="264"/>
        <v>0</v>
      </c>
      <c r="EF181" s="29">
        <f t="shared" si="265"/>
        <v>0</v>
      </c>
      <c r="EG181" s="58">
        <f t="shared" si="266"/>
        <v>0</v>
      </c>
      <c r="EI181" s="58">
        <f t="shared" si="267"/>
        <v>0</v>
      </c>
      <c r="EK181" s="59">
        <v>179</v>
      </c>
      <c r="EL181" s="59">
        <f>APE!$N$91*EO180</f>
        <v>0</v>
      </c>
      <c r="EM181" s="59">
        <f>IF(EK181&gt;APE!$O$91,0,IF(EK181&gt;APE!$P$91,IF(APE!$E$91="SAC",APE!$C$93/(APE!$O$91-APE!$P$91),IF(APE!$E$91="PRICE",IF(EK181&gt;APE!$D$91,EN181-EL181,EN181-EL181-APE!$C$95/APE!$D$91),0)),0))</f>
        <v>0</v>
      </c>
      <c r="EN181" s="59">
        <f>IF(EK181&gt;APE!$O$91,0,IF(APE!$E$91="SAC",EL181+EM181,IF(APE!$E$91="PRICE",IF(EK181&gt;APE!$P$91,APE!$C$93*APE!$G$91,EL181),0)))</f>
        <v>0</v>
      </c>
      <c r="EO181" s="59">
        <f t="shared" si="268"/>
        <v>0</v>
      </c>
    </row>
    <row r="182" spans="21:145" x14ac:dyDescent="0.25">
      <c r="U182" s="61">
        <f t="shared" si="191"/>
        <v>50770</v>
      </c>
      <c r="V182" s="25">
        <f t="shared" si="189"/>
        <v>2038</v>
      </c>
      <c r="W182" s="25">
        <f t="shared" si="190"/>
        <v>12</v>
      </c>
      <c r="X182" s="25"/>
      <c r="Y182" s="25"/>
      <c r="Z182" s="62">
        <f t="shared" si="192"/>
        <v>0</v>
      </c>
      <c r="AA182" s="62">
        <f t="shared" si="193"/>
        <v>0</v>
      </c>
      <c r="AB182" s="62">
        <f t="shared" si="194"/>
        <v>0</v>
      </c>
      <c r="AC182" s="33">
        <f t="shared" si="195"/>
        <v>0</v>
      </c>
      <c r="AD182" s="69">
        <f t="shared" si="196"/>
        <v>0.88727353490339167</v>
      </c>
      <c r="AE182" s="70">
        <f t="shared" si="197"/>
        <v>0</v>
      </c>
      <c r="AF182" s="9"/>
      <c r="AG182" s="9"/>
      <c r="AH182" s="9"/>
      <c r="AI182" s="9"/>
      <c r="AJ182" s="9"/>
      <c r="AK182" s="9"/>
      <c r="AL182" s="9"/>
      <c r="AM182" s="75">
        <f t="shared" si="269"/>
        <v>0</v>
      </c>
      <c r="AN182" s="9"/>
      <c r="AO182" s="74">
        <f t="shared" si="198"/>
        <v>0</v>
      </c>
      <c r="AP182" s="75">
        <f t="shared" si="199"/>
        <v>0</v>
      </c>
      <c r="AQ182" s="76">
        <f t="shared" si="200"/>
        <v>0</v>
      </c>
      <c r="AR182" s="9"/>
      <c r="AS182" s="75">
        <f t="shared" si="201"/>
        <v>0</v>
      </c>
      <c r="AT182" s="74">
        <f t="shared" si="202"/>
        <v>0</v>
      </c>
      <c r="AU182" s="33">
        <f t="shared" si="203"/>
        <v>0</v>
      </c>
      <c r="AV182" s="9"/>
      <c r="AW182" s="74">
        <f t="shared" si="204"/>
        <v>0</v>
      </c>
      <c r="AX182" s="75">
        <f t="shared" si="205"/>
        <v>0</v>
      </c>
      <c r="AY182" s="76">
        <f t="shared" si="206"/>
        <v>0</v>
      </c>
      <c r="BB182" s="59">
        <f t="shared" si="207"/>
        <v>0</v>
      </c>
      <c r="BC182" s="59">
        <f t="shared" si="208"/>
        <v>0</v>
      </c>
      <c r="BD182" s="59">
        <f t="shared" si="209"/>
        <v>0</v>
      </c>
      <c r="BF182" s="59">
        <f t="shared" si="210"/>
        <v>0</v>
      </c>
      <c r="BG182" s="59">
        <f t="shared" si="211"/>
        <v>0</v>
      </c>
      <c r="BH182" s="59">
        <f t="shared" si="212"/>
        <v>0</v>
      </c>
      <c r="BI182" s="58">
        <f t="shared" si="213"/>
        <v>0</v>
      </c>
      <c r="BK182" s="59">
        <f t="shared" si="214"/>
        <v>0</v>
      </c>
      <c r="BL182" s="59">
        <f t="shared" si="215"/>
        <v>0</v>
      </c>
      <c r="BM182" s="59">
        <f t="shared" si="216"/>
        <v>0</v>
      </c>
      <c r="BN182" s="58">
        <f t="shared" si="217"/>
        <v>0</v>
      </c>
      <c r="BP182" s="58">
        <f t="shared" si="218"/>
        <v>0</v>
      </c>
      <c r="BR182" s="57">
        <f t="shared" si="219"/>
        <v>0</v>
      </c>
      <c r="BS182" s="57">
        <f t="shared" si="220"/>
        <v>0</v>
      </c>
      <c r="BT182" s="59">
        <f t="shared" si="221"/>
        <v>0</v>
      </c>
      <c r="BU182" s="58">
        <f t="shared" si="222"/>
        <v>0</v>
      </c>
      <c r="BW182" s="56">
        <f t="shared" si="223"/>
        <v>0</v>
      </c>
      <c r="BX182" s="14">
        <f t="shared" si="224"/>
        <v>0</v>
      </c>
      <c r="BY182" s="59">
        <f t="shared" si="225"/>
        <v>0</v>
      </c>
      <c r="BZ182" s="58">
        <f t="shared" si="226"/>
        <v>0</v>
      </c>
      <c r="CB182" s="58">
        <f t="shared" si="227"/>
        <v>0</v>
      </c>
      <c r="CD182" s="58">
        <f t="shared" si="228"/>
        <v>0</v>
      </c>
      <c r="CG182" s="59">
        <f t="shared" si="229"/>
        <v>0</v>
      </c>
      <c r="CH182" s="59">
        <f t="shared" si="230"/>
        <v>0</v>
      </c>
      <c r="CI182" s="59">
        <f t="shared" si="231"/>
        <v>0</v>
      </c>
      <c r="CK182" s="59">
        <f t="shared" si="232"/>
        <v>0</v>
      </c>
      <c r="CL182" s="59">
        <f t="shared" si="233"/>
        <v>0</v>
      </c>
      <c r="CM182" s="59">
        <f t="shared" si="234"/>
        <v>0</v>
      </c>
      <c r="CN182" s="58">
        <f t="shared" si="235"/>
        <v>0</v>
      </c>
      <c r="CP182" s="59">
        <f t="shared" si="236"/>
        <v>0</v>
      </c>
      <c r="CQ182" s="59">
        <f t="shared" si="237"/>
        <v>0</v>
      </c>
      <c r="CR182" s="59">
        <f t="shared" si="238"/>
        <v>0</v>
      </c>
      <c r="CS182" s="58">
        <f t="shared" si="239"/>
        <v>0</v>
      </c>
      <c r="CU182" s="59">
        <f t="shared" si="240"/>
        <v>0</v>
      </c>
      <c r="CV182" s="59">
        <f t="shared" si="241"/>
        <v>0</v>
      </c>
      <c r="CX182" s="59">
        <f t="shared" si="242"/>
        <v>0</v>
      </c>
      <c r="CY182" s="59">
        <f t="shared" si="243"/>
        <v>0</v>
      </c>
      <c r="CZ182" s="58">
        <f t="shared" si="244"/>
        <v>0</v>
      </c>
      <c r="DB182" s="59">
        <f t="shared" si="245"/>
        <v>0</v>
      </c>
      <c r="DC182" s="59">
        <f t="shared" si="246"/>
        <v>0</v>
      </c>
      <c r="DD182" s="58">
        <f t="shared" si="247"/>
        <v>0</v>
      </c>
      <c r="DF182" s="58">
        <f t="shared" si="248"/>
        <v>0</v>
      </c>
      <c r="DH182" s="58">
        <f t="shared" si="249"/>
        <v>0</v>
      </c>
      <c r="DJ182" s="57">
        <f t="shared" si="250"/>
        <v>0</v>
      </c>
      <c r="DK182" s="57">
        <f t="shared" si="251"/>
        <v>0</v>
      </c>
      <c r="DL182" s="59">
        <f t="shared" si="252"/>
        <v>0</v>
      </c>
      <c r="DM182" s="58">
        <f t="shared" si="253"/>
        <v>0</v>
      </c>
      <c r="DO182" s="56">
        <f t="shared" si="254"/>
        <v>0</v>
      </c>
      <c r="DP182" s="14">
        <f t="shared" si="255"/>
        <v>0</v>
      </c>
      <c r="DQ182" s="59">
        <f t="shared" si="256"/>
        <v>0</v>
      </c>
      <c r="DR182" s="49">
        <f t="shared" si="257"/>
        <v>0</v>
      </c>
      <c r="DT182" s="58">
        <f t="shared" si="258"/>
        <v>0</v>
      </c>
      <c r="DU182" s="58"/>
      <c r="DV182" s="59">
        <f t="shared" si="259"/>
        <v>0</v>
      </c>
      <c r="DX182" s="58">
        <f t="shared" si="260"/>
        <v>0</v>
      </c>
      <c r="EA182" s="59">
        <f t="shared" si="261"/>
        <v>0</v>
      </c>
      <c r="EB182" s="59">
        <f t="shared" si="262"/>
        <v>0</v>
      </c>
      <c r="EC182" s="58">
        <f t="shared" si="263"/>
        <v>0</v>
      </c>
      <c r="EE182" s="29">
        <f t="shared" si="264"/>
        <v>0</v>
      </c>
      <c r="EF182" s="29">
        <f t="shared" si="265"/>
        <v>0</v>
      </c>
      <c r="EG182" s="58">
        <f t="shared" si="266"/>
        <v>0</v>
      </c>
      <c r="EI182" s="58">
        <f t="shared" si="267"/>
        <v>0</v>
      </c>
      <c r="EK182" s="59">
        <v>180</v>
      </c>
      <c r="EL182" s="59">
        <f>APE!$N$91*EO181</f>
        <v>0</v>
      </c>
      <c r="EM182" s="59">
        <f>IF(EK182&gt;APE!$O$91,0,IF(EK182&gt;APE!$P$91,IF(APE!$E$91="SAC",APE!$C$93/(APE!$O$91-APE!$P$91),IF(APE!$E$91="PRICE",IF(EK182&gt;APE!$D$91,EN182-EL182,EN182-EL182-APE!$C$95/APE!$D$91),0)),0))</f>
        <v>0</v>
      </c>
      <c r="EN182" s="59">
        <f>IF(EK182&gt;APE!$O$91,0,IF(APE!$E$91="SAC",EL182+EM182,IF(APE!$E$91="PRICE",IF(EK182&gt;APE!$P$91,APE!$C$93*APE!$G$91,EL182),0)))</f>
        <v>0</v>
      </c>
      <c r="EO182" s="59">
        <f t="shared" si="268"/>
        <v>0</v>
      </c>
    </row>
    <row r="183" spans="21:145" x14ac:dyDescent="0.25">
      <c r="U183" s="61">
        <f t="shared" si="191"/>
        <v>50801</v>
      </c>
      <c r="V183" s="25">
        <f t="shared" si="189"/>
        <v>2039</v>
      </c>
      <c r="W183" s="25">
        <f t="shared" si="190"/>
        <v>1</v>
      </c>
      <c r="X183" s="25"/>
      <c r="Y183" s="25"/>
      <c r="Z183" s="62">
        <f t="shared" si="192"/>
        <v>0</v>
      </c>
      <c r="AA183" s="62">
        <f t="shared" si="193"/>
        <v>0</v>
      </c>
      <c r="AB183" s="62">
        <f t="shared" si="194"/>
        <v>0</v>
      </c>
      <c r="AC183" s="33">
        <f t="shared" si="195"/>
        <v>0</v>
      </c>
      <c r="AD183" s="69">
        <f t="shared" si="196"/>
        <v>0.8866841770831394</v>
      </c>
      <c r="AE183" s="70">
        <f t="shared" si="197"/>
        <v>0</v>
      </c>
      <c r="AF183" s="9"/>
      <c r="AG183" s="9"/>
      <c r="AH183" s="9"/>
      <c r="AI183" s="9"/>
      <c r="AJ183" s="9"/>
      <c r="AK183" s="9"/>
      <c r="AL183" s="9"/>
      <c r="AM183" s="75">
        <f t="shared" si="269"/>
        <v>0</v>
      </c>
      <c r="AN183" s="9"/>
      <c r="AO183" s="74">
        <f t="shared" si="198"/>
        <v>0</v>
      </c>
      <c r="AP183" s="75">
        <f t="shared" si="199"/>
        <v>0</v>
      </c>
      <c r="AQ183" s="76">
        <f t="shared" si="200"/>
        <v>0</v>
      </c>
      <c r="AR183" s="9"/>
      <c r="AS183" s="75">
        <f t="shared" si="201"/>
        <v>0</v>
      </c>
      <c r="AT183" s="74">
        <f t="shared" si="202"/>
        <v>0</v>
      </c>
      <c r="AU183" s="33">
        <f t="shared" si="203"/>
        <v>0</v>
      </c>
      <c r="AV183" s="9"/>
      <c r="AW183" s="74">
        <f t="shared" si="204"/>
        <v>0</v>
      </c>
      <c r="AX183" s="75">
        <f t="shared" si="205"/>
        <v>0</v>
      </c>
      <c r="AY183" s="76">
        <f t="shared" si="206"/>
        <v>0</v>
      </c>
      <c r="BB183" s="59">
        <f t="shared" si="207"/>
        <v>0</v>
      </c>
      <c r="BC183" s="59">
        <f t="shared" si="208"/>
        <v>0</v>
      </c>
      <c r="BD183" s="59">
        <f t="shared" si="209"/>
        <v>0</v>
      </c>
      <c r="BF183" s="59">
        <f t="shared" si="210"/>
        <v>0</v>
      </c>
      <c r="BG183" s="59">
        <f t="shared" si="211"/>
        <v>0</v>
      </c>
      <c r="BH183" s="59">
        <f t="shared" si="212"/>
        <v>0</v>
      </c>
      <c r="BI183" s="58">
        <f t="shared" si="213"/>
        <v>0</v>
      </c>
      <c r="BK183" s="59">
        <f t="shared" si="214"/>
        <v>0</v>
      </c>
      <c r="BL183" s="59">
        <f t="shared" si="215"/>
        <v>0</v>
      </c>
      <c r="BM183" s="59">
        <f t="shared" si="216"/>
        <v>0</v>
      </c>
      <c r="BN183" s="58">
        <f t="shared" si="217"/>
        <v>0</v>
      </c>
      <c r="BP183" s="58">
        <f t="shared" si="218"/>
        <v>0</v>
      </c>
      <c r="BR183" s="57">
        <f t="shared" si="219"/>
        <v>0</v>
      </c>
      <c r="BS183" s="57">
        <f t="shared" si="220"/>
        <v>0</v>
      </c>
      <c r="BT183" s="59">
        <f t="shared" si="221"/>
        <v>0</v>
      </c>
      <c r="BU183" s="58">
        <f t="shared" si="222"/>
        <v>0</v>
      </c>
      <c r="BW183" s="56">
        <f t="shared" si="223"/>
        <v>0</v>
      </c>
      <c r="BX183" s="14">
        <f t="shared" si="224"/>
        <v>0</v>
      </c>
      <c r="BY183" s="59">
        <f t="shared" si="225"/>
        <v>0</v>
      </c>
      <c r="BZ183" s="58">
        <f t="shared" si="226"/>
        <v>0</v>
      </c>
      <c r="CB183" s="58">
        <f t="shared" si="227"/>
        <v>0</v>
      </c>
      <c r="CD183" s="58">
        <f t="shared" si="228"/>
        <v>0</v>
      </c>
      <c r="CG183" s="59">
        <f t="shared" si="229"/>
        <v>0</v>
      </c>
      <c r="CH183" s="59">
        <f t="shared" si="230"/>
        <v>0</v>
      </c>
      <c r="CI183" s="59">
        <f t="shared" si="231"/>
        <v>0</v>
      </c>
      <c r="CK183" s="59">
        <f t="shared" si="232"/>
        <v>0</v>
      </c>
      <c r="CL183" s="59">
        <f t="shared" si="233"/>
        <v>0</v>
      </c>
      <c r="CM183" s="59">
        <f t="shared" si="234"/>
        <v>0</v>
      </c>
      <c r="CN183" s="58">
        <f t="shared" si="235"/>
        <v>0</v>
      </c>
      <c r="CP183" s="59">
        <f t="shared" si="236"/>
        <v>0</v>
      </c>
      <c r="CQ183" s="59">
        <f t="shared" si="237"/>
        <v>0</v>
      </c>
      <c r="CR183" s="59">
        <f t="shared" si="238"/>
        <v>0</v>
      </c>
      <c r="CS183" s="58">
        <f t="shared" si="239"/>
        <v>0</v>
      </c>
      <c r="CU183" s="59">
        <f t="shared" si="240"/>
        <v>0</v>
      </c>
      <c r="CV183" s="59">
        <f t="shared" si="241"/>
        <v>0</v>
      </c>
      <c r="CX183" s="59">
        <f t="shared" si="242"/>
        <v>0</v>
      </c>
      <c r="CY183" s="59">
        <f t="shared" si="243"/>
        <v>0</v>
      </c>
      <c r="CZ183" s="58">
        <f t="shared" si="244"/>
        <v>0</v>
      </c>
      <c r="DB183" s="59">
        <f t="shared" si="245"/>
        <v>0</v>
      </c>
      <c r="DC183" s="59">
        <f t="shared" si="246"/>
        <v>0</v>
      </c>
      <c r="DD183" s="58">
        <f t="shared" si="247"/>
        <v>0</v>
      </c>
      <c r="DF183" s="58">
        <f t="shared" si="248"/>
        <v>0</v>
      </c>
      <c r="DH183" s="58">
        <f t="shared" si="249"/>
        <v>0</v>
      </c>
      <c r="DJ183" s="57">
        <f t="shared" si="250"/>
        <v>0</v>
      </c>
      <c r="DK183" s="57">
        <f t="shared" si="251"/>
        <v>0</v>
      </c>
      <c r="DL183" s="59">
        <f t="shared" si="252"/>
        <v>0</v>
      </c>
      <c r="DM183" s="58">
        <f t="shared" si="253"/>
        <v>0</v>
      </c>
      <c r="DO183" s="56">
        <f t="shared" si="254"/>
        <v>0</v>
      </c>
      <c r="DP183" s="14">
        <f t="shared" si="255"/>
        <v>0</v>
      </c>
      <c r="DQ183" s="59">
        <f t="shared" si="256"/>
        <v>0</v>
      </c>
      <c r="DR183" s="49">
        <f t="shared" si="257"/>
        <v>0</v>
      </c>
      <c r="DT183" s="58">
        <f t="shared" si="258"/>
        <v>0</v>
      </c>
      <c r="DU183" s="58"/>
      <c r="DV183" s="59">
        <f t="shared" si="259"/>
        <v>0</v>
      </c>
      <c r="DX183" s="58">
        <f t="shared" si="260"/>
        <v>0</v>
      </c>
      <c r="EA183" s="59">
        <f t="shared" si="261"/>
        <v>0</v>
      </c>
      <c r="EB183" s="59">
        <f t="shared" si="262"/>
        <v>0</v>
      </c>
      <c r="EC183" s="58">
        <f t="shared" si="263"/>
        <v>0</v>
      </c>
      <c r="EE183" s="29">
        <f t="shared" si="264"/>
        <v>0</v>
      </c>
      <c r="EF183" s="29">
        <f t="shared" si="265"/>
        <v>0</v>
      </c>
      <c r="EG183" s="58">
        <f t="shared" si="266"/>
        <v>0</v>
      </c>
      <c r="EI183" s="58">
        <f t="shared" si="267"/>
        <v>0</v>
      </c>
      <c r="EK183" s="59">
        <v>181</v>
      </c>
      <c r="EL183" s="59">
        <f>APE!$N$91*EO182</f>
        <v>0</v>
      </c>
      <c r="EM183" s="59">
        <f>IF(EK183&gt;APE!$O$91,0,IF(EK183&gt;APE!$P$91,IF(APE!$E$91="SAC",APE!$C$93/(APE!$O$91-APE!$P$91),IF(APE!$E$91="PRICE",IF(EK183&gt;APE!$D$91,EN183-EL183,EN183-EL183-APE!$C$95/APE!$D$91),0)),0))</f>
        <v>0</v>
      </c>
      <c r="EN183" s="59">
        <f>IF(EK183&gt;APE!$O$91,0,IF(APE!$E$91="SAC",EL183+EM183,IF(APE!$E$91="PRICE",IF(EK183&gt;APE!$P$91,APE!$C$93*APE!$G$91,EL183),0)))</f>
        <v>0</v>
      </c>
      <c r="EO183" s="59">
        <f t="shared" si="268"/>
        <v>0</v>
      </c>
    </row>
    <row r="184" spans="21:145" x14ac:dyDescent="0.25">
      <c r="U184" s="61">
        <f t="shared" si="191"/>
        <v>50829</v>
      </c>
      <c r="V184" s="25">
        <f t="shared" si="189"/>
        <v>2039</v>
      </c>
      <c r="W184" s="25">
        <f t="shared" si="190"/>
        <v>2</v>
      </c>
      <c r="X184" s="25"/>
      <c r="Y184" s="25"/>
      <c r="Z184" s="62">
        <f t="shared" si="192"/>
        <v>0</v>
      </c>
      <c r="AA184" s="62">
        <f t="shared" si="193"/>
        <v>0</v>
      </c>
      <c r="AB184" s="62">
        <f t="shared" si="194"/>
        <v>0</v>
      </c>
      <c r="AC184" s="33">
        <f t="shared" si="195"/>
        <v>0</v>
      </c>
      <c r="AD184" s="69">
        <f t="shared" si="196"/>
        <v>0.88609521073476882</v>
      </c>
      <c r="AE184" s="70">
        <f t="shared" si="197"/>
        <v>0</v>
      </c>
      <c r="AF184" s="9"/>
      <c r="AG184" s="9"/>
      <c r="AH184" s="9"/>
      <c r="AI184" s="9"/>
      <c r="AJ184" s="9"/>
      <c r="AK184" s="9"/>
      <c r="AL184" s="9"/>
      <c r="AM184" s="75">
        <f t="shared" si="269"/>
        <v>0</v>
      </c>
      <c r="AN184" s="9"/>
      <c r="AO184" s="74">
        <f t="shared" si="198"/>
        <v>0</v>
      </c>
      <c r="AP184" s="75">
        <f t="shared" si="199"/>
        <v>0</v>
      </c>
      <c r="AQ184" s="76">
        <f t="shared" si="200"/>
        <v>0</v>
      </c>
      <c r="AR184" s="9"/>
      <c r="AS184" s="75">
        <f t="shared" si="201"/>
        <v>0</v>
      </c>
      <c r="AT184" s="74">
        <f t="shared" si="202"/>
        <v>0</v>
      </c>
      <c r="AU184" s="33">
        <f t="shared" si="203"/>
        <v>0</v>
      </c>
      <c r="AV184" s="9"/>
      <c r="AW184" s="74">
        <f t="shared" si="204"/>
        <v>0</v>
      </c>
      <c r="AX184" s="75">
        <f t="shared" si="205"/>
        <v>0</v>
      </c>
      <c r="AY184" s="76">
        <f t="shared" si="206"/>
        <v>0</v>
      </c>
      <c r="BB184" s="59">
        <f t="shared" si="207"/>
        <v>0</v>
      </c>
      <c r="BC184" s="59">
        <f t="shared" si="208"/>
        <v>0</v>
      </c>
      <c r="BD184" s="59">
        <f t="shared" si="209"/>
        <v>0</v>
      </c>
      <c r="BF184" s="59">
        <f t="shared" si="210"/>
        <v>0</v>
      </c>
      <c r="BG184" s="59">
        <f t="shared" si="211"/>
        <v>0</v>
      </c>
      <c r="BH184" s="59">
        <f t="shared" si="212"/>
        <v>0</v>
      </c>
      <c r="BI184" s="58">
        <f t="shared" si="213"/>
        <v>0</v>
      </c>
      <c r="BK184" s="59">
        <f t="shared" si="214"/>
        <v>0</v>
      </c>
      <c r="BL184" s="59">
        <f t="shared" si="215"/>
        <v>0</v>
      </c>
      <c r="BM184" s="59">
        <f t="shared" si="216"/>
        <v>0</v>
      </c>
      <c r="BN184" s="58">
        <f t="shared" si="217"/>
        <v>0</v>
      </c>
      <c r="BP184" s="58">
        <f t="shared" si="218"/>
        <v>0</v>
      </c>
      <c r="BR184" s="57">
        <f t="shared" si="219"/>
        <v>0</v>
      </c>
      <c r="BS184" s="57">
        <f t="shared" si="220"/>
        <v>0</v>
      </c>
      <c r="BT184" s="59">
        <f t="shared" si="221"/>
        <v>0</v>
      </c>
      <c r="BU184" s="58">
        <f t="shared" si="222"/>
        <v>0</v>
      </c>
      <c r="BW184" s="56">
        <f t="shared" si="223"/>
        <v>0</v>
      </c>
      <c r="BX184" s="14">
        <f t="shared" si="224"/>
        <v>0</v>
      </c>
      <c r="BY184" s="59">
        <f t="shared" si="225"/>
        <v>0</v>
      </c>
      <c r="BZ184" s="58">
        <f t="shared" si="226"/>
        <v>0</v>
      </c>
      <c r="CB184" s="58">
        <f t="shared" si="227"/>
        <v>0</v>
      </c>
      <c r="CD184" s="58">
        <f t="shared" si="228"/>
        <v>0</v>
      </c>
      <c r="CG184" s="59">
        <f t="shared" si="229"/>
        <v>0</v>
      </c>
      <c r="CH184" s="59">
        <f t="shared" si="230"/>
        <v>0</v>
      </c>
      <c r="CI184" s="59">
        <f t="shared" si="231"/>
        <v>0</v>
      </c>
      <c r="CK184" s="59">
        <f t="shared" si="232"/>
        <v>0</v>
      </c>
      <c r="CL184" s="59">
        <f t="shared" si="233"/>
        <v>0</v>
      </c>
      <c r="CM184" s="59">
        <f t="shared" si="234"/>
        <v>0</v>
      </c>
      <c r="CN184" s="58">
        <f t="shared" si="235"/>
        <v>0</v>
      </c>
      <c r="CP184" s="59">
        <f t="shared" si="236"/>
        <v>0</v>
      </c>
      <c r="CQ184" s="59">
        <f t="shared" si="237"/>
        <v>0</v>
      </c>
      <c r="CR184" s="59">
        <f t="shared" si="238"/>
        <v>0</v>
      </c>
      <c r="CS184" s="58">
        <f t="shared" si="239"/>
        <v>0</v>
      </c>
      <c r="CU184" s="59">
        <f t="shared" si="240"/>
        <v>0</v>
      </c>
      <c r="CV184" s="59">
        <f t="shared" si="241"/>
        <v>0</v>
      </c>
      <c r="CX184" s="59">
        <f t="shared" si="242"/>
        <v>0</v>
      </c>
      <c r="CY184" s="59">
        <f t="shared" si="243"/>
        <v>0</v>
      </c>
      <c r="CZ184" s="58">
        <f t="shared" si="244"/>
        <v>0</v>
      </c>
      <c r="DB184" s="59">
        <f t="shared" si="245"/>
        <v>0</v>
      </c>
      <c r="DC184" s="59">
        <f t="shared" si="246"/>
        <v>0</v>
      </c>
      <c r="DD184" s="58">
        <f t="shared" si="247"/>
        <v>0</v>
      </c>
      <c r="DF184" s="58">
        <f t="shared" si="248"/>
        <v>0</v>
      </c>
      <c r="DH184" s="58">
        <f t="shared" si="249"/>
        <v>0</v>
      </c>
      <c r="DJ184" s="57">
        <f t="shared" si="250"/>
        <v>0</v>
      </c>
      <c r="DK184" s="57">
        <f t="shared" si="251"/>
        <v>0</v>
      </c>
      <c r="DL184" s="59">
        <f t="shared" si="252"/>
        <v>0</v>
      </c>
      <c r="DM184" s="58">
        <f t="shared" si="253"/>
        <v>0</v>
      </c>
      <c r="DO184" s="56">
        <f t="shared" si="254"/>
        <v>0</v>
      </c>
      <c r="DP184" s="14">
        <f t="shared" si="255"/>
        <v>0</v>
      </c>
      <c r="DQ184" s="59">
        <f t="shared" si="256"/>
        <v>0</v>
      </c>
      <c r="DR184" s="49">
        <f t="shared" si="257"/>
        <v>0</v>
      </c>
      <c r="DT184" s="58">
        <f t="shared" si="258"/>
        <v>0</v>
      </c>
      <c r="DU184" s="58"/>
      <c r="DV184" s="59">
        <f t="shared" si="259"/>
        <v>0</v>
      </c>
      <c r="DX184" s="58">
        <f t="shared" si="260"/>
        <v>0</v>
      </c>
      <c r="EA184" s="59">
        <f t="shared" si="261"/>
        <v>0</v>
      </c>
      <c r="EB184" s="59">
        <f t="shared" si="262"/>
        <v>0</v>
      </c>
      <c r="EC184" s="58">
        <f t="shared" si="263"/>
        <v>0</v>
      </c>
      <c r="EE184" s="29">
        <f t="shared" si="264"/>
        <v>0</v>
      </c>
      <c r="EF184" s="29">
        <f t="shared" si="265"/>
        <v>0</v>
      </c>
      <c r="EG184" s="58">
        <f t="shared" si="266"/>
        <v>0</v>
      </c>
      <c r="EI184" s="58">
        <f t="shared" si="267"/>
        <v>0</v>
      </c>
      <c r="EK184" s="59">
        <v>182</v>
      </c>
      <c r="EL184" s="59">
        <f>APE!$N$91*EO183</f>
        <v>0</v>
      </c>
      <c r="EM184" s="59">
        <f>IF(EK184&gt;APE!$O$91,0,IF(EK184&gt;APE!$P$91,IF(APE!$E$91="SAC",APE!$C$93/(APE!$O$91-APE!$P$91),IF(APE!$E$91="PRICE",IF(EK184&gt;APE!$D$91,EN184-EL184,EN184-EL184-APE!$C$95/APE!$D$91),0)),0))</f>
        <v>0</v>
      </c>
      <c r="EN184" s="59">
        <f>IF(EK184&gt;APE!$O$91,0,IF(APE!$E$91="SAC",EL184+EM184,IF(APE!$E$91="PRICE",IF(EK184&gt;APE!$P$91,APE!$C$93*APE!$G$91,EL184),0)))</f>
        <v>0</v>
      </c>
      <c r="EO184" s="59">
        <f t="shared" si="268"/>
        <v>0</v>
      </c>
    </row>
    <row r="185" spans="21:145" x14ac:dyDescent="0.25">
      <c r="U185" s="61">
        <f t="shared" si="191"/>
        <v>50860</v>
      </c>
      <c r="V185" s="25">
        <f t="shared" si="189"/>
        <v>2039</v>
      </c>
      <c r="W185" s="25">
        <f t="shared" si="190"/>
        <v>3</v>
      </c>
      <c r="X185" s="25"/>
      <c r="Y185" s="25"/>
      <c r="Z185" s="62">
        <f t="shared" si="192"/>
        <v>0</v>
      </c>
      <c r="AA185" s="62">
        <f t="shared" si="193"/>
        <v>0</v>
      </c>
      <c r="AB185" s="62">
        <f t="shared" si="194"/>
        <v>0</v>
      </c>
      <c r="AC185" s="33">
        <f t="shared" si="195"/>
        <v>0</v>
      </c>
      <c r="AD185" s="69">
        <f t="shared" si="196"/>
        <v>0.88550663559825082</v>
      </c>
      <c r="AE185" s="70">
        <f t="shared" si="197"/>
        <v>0</v>
      </c>
      <c r="AF185" s="9"/>
      <c r="AG185" s="9"/>
      <c r="AH185" s="9"/>
      <c r="AI185" s="9"/>
      <c r="AJ185" s="9"/>
      <c r="AK185" s="9"/>
      <c r="AL185" s="9"/>
      <c r="AM185" s="75">
        <f t="shared" si="269"/>
        <v>0</v>
      </c>
      <c r="AN185" s="9"/>
      <c r="AO185" s="74">
        <f t="shared" si="198"/>
        <v>0</v>
      </c>
      <c r="AP185" s="75">
        <f t="shared" si="199"/>
        <v>0</v>
      </c>
      <c r="AQ185" s="76">
        <f t="shared" si="200"/>
        <v>0</v>
      </c>
      <c r="AR185" s="9"/>
      <c r="AS185" s="75">
        <f t="shared" si="201"/>
        <v>0</v>
      </c>
      <c r="AT185" s="74">
        <f t="shared" si="202"/>
        <v>0</v>
      </c>
      <c r="AU185" s="33">
        <f t="shared" si="203"/>
        <v>0</v>
      </c>
      <c r="AV185" s="9"/>
      <c r="AW185" s="74">
        <f t="shared" si="204"/>
        <v>0</v>
      </c>
      <c r="AX185" s="75">
        <f t="shared" si="205"/>
        <v>0</v>
      </c>
      <c r="AY185" s="76">
        <f t="shared" si="206"/>
        <v>0</v>
      </c>
      <c r="BB185" s="59">
        <f t="shared" si="207"/>
        <v>0</v>
      </c>
      <c r="BC185" s="59">
        <f t="shared" si="208"/>
        <v>0</v>
      </c>
      <c r="BD185" s="59">
        <f t="shared" si="209"/>
        <v>0</v>
      </c>
      <c r="BF185" s="59">
        <f t="shared" si="210"/>
        <v>0</v>
      </c>
      <c r="BG185" s="59">
        <f t="shared" si="211"/>
        <v>0</v>
      </c>
      <c r="BH185" s="59">
        <f t="shared" si="212"/>
        <v>0</v>
      </c>
      <c r="BI185" s="58">
        <f t="shared" si="213"/>
        <v>0</v>
      </c>
      <c r="BK185" s="59">
        <f t="shared" si="214"/>
        <v>0</v>
      </c>
      <c r="BL185" s="59">
        <f t="shared" si="215"/>
        <v>0</v>
      </c>
      <c r="BM185" s="59">
        <f t="shared" si="216"/>
        <v>0</v>
      </c>
      <c r="BN185" s="58">
        <f t="shared" si="217"/>
        <v>0</v>
      </c>
      <c r="BP185" s="58">
        <f t="shared" si="218"/>
        <v>0</v>
      </c>
      <c r="BR185" s="57">
        <f t="shared" si="219"/>
        <v>0</v>
      </c>
      <c r="BS185" s="57">
        <f t="shared" si="220"/>
        <v>0</v>
      </c>
      <c r="BT185" s="59">
        <f t="shared" si="221"/>
        <v>0</v>
      </c>
      <c r="BU185" s="58">
        <f t="shared" si="222"/>
        <v>0</v>
      </c>
      <c r="BW185" s="56">
        <f t="shared" si="223"/>
        <v>0</v>
      </c>
      <c r="BX185" s="14">
        <f t="shared" si="224"/>
        <v>0</v>
      </c>
      <c r="BY185" s="59">
        <f t="shared" si="225"/>
        <v>0</v>
      </c>
      <c r="BZ185" s="58">
        <f t="shared" si="226"/>
        <v>0</v>
      </c>
      <c r="CB185" s="58">
        <f t="shared" si="227"/>
        <v>0</v>
      </c>
      <c r="CD185" s="58">
        <f t="shared" si="228"/>
        <v>0</v>
      </c>
      <c r="CG185" s="59">
        <f t="shared" si="229"/>
        <v>0</v>
      </c>
      <c r="CH185" s="59">
        <f t="shared" si="230"/>
        <v>0</v>
      </c>
      <c r="CI185" s="59">
        <f t="shared" si="231"/>
        <v>0</v>
      </c>
      <c r="CK185" s="59">
        <f t="shared" si="232"/>
        <v>0</v>
      </c>
      <c r="CL185" s="59">
        <f t="shared" si="233"/>
        <v>0</v>
      </c>
      <c r="CM185" s="59">
        <f t="shared" si="234"/>
        <v>0</v>
      </c>
      <c r="CN185" s="58">
        <f t="shared" si="235"/>
        <v>0</v>
      </c>
      <c r="CP185" s="59">
        <f t="shared" si="236"/>
        <v>0</v>
      </c>
      <c r="CQ185" s="59">
        <f t="shared" si="237"/>
        <v>0</v>
      </c>
      <c r="CR185" s="59">
        <f t="shared" si="238"/>
        <v>0</v>
      </c>
      <c r="CS185" s="58">
        <f t="shared" si="239"/>
        <v>0</v>
      </c>
      <c r="CU185" s="59">
        <f t="shared" si="240"/>
        <v>0</v>
      </c>
      <c r="CV185" s="59">
        <f t="shared" si="241"/>
        <v>0</v>
      </c>
      <c r="CX185" s="59">
        <f t="shared" si="242"/>
        <v>0</v>
      </c>
      <c r="CY185" s="59">
        <f t="shared" si="243"/>
        <v>0</v>
      </c>
      <c r="CZ185" s="58">
        <f t="shared" si="244"/>
        <v>0</v>
      </c>
      <c r="DB185" s="59">
        <f t="shared" si="245"/>
        <v>0</v>
      </c>
      <c r="DC185" s="59">
        <f t="shared" si="246"/>
        <v>0</v>
      </c>
      <c r="DD185" s="58">
        <f t="shared" si="247"/>
        <v>0</v>
      </c>
      <c r="DF185" s="58">
        <f t="shared" si="248"/>
        <v>0</v>
      </c>
      <c r="DH185" s="58">
        <f t="shared" si="249"/>
        <v>0</v>
      </c>
      <c r="DJ185" s="57">
        <f t="shared" si="250"/>
        <v>0</v>
      </c>
      <c r="DK185" s="57">
        <f t="shared" si="251"/>
        <v>0</v>
      </c>
      <c r="DL185" s="59">
        <f t="shared" si="252"/>
        <v>0</v>
      </c>
      <c r="DM185" s="58">
        <f t="shared" si="253"/>
        <v>0</v>
      </c>
      <c r="DO185" s="56">
        <f t="shared" si="254"/>
        <v>0</v>
      </c>
      <c r="DP185" s="14">
        <f t="shared" si="255"/>
        <v>0</v>
      </c>
      <c r="DQ185" s="59">
        <f t="shared" si="256"/>
        <v>0</v>
      </c>
      <c r="DR185" s="49">
        <f t="shared" si="257"/>
        <v>0</v>
      </c>
      <c r="DT185" s="58">
        <f t="shared" si="258"/>
        <v>0</v>
      </c>
      <c r="DU185" s="58"/>
      <c r="DV185" s="59">
        <f t="shared" si="259"/>
        <v>0</v>
      </c>
      <c r="DX185" s="58">
        <f t="shared" si="260"/>
        <v>0</v>
      </c>
      <c r="EA185" s="59">
        <f t="shared" si="261"/>
        <v>0</v>
      </c>
      <c r="EB185" s="59">
        <f t="shared" si="262"/>
        <v>0</v>
      </c>
      <c r="EC185" s="58">
        <f t="shared" si="263"/>
        <v>0</v>
      </c>
      <c r="EE185" s="29">
        <f t="shared" si="264"/>
        <v>0</v>
      </c>
      <c r="EF185" s="29">
        <f t="shared" si="265"/>
        <v>0</v>
      </c>
      <c r="EG185" s="58">
        <f t="shared" si="266"/>
        <v>0</v>
      </c>
      <c r="EI185" s="58">
        <f t="shared" si="267"/>
        <v>0</v>
      </c>
      <c r="EK185" s="59">
        <v>183</v>
      </c>
      <c r="EL185" s="59">
        <f>APE!$N$91*EO184</f>
        <v>0</v>
      </c>
      <c r="EM185" s="59">
        <f>IF(EK185&gt;APE!$O$91,0,IF(EK185&gt;APE!$P$91,IF(APE!$E$91="SAC",APE!$C$93/(APE!$O$91-APE!$P$91),IF(APE!$E$91="PRICE",IF(EK185&gt;APE!$D$91,EN185-EL185,EN185-EL185-APE!$C$95/APE!$D$91),0)),0))</f>
        <v>0</v>
      </c>
      <c r="EN185" s="59">
        <f>IF(EK185&gt;APE!$O$91,0,IF(APE!$E$91="SAC",EL185+EM185,IF(APE!$E$91="PRICE",IF(EK185&gt;APE!$P$91,APE!$C$93*APE!$G$91,EL185),0)))</f>
        <v>0</v>
      </c>
      <c r="EO185" s="59">
        <f t="shared" si="268"/>
        <v>0</v>
      </c>
    </row>
    <row r="186" spans="21:145" x14ac:dyDescent="0.25">
      <c r="U186" s="61">
        <f t="shared" si="191"/>
        <v>50890</v>
      </c>
      <c r="V186" s="25">
        <f t="shared" si="189"/>
        <v>2039</v>
      </c>
      <c r="W186" s="25">
        <f t="shared" si="190"/>
        <v>4</v>
      </c>
      <c r="X186" s="25"/>
      <c r="Y186" s="25"/>
      <c r="Z186" s="62">
        <f t="shared" si="192"/>
        <v>0</v>
      </c>
      <c r="AA186" s="62">
        <f t="shared" si="193"/>
        <v>0</v>
      </c>
      <c r="AB186" s="62">
        <f t="shared" si="194"/>
        <v>0</v>
      </c>
      <c r="AC186" s="33">
        <f t="shared" si="195"/>
        <v>0</v>
      </c>
      <c r="AD186" s="69">
        <f t="shared" si="196"/>
        <v>0.88491845141372882</v>
      </c>
      <c r="AE186" s="70">
        <f t="shared" si="197"/>
        <v>0</v>
      </c>
      <c r="AF186" s="9"/>
      <c r="AG186" s="9"/>
      <c r="AH186" s="9"/>
      <c r="AI186" s="9"/>
      <c r="AJ186" s="9"/>
      <c r="AK186" s="9"/>
      <c r="AL186" s="9"/>
      <c r="AM186" s="75">
        <f t="shared" si="269"/>
        <v>0</v>
      </c>
      <c r="AN186" s="9"/>
      <c r="AO186" s="74">
        <f t="shared" si="198"/>
        <v>0</v>
      </c>
      <c r="AP186" s="75">
        <f t="shared" si="199"/>
        <v>0</v>
      </c>
      <c r="AQ186" s="76">
        <f t="shared" si="200"/>
        <v>0</v>
      </c>
      <c r="AR186" s="9"/>
      <c r="AS186" s="75">
        <f t="shared" si="201"/>
        <v>0</v>
      </c>
      <c r="AT186" s="74">
        <f t="shared" si="202"/>
        <v>0</v>
      </c>
      <c r="AU186" s="33">
        <f t="shared" si="203"/>
        <v>0</v>
      </c>
      <c r="AV186" s="9"/>
      <c r="AW186" s="74">
        <f t="shared" si="204"/>
        <v>0</v>
      </c>
      <c r="AX186" s="75">
        <f t="shared" si="205"/>
        <v>0</v>
      </c>
      <c r="AY186" s="76">
        <f t="shared" si="206"/>
        <v>0</v>
      </c>
      <c r="BB186" s="59">
        <f t="shared" si="207"/>
        <v>0</v>
      </c>
      <c r="BC186" s="59">
        <f t="shared" si="208"/>
        <v>0</v>
      </c>
      <c r="BD186" s="59">
        <f t="shared" si="209"/>
        <v>0</v>
      </c>
      <c r="BF186" s="59">
        <f t="shared" si="210"/>
        <v>0</v>
      </c>
      <c r="BG186" s="59">
        <f t="shared" si="211"/>
        <v>0</v>
      </c>
      <c r="BH186" s="59">
        <f t="shared" si="212"/>
        <v>0</v>
      </c>
      <c r="BI186" s="58">
        <f t="shared" si="213"/>
        <v>0</v>
      </c>
      <c r="BK186" s="59">
        <f t="shared" si="214"/>
        <v>0</v>
      </c>
      <c r="BL186" s="59">
        <f t="shared" si="215"/>
        <v>0</v>
      </c>
      <c r="BM186" s="59">
        <f t="shared" si="216"/>
        <v>0</v>
      </c>
      <c r="BN186" s="58">
        <f t="shared" si="217"/>
        <v>0</v>
      </c>
      <c r="BP186" s="58">
        <f t="shared" si="218"/>
        <v>0</v>
      </c>
      <c r="BR186" s="57">
        <f t="shared" si="219"/>
        <v>0</v>
      </c>
      <c r="BS186" s="57">
        <f t="shared" si="220"/>
        <v>0</v>
      </c>
      <c r="BT186" s="59">
        <f t="shared" si="221"/>
        <v>0</v>
      </c>
      <c r="BU186" s="58">
        <f t="shared" si="222"/>
        <v>0</v>
      </c>
      <c r="BW186" s="56">
        <f t="shared" si="223"/>
        <v>0</v>
      </c>
      <c r="BX186" s="14">
        <f t="shared" si="224"/>
        <v>0</v>
      </c>
      <c r="BY186" s="59">
        <f t="shared" si="225"/>
        <v>0</v>
      </c>
      <c r="BZ186" s="58">
        <f t="shared" si="226"/>
        <v>0</v>
      </c>
      <c r="CB186" s="58">
        <f t="shared" si="227"/>
        <v>0</v>
      </c>
      <c r="CD186" s="58">
        <f t="shared" si="228"/>
        <v>0</v>
      </c>
      <c r="CG186" s="59">
        <f t="shared" si="229"/>
        <v>0</v>
      </c>
      <c r="CH186" s="59">
        <f t="shared" si="230"/>
        <v>0</v>
      </c>
      <c r="CI186" s="59">
        <f t="shared" si="231"/>
        <v>0</v>
      </c>
      <c r="CK186" s="59">
        <f t="shared" si="232"/>
        <v>0</v>
      </c>
      <c r="CL186" s="59">
        <f t="shared" si="233"/>
        <v>0</v>
      </c>
      <c r="CM186" s="59">
        <f t="shared" si="234"/>
        <v>0</v>
      </c>
      <c r="CN186" s="58">
        <f t="shared" si="235"/>
        <v>0</v>
      </c>
      <c r="CP186" s="59">
        <f t="shared" si="236"/>
        <v>0</v>
      </c>
      <c r="CQ186" s="59">
        <f t="shared" si="237"/>
        <v>0</v>
      </c>
      <c r="CR186" s="59">
        <f t="shared" si="238"/>
        <v>0</v>
      </c>
      <c r="CS186" s="58">
        <f t="shared" si="239"/>
        <v>0</v>
      </c>
      <c r="CU186" s="59">
        <f t="shared" si="240"/>
        <v>0</v>
      </c>
      <c r="CV186" s="59">
        <f t="shared" si="241"/>
        <v>0</v>
      </c>
      <c r="CX186" s="59">
        <f t="shared" si="242"/>
        <v>0</v>
      </c>
      <c r="CY186" s="59">
        <f t="shared" si="243"/>
        <v>0</v>
      </c>
      <c r="CZ186" s="58">
        <f t="shared" si="244"/>
        <v>0</v>
      </c>
      <c r="DB186" s="59">
        <f t="shared" si="245"/>
        <v>0</v>
      </c>
      <c r="DC186" s="59">
        <f t="shared" si="246"/>
        <v>0</v>
      </c>
      <c r="DD186" s="58">
        <f t="shared" si="247"/>
        <v>0</v>
      </c>
      <c r="DF186" s="58">
        <f t="shared" si="248"/>
        <v>0</v>
      </c>
      <c r="DH186" s="58">
        <f t="shared" si="249"/>
        <v>0</v>
      </c>
      <c r="DJ186" s="57">
        <f t="shared" si="250"/>
        <v>0</v>
      </c>
      <c r="DK186" s="57">
        <f t="shared" si="251"/>
        <v>0</v>
      </c>
      <c r="DL186" s="59">
        <f t="shared" si="252"/>
        <v>0</v>
      </c>
      <c r="DM186" s="58">
        <f t="shared" si="253"/>
        <v>0</v>
      </c>
      <c r="DO186" s="56">
        <f t="shared" si="254"/>
        <v>0</v>
      </c>
      <c r="DP186" s="14">
        <f t="shared" si="255"/>
        <v>0</v>
      </c>
      <c r="DQ186" s="59">
        <f t="shared" si="256"/>
        <v>0</v>
      </c>
      <c r="DR186" s="49">
        <f t="shared" si="257"/>
        <v>0</v>
      </c>
      <c r="DT186" s="58">
        <f t="shared" si="258"/>
        <v>0</v>
      </c>
      <c r="DU186" s="58"/>
      <c r="DV186" s="59">
        <f t="shared" si="259"/>
        <v>0</v>
      </c>
      <c r="DX186" s="58">
        <f t="shared" si="260"/>
        <v>0</v>
      </c>
      <c r="EA186" s="59">
        <f t="shared" si="261"/>
        <v>0</v>
      </c>
      <c r="EB186" s="59">
        <f t="shared" si="262"/>
        <v>0</v>
      </c>
      <c r="EC186" s="58">
        <f t="shared" si="263"/>
        <v>0</v>
      </c>
      <c r="EE186" s="29">
        <f t="shared" si="264"/>
        <v>0</v>
      </c>
      <c r="EF186" s="29">
        <f t="shared" si="265"/>
        <v>0</v>
      </c>
      <c r="EG186" s="58">
        <f t="shared" si="266"/>
        <v>0</v>
      </c>
      <c r="EI186" s="58">
        <f t="shared" si="267"/>
        <v>0</v>
      </c>
      <c r="EK186" s="59">
        <v>184</v>
      </c>
      <c r="EL186" s="59">
        <f>APE!$N$91*EO185</f>
        <v>0</v>
      </c>
      <c r="EM186" s="59">
        <f>IF(EK186&gt;APE!$O$91,0,IF(EK186&gt;APE!$P$91,IF(APE!$E$91="SAC",APE!$C$93/(APE!$O$91-APE!$P$91),IF(APE!$E$91="PRICE",IF(EK186&gt;APE!$D$91,EN186-EL186,EN186-EL186-APE!$C$95/APE!$D$91),0)),0))</f>
        <v>0</v>
      </c>
      <c r="EN186" s="59">
        <f>IF(EK186&gt;APE!$O$91,0,IF(APE!$E$91="SAC",EL186+EM186,IF(APE!$E$91="PRICE",IF(EK186&gt;APE!$P$91,APE!$C$93*APE!$G$91,EL186),0)))</f>
        <v>0</v>
      </c>
      <c r="EO186" s="59">
        <f t="shared" si="268"/>
        <v>0</v>
      </c>
    </row>
    <row r="187" spans="21:145" x14ac:dyDescent="0.25">
      <c r="U187" s="61">
        <f t="shared" si="191"/>
        <v>50921</v>
      </c>
      <c r="V187" s="25">
        <f t="shared" si="189"/>
        <v>2039</v>
      </c>
      <c r="W187" s="25">
        <f t="shared" si="190"/>
        <v>5</v>
      </c>
      <c r="X187" s="25"/>
      <c r="Y187" s="25"/>
      <c r="Z187" s="62">
        <f t="shared" si="192"/>
        <v>0</v>
      </c>
      <c r="AA187" s="62">
        <f t="shared" si="193"/>
        <v>0</v>
      </c>
      <c r="AB187" s="62">
        <f t="shared" si="194"/>
        <v>0</v>
      </c>
      <c r="AC187" s="33">
        <f t="shared" si="195"/>
        <v>0</v>
      </c>
      <c r="AD187" s="69">
        <f t="shared" si="196"/>
        <v>0.88433065792151899</v>
      </c>
      <c r="AE187" s="70">
        <f t="shared" si="197"/>
        <v>0</v>
      </c>
      <c r="AF187" s="9"/>
      <c r="AG187" s="9"/>
      <c r="AH187" s="9"/>
      <c r="AI187" s="9"/>
      <c r="AJ187" s="9"/>
      <c r="AK187" s="9"/>
      <c r="AL187" s="9"/>
      <c r="AM187" s="75">
        <f t="shared" si="269"/>
        <v>0</v>
      </c>
      <c r="AN187" s="9"/>
      <c r="AO187" s="74">
        <f t="shared" si="198"/>
        <v>0</v>
      </c>
      <c r="AP187" s="75">
        <f t="shared" si="199"/>
        <v>0</v>
      </c>
      <c r="AQ187" s="76">
        <f t="shared" si="200"/>
        <v>0</v>
      </c>
      <c r="AR187" s="9"/>
      <c r="AS187" s="75">
        <f t="shared" si="201"/>
        <v>0</v>
      </c>
      <c r="AT187" s="74">
        <f t="shared" si="202"/>
        <v>0</v>
      </c>
      <c r="AU187" s="33">
        <f t="shared" si="203"/>
        <v>0</v>
      </c>
      <c r="AV187" s="9"/>
      <c r="AW187" s="74">
        <f t="shared" si="204"/>
        <v>0</v>
      </c>
      <c r="AX187" s="75">
        <f t="shared" si="205"/>
        <v>0</v>
      </c>
      <c r="AY187" s="76">
        <f t="shared" si="206"/>
        <v>0</v>
      </c>
      <c r="BB187" s="59">
        <f t="shared" si="207"/>
        <v>0</v>
      </c>
      <c r="BC187" s="59">
        <f t="shared" si="208"/>
        <v>0</v>
      </c>
      <c r="BD187" s="59">
        <f t="shared" si="209"/>
        <v>0</v>
      </c>
      <c r="BF187" s="59">
        <f t="shared" si="210"/>
        <v>0</v>
      </c>
      <c r="BG187" s="59">
        <f t="shared" si="211"/>
        <v>0</v>
      </c>
      <c r="BH187" s="59">
        <f t="shared" si="212"/>
        <v>0</v>
      </c>
      <c r="BI187" s="58">
        <f t="shared" si="213"/>
        <v>0</v>
      </c>
      <c r="BK187" s="59">
        <f t="shared" si="214"/>
        <v>0</v>
      </c>
      <c r="BL187" s="59">
        <f t="shared" si="215"/>
        <v>0</v>
      </c>
      <c r="BM187" s="59">
        <f t="shared" si="216"/>
        <v>0</v>
      </c>
      <c r="BN187" s="58">
        <f t="shared" si="217"/>
        <v>0</v>
      </c>
      <c r="BP187" s="58">
        <f t="shared" si="218"/>
        <v>0</v>
      </c>
      <c r="BR187" s="57">
        <f t="shared" si="219"/>
        <v>0</v>
      </c>
      <c r="BS187" s="57">
        <f t="shared" si="220"/>
        <v>0</v>
      </c>
      <c r="BT187" s="59">
        <f t="shared" si="221"/>
        <v>0</v>
      </c>
      <c r="BU187" s="58">
        <f t="shared" si="222"/>
        <v>0</v>
      </c>
      <c r="BW187" s="56">
        <f t="shared" si="223"/>
        <v>0</v>
      </c>
      <c r="BX187" s="14">
        <f t="shared" si="224"/>
        <v>0</v>
      </c>
      <c r="BY187" s="59">
        <f t="shared" si="225"/>
        <v>0</v>
      </c>
      <c r="BZ187" s="58">
        <f t="shared" si="226"/>
        <v>0</v>
      </c>
      <c r="CB187" s="58">
        <f t="shared" si="227"/>
        <v>0</v>
      </c>
      <c r="CD187" s="58">
        <f t="shared" si="228"/>
        <v>0</v>
      </c>
      <c r="CG187" s="59">
        <f t="shared" si="229"/>
        <v>0</v>
      </c>
      <c r="CH187" s="59">
        <f t="shared" si="230"/>
        <v>0</v>
      </c>
      <c r="CI187" s="59">
        <f t="shared" si="231"/>
        <v>0</v>
      </c>
      <c r="CK187" s="59">
        <f t="shared" si="232"/>
        <v>0</v>
      </c>
      <c r="CL187" s="59">
        <f t="shared" si="233"/>
        <v>0</v>
      </c>
      <c r="CM187" s="59">
        <f t="shared" si="234"/>
        <v>0</v>
      </c>
      <c r="CN187" s="58">
        <f t="shared" si="235"/>
        <v>0</v>
      </c>
      <c r="CP187" s="59">
        <f t="shared" si="236"/>
        <v>0</v>
      </c>
      <c r="CQ187" s="59">
        <f t="shared" si="237"/>
        <v>0</v>
      </c>
      <c r="CR187" s="59">
        <f t="shared" si="238"/>
        <v>0</v>
      </c>
      <c r="CS187" s="58">
        <f t="shared" si="239"/>
        <v>0</v>
      </c>
      <c r="CU187" s="59">
        <f t="shared" si="240"/>
        <v>0</v>
      </c>
      <c r="CV187" s="59">
        <f t="shared" si="241"/>
        <v>0</v>
      </c>
      <c r="CX187" s="59">
        <f t="shared" si="242"/>
        <v>0</v>
      </c>
      <c r="CY187" s="59">
        <f t="shared" si="243"/>
        <v>0</v>
      </c>
      <c r="CZ187" s="58">
        <f t="shared" si="244"/>
        <v>0</v>
      </c>
      <c r="DB187" s="59">
        <f t="shared" si="245"/>
        <v>0</v>
      </c>
      <c r="DC187" s="59">
        <f t="shared" si="246"/>
        <v>0</v>
      </c>
      <c r="DD187" s="58">
        <f t="shared" si="247"/>
        <v>0</v>
      </c>
      <c r="DF187" s="58">
        <f t="shared" si="248"/>
        <v>0</v>
      </c>
      <c r="DH187" s="58">
        <f t="shared" si="249"/>
        <v>0</v>
      </c>
      <c r="DJ187" s="57">
        <f t="shared" si="250"/>
        <v>0</v>
      </c>
      <c r="DK187" s="57">
        <f t="shared" si="251"/>
        <v>0</v>
      </c>
      <c r="DL187" s="59">
        <f t="shared" si="252"/>
        <v>0</v>
      </c>
      <c r="DM187" s="58">
        <f t="shared" si="253"/>
        <v>0</v>
      </c>
      <c r="DO187" s="56">
        <f t="shared" si="254"/>
        <v>0</v>
      </c>
      <c r="DP187" s="14">
        <f t="shared" si="255"/>
        <v>0</v>
      </c>
      <c r="DQ187" s="59">
        <f t="shared" si="256"/>
        <v>0</v>
      </c>
      <c r="DR187" s="49">
        <f t="shared" si="257"/>
        <v>0</v>
      </c>
      <c r="DT187" s="58">
        <f t="shared" si="258"/>
        <v>0</v>
      </c>
      <c r="DU187" s="58"/>
      <c r="DV187" s="59">
        <f t="shared" si="259"/>
        <v>0</v>
      </c>
      <c r="DX187" s="58">
        <f t="shared" si="260"/>
        <v>0</v>
      </c>
      <c r="EA187" s="59">
        <f t="shared" si="261"/>
        <v>0</v>
      </c>
      <c r="EB187" s="59">
        <f t="shared" si="262"/>
        <v>0</v>
      </c>
      <c r="EC187" s="58">
        <f t="shared" si="263"/>
        <v>0</v>
      </c>
      <c r="EE187" s="29">
        <f t="shared" si="264"/>
        <v>0</v>
      </c>
      <c r="EF187" s="29">
        <f t="shared" si="265"/>
        <v>0</v>
      </c>
      <c r="EG187" s="58">
        <f t="shared" si="266"/>
        <v>0</v>
      </c>
      <c r="EI187" s="58">
        <f t="shared" si="267"/>
        <v>0</v>
      </c>
      <c r="EK187" s="59">
        <v>185</v>
      </c>
      <c r="EL187" s="59">
        <f>APE!$N$91*EO186</f>
        <v>0</v>
      </c>
      <c r="EM187" s="59">
        <f>IF(EK187&gt;APE!$O$91,0,IF(EK187&gt;APE!$P$91,IF(APE!$E$91="SAC",APE!$C$93/(APE!$O$91-APE!$P$91),IF(APE!$E$91="PRICE",IF(EK187&gt;APE!$D$91,EN187-EL187,EN187-EL187-APE!$C$95/APE!$D$91),0)),0))</f>
        <v>0</v>
      </c>
      <c r="EN187" s="59">
        <f>IF(EK187&gt;APE!$O$91,0,IF(APE!$E$91="SAC",EL187+EM187,IF(APE!$E$91="PRICE",IF(EK187&gt;APE!$P$91,APE!$C$93*APE!$G$91,EL187),0)))</f>
        <v>0</v>
      </c>
      <c r="EO187" s="59">
        <f t="shared" si="268"/>
        <v>0</v>
      </c>
    </row>
    <row r="188" spans="21:145" x14ac:dyDescent="0.25">
      <c r="U188" s="61">
        <f t="shared" si="191"/>
        <v>50951</v>
      </c>
      <c r="V188" s="25">
        <f t="shared" si="189"/>
        <v>2039</v>
      </c>
      <c r="W188" s="25">
        <f t="shared" si="190"/>
        <v>6</v>
      </c>
      <c r="X188" s="25"/>
      <c r="Y188" s="25"/>
      <c r="Z188" s="62">
        <f t="shared" si="192"/>
        <v>0</v>
      </c>
      <c r="AA188" s="62">
        <f t="shared" si="193"/>
        <v>0</v>
      </c>
      <c r="AB188" s="62">
        <f t="shared" si="194"/>
        <v>0</v>
      </c>
      <c r="AC188" s="33">
        <f t="shared" si="195"/>
        <v>0</v>
      </c>
      <c r="AD188" s="69">
        <f t="shared" si="196"/>
        <v>0.88374325486211003</v>
      </c>
      <c r="AE188" s="70">
        <f t="shared" si="197"/>
        <v>0</v>
      </c>
      <c r="AF188" s="9"/>
      <c r="AG188" s="9"/>
      <c r="AH188" s="9"/>
      <c r="AI188" s="9"/>
      <c r="AJ188" s="9"/>
      <c r="AK188" s="9"/>
      <c r="AL188" s="9"/>
      <c r="AM188" s="75">
        <f t="shared" si="269"/>
        <v>0</v>
      </c>
      <c r="AN188" s="9"/>
      <c r="AO188" s="74">
        <f t="shared" si="198"/>
        <v>0</v>
      </c>
      <c r="AP188" s="75">
        <f t="shared" si="199"/>
        <v>0</v>
      </c>
      <c r="AQ188" s="76">
        <f t="shared" si="200"/>
        <v>0</v>
      </c>
      <c r="AR188" s="9"/>
      <c r="AS188" s="75">
        <f t="shared" si="201"/>
        <v>0</v>
      </c>
      <c r="AT188" s="74">
        <f t="shared" si="202"/>
        <v>0</v>
      </c>
      <c r="AU188" s="33">
        <f t="shared" si="203"/>
        <v>0</v>
      </c>
      <c r="AV188" s="9"/>
      <c r="AW188" s="74">
        <f t="shared" si="204"/>
        <v>0</v>
      </c>
      <c r="AX188" s="75">
        <f t="shared" si="205"/>
        <v>0</v>
      </c>
      <c r="AY188" s="76">
        <f t="shared" si="206"/>
        <v>0</v>
      </c>
      <c r="BB188" s="59">
        <f t="shared" si="207"/>
        <v>0</v>
      </c>
      <c r="BC188" s="59">
        <f t="shared" si="208"/>
        <v>0</v>
      </c>
      <c r="BD188" s="59">
        <f t="shared" si="209"/>
        <v>0</v>
      </c>
      <c r="BF188" s="59">
        <f t="shared" si="210"/>
        <v>0</v>
      </c>
      <c r="BG188" s="59">
        <f t="shared" si="211"/>
        <v>0</v>
      </c>
      <c r="BH188" s="59">
        <f t="shared" si="212"/>
        <v>0</v>
      </c>
      <c r="BI188" s="58">
        <f t="shared" si="213"/>
        <v>0</v>
      </c>
      <c r="BK188" s="59">
        <f t="shared" si="214"/>
        <v>0</v>
      </c>
      <c r="BL188" s="59">
        <f t="shared" si="215"/>
        <v>0</v>
      </c>
      <c r="BM188" s="59">
        <f t="shared" si="216"/>
        <v>0</v>
      </c>
      <c r="BN188" s="58">
        <f t="shared" si="217"/>
        <v>0</v>
      </c>
      <c r="BP188" s="58">
        <f t="shared" si="218"/>
        <v>0</v>
      </c>
      <c r="BR188" s="57">
        <f t="shared" si="219"/>
        <v>0</v>
      </c>
      <c r="BS188" s="57">
        <f t="shared" si="220"/>
        <v>0</v>
      </c>
      <c r="BT188" s="59">
        <f t="shared" si="221"/>
        <v>0</v>
      </c>
      <c r="BU188" s="58">
        <f t="shared" si="222"/>
        <v>0</v>
      </c>
      <c r="BW188" s="56">
        <f t="shared" si="223"/>
        <v>0</v>
      </c>
      <c r="BX188" s="14">
        <f t="shared" si="224"/>
        <v>0</v>
      </c>
      <c r="BY188" s="59">
        <f t="shared" si="225"/>
        <v>0</v>
      </c>
      <c r="BZ188" s="58">
        <f t="shared" si="226"/>
        <v>0</v>
      </c>
      <c r="CB188" s="58">
        <f t="shared" si="227"/>
        <v>0</v>
      </c>
      <c r="CD188" s="58">
        <f t="shared" si="228"/>
        <v>0</v>
      </c>
      <c r="CG188" s="59">
        <f t="shared" si="229"/>
        <v>0</v>
      </c>
      <c r="CH188" s="59">
        <f t="shared" si="230"/>
        <v>0</v>
      </c>
      <c r="CI188" s="59">
        <f t="shared" si="231"/>
        <v>0</v>
      </c>
      <c r="CK188" s="59">
        <f t="shared" si="232"/>
        <v>0</v>
      </c>
      <c r="CL188" s="59">
        <f t="shared" si="233"/>
        <v>0</v>
      </c>
      <c r="CM188" s="59">
        <f t="shared" si="234"/>
        <v>0</v>
      </c>
      <c r="CN188" s="58">
        <f t="shared" si="235"/>
        <v>0</v>
      </c>
      <c r="CP188" s="59">
        <f t="shared" si="236"/>
        <v>0</v>
      </c>
      <c r="CQ188" s="59">
        <f t="shared" si="237"/>
        <v>0</v>
      </c>
      <c r="CR188" s="59">
        <f t="shared" si="238"/>
        <v>0</v>
      </c>
      <c r="CS188" s="58">
        <f t="shared" si="239"/>
        <v>0</v>
      </c>
      <c r="CU188" s="59">
        <f t="shared" si="240"/>
        <v>0</v>
      </c>
      <c r="CV188" s="59">
        <f t="shared" si="241"/>
        <v>0</v>
      </c>
      <c r="CX188" s="59">
        <f t="shared" si="242"/>
        <v>0</v>
      </c>
      <c r="CY188" s="59">
        <f t="shared" si="243"/>
        <v>0</v>
      </c>
      <c r="CZ188" s="58">
        <f t="shared" si="244"/>
        <v>0</v>
      </c>
      <c r="DB188" s="59">
        <f t="shared" si="245"/>
        <v>0</v>
      </c>
      <c r="DC188" s="59">
        <f t="shared" si="246"/>
        <v>0</v>
      </c>
      <c r="DD188" s="58">
        <f t="shared" si="247"/>
        <v>0</v>
      </c>
      <c r="DF188" s="58">
        <f t="shared" si="248"/>
        <v>0</v>
      </c>
      <c r="DH188" s="58">
        <f t="shared" si="249"/>
        <v>0</v>
      </c>
      <c r="DJ188" s="57">
        <f t="shared" si="250"/>
        <v>0</v>
      </c>
      <c r="DK188" s="57">
        <f t="shared" si="251"/>
        <v>0</v>
      </c>
      <c r="DL188" s="59">
        <f t="shared" si="252"/>
        <v>0</v>
      </c>
      <c r="DM188" s="58">
        <f t="shared" si="253"/>
        <v>0</v>
      </c>
      <c r="DO188" s="56">
        <f t="shared" si="254"/>
        <v>0</v>
      </c>
      <c r="DP188" s="14">
        <f t="shared" si="255"/>
        <v>0</v>
      </c>
      <c r="DQ188" s="59">
        <f t="shared" si="256"/>
        <v>0</v>
      </c>
      <c r="DR188" s="49">
        <f t="shared" si="257"/>
        <v>0</v>
      </c>
      <c r="DT188" s="58">
        <f t="shared" si="258"/>
        <v>0</v>
      </c>
      <c r="DU188" s="58"/>
      <c r="DV188" s="59">
        <f t="shared" si="259"/>
        <v>0</v>
      </c>
      <c r="DX188" s="58">
        <f t="shared" si="260"/>
        <v>0</v>
      </c>
      <c r="EA188" s="59">
        <f t="shared" si="261"/>
        <v>0</v>
      </c>
      <c r="EB188" s="59">
        <f t="shared" si="262"/>
        <v>0</v>
      </c>
      <c r="EC188" s="58">
        <f t="shared" si="263"/>
        <v>0</v>
      </c>
      <c r="EE188" s="29">
        <f t="shared" si="264"/>
        <v>0</v>
      </c>
      <c r="EF188" s="29">
        <f t="shared" si="265"/>
        <v>0</v>
      </c>
      <c r="EG188" s="58">
        <f t="shared" si="266"/>
        <v>0</v>
      </c>
      <c r="EI188" s="58">
        <f t="shared" si="267"/>
        <v>0</v>
      </c>
      <c r="EK188" s="59">
        <v>186</v>
      </c>
      <c r="EL188" s="59">
        <f>APE!$N$91*EO187</f>
        <v>0</v>
      </c>
      <c r="EM188" s="59">
        <f>IF(EK188&gt;APE!$O$91,0,IF(EK188&gt;APE!$P$91,IF(APE!$E$91="SAC",APE!$C$93/(APE!$O$91-APE!$P$91),IF(APE!$E$91="PRICE",IF(EK188&gt;APE!$D$91,EN188-EL188,EN188-EL188-APE!$C$95/APE!$D$91),0)),0))</f>
        <v>0</v>
      </c>
      <c r="EN188" s="59">
        <f>IF(EK188&gt;APE!$O$91,0,IF(APE!$E$91="SAC",EL188+EM188,IF(APE!$E$91="PRICE",IF(EK188&gt;APE!$P$91,APE!$C$93*APE!$G$91,EL188),0)))</f>
        <v>0</v>
      </c>
      <c r="EO188" s="59">
        <f t="shared" si="268"/>
        <v>0</v>
      </c>
    </row>
    <row r="189" spans="21:145" x14ac:dyDescent="0.25">
      <c r="U189" s="61">
        <f t="shared" si="191"/>
        <v>50982</v>
      </c>
      <c r="V189" s="25">
        <f t="shared" si="189"/>
        <v>2039</v>
      </c>
      <c r="W189" s="25">
        <f t="shared" si="190"/>
        <v>7</v>
      </c>
      <c r="X189" s="25"/>
      <c r="Y189" s="25"/>
      <c r="Z189" s="62">
        <f t="shared" si="192"/>
        <v>0</v>
      </c>
      <c r="AA189" s="62">
        <f t="shared" si="193"/>
        <v>0</v>
      </c>
      <c r="AB189" s="62">
        <f t="shared" si="194"/>
        <v>0</v>
      </c>
      <c r="AC189" s="33">
        <f t="shared" si="195"/>
        <v>0</v>
      </c>
      <c r="AD189" s="69">
        <f t="shared" si="196"/>
        <v>0.88315624197616283</v>
      </c>
      <c r="AE189" s="70">
        <f t="shared" si="197"/>
        <v>0</v>
      </c>
      <c r="AF189" s="9"/>
      <c r="AG189" s="9"/>
      <c r="AH189" s="9"/>
      <c r="AI189" s="9"/>
      <c r="AJ189" s="9"/>
      <c r="AK189" s="9"/>
      <c r="AL189" s="9"/>
      <c r="AM189" s="75">
        <f t="shared" si="269"/>
        <v>0</v>
      </c>
      <c r="AN189" s="9"/>
      <c r="AO189" s="74">
        <f t="shared" si="198"/>
        <v>0</v>
      </c>
      <c r="AP189" s="75">
        <f t="shared" si="199"/>
        <v>0</v>
      </c>
      <c r="AQ189" s="76">
        <f t="shared" si="200"/>
        <v>0</v>
      </c>
      <c r="AR189" s="9"/>
      <c r="AS189" s="75">
        <f t="shared" si="201"/>
        <v>0</v>
      </c>
      <c r="AT189" s="74">
        <f t="shared" si="202"/>
        <v>0</v>
      </c>
      <c r="AU189" s="33">
        <f t="shared" si="203"/>
        <v>0</v>
      </c>
      <c r="AV189" s="9"/>
      <c r="AW189" s="74">
        <f t="shared" si="204"/>
        <v>0</v>
      </c>
      <c r="AX189" s="75">
        <f t="shared" si="205"/>
        <v>0</v>
      </c>
      <c r="AY189" s="76">
        <f t="shared" si="206"/>
        <v>0</v>
      </c>
      <c r="BB189" s="59">
        <f t="shared" si="207"/>
        <v>0</v>
      </c>
      <c r="BC189" s="59">
        <f t="shared" si="208"/>
        <v>0</v>
      </c>
      <c r="BD189" s="59">
        <f t="shared" si="209"/>
        <v>0</v>
      </c>
      <c r="BF189" s="59">
        <f t="shared" si="210"/>
        <v>0</v>
      </c>
      <c r="BG189" s="59">
        <f t="shared" si="211"/>
        <v>0</v>
      </c>
      <c r="BH189" s="59">
        <f t="shared" si="212"/>
        <v>0</v>
      </c>
      <c r="BI189" s="58">
        <f t="shared" si="213"/>
        <v>0</v>
      </c>
      <c r="BK189" s="59">
        <f t="shared" si="214"/>
        <v>0</v>
      </c>
      <c r="BL189" s="59">
        <f t="shared" si="215"/>
        <v>0</v>
      </c>
      <c r="BM189" s="59">
        <f t="shared" si="216"/>
        <v>0</v>
      </c>
      <c r="BN189" s="58">
        <f t="shared" si="217"/>
        <v>0</v>
      </c>
      <c r="BP189" s="58">
        <f t="shared" si="218"/>
        <v>0</v>
      </c>
      <c r="BR189" s="57">
        <f t="shared" si="219"/>
        <v>0</v>
      </c>
      <c r="BS189" s="57">
        <f t="shared" si="220"/>
        <v>0</v>
      </c>
      <c r="BT189" s="59">
        <f t="shared" si="221"/>
        <v>0</v>
      </c>
      <c r="BU189" s="58">
        <f t="shared" si="222"/>
        <v>0</v>
      </c>
      <c r="BW189" s="56">
        <f t="shared" si="223"/>
        <v>0</v>
      </c>
      <c r="BX189" s="14">
        <f t="shared" si="224"/>
        <v>0</v>
      </c>
      <c r="BY189" s="59">
        <f t="shared" si="225"/>
        <v>0</v>
      </c>
      <c r="BZ189" s="58">
        <f t="shared" si="226"/>
        <v>0</v>
      </c>
      <c r="CB189" s="58">
        <f t="shared" si="227"/>
        <v>0</v>
      </c>
      <c r="CD189" s="58">
        <f t="shared" si="228"/>
        <v>0</v>
      </c>
      <c r="CG189" s="59">
        <f t="shared" si="229"/>
        <v>0</v>
      </c>
      <c r="CH189" s="59">
        <f t="shared" si="230"/>
        <v>0</v>
      </c>
      <c r="CI189" s="59">
        <f t="shared" si="231"/>
        <v>0</v>
      </c>
      <c r="CK189" s="59">
        <f t="shared" si="232"/>
        <v>0</v>
      </c>
      <c r="CL189" s="59">
        <f t="shared" si="233"/>
        <v>0</v>
      </c>
      <c r="CM189" s="59">
        <f t="shared" si="234"/>
        <v>0</v>
      </c>
      <c r="CN189" s="58">
        <f t="shared" si="235"/>
        <v>0</v>
      </c>
      <c r="CP189" s="59">
        <f t="shared" si="236"/>
        <v>0</v>
      </c>
      <c r="CQ189" s="59">
        <f t="shared" si="237"/>
        <v>0</v>
      </c>
      <c r="CR189" s="59">
        <f t="shared" si="238"/>
        <v>0</v>
      </c>
      <c r="CS189" s="58">
        <f t="shared" si="239"/>
        <v>0</v>
      </c>
      <c r="CU189" s="59">
        <f t="shared" si="240"/>
        <v>0</v>
      </c>
      <c r="CV189" s="59">
        <f t="shared" si="241"/>
        <v>0</v>
      </c>
      <c r="CX189" s="59">
        <f t="shared" si="242"/>
        <v>0</v>
      </c>
      <c r="CY189" s="59">
        <f t="shared" si="243"/>
        <v>0</v>
      </c>
      <c r="CZ189" s="58">
        <f t="shared" si="244"/>
        <v>0</v>
      </c>
      <c r="DB189" s="59">
        <f t="shared" si="245"/>
        <v>0</v>
      </c>
      <c r="DC189" s="59">
        <f t="shared" si="246"/>
        <v>0</v>
      </c>
      <c r="DD189" s="58">
        <f t="shared" si="247"/>
        <v>0</v>
      </c>
      <c r="DF189" s="58">
        <f t="shared" si="248"/>
        <v>0</v>
      </c>
      <c r="DH189" s="58">
        <f t="shared" si="249"/>
        <v>0</v>
      </c>
      <c r="DJ189" s="57">
        <f t="shared" si="250"/>
        <v>0</v>
      </c>
      <c r="DK189" s="57">
        <f t="shared" si="251"/>
        <v>0</v>
      </c>
      <c r="DL189" s="59">
        <f t="shared" si="252"/>
        <v>0</v>
      </c>
      <c r="DM189" s="58">
        <f t="shared" si="253"/>
        <v>0</v>
      </c>
      <c r="DO189" s="56">
        <f t="shared" si="254"/>
        <v>0</v>
      </c>
      <c r="DP189" s="14">
        <f t="shared" si="255"/>
        <v>0</v>
      </c>
      <c r="DQ189" s="59">
        <f t="shared" si="256"/>
        <v>0</v>
      </c>
      <c r="DR189" s="49">
        <f t="shared" si="257"/>
        <v>0</v>
      </c>
      <c r="DT189" s="58">
        <f t="shared" si="258"/>
        <v>0</v>
      </c>
      <c r="DU189" s="58"/>
      <c r="DV189" s="59">
        <f t="shared" si="259"/>
        <v>0</v>
      </c>
      <c r="DX189" s="58">
        <f t="shared" si="260"/>
        <v>0</v>
      </c>
      <c r="EA189" s="59">
        <f t="shared" si="261"/>
        <v>0</v>
      </c>
      <c r="EB189" s="59">
        <f t="shared" si="262"/>
        <v>0</v>
      </c>
      <c r="EC189" s="58">
        <f t="shared" si="263"/>
        <v>0</v>
      </c>
      <c r="EE189" s="29">
        <f t="shared" si="264"/>
        <v>0</v>
      </c>
      <c r="EF189" s="29">
        <f t="shared" si="265"/>
        <v>0</v>
      </c>
      <c r="EG189" s="58">
        <f t="shared" si="266"/>
        <v>0</v>
      </c>
      <c r="EI189" s="58">
        <f t="shared" si="267"/>
        <v>0</v>
      </c>
      <c r="EK189" s="59">
        <v>187</v>
      </c>
      <c r="EL189" s="59">
        <f>APE!$N$91*EO188</f>
        <v>0</v>
      </c>
      <c r="EM189" s="59">
        <f>IF(EK189&gt;APE!$O$91,0,IF(EK189&gt;APE!$P$91,IF(APE!$E$91="SAC",APE!$C$93/(APE!$O$91-APE!$P$91),IF(APE!$E$91="PRICE",IF(EK189&gt;APE!$D$91,EN189-EL189,EN189-EL189-APE!$C$95/APE!$D$91),0)),0))</f>
        <v>0</v>
      </c>
      <c r="EN189" s="59">
        <f>IF(EK189&gt;APE!$O$91,0,IF(APE!$E$91="SAC",EL189+EM189,IF(APE!$E$91="PRICE",IF(EK189&gt;APE!$P$91,APE!$C$93*APE!$G$91,EL189),0)))</f>
        <v>0</v>
      </c>
      <c r="EO189" s="59">
        <f t="shared" si="268"/>
        <v>0</v>
      </c>
    </row>
    <row r="190" spans="21:145" x14ac:dyDescent="0.25">
      <c r="U190" s="61">
        <f t="shared" si="191"/>
        <v>51013</v>
      </c>
      <c r="V190" s="25">
        <f t="shared" si="189"/>
        <v>2039</v>
      </c>
      <c r="W190" s="25">
        <f t="shared" si="190"/>
        <v>8</v>
      </c>
      <c r="X190" s="25"/>
      <c r="Y190" s="25"/>
      <c r="Z190" s="62">
        <f t="shared" si="192"/>
        <v>0</v>
      </c>
      <c r="AA190" s="62">
        <f t="shared" si="193"/>
        <v>0</v>
      </c>
      <c r="AB190" s="62">
        <f t="shared" si="194"/>
        <v>0</v>
      </c>
      <c r="AC190" s="33">
        <f t="shared" si="195"/>
        <v>0</v>
      </c>
      <c r="AD190" s="69">
        <f t="shared" si="196"/>
        <v>0.88256961900451081</v>
      </c>
      <c r="AE190" s="70">
        <f t="shared" si="197"/>
        <v>0</v>
      </c>
      <c r="AF190" s="9"/>
      <c r="AG190" s="9"/>
      <c r="AH190" s="9"/>
      <c r="AI190" s="9"/>
      <c r="AJ190" s="9"/>
      <c r="AK190" s="9"/>
      <c r="AL190" s="9"/>
      <c r="AM190" s="75">
        <f t="shared" si="269"/>
        <v>0</v>
      </c>
      <c r="AN190" s="9"/>
      <c r="AO190" s="74">
        <f t="shared" si="198"/>
        <v>0</v>
      </c>
      <c r="AP190" s="75">
        <f t="shared" si="199"/>
        <v>0</v>
      </c>
      <c r="AQ190" s="76">
        <f t="shared" si="200"/>
        <v>0</v>
      </c>
      <c r="AR190" s="9"/>
      <c r="AS190" s="75">
        <f t="shared" si="201"/>
        <v>0</v>
      </c>
      <c r="AT190" s="74">
        <f t="shared" si="202"/>
        <v>0</v>
      </c>
      <c r="AU190" s="33">
        <f t="shared" si="203"/>
        <v>0</v>
      </c>
      <c r="AV190" s="9"/>
      <c r="AW190" s="74">
        <f t="shared" si="204"/>
        <v>0</v>
      </c>
      <c r="AX190" s="75">
        <f t="shared" si="205"/>
        <v>0</v>
      </c>
      <c r="AY190" s="76">
        <f t="shared" si="206"/>
        <v>0</v>
      </c>
      <c r="BB190" s="59">
        <f t="shared" si="207"/>
        <v>0</v>
      </c>
      <c r="BC190" s="59">
        <f t="shared" si="208"/>
        <v>0</v>
      </c>
      <c r="BD190" s="59">
        <f t="shared" si="209"/>
        <v>0</v>
      </c>
      <c r="BF190" s="59">
        <f t="shared" si="210"/>
        <v>0</v>
      </c>
      <c r="BG190" s="59">
        <f t="shared" si="211"/>
        <v>0</v>
      </c>
      <c r="BH190" s="59">
        <f t="shared" si="212"/>
        <v>0</v>
      </c>
      <c r="BI190" s="58">
        <f t="shared" si="213"/>
        <v>0</v>
      </c>
      <c r="BK190" s="59">
        <f t="shared" si="214"/>
        <v>0</v>
      </c>
      <c r="BL190" s="59">
        <f t="shared" si="215"/>
        <v>0</v>
      </c>
      <c r="BM190" s="59">
        <f t="shared" si="216"/>
        <v>0</v>
      </c>
      <c r="BN190" s="58">
        <f t="shared" si="217"/>
        <v>0</v>
      </c>
      <c r="BP190" s="58">
        <f t="shared" si="218"/>
        <v>0</v>
      </c>
      <c r="BR190" s="57">
        <f t="shared" si="219"/>
        <v>0</v>
      </c>
      <c r="BS190" s="57">
        <f t="shared" si="220"/>
        <v>0</v>
      </c>
      <c r="BT190" s="59">
        <f t="shared" si="221"/>
        <v>0</v>
      </c>
      <c r="BU190" s="58">
        <f t="shared" si="222"/>
        <v>0</v>
      </c>
      <c r="BW190" s="56">
        <f t="shared" si="223"/>
        <v>0</v>
      </c>
      <c r="BX190" s="14">
        <f t="shared" si="224"/>
        <v>0</v>
      </c>
      <c r="BY190" s="59">
        <f t="shared" si="225"/>
        <v>0</v>
      </c>
      <c r="BZ190" s="58">
        <f t="shared" si="226"/>
        <v>0</v>
      </c>
      <c r="CB190" s="58">
        <f t="shared" si="227"/>
        <v>0</v>
      </c>
      <c r="CD190" s="58">
        <f t="shared" si="228"/>
        <v>0</v>
      </c>
      <c r="CG190" s="59">
        <f t="shared" si="229"/>
        <v>0</v>
      </c>
      <c r="CH190" s="59">
        <f t="shared" si="230"/>
        <v>0</v>
      </c>
      <c r="CI190" s="59">
        <f t="shared" si="231"/>
        <v>0</v>
      </c>
      <c r="CK190" s="59">
        <f t="shared" si="232"/>
        <v>0</v>
      </c>
      <c r="CL190" s="59">
        <f t="shared" si="233"/>
        <v>0</v>
      </c>
      <c r="CM190" s="59">
        <f t="shared" si="234"/>
        <v>0</v>
      </c>
      <c r="CN190" s="58">
        <f t="shared" si="235"/>
        <v>0</v>
      </c>
      <c r="CP190" s="59">
        <f t="shared" si="236"/>
        <v>0</v>
      </c>
      <c r="CQ190" s="59">
        <f t="shared" si="237"/>
        <v>0</v>
      </c>
      <c r="CR190" s="59">
        <f t="shared" si="238"/>
        <v>0</v>
      </c>
      <c r="CS190" s="58">
        <f t="shared" si="239"/>
        <v>0</v>
      </c>
      <c r="CU190" s="59">
        <f t="shared" si="240"/>
        <v>0</v>
      </c>
      <c r="CV190" s="59">
        <f t="shared" si="241"/>
        <v>0</v>
      </c>
      <c r="CX190" s="59">
        <f t="shared" si="242"/>
        <v>0</v>
      </c>
      <c r="CY190" s="59">
        <f t="shared" si="243"/>
        <v>0</v>
      </c>
      <c r="CZ190" s="58">
        <f t="shared" si="244"/>
        <v>0</v>
      </c>
      <c r="DB190" s="59">
        <f t="shared" si="245"/>
        <v>0</v>
      </c>
      <c r="DC190" s="59">
        <f t="shared" si="246"/>
        <v>0</v>
      </c>
      <c r="DD190" s="58">
        <f t="shared" si="247"/>
        <v>0</v>
      </c>
      <c r="DF190" s="58">
        <f t="shared" si="248"/>
        <v>0</v>
      </c>
      <c r="DH190" s="58">
        <f t="shared" si="249"/>
        <v>0</v>
      </c>
      <c r="DJ190" s="57">
        <f t="shared" si="250"/>
        <v>0</v>
      </c>
      <c r="DK190" s="57">
        <f t="shared" si="251"/>
        <v>0</v>
      </c>
      <c r="DL190" s="59">
        <f t="shared" si="252"/>
        <v>0</v>
      </c>
      <c r="DM190" s="58">
        <f t="shared" si="253"/>
        <v>0</v>
      </c>
      <c r="DO190" s="56">
        <f t="shared" si="254"/>
        <v>0</v>
      </c>
      <c r="DP190" s="14">
        <f t="shared" si="255"/>
        <v>0</v>
      </c>
      <c r="DQ190" s="59">
        <f t="shared" si="256"/>
        <v>0</v>
      </c>
      <c r="DR190" s="49">
        <f t="shared" si="257"/>
        <v>0</v>
      </c>
      <c r="DT190" s="58">
        <f t="shared" si="258"/>
        <v>0</v>
      </c>
      <c r="DU190" s="58"/>
      <c r="DV190" s="59">
        <f t="shared" si="259"/>
        <v>0</v>
      </c>
      <c r="DX190" s="58">
        <f t="shared" si="260"/>
        <v>0</v>
      </c>
      <c r="EA190" s="59">
        <f t="shared" si="261"/>
        <v>0</v>
      </c>
      <c r="EB190" s="59">
        <f t="shared" si="262"/>
        <v>0</v>
      </c>
      <c r="EC190" s="58">
        <f t="shared" si="263"/>
        <v>0</v>
      </c>
      <c r="EE190" s="29">
        <f t="shared" si="264"/>
        <v>0</v>
      </c>
      <c r="EF190" s="29">
        <f t="shared" si="265"/>
        <v>0</v>
      </c>
      <c r="EG190" s="58">
        <f t="shared" si="266"/>
        <v>0</v>
      </c>
      <c r="EI190" s="58">
        <f t="shared" si="267"/>
        <v>0</v>
      </c>
      <c r="EK190" s="59">
        <v>188</v>
      </c>
      <c r="EL190" s="59">
        <f>APE!$N$91*EO189</f>
        <v>0</v>
      </c>
      <c r="EM190" s="59">
        <f>IF(EK190&gt;APE!$O$91,0,IF(EK190&gt;APE!$P$91,IF(APE!$E$91="SAC",APE!$C$93/(APE!$O$91-APE!$P$91),IF(APE!$E$91="PRICE",IF(EK190&gt;APE!$D$91,EN190-EL190,EN190-EL190-APE!$C$95/APE!$D$91),0)),0))</f>
        <v>0</v>
      </c>
      <c r="EN190" s="59">
        <f>IF(EK190&gt;APE!$O$91,0,IF(APE!$E$91="SAC",EL190+EM190,IF(APE!$E$91="PRICE",IF(EK190&gt;APE!$P$91,APE!$C$93*APE!$G$91,EL190),0)))</f>
        <v>0</v>
      </c>
      <c r="EO190" s="59">
        <f t="shared" si="268"/>
        <v>0</v>
      </c>
    </row>
    <row r="191" spans="21:145" x14ac:dyDescent="0.25">
      <c r="U191" s="61">
        <f t="shared" si="191"/>
        <v>51043</v>
      </c>
      <c r="V191" s="25">
        <f t="shared" si="189"/>
        <v>2039</v>
      </c>
      <c r="W191" s="25">
        <f t="shared" si="190"/>
        <v>9</v>
      </c>
      <c r="X191" s="25"/>
      <c r="Y191" s="25"/>
      <c r="Z191" s="62">
        <f t="shared" si="192"/>
        <v>0</v>
      </c>
      <c r="AA191" s="62">
        <f t="shared" si="193"/>
        <v>0</v>
      </c>
      <c r="AB191" s="62">
        <f t="shared" si="194"/>
        <v>0</v>
      </c>
      <c r="AC191" s="33">
        <f t="shared" si="195"/>
        <v>0</v>
      </c>
      <c r="AD191" s="69">
        <f t="shared" si="196"/>
        <v>0.88198338568815926</v>
      </c>
      <c r="AE191" s="70">
        <f t="shared" si="197"/>
        <v>0</v>
      </c>
      <c r="AF191" s="9"/>
      <c r="AG191" s="9"/>
      <c r="AH191" s="9"/>
      <c r="AI191" s="9"/>
      <c r="AJ191" s="9"/>
      <c r="AK191" s="9"/>
      <c r="AL191" s="9"/>
      <c r="AM191" s="75">
        <f t="shared" si="269"/>
        <v>0</v>
      </c>
      <c r="AN191" s="9"/>
      <c r="AO191" s="74">
        <f t="shared" si="198"/>
        <v>0</v>
      </c>
      <c r="AP191" s="75">
        <f t="shared" si="199"/>
        <v>0</v>
      </c>
      <c r="AQ191" s="76">
        <f t="shared" si="200"/>
        <v>0</v>
      </c>
      <c r="AR191" s="9"/>
      <c r="AS191" s="75">
        <f t="shared" si="201"/>
        <v>0</v>
      </c>
      <c r="AT191" s="74">
        <f t="shared" si="202"/>
        <v>0</v>
      </c>
      <c r="AU191" s="33">
        <f t="shared" si="203"/>
        <v>0</v>
      </c>
      <c r="AV191" s="9"/>
      <c r="AW191" s="74">
        <f t="shared" si="204"/>
        <v>0</v>
      </c>
      <c r="AX191" s="75">
        <f t="shared" si="205"/>
        <v>0</v>
      </c>
      <c r="AY191" s="76">
        <f t="shared" si="206"/>
        <v>0</v>
      </c>
      <c r="BB191" s="59">
        <f t="shared" si="207"/>
        <v>0</v>
      </c>
      <c r="BC191" s="59">
        <f t="shared" si="208"/>
        <v>0</v>
      </c>
      <c r="BD191" s="59">
        <f t="shared" si="209"/>
        <v>0</v>
      </c>
      <c r="BF191" s="59">
        <f t="shared" si="210"/>
        <v>0</v>
      </c>
      <c r="BG191" s="59">
        <f t="shared" si="211"/>
        <v>0</v>
      </c>
      <c r="BH191" s="59">
        <f t="shared" si="212"/>
        <v>0</v>
      </c>
      <c r="BI191" s="58">
        <f t="shared" si="213"/>
        <v>0</v>
      </c>
      <c r="BK191" s="59">
        <f t="shared" si="214"/>
        <v>0</v>
      </c>
      <c r="BL191" s="59">
        <f t="shared" si="215"/>
        <v>0</v>
      </c>
      <c r="BM191" s="59">
        <f t="shared" si="216"/>
        <v>0</v>
      </c>
      <c r="BN191" s="58">
        <f t="shared" si="217"/>
        <v>0</v>
      </c>
      <c r="BP191" s="58">
        <f t="shared" si="218"/>
        <v>0</v>
      </c>
      <c r="BR191" s="57">
        <f t="shared" si="219"/>
        <v>0</v>
      </c>
      <c r="BS191" s="57">
        <f t="shared" si="220"/>
        <v>0</v>
      </c>
      <c r="BT191" s="59">
        <f t="shared" si="221"/>
        <v>0</v>
      </c>
      <c r="BU191" s="58">
        <f t="shared" si="222"/>
        <v>0</v>
      </c>
      <c r="BW191" s="56">
        <f t="shared" si="223"/>
        <v>0</v>
      </c>
      <c r="BX191" s="14">
        <f t="shared" si="224"/>
        <v>0</v>
      </c>
      <c r="BY191" s="59">
        <f t="shared" si="225"/>
        <v>0</v>
      </c>
      <c r="BZ191" s="58">
        <f t="shared" si="226"/>
        <v>0</v>
      </c>
      <c r="CB191" s="58">
        <f t="shared" si="227"/>
        <v>0</v>
      </c>
      <c r="CD191" s="58">
        <f t="shared" si="228"/>
        <v>0</v>
      </c>
      <c r="CG191" s="59">
        <f t="shared" si="229"/>
        <v>0</v>
      </c>
      <c r="CH191" s="59">
        <f t="shared" si="230"/>
        <v>0</v>
      </c>
      <c r="CI191" s="59">
        <f t="shared" si="231"/>
        <v>0</v>
      </c>
      <c r="CK191" s="59">
        <f t="shared" si="232"/>
        <v>0</v>
      </c>
      <c r="CL191" s="59">
        <f t="shared" si="233"/>
        <v>0</v>
      </c>
      <c r="CM191" s="59">
        <f t="shared" si="234"/>
        <v>0</v>
      </c>
      <c r="CN191" s="58">
        <f t="shared" si="235"/>
        <v>0</v>
      </c>
      <c r="CP191" s="59">
        <f t="shared" si="236"/>
        <v>0</v>
      </c>
      <c r="CQ191" s="59">
        <f t="shared" si="237"/>
        <v>0</v>
      </c>
      <c r="CR191" s="59">
        <f t="shared" si="238"/>
        <v>0</v>
      </c>
      <c r="CS191" s="58">
        <f t="shared" si="239"/>
        <v>0</v>
      </c>
      <c r="CU191" s="59">
        <f t="shared" si="240"/>
        <v>0</v>
      </c>
      <c r="CV191" s="59">
        <f t="shared" si="241"/>
        <v>0</v>
      </c>
      <c r="CX191" s="59">
        <f t="shared" si="242"/>
        <v>0</v>
      </c>
      <c r="CY191" s="59">
        <f t="shared" si="243"/>
        <v>0</v>
      </c>
      <c r="CZ191" s="58">
        <f t="shared" si="244"/>
        <v>0</v>
      </c>
      <c r="DB191" s="59">
        <f t="shared" si="245"/>
        <v>0</v>
      </c>
      <c r="DC191" s="59">
        <f t="shared" si="246"/>
        <v>0</v>
      </c>
      <c r="DD191" s="58">
        <f t="shared" si="247"/>
        <v>0</v>
      </c>
      <c r="DF191" s="58">
        <f t="shared" si="248"/>
        <v>0</v>
      </c>
      <c r="DH191" s="58">
        <f t="shared" si="249"/>
        <v>0</v>
      </c>
      <c r="DJ191" s="57">
        <f t="shared" si="250"/>
        <v>0</v>
      </c>
      <c r="DK191" s="57">
        <f t="shared" si="251"/>
        <v>0</v>
      </c>
      <c r="DL191" s="59">
        <f t="shared" si="252"/>
        <v>0</v>
      </c>
      <c r="DM191" s="58">
        <f t="shared" si="253"/>
        <v>0</v>
      </c>
      <c r="DO191" s="56">
        <f t="shared" si="254"/>
        <v>0</v>
      </c>
      <c r="DP191" s="14">
        <f t="shared" si="255"/>
        <v>0</v>
      </c>
      <c r="DQ191" s="59">
        <f t="shared" si="256"/>
        <v>0</v>
      </c>
      <c r="DR191" s="49">
        <f t="shared" si="257"/>
        <v>0</v>
      </c>
      <c r="DT191" s="58">
        <f t="shared" si="258"/>
        <v>0</v>
      </c>
      <c r="DU191" s="58"/>
      <c r="DV191" s="59">
        <f t="shared" si="259"/>
        <v>0</v>
      </c>
      <c r="DX191" s="58">
        <f t="shared" si="260"/>
        <v>0</v>
      </c>
      <c r="EA191" s="59">
        <f t="shared" si="261"/>
        <v>0</v>
      </c>
      <c r="EB191" s="59">
        <f t="shared" si="262"/>
        <v>0</v>
      </c>
      <c r="EC191" s="58">
        <f t="shared" si="263"/>
        <v>0</v>
      </c>
      <c r="EE191" s="29">
        <f t="shared" si="264"/>
        <v>0</v>
      </c>
      <c r="EF191" s="29">
        <f t="shared" si="265"/>
        <v>0</v>
      </c>
      <c r="EG191" s="58">
        <f t="shared" si="266"/>
        <v>0</v>
      </c>
      <c r="EI191" s="58">
        <f t="shared" si="267"/>
        <v>0</v>
      </c>
      <c r="EK191" s="59">
        <v>189</v>
      </c>
      <c r="EL191" s="59">
        <f>APE!$N$91*EO190</f>
        <v>0</v>
      </c>
      <c r="EM191" s="59">
        <f>IF(EK191&gt;APE!$O$91,0,IF(EK191&gt;APE!$P$91,IF(APE!$E$91="SAC",APE!$C$93/(APE!$O$91-APE!$P$91),IF(APE!$E$91="PRICE",IF(EK191&gt;APE!$D$91,EN191-EL191,EN191-EL191-APE!$C$95/APE!$D$91),0)),0))</f>
        <v>0</v>
      </c>
      <c r="EN191" s="59">
        <f>IF(EK191&gt;APE!$O$91,0,IF(APE!$E$91="SAC",EL191+EM191,IF(APE!$E$91="PRICE",IF(EK191&gt;APE!$P$91,APE!$C$93*APE!$G$91,EL191),0)))</f>
        <v>0</v>
      </c>
      <c r="EO191" s="59">
        <f t="shared" si="268"/>
        <v>0</v>
      </c>
    </row>
    <row r="192" spans="21:145" s="16" customFormat="1" x14ac:dyDescent="0.25">
      <c r="U192" s="61">
        <f t="shared" si="191"/>
        <v>51074</v>
      </c>
      <c r="V192" s="25">
        <f t="shared" si="189"/>
        <v>2039</v>
      </c>
      <c r="W192" s="25">
        <f t="shared" si="190"/>
        <v>10</v>
      </c>
      <c r="X192" s="25"/>
      <c r="Y192" s="28"/>
      <c r="Z192" s="62">
        <f t="shared" si="192"/>
        <v>0</v>
      </c>
      <c r="AA192" s="62">
        <f t="shared" si="193"/>
        <v>0</v>
      </c>
      <c r="AB192" s="62">
        <f t="shared" si="194"/>
        <v>0</v>
      </c>
      <c r="AC192" s="33">
        <f t="shared" si="195"/>
        <v>0</v>
      </c>
      <c r="AD192" s="69">
        <f t="shared" si="196"/>
        <v>0.88139754176828566</v>
      </c>
      <c r="AE192" s="70">
        <f t="shared" si="197"/>
        <v>0</v>
      </c>
      <c r="AF192" s="9"/>
      <c r="AG192" s="9"/>
      <c r="AH192" s="9"/>
      <c r="AI192" s="9"/>
      <c r="AJ192" s="9"/>
      <c r="AK192" s="9"/>
      <c r="AL192" s="9"/>
      <c r="AM192" s="75">
        <f t="shared" si="269"/>
        <v>0</v>
      </c>
      <c r="AN192" s="9"/>
      <c r="AO192" s="74">
        <f t="shared" si="198"/>
        <v>0</v>
      </c>
      <c r="AP192" s="75">
        <f t="shared" si="199"/>
        <v>0</v>
      </c>
      <c r="AQ192" s="76">
        <f t="shared" si="200"/>
        <v>0</v>
      </c>
      <c r="AR192" s="9"/>
      <c r="AS192" s="75">
        <f t="shared" si="201"/>
        <v>0</v>
      </c>
      <c r="AT192" s="74">
        <f t="shared" si="202"/>
        <v>0</v>
      </c>
      <c r="AU192" s="33">
        <f t="shared" si="203"/>
        <v>0</v>
      </c>
      <c r="AV192" s="9"/>
      <c r="AW192" s="74">
        <f t="shared" si="204"/>
        <v>0</v>
      </c>
      <c r="AX192" s="75">
        <f t="shared" si="205"/>
        <v>0</v>
      </c>
      <c r="AY192" s="76">
        <f t="shared" si="206"/>
        <v>0</v>
      </c>
      <c r="BB192" s="59">
        <f t="shared" si="207"/>
        <v>0</v>
      </c>
      <c r="BC192" s="59">
        <f t="shared" si="208"/>
        <v>0</v>
      </c>
      <c r="BD192" s="59">
        <f t="shared" si="209"/>
        <v>0</v>
      </c>
      <c r="BF192" s="59">
        <f t="shared" si="210"/>
        <v>0</v>
      </c>
      <c r="BG192" s="59">
        <f t="shared" si="211"/>
        <v>0</v>
      </c>
      <c r="BH192" s="59">
        <f t="shared" si="212"/>
        <v>0</v>
      </c>
      <c r="BI192" s="58">
        <f t="shared" si="213"/>
        <v>0</v>
      </c>
      <c r="BK192" s="59">
        <f t="shared" si="214"/>
        <v>0</v>
      </c>
      <c r="BL192" s="59">
        <f t="shared" si="215"/>
        <v>0</v>
      </c>
      <c r="BM192" s="59">
        <f t="shared" si="216"/>
        <v>0</v>
      </c>
      <c r="BN192" s="58">
        <f t="shared" si="217"/>
        <v>0</v>
      </c>
      <c r="BP192" s="58">
        <f t="shared" si="218"/>
        <v>0</v>
      </c>
      <c r="BR192" s="57">
        <f t="shared" si="219"/>
        <v>0</v>
      </c>
      <c r="BS192" s="57">
        <f t="shared" si="220"/>
        <v>0</v>
      </c>
      <c r="BT192" s="59">
        <f t="shared" si="221"/>
        <v>0</v>
      </c>
      <c r="BU192" s="58">
        <f t="shared" si="222"/>
        <v>0</v>
      </c>
      <c r="BW192" s="56">
        <f t="shared" si="223"/>
        <v>0</v>
      </c>
      <c r="BX192" s="14">
        <f t="shared" si="224"/>
        <v>0</v>
      </c>
      <c r="BY192" s="59">
        <f t="shared" si="225"/>
        <v>0</v>
      </c>
      <c r="BZ192" s="58">
        <f t="shared" si="226"/>
        <v>0</v>
      </c>
      <c r="CB192" s="58">
        <f t="shared" si="227"/>
        <v>0</v>
      </c>
      <c r="CD192" s="58">
        <f t="shared" si="228"/>
        <v>0</v>
      </c>
      <c r="CG192" s="59">
        <f t="shared" si="229"/>
        <v>0</v>
      </c>
      <c r="CH192" s="59">
        <f t="shared" si="230"/>
        <v>0</v>
      </c>
      <c r="CI192" s="59">
        <f t="shared" si="231"/>
        <v>0</v>
      </c>
      <c r="CK192" s="59">
        <f t="shared" si="232"/>
        <v>0</v>
      </c>
      <c r="CL192" s="59">
        <f t="shared" si="233"/>
        <v>0</v>
      </c>
      <c r="CM192" s="59">
        <f t="shared" si="234"/>
        <v>0</v>
      </c>
      <c r="CN192" s="58">
        <f t="shared" si="235"/>
        <v>0</v>
      </c>
      <c r="CP192" s="59">
        <f t="shared" si="236"/>
        <v>0</v>
      </c>
      <c r="CQ192" s="59">
        <f t="shared" si="237"/>
        <v>0</v>
      </c>
      <c r="CR192" s="59">
        <f t="shared" si="238"/>
        <v>0</v>
      </c>
      <c r="CS192" s="58">
        <f t="shared" si="239"/>
        <v>0</v>
      </c>
      <c r="CU192" s="59">
        <f t="shared" si="240"/>
        <v>0</v>
      </c>
      <c r="CV192" s="59">
        <f t="shared" si="241"/>
        <v>0</v>
      </c>
      <c r="CX192" s="59">
        <f t="shared" si="242"/>
        <v>0</v>
      </c>
      <c r="CY192" s="59">
        <f t="shared" si="243"/>
        <v>0</v>
      </c>
      <c r="CZ192" s="58">
        <f t="shared" si="244"/>
        <v>0</v>
      </c>
      <c r="DB192" s="59">
        <f t="shared" si="245"/>
        <v>0</v>
      </c>
      <c r="DC192" s="59">
        <f t="shared" si="246"/>
        <v>0</v>
      </c>
      <c r="DD192" s="58">
        <f t="shared" si="247"/>
        <v>0</v>
      </c>
      <c r="DF192" s="58">
        <f t="shared" si="248"/>
        <v>0</v>
      </c>
      <c r="DH192" s="58">
        <f t="shared" si="249"/>
        <v>0</v>
      </c>
      <c r="DJ192" s="57">
        <f t="shared" si="250"/>
        <v>0</v>
      </c>
      <c r="DK192" s="57">
        <f t="shared" si="251"/>
        <v>0</v>
      </c>
      <c r="DL192" s="59">
        <f t="shared" si="252"/>
        <v>0</v>
      </c>
      <c r="DM192" s="58">
        <f t="shared" si="253"/>
        <v>0</v>
      </c>
      <c r="DO192" s="56">
        <f t="shared" si="254"/>
        <v>0</v>
      </c>
      <c r="DP192" s="14">
        <f t="shared" si="255"/>
        <v>0</v>
      </c>
      <c r="DQ192" s="59">
        <f t="shared" si="256"/>
        <v>0</v>
      </c>
      <c r="DR192" s="49">
        <f t="shared" si="257"/>
        <v>0</v>
      </c>
      <c r="DT192" s="58">
        <f t="shared" si="258"/>
        <v>0</v>
      </c>
      <c r="DU192" s="58"/>
      <c r="DV192" s="59">
        <f t="shared" si="259"/>
        <v>0</v>
      </c>
      <c r="DX192" s="58">
        <f t="shared" si="260"/>
        <v>0</v>
      </c>
      <c r="EA192" s="59">
        <f t="shared" si="261"/>
        <v>0</v>
      </c>
      <c r="EB192" s="59">
        <f t="shared" si="262"/>
        <v>0</v>
      </c>
      <c r="EC192" s="58">
        <f t="shared" si="263"/>
        <v>0</v>
      </c>
      <c r="EE192" s="29">
        <f t="shared" si="264"/>
        <v>0</v>
      </c>
      <c r="EF192" s="29">
        <f t="shared" si="265"/>
        <v>0</v>
      </c>
      <c r="EG192" s="58">
        <f t="shared" si="266"/>
        <v>0</v>
      </c>
      <c r="EI192" s="58">
        <f t="shared" si="267"/>
        <v>0</v>
      </c>
      <c r="EK192" s="59">
        <v>190</v>
      </c>
      <c r="EL192" s="59">
        <f>APE!$N$91*EO191</f>
        <v>0</v>
      </c>
      <c r="EM192" s="59">
        <f>IF(EK192&gt;APE!$O$91,0,IF(EK192&gt;APE!$P$91,IF(APE!$E$91="SAC",APE!$C$93/(APE!$O$91-APE!$P$91),IF(APE!$E$91="PRICE",IF(EK192&gt;APE!$D$91,EN192-EL192,EN192-EL192-APE!$C$95/APE!$D$91),0)),0))</f>
        <v>0</v>
      </c>
      <c r="EN192" s="59">
        <f>IF(EK192&gt;APE!$O$91,0,IF(APE!$E$91="SAC",EL192+EM192,IF(APE!$E$91="PRICE",IF(EK192&gt;APE!$P$91,APE!$C$93*APE!$G$91,EL192),0)))</f>
        <v>0</v>
      </c>
      <c r="EO192" s="59">
        <f t="shared" si="268"/>
        <v>0</v>
      </c>
    </row>
    <row r="193" spans="21:145" x14ac:dyDescent="0.25">
      <c r="U193" s="61">
        <f t="shared" si="191"/>
        <v>51104</v>
      </c>
      <c r="V193" s="25">
        <f t="shared" si="189"/>
        <v>2039</v>
      </c>
      <c r="W193" s="25">
        <f t="shared" si="190"/>
        <v>11</v>
      </c>
      <c r="X193" s="25"/>
      <c r="Y193" s="25"/>
      <c r="Z193" s="62">
        <f t="shared" si="192"/>
        <v>0</v>
      </c>
      <c r="AA193" s="62">
        <f t="shared" si="193"/>
        <v>0</v>
      </c>
      <c r="AB193" s="62">
        <f t="shared" si="194"/>
        <v>0</v>
      </c>
      <c r="AC193" s="33">
        <f t="shared" si="195"/>
        <v>0</v>
      </c>
      <c r="AD193" s="69">
        <f t="shared" si="196"/>
        <v>0.88081208698623947</v>
      </c>
      <c r="AE193" s="70">
        <f t="shared" si="197"/>
        <v>0</v>
      </c>
      <c r="AF193" s="9"/>
      <c r="AG193" s="9"/>
      <c r="AH193" s="9"/>
      <c r="AI193" s="9"/>
      <c r="AJ193" s="9"/>
      <c r="AK193" s="9"/>
      <c r="AL193" s="9"/>
      <c r="AM193" s="75">
        <f t="shared" si="269"/>
        <v>0</v>
      </c>
      <c r="AN193" s="9"/>
      <c r="AO193" s="74">
        <f t="shared" si="198"/>
        <v>0</v>
      </c>
      <c r="AP193" s="75">
        <f t="shared" si="199"/>
        <v>0</v>
      </c>
      <c r="AQ193" s="76">
        <f t="shared" si="200"/>
        <v>0</v>
      </c>
      <c r="AR193" s="9"/>
      <c r="AS193" s="75">
        <f t="shared" si="201"/>
        <v>0</v>
      </c>
      <c r="AT193" s="74">
        <f t="shared" si="202"/>
        <v>0</v>
      </c>
      <c r="AU193" s="33">
        <f t="shared" si="203"/>
        <v>0</v>
      </c>
      <c r="AV193" s="9"/>
      <c r="AW193" s="74">
        <f t="shared" si="204"/>
        <v>0</v>
      </c>
      <c r="AX193" s="75">
        <f t="shared" si="205"/>
        <v>0</v>
      </c>
      <c r="AY193" s="76">
        <f t="shared" si="206"/>
        <v>0</v>
      </c>
      <c r="BB193" s="59">
        <f t="shared" si="207"/>
        <v>0</v>
      </c>
      <c r="BC193" s="59">
        <f t="shared" si="208"/>
        <v>0</v>
      </c>
      <c r="BD193" s="59">
        <f t="shared" si="209"/>
        <v>0</v>
      </c>
      <c r="BF193" s="59">
        <f t="shared" si="210"/>
        <v>0</v>
      </c>
      <c r="BG193" s="59">
        <f t="shared" si="211"/>
        <v>0</v>
      </c>
      <c r="BH193" s="59">
        <f t="shared" si="212"/>
        <v>0</v>
      </c>
      <c r="BI193" s="58">
        <f t="shared" si="213"/>
        <v>0</v>
      </c>
      <c r="BK193" s="59">
        <f t="shared" si="214"/>
        <v>0</v>
      </c>
      <c r="BL193" s="59">
        <f t="shared" si="215"/>
        <v>0</v>
      </c>
      <c r="BM193" s="59">
        <f t="shared" si="216"/>
        <v>0</v>
      </c>
      <c r="BN193" s="58">
        <f t="shared" si="217"/>
        <v>0</v>
      </c>
      <c r="BP193" s="58">
        <f t="shared" si="218"/>
        <v>0</v>
      </c>
      <c r="BR193" s="57">
        <f t="shared" si="219"/>
        <v>0</v>
      </c>
      <c r="BS193" s="57">
        <f t="shared" si="220"/>
        <v>0</v>
      </c>
      <c r="BT193" s="59">
        <f t="shared" si="221"/>
        <v>0</v>
      </c>
      <c r="BU193" s="58">
        <f t="shared" si="222"/>
        <v>0</v>
      </c>
      <c r="BW193" s="56">
        <f t="shared" si="223"/>
        <v>0</v>
      </c>
      <c r="BX193" s="14">
        <f t="shared" si="224"/>
        <v>0</v>
      </c>
      <c r="BY193" s="59">
        <f t="shared" si="225"/>
        <v>0</v>
      </c>
      <c r="BZ193" s="58">
        <f t="shared" si="226"/>
        <v>0</v>
      </c>
      <c r="CB193" s="58">
        <f t="shared" si="227"/>
        <v>0</v>
      </c>
      <c r="CD193" s="58">
        <f t="shared" si="228"/>
        <v>0</v>
      </c>
      <c r="CG193" s="59">
        <f t="shared" si="229"/>
        <v>0</v>
      </c>
      <c r="CH193" s="59">
        <f t="shared" si="230"/>
        <v>0</v>
      </c>
      <c r="CI193" s="59">
        <f t="shared" si="231"/>
        <v>0</v>
      </c>
      <c r="CK193" s="59">
        <f t="shared" si="232"/>
        <v>0</v>
      </c>
      <c r="CL193" s="59">
        <f t="shared" si="233"/>
        <v>0</v>
      </c>
      <c r="CM193" s="59">
        <f t="shared" si="234"/>
        <v>0</v>
      </c>
      <c r="CN193" s="58">
        <f t="shared" si="235"/>
        <v>0</v>
      </c>
      <c r="CP193" s="59">
        <f t="shared" si="236"/>
        <v>0</v>
      </c>
      <c r="CQ193" s="59">
        <f t="shared" si="237"/>
        <v>0</v>
      </c>
      <c r="CR193" s="59">
        <f t="shared" si="238"/>
        <v>0</v>
      </c>
      <c r="CS193" s="58">
        <f t="shared" si="239"/>
        <v>0</v>
      </c>
      <c r="CU193" s="59">
        <f t="shared" si="240"/>
        <v>0</v>
      </c>
      <c r="CV193" s="59">
        <f t="shared" si="241"/>
        <v>0</v>
      </c>
      <c r="CX193" s="59">
        <f t="shared" si="242"/>
        <v>0</v>
      </c>
      <c r="CY193" s="59">
        <f t="shared" si="243"/>
        <v>0</v>
      </c>
      <c r="CZ193" s="58">
        <f t="shared" si="244"/>
        <v>0</v>
      </c>
      <c r="DB193" s="59">
        <f t="shared" si="245"/>
        <v>0</v>
      </c>
      <c r="DC193" s="59">
        <f t="shared" si="246"/>
        <v>0</v>
      </c>
      <c r="DD193" s="58">
        <f t="shared" si="247"/>
        <v>0</v>
      </c>
      <c r="DF193" s="58">
        <f t="shared" si="248"/>
        <v>0</v>
      </c>
      <c r="DH193" s="58">
        <f t="shared" si="249"/>
        <v>0</v>
      </c>
      <c r="DJ193" s="57">
        <f t="shared" si="250"/>
        <v>0</v>
      </c>
      <c r="DK193" s="57">
        <f t="shared" si="251"/>
        <v>0</v>
      </c>
      <c r="DL193" s="59">
        <f t="shared" si="252"/>
        <v>0</v>
      </c>
      <c r="DM193" s="58">
        <f t="shared" si="253"/>
        <v>0</v>
      </c>
      <c r="DO193" s="56">
        <f t="shared" si="254"/>
        <v>0</v>
      </c>
      <c r="DP193" s="14">
        <f t="shared" si="255"/>
        <v>0</v>
      </c>
      <c r="DQ193" s="59">
        <f t="shared" si="256"/>
        <v>0</v>
      </c>
      <c r="DR193" s="49">
        <f t="shared" si="257"/>
        <v>0</v>
      </c>
      <c r="DT193" s="58">
        <f t="shared" si="258"/>
        <v>0</v>
      </c>
      <c r="DU193" s="58"/>
      <c r="DV193" s="59">
        <f t="shared" si="259"/>
        <v>0</v>
      </c>
      <c r="DX193" s="58">
        <f t="shared" si="260"/>
        <v>0</v>
      </c>
      <c r="EA193" s="59">
        <f t="shared" si="261"/>
        <v>0</v>
      </c>
      <c r="EB193" s="59">
        <f t="shared" si="262"/>
        <v>0</v>
      </c>
      <c r="EC193" s="58">
        <f t="shared" si="263"/>
        <v>0</v>
      </c>
      <c r="EE193" s="29">
        <f t="shared" si="264"/>
        <v>0</v>
      </c>
      <c r="EF193" s="29">
        <f t="shared" si="265"/>
        <v>0</v>
      </c>
      <c r="EG193" s="58">
        <f t="shared" si="266"/>
        <v>0</v>
      </c>
      <c r="EI193" s="58">
        <f t="shared" si="267"/>
        <v>0</v>
      </c>
      <c r="EK193" s="59">
        <v>191</v>
      </c>
      <c r="EL193" s="59">
        <f>APE!$N$91*EO192</f>
        <v>0</v>
      </c>
      <c r="EM193" s="59">
        <f>IF(EK193&gt;APE!$O$91,0,IF(EK193&gt;APE!$P$91,IF(APE!$E$91="SAC",APE!$C$93/(APE!$O$91-APE!$P$91),IF(APE!$E$91="PRICE",IF(EK193&gt;APE!$D$91,EN193-EL193,EN193-EL193-APE!$C$95/APE!$D$91),0)),0))</f>
        <v>0</v>
      </c>
      <c r="EN193" s="59">
        <f>IF(EK193&gt;APE!$O$91,0,IF(APE!$E$91="SAC",EL193+EM193,IF(APE!$E$91="PRICE",IF(EK193&gt;APE!$P$91,APE!$C$93*APE!$G$91,EL193),0)))</f>
        <v>0</v>
      </c>
      <c r="EO193" s="59">
        <f t="shared" si="268"/>
        <v>0</v>
      </c>
    </row>
    <row r="194" spans="21:145" x14ac:dyDescent="0.25">
      <c r="U194" s="61">
        <f t="shared" si="191"/>
        <v>51135</v>
      </c>
      <c r="V194" s="25">
        <f t="shared" ref="V194:V257" si="270">YEAR(U194)</f>
        <v>2039</v>
      </c>
      <c r="W194" s="25">
        <f t="shared" ref="W194:W257" si="271">MONTH(U194)</f>
        <v>12</v>
      </c>
      <c r="X194" s="25"/>
      <c r="Y194" s="25"/>
      <c r="Z194" s="62">
        <f t="shared" si="192"/>
        <v>0</v>
      </c>
      <c r="AA194" s="62">
        <f t="shared" si="193"/>
        <v>0</v>
      </c>
      <c r="AB194" s="62">
        <f t="shared" si="194"/>
        <v>0</v>
      </c>
      <c r="AC194" s="33">
        <f t="shared" si="195"/>
        <v>0</v>
      </c>
      <c r="AD194" s="69">
        <f t="shared" si="196"/>
        <v>0.88022702108354178</v>
      </c>
      <c r="AE194" s="70">
        <f t="shared" si="197"/>
        <v>0</v>
      </c>
      <c r="AF194" s="9"/>
      <c r="AG194" s="9"/>
      <c r="AH194" s="9"/>
      <c r="AI194" s="9"/>
      <c r="AJ194" s="9"/>
      <c r="AK194" s="9"/>
      <c r="AL194" s="9"/>
      <c r="AM194" s="75">
        <f t="shared" si="269"/>
        <v>0</v>
      </c>
      <c r="AN194" s="9"/>
      <c r="AO194" s="74">
        <f t="shared" si="198"/>
        <v>0</v>
      </c>
      <c r="AP194" s="75">
        <f t="shared" si="199"/>
        <v>0</v>
      </c>
      <c r="AQ194" s="76">
        <f t="shared" si="200"/>
        <v>0</v>
      </c>
      <c r="AR194" s="9"/>
      <c r="AS194" s="75">
        <f t="shared" si="201"/>
        <v>0</v>
      </c>
      <c r="AT194" s="74">
        <f t="shared" si="202"/>
        <v>0</v>
      </c>
      <c r="AU194" s="33">
        <f t="shared" si="203"/>
        <v>0</v>
      </c>
      <c r="AV194" s="9"/>
      <c r="AW194" s="74">
        <f t="shared" si="204"/>
        <v>0</v>
      </c>
      <c r="AX194" s="75">
        <f t="shared" si="205"/>
        <v>0</v>
      </c>
      <c r="AY194" s="76">
        <f t="shared" si="206"/>
        <v>0</v>
      </c>
      <c r="BB194" s="59">
        <f t="shared" si="207"/>
        <v>0</v>
      </c>
      <c r="BC194" s="59">
        <f t="shared" si="208"/>
        <v>0</v>
      </c>
      <c r="BD194" s="59">
        <f t="shared" si="209"/>
        <v>0</v>
      </c>
      <c r="BF194" s="59">
        <f t="shared" si="210"/>
        <v>0</v>
      </c>
      <c r="BG194" s="59">
        <f t="shared" si="211"/>
        <v>0</v>
      </c>
      <c r="BH194" s="59">
        <f t="shared" si="212"/>
        <v>0</v>
      </c>
      <c r="BI194" s="58">
        <f t="shared" si="213"/>
        <v>0</v>
      </c>
      <c r="BK194" s="59">
        <f t="shared" si="214"/>
        <v>0</v>
      </c>
      <c r="BL194" s="59">
        <f t="shared" si="215"/>
        <v>0</v>
      </c>
      <c r="BM194" s="59">
        <f t="shared" si="216"/>
        <v>0</v>
      </c>
      <c r="BN194" s="58">
        <f t="shared" si="217"/>
        <v>0</v>
      </c>
      <c r="BP194" s="58">
        <f t="shared" si="218"/>
        <v>0</v>
      </c>
      <c r="BR194" s="57">
        <f t="shared" si="219"/>
        <v>0</v>
      </c>
      <c r="BS194" s="57">
        <f t="shared" si="220"/>
        <v>0</v>
      </c>
      <c r="BT194" s="59">
        <f t="shared" si="221"/>
        <v>0</v>
      </c>
      <c r="BU194" s="58">
        <f t="shared" si="222"/>
        <v>0</v>
      </c>
      <c r="BW194" s="56">
        <f t="shared" si="223"/>
        <v>0</v>
      </c>
      <c r="BX194" s="14">
        <f t="shared" si="224"/>
        <v>0</v>
      </c>
      <c r="BY194" s="59">
        <f t="shared" si="225"/>
        <v>0</v>
      </c>
      <c r="BZ194" s="58">
        <f t="shared" si="226"/>
        <v>0</v>
      </c>
      <c r="CB194" s="58">
        <f t="shared" si="227"/>
        <v>0</v>
      </c>
      <c r="CD194" s="58">
        <f t="shared" si="228"/>
        <v>0</v>
      </c>
      <c r="CG194" s="59">
        <f t="shared" si="229"/>
        <v>0</v>
      </c>
      <c r="CH194" s="59">
        <f t="shared" si="230"/>
        <v>0</v>
      </c>
      <c r="CI194" s="59">
        <f t="shared" si="231"/>
        <v>0</v>
      </c>
      <c r="CK194" s="59">
        <f t="shared" si="232"/>
        <v>0</v>
      </c>
      <c r="CL194" s="59">
        <f t="shared" si="233"/>
        <v>0</v>
      </c>
      <c r="CM194" s="59">
        <f t="shared" si="234"/>
        <v>0</v>
      </c>
      <c r="CN194" s="58">
        <f t="shared" si="235"/>
        <v>0</v>
      </c>
      <c r="CP194" s="59">
        <f t="shared" si="236"/>
        <v>0</v>
      </c>
      <c r="CQ194" s="59">
        <f t="shared" si="237"/>
        <v>0</v>
      </c>
      <c r="CR194" s="59">
        <f t="shared" si="238"/>
        <v>0</v>
      </c>
      <c r="CS194" s="58">
        <f t="shared" si="239"/>
        <v>0</v>
      </c>
      <c r="CU194" s="59">
        <f t="shared" si="240"/>
        <v>0</v>
      </c>
      <c r="CV194" s="59">
        <f t="shared" si="241"/>
        <v>0</v>
      </c>
      <c r="CX194" s="59">
        <f t="shared" si="242"/>
        <v>0</v>
      </c>
      <c r="CY194" s="59">
        <f t="shared" si="243"/>
        <v>0</v>
      </c>
      <c r="CZ194" s="58">
        <f t="shared" si="244"/>
        <v>0</v>
      </c>
      <c r="DB194" s="59">
        <f t="shared" si="245"/>
        <v>0</v>
      </c>
      <c r="DC194" s="59">
        <f t="shared" si="246"/>
        <v>0</v>
      </c>
      <c r="DD194" s="58">
        <f t="shared" si="247"/>
        <v>0</v>
      </c>
      <c r="DF194" s="58">
        <f t="shared" si="248"/>
        <v>0</v>
      </c>
      <c r="DH194" s="58">
        <f t="shared" si="249"/>
        <v>0</v>
      </c>
      <c r="DJ194" s="57">
        <f t="shared" si="250"/>
        <v>0</v>
      </c>
      <c r="DK194" s="57">
        <f t="shared" si="251"/>
        <v>0</v>
      </c>
      <c r="DL194" s="59">
        <f t="shared" si="252"/>
        <v>0</v>
      </c>
      <c r="DM194" s="58">
        <f t="shared" si="253"/>
        <v>0</v>
      </c>
      <c r="DO194" s="56">
        <f t="shared" si="254"/>
        <v>0</v>
      </c>
      <c r="DP194" s="14">
        <f t="shared" si="255"/>
        <v>0</v>
      </c>
      <c r="DQ194" s="59">
        <f t="shared" si="256"/>
        <v>0</v>
      </c>
      <c r="DR194" s="49">
        <f t="shared" si="257"/>
        <v>0</v>
      </c>
      <c r="DT194" s="58">
        <f t="shared" si="258"/>
        <v>0</v>
      </c>
      <c r="DU194" s="58"/>
      <c r="DV194" s="59">
        <f t="shared" si="259"/>
        <v>0</v>
      </c>
      <c r="DX194" s="58">
        <f t="shared" si="260"/>
        <v>0</v>
      </c>
      <c r="EA194" s="59">
        <f t="shared" si="261"/>
        <v>0</v>
      </c>
      <c r="EB194" s="59">
        <f t="shared" si="262"/>
        <v>0</v>
      </c>
      <c r="EC194" s="58">
        <f t="shared" si="263"/>
        <v>0</v>
      </c>
      <c r="EE194" s="29">
        <f t="shared" si="264"/>
        <v>0</v>
      </c>
      <c r="EF194" s="29">
        <f t="shared" si="265"/>
        <v>0</v>
      </c>
      <c r="EG194" s="58">
        <f t="shared" si="266"/>
        <v>0</v>
      </c>
      <c r="EI194" s="58">
        <f t="shared" si="267"/>
        <v>0</v>
      </c>
      <c r="EK194" s="59">
        <v>192</v>
      </c>
      <c r="EL194" s="59">
        <f>APE!$N$91*EO193</f>
        <v>0</v>
      </c>
      <c r="EM194" s="59">
        <f>IF(EK194&gt;APE!$O$91,0,IF(EK194&gt;APE!$P$91,IF(APE!$E$91="SAC",APE!$C$93/(APE!$O$91-APE!$P$91),IF(APE!$E$91="PRICE",IF(EK194&gt;APE!$D$91,EN194-EL194,EN194-EL194-APE!$C$95/APE!$D$91),0)),0))</f>
        <v>0</v>
      </c>
      <c r="EN194" s="59">
        <f>IF(EK194&gt;APE!$O$91,0,IF(APE!$E$91="SAC",EL194+EM194,IF(APE!$E$91="PRICE",IF(EK194&gt;APE!$P$91,APE!$C$93*APE!$G$91,EL194),0)))</f>
        <v>0</v>
      </c>
      <c r="EO194" s="59">
        <f t="shared" si="268"/>
        <v>0</v>
      </c>
    </row>
    <row r="195" spans="21:145" x14ac:dyDescent="0.25">
      <c r="U195" s="61">
        <f t="shared" ref="U195:U258" si="272">EOMONTH(U194,1)</f>
        <v>51166</v>
      </c>
      <c r="V195" s="25">
        <f t="shared" si="270"/>
        <v>2040</v>
      </c>
      <c r="W195" s="25">
        <f t="shared" si="271"/>
        <v>1</v>
      </c>
      <c r="X195" s="25"/>
      <c r="Y195" s="25"/>
      <c r="Z195" s="62">
        <f t="shared" ref="Z195:Z258" si="273">$F$13</f>
        <v>0</v>
      </c>
      <c r="AA195" s="62">
        <f t="shared" ref="AA195:AA258" si="274">SUMIF($A$17:$A$28,$W195,$E$17:$E$28)</f>
        <v>0</v>
      </c>
      <c r="AB195" s="62">
        <f t="shared" ref="AB195:AB258" si="275">SUMIF($A$17:$A$28,$W195,$D$17:$D$28)</f>
        <v>0</v>
      </c>
      <c r="AC195" s="33">
        <f t="shared" ref="AC195:AC258" si="276">SUM(AA195:AB195)</f>
        <v>0</v>
      </c>
      <c r="AD195" s="69">
        <f t="shared" ref="AD195:AD258" si="277">AD194*(1-((1+$C$86)^(1/12)-1))</f>
        <v>0.87964234380188544</v>
      </c>
      <c r="AE195" s="70">
        <f t="shared" ref="AE195:AE258" si="278">SUMIF($A$17:$A$28,$W195,$J$17:$J$28)*AD195</f>
        <v>0</v>
      </c>
      <c r="AF195" s="9"/>
      <c r="AG195" s="9"/>
      <c r="AH195" s="9"/>
      <c r="AI195" s="9"/>
      <c r="AJ195" s="9"/>
      <c r="AK195" s="9"/>
      <c r="AL195" s="9"/>
      <c r="AM195" s="75">
        <f t="shared" si="269"/>
        <v>0</v>
      </c>
      <c r="AN195" s="9"/>
      <c r="AO195" s="74">
        <f t="shared" ref="AO195:AO258" si="279">-AC195</f>
        <v>0</v>
      </c>
      <c r="AP195" s="75">
        <f t="shared" ref="AP195:AP258" si="280">IF(-AO195&gt;AM195*(1+$J$35),AM195*(1+$J$35),IF(-AO195&lt;AM195*(1-$J$36),AM195*(1-$J$36),-AO195))</f>
        <v>0</v>
      </c>
      <c r="AQ195" s="76">
        <f t="shared" ref="AQ195:AQ258" si="281">SUM(AO195:AP195)</f>
        <v>0</v>
      </c>
      <c r="AR195" s="9"/>
      <c r="AS195" s="75">
        <f t="shared" ref="AS195:AS258" si="282">AB195-AE195*SUMIF($A$17:$A$28,$W195,$M$17:$M$28)</f>
        <v>0</v>
      </c>
      <c r="AT195" s="74">
        <f t="shared" ref="AT195:AT258" si="283">-AE195*(1-SUMIF($A$17:$A$28,$W195,$M$17:$M$28))</f>
        <v>0</v>
      </c>
      <c r="AU195" s="33">
        <f t="shared" ref="AU195:AU258" si="284">IF(SUM(AA195,AS195,AT195)&lt;0,0,SUM(AA195,AS195,AT195))</f>
        <v>0</v>
      </c>
      <c r="AV195" s="9"/>
      <c r="AW195" s="74">
        <f t="shared" ref="AW195:AW258" si="285">-AU195</f>
        <v>0</v>
      </c>
      <c r="AX195" s="75">
        <f t="shared" ref="AX195:AX258" si="286">IF(-AW195&gt;AM195*(1+$J$35),AM195*(1+$J$35),IF(-AW195&lt;AM195*(1-$J$36),AM195*(1-$J$36),-AW195))</f>
        <v>0</v>
      </c>
      <c r="AY195" s="76">
        <f t="shared" ref="AY195:AY258" si="287">SUM(AW195:AX195)</f>
        <v>0</v>
      </c>
      <c r="BB195" s="59">
        <f t="shared" ref="BB195:BB258" si="288">$BB$2*Z195*1000</f>
        <v>0</v>
      </c>
      <c r="BC195" s="59">
        <f t="shared" ref="BC195:BC258" si="289">$AA195*$BC$2</f>
        <v>0</v>
      </c>
      <c r="BD195" s="59">
        <f t="shared" ref="BD195:BD258" si="290">$AB195*$BD$2</f>
        <v>0</v>
      </c>
      <c r="BF195" s="59">
        <f t="shared" ref="BF195:BF258" si="291">BB195*$BI$2/(1-$BI$2)</f>
        <v>0</v>
      </c>
      <c r="BG195" s="59">
        <f t="shared" ref="BG195:BG258" si="292">BC195*$BI$2/(1-$BI$2)</f>
        <v>0</v>
      </c>
      <c r="BH195" s="59">
        <f t="shared" ref="BH195:BH258" si="293">BD195*$BI$2/(1-$BI$2)</f>
        <v>0</v>
      </c>
      <c r="BI195" s="58">
        <f t="shared" ref="BI195:BI258" si="294">SUM(BF195:BH195)</f>
        <v>0</v>
      </c>
      <c r="BK195" s="59">
        <f t="shared" ref="BK195:BK258" si="295">BB195*$BN$2/(1-$BI$2)/(1-$BN$2)</f>
        <v>0</v>
      </c>
      <c r="BL195" s="59">
        <f t="shared" ref="BL195:BL258" si="296">BC195*$BN$2/(1-$BI$2)/(1-$BN$2)</f>
        <v>0</v>
      </c>
      <c r="BM195" s="59">
        <f t="shared" ref="BM195:BM258" si="297">BD195*$BN$2/(1-$BI$2)/(1-$BN$2)</f>
        <v>0</v>
      </c>
      <c r="BN195" s="58">
        <f t="shared" ref="BN195:BN258" si="298">SUM(BK195:BM195)</f>
        <v>0</v>
      </c>
      <c r="BP195" s="58">
        <f t="shared" ref="BP195:BP258" si="299">SUM(BB195:BD195,BI195,BN195)</f>
        <v>0</v>
      </c>
      <c r="BR195" s="57">
        <f t="shared" ref="BR195:BR258" si="300">AP195</f>
        <v>0</v>
      </c>
      <c r="BS195" s="57">
        <f t="shared" ref="BS195:BS258" si="301">SUMIF($K$34:$K$48,$V195,$L$34:$L$48)</f>
        <v>0</v>
      </c>
      <c r="BT195" s="59">
        <f t="shared" ref="BT195:BT258" si="302">(BR195*BS195)*$BT$2/(1-$BT$2)</f>
        <v>0</v>
      </c>
      <c r="BU195" s="58">
        <f t="shared" ref="BU195:BU258" si="303">(BR195*BS195)+BT195</f>
        <v>0</v>
      </c>
      <c r="BW195" s="56">
        <f t="shared" ref="BW195:BW258" si="304">AQ195</f>
        <v>0</v>
      </c>
      <c r="BX195" s="14">
        <f t="shared" ref="BX195:BX258" si="305">LOOKUP($V195,$K$34:$K$48,$M$34:$M$48)</f>
        <v>0</v>
      </c>
      <c r="BY195" s="59">
        <f t="shared" ref="BY195:BY258" si="306">(-BW195*BX195)*$BY$2/(1-$BY$2)*IF((-BW195*BX195)&gt;0,1,0)</f>
        <v>0</v>
      </c>
      <c r="BZ195" s="58">
        <f t="shared" ref="BZ195:BZ258" si="307">(-BW195*BX195)+BY195</f>
        <v>0</v>
      </c>
      <c r="CB195" s="58">
        <f t="shared" ref="CB195:CB258" si="308">SUM(BU195,BZ195)</f>
        <v>0</v>
      </c>
      <c r="CD195" s="58">
        <f t="shared" ref="CD195:CD258" si="309">SUM(BP195,CB195)</f>
        <v>0</v>
      </c>
      <c r="CG195" s="59">
        <f t="shared" ref="CG195:CG258" si="310">$CG$2*Z195*1000</f>
        <v>0</v>
      </c>
      <c r="CH195" s="59">
        <f t="shared" ref="CH195:CH258" si="311">$AA195*$CH$2</f>
        <v>0</v>
      </c>
      <c r="CI195" s="59">
        <f t="shared" ref="CI195:CI258" si="312">(AS195+AT195)*$CI$2</f>
        <v>0</v>
      </c>
      <c r="CK195" s="59">
        <f t="shared" ref="CK195:CK258" si="313">CG195*$CN$2/(1-$CN$2)</f>
        <v>0</v>
      </c>
      <c r="CL195" s="59">
        <f t="shared" ref="CL195:CL258" si="314">CH195*$CN$2/(1-$CN$2)</f>
        <v>0</v>
      </c>
      <c r="CM195" s="59">
        <f t="shared" ref="CM195:CM258" si="315">CI195*$CN$2/(1-$CN$2)</f>
        <v>0</v>
      </c>
      <c r="CN195" s="58">
        <f t="shared" ref="CN195:CN258" si="316">SUM(CK195:CM195)</f>
        <v>0</v>
      </c>
      <c r="CP195" s="59">
        <f t="shared" ref="CP195:CP258" si="317">CG195*$CS$2/(1-$CN$2)/(1-$CS$2)</f>
        <v>0</v>
      </c>
      <c r="CQ195" s="59">
        <f t="shared" ref="CQ195:CQ258" si="318">CH195*$CS$2/(1-$CN$2)/(1-$CS$2)</f>
        <v>0</v>
      </c>
      <c r="CR195" s="59">
        <f t="shared" ref="CR195:CR258" si="319">CI195*$CS$2/(1-$CN$2)/(1-$CS$2)</f>
        <v>0</v>
      </c>
      <c r="CS195" s="58">
        <f t="shared" ref="CS195:CS258" si="320">SUM(CP195:CR195)</f>
        <v>0</v>
      </c>
      <c r="CU195" s="59">
        <f t="shared" ref="CU195:CU258" si="321">($J$14-$F$13)*$CU$2*1000*IF($J$14-$F$13&lt;0,0,1)</f>
        <v>0</v>
      </c>
      <c r="CV195" s="59">
        <f t="shared" ref="CV195:CV258" si="322">$CV$2*-AT195</f>
        <v>0</v>
      </c>
      <c r="CX195" s="59">
        <f t="shared" ref="CX195:CX258" si="323">CU195*$CZ$2/(1-$CZ$2)</f>
        <v>0</v>
      </c>
      <c r="CY195" s="59">
        <f t="shared" ref="CY195:CY258" si="324">CV195*$CZ$2/(1-$CZ$2)</f>
        <v>0</v>
      </c>
      <c r="CZ195" s="58">
        <f t="shared" ref="CZ195:CZ258" si="325">SUM(CX195:CY195)</f>
        <v>0</v>
      </c>
      <c r="DB195" s="59">
        <f t="shared" ref="DB195:DB258" si="326">CU195*$DD$2/(1-$CZ$2)/(1-$DD$2)</f>
        <v>0</v>
      </c>
      <c r="DC195" s="59">
        <f t="shared" ref="DC195:DC258" si="327">CV195*$DD$2/(1-$CZ$2)/(1-$DD$2)</f>
        <v>0</v>
      </c>
      <c r="DD195" s="58">
        <f t="shared" ref="DD195:DD258" si="328">SUM(DB195:DC195)</f>
        <v>0</v>
      </c>
      <c r="DF195" s="58">
        <f t="shared" ref="DF195:DF258" si="329">SUM(CU195:CV195,CZ195,DD195)</f>
        <v>0</v>
      </c>
      <c r="DH195" s="58">
        <f t="shared" ref="DH195:DH258" si="330">SUM(CG195:CI195,CN195,CS195,DF195)</f>
        <v>0</v>
      </c>
      <c r="DJ195" s="57">
        <f t="shared" ref="DJ195:DJ258" si="331">AX195</f>
        <v>0</v>
      </c>
      <c r="DK195" s="57">
        <f t="shared" ref="DK195:DK258" si="332">SUMIF($K$34:$K$48,$V195,$L$34:$L$48)</f>
        <v>0</v>
      </c>
      <c r="DL195" s="59">
        <f t="shared" ref="DL195:DL258" si="333">(DJ195*DK195)*$DL$2/(1-$DL$2)</f>
        <v>0</v>
      </c>
      <c r="DM195" s="58">
        <f t="shared" ref="DM195:DM258" si="334">(DJ195*DK195)+DL195</f>
        <v>0</v>
      </c>
      <c r="DO195" s="56">
        <f t="shared" ref="DO195:DO258" si="335">AY195</f>
        <v>0</v>
      </c>
      <c r="DP195" s="14">
        <f t="shared" ref="DP195:DP258" si="336">LOOKUP($V195,$K$34:$K$48,$M$34:$M$48)</f>
        <v>0</v>
      </c>
      <c r="DQ195" s="59">
        <f t="shared" ref="DQ195:DQ258" si="337">(-DO195*DP195)*$DQ$2/(1-$DQ$2)*IF((-DO195*DP195)&gt;0,1,0)</f>
        <v>0</v>
      </c>
      <c r="DR195" s="49">
        <f t="shared" ref="DR195:DR258" si="338">(-DO195*DP195)+DQ195</f>
        <v>0</v>
      </c>
      <c r="DT195" s="58">
        <f t="shared" ref="DT195:DT258" si="339">SUM(DM195,DR195)</f>
        <v>0</v>
      </c>
      <c r="DU195" s="58"/>
      <c r="DV195" s="59">
        <f t="shared" ref="DV195:DV258" si="340">$DV$2*$J$5/12</f>
        <v>0</v>
      </c>
      <c r="DX195" s="58">
        <f t="shared" ref="DX195:DX258" si="341">SUM(DH195,DT195,DV195)</f>
        <v>0</v>
      </c>
      <c r="EA195" s="59">
        <f t="shared" ref="EA195:EA258" si="342">CD195</f>
        <v>0</v>
      </c>
      <c r="EB195" s="59">
        <f t="shared" ref="EB195:EB258" si="343">DX195</f>
        <v>0</v>
      </c>
      <c r="EC195" s="58">
        <f t="shared" ref="EC195:EC258" si="344">EA195-EB195</f>
        <v>0</v>
      </c>
      <c r="EE195" s="29">
        <f t="shared" ref="EE195:EE258" si="345">$EE$2*AC195</f>
        <v>0</v>
      </c>
      <c r="EF195" s="29">
        <f t="shared" ref="EF195:EF258" si="346">$EF$2*AU195</f>
        <v>0</v>
      </c>
      <c r="EG195" s="58">
        <f t="shared" ref="EG195:EG258" si="347">EE195-EF195</f>
        <v>0</v>
      </c>
      <c r="EI195" s="58">
        <f t="shared" ref="EI195:EI258" si="348">SUM(EC195,EG195)</f>
        <v>0</v>
      </c>
      <c r="EK195" s="59">
        <v>193</v>
      </c>
      <c r="EL195" s="59">
        <f>APE!$N$91*EO194</f>
        <v>0</v>
      </c>
      <c r="EM195" s="59">
        <f>IF(EK195&gt;APE!$O$91,0,IF(EK195&gt;APE!$P$91,IF(APE!$E$91="SAC",APE!$C$93/(APE!$O$91-APE!$P$91),IF(APE!$E$91="PRICE",IF(EK195&gt;APE!$D$91,EN195-EL195,EN195-EL195-APE!$C$95/APE!$D$91),0)),0))</f>
        <v>0</v>
      </c>
      <c r="EN195" s="59">
        <f>IF(EK195&gt;APE!$O$91,0,IF(APE!$E$91="SAC",EL195+EM195,IF(APE!$E$91="PRICE",IF(EK195&gt;APE!$P$91,APE!$C$93*APE!$G$91,EL195),0)))</f>
        <v>0</v>
      </c>
      <c r="EO195" s="59">
        <f t="shared" ref="EO195:EO258" si="349">EO194-EM195</f>
        <v>0</v>
      </c>
    </row>
    <row r="196" spans="21:145" x14ac:dyDescent="0.25">
      <c r="U196" s="61">
        <f t="shared" si="272"/>
        <v>51195</v>
      </c>
      <c r="V196" s="25">
        <f t="shared" si="270"/>
        <v>2040</v>
      </c>
      <c r="W196" s="25">
        <f t="shared" si="271"/>
        <v>2</v>
      </c>
      <c r="X196" s="25"/>
      <c r="Y196" s="25"/>
      <c r="Z196" s="62">
        <f t="shared" si="273"/>
        <v>0</v>
      </c>
      <c r="AA196" s="62">
        <f t="shared" si="274"/>
        <v>0</v>
      </c>
      <c r="AB196" s="62">
        <f t="shared" si="275"/>
        <v>0</v>
      </c>
      <c r="AC196" s="33">
        <f t="shared" si="276"/>
        <v>0</v>
      </c>
      <c r="AD196" s="69">
        <f t="shared" si="277"/>
        <v>0.87905805488313493</v>
      </c>
      <c r="AE196" s="70">
        <f t="shared" si="278"/>
        <v>0</v>
      </c>
      <c r="AF196" s="9"/>
      <c r="AG196" s="9"/>
      <c r="AH196" s="9"/>
      <c r="AI196" s="9"/>
      <c r="AJ196" s="9"/>
      <c r="AK196" s="9"/>
      <c r="AL196" s="9"/>
      <c r="AM196" s="75">
        <f t="shared" si="269"/>
        <v>0</v>
      </c>
      <c r="AN196" s="9"/>
      <c r="AO196" s="74">
        <f t="shared" si="279"/>
        <v>0</v>
      </c>
      <c r="AP196" s="75">
        <f t="shared" si="280"/>
        <v>0</v>
      </c>
      <c r="AQ196" s="76">
        <f t="shared" si="281"/>
        <v>0</v>
      </c>
      <c r="AR196" s="9"/>
      <c r="AS196" s="75">
        <f t="shared" si="282"/>
        <v>0</v>
      </c>
      <c r="AT196" s="74">
        <f t="shared" si="283"/>
        <v>0</v>
      </c>
      <c r="AU196" s="33">
        <f t="shared" si="284"/>
        <v>0</v>
      </c>
      <c r="AV196" s="9"/>
      <c r="AW196" s="74">
        <f t="shared" si="285"/>
        <v>0</v>
      </c>
      <c r="AX196" s="75">
        <f t="shared" si="286"/>
        <v>0</v>
      </c>
      <c r="AY196" s="76">
        <f t="shared" si="287"/>
        <v>0</v>
      </c>
      <c r="BB196" s="59">
        <f t="shared" si="288"/>
        <v>0</v>
      </c>
      <c r="BC196" s="59">
        <f t="shared" si="289"/>
        <v>0</v>
      </c>
      <c r="BD196" s="59">
        <f t="shared" si="290"/>
        <v>0</v>
      </c>
      <c r="BF196" s="59">
        <f t="shared" si="291"/>
        <v>0</v>
      </c>
      <c r="BG196" s="59">
        <f t="shared" si="292"/>
        <v>0</v>
      </c>
      <c r="BH196" s="59">
        <f t="shared" si="293"/>
        <v>0</v>
      </c>
      <c r="BI196" s="58">
        <f t="shared" si="294"/>
        <v>0</v>
      </c>
      <c r="BK196" s="59">
        <f t="shared" si="295"/>
        <v>0</v>
      </c>
      <c r="BL196" s="59">
        <f t="shared" si="296"/>
        <v>0</v>
      </c>
      <c r="BM196" s="59">
        <f t="shared" si="297"/>
        <v>0</v>
      </c>
      <c r="BN196" s="58">
        <f t="shared" si="298"/>
        <v>0</v>
      </c>
      <c r="BP196" s="58">
        <f t="shared" si="299"/>
        <v>0</v>
      </c>
      <c r="BR196" s="57">
        <f t="shared" si="300"/>
        <v>0</v>
      </c>
      <c r="BS196" s="57">
        <f t="shared" si="301"/>
        <v>0</v>
      </c>
      <c r="BT196" s="59">
        <f t="shared" si="302"/>
        <v>0</v>
      </c>
      <c r="BU196" s="58">
        <f t="shared" si="303"/>
        <v>0</v>
      </c>
      <c r="BW196" s="56">
        <f t="shared" si="304"/>
        <v>0</v>
      </c>
      <c r="BX196" s="14">
        <f t="shared" si="305"/>
        <v>0</v>
      </c>
      <c r="BY196" s="59">
        <f t="shared" si="306"/>
        <v>0</v>
      </c>
      <c r="BZ196" s="58">
        <f t="shared" si="307"/>
        <v>0</v>
      </c>
      <c r="CB196" s="58">
        <f t="shared" si="308"/>
        <v>0</v>
      </c>
      <c r="CD196" s="58">
        <f t="shared" si="309"/>
        <v>0</v>
      </c>
      <c r="CG196" s="59">
        <f t="shared" si="310"/>
        <v>0</v>
      </c>
      <c r="CH196" s="59">
        <f t="shared" si="311"/>
        <v>0</v>
      </c>
      <c r="CI196" s="59">
        <f t="shared" si="312"/>
        <v>0</v>
      </c>
      <c r="CK196" s="59">
        <f t="shared" si="313"/>
        <v>0</v>
      </c>
      <c r="CL196" s="59">
        <f t="shared" si="314"/>
        <v>0</v>
      </c>
      <c r="CM196" s="59">
        <f t="shared" si="315"/>
        <v>0</v>
      </c>
      <c r="CN196" s="58">
        <f t="shared" si="316"/>
        <v>0</v>
      </c>
      <c r="CP196" s="59">
        <f t="shared" si="317"/>
        <v>0</v>
      </c>
      <c r="CQ196" s="59">
        <f t="shared" si="318"/>
        <v>0</v>
      </c>
      <c r="CR196" s="59">
        <f t="shared" si="319"/>
        <v>0</v>
      </c>
      <c r="CS196" s="58">
        <f t="shared" si="320"/>
        <v>0</v>
      </c>
      <c r="CU196" s="59">
        <f t="shared" si="321"/>
        <v>0</v>
      </c>
      <c r="CV196" s="59">
        <f t="shared" si="322"/>
        <v>0</v>
      </c>
      <c r="CX196" s="59">
        <f t="shared" si="323"/>
        <v>0</v>
      </c>
      <c r="CY196" s="59">
        <f t="shared" si="324"/>
        <v>0</v>
      </c>
      <c r="CZ196" s="58">
        <f t="shared" si="325"/>
        <v>0</v>
      </c>
      <c r="DB196" s="59">
        <f t="shared" si="326"/>
        <v>0</v>
      </c>
      <c r="DC196" s="59">
        <f t="shared" si="327"/>
        <v>0</v>
      </c>
      <c r="DD196" s="58">
        <f t="shared" si="328"/>
        <v>0</v>
      </c>
      <c r="DF196" s="58">
        <f t="shared" si="329"/>
        <v>0</v>
      </c>
      <c r="DH196" s="58">
        <f t="shared" si="330"/>
        <v>0</v>
      </c>
      <c r="DJ196" s="57">
        <f t="shared" si="331"/>
        <v>0</v>
      </c>
      <c r="DK196" s="57">
        <f t="shared" si="332"/>
        <v>0</v>
      </c>
      <c r="DL196" s="59">
        <f t="shared" si="333"/>
        <v>0</v>
      </c>
      <c r="DM196" s="58">
        <f t="shared" si="334"/>
        <v>0</v>
      </c>
      <c r="DO196" s="56">
        <f t="shared" si="335"/>
        <v>0</v>
      </c>
      <c r="DP196" s="14">
        <f t="shared" si="336"/>
        <v>0</v>
      </c>
      <c r="DQ196" s="59">
        <f t="shared" si="337"/>
        <v>0</v>
      </c>
      <c r="DR196" s="49">
        <f t="shared" si="338"/>
        <v>0</v>
      </c>
      <c r="DT196" s="58">
        <f t="shared" si="339"/>
        <v>0</v>
      </c>
      <c r="DU196" s="58"/>
      <c r="DV196" s="59">
        <f t="shared" si="340"/>
        <v>0</v>
      </c>
      <c r="DX196" s="58">
        <f t="shared" si="341"/>
        <v>0</v>
      </c>
      <c r="EA196" s="59">
        <f t="shared" si="342"/>
        <v>0</v>
      </c>
      <c r="EB196" s="59">
        <f t="shared" si="343"/>
        <v>0</v>
      </c>
      <c r="EC196" s="58">
        <f t="shared" si="344"/>
        <v>0</v>
      </c>
      <c r="EE196" s="29">
        <f t="shared" si="345"/>
        <v>0</v>
      </c>
      <c r="EF196" s="29">
        <f t="shared" si="346"/>
        <v>0</v>
      </c>
      <c r="EG196" s="58">
        <f t="shared" si="347"/>
        <v>0</v>
      </c>
      <c r="EI196" s="58">
        <f t="shared" si="348"/>
        <v>0</v>
      </c>
      <c r="EK196" s="59">
        <v>194</v>
      </c>
      <c r="EL196" s="59">
        <f>APE!$N$91*EO195</f>
        <v>0</v>
      </c>
      <c r="EM196" s="59">
        <f>IF(EK196&gt;APE!$O$91,0,IF(EK196&gt;APE!$P$91,IF(APE!$E$91="SAC",APE!$C$93/(APE!$O$91-APE!$P$91),IF(APE!$E$91="PRICE",IF(EK196&gt;APE!$D$91,EN196-EL196,EN196-EL196-APE!$C$95/APE!$D$91),0)),0))</f>
        <v>0</v>
      </c>
      <c r="EN196" s="59">
        <f>IF(EK196&gt;APE!$O$91,0,IF(APE!$E$91="SAC",EL196+EM196,IF(APE!$E$91="PRICE",IF(EK196&gt;APE!$P$91,APE!$C$93*APE!$G$91,EL196),0)))</f>
        <v>0</v>
      </c>
      <c r="EO196" s="59">
        <f t="shared" si="349"/>
        <v>0</v>
      </c>
    </row>
    <row r="197" spans="21:145" x14ac:dyDescent="0.25">
      <c r="U197" s="61">
        <f t="shared" si="272"/>
        <v>51226</v>
      </c>
      <c r="V197" s="25">
        <f t="shared" si="270"/>
        <v>2040</v>
      </c>
      <c r="W197" s="25">
        <f t="shared" si="271"/>
        <v>3</v>
      </c>
      <c r="X197" s="25"/>
      <c r="Y197" s="25"/>
      <c r="Z197" s="62">
        <f t="shared" si="273"/>
        <v>0</v>
      </c>
      <c r="AA197" s="62">
        <f t="shared" si="274"/>
        <v>0</v>
      </c>
      <c r="AB197" s="62">
        <f t="shared" si="275"/>
        <v>0</v>
      </c>
      <c r="AC197" s="33">
        <f t="shared" si="276"/>
        <v>0</v>
      </c>
      <c r="AD197" s="69">
        <f t="shared" si="277"/>
        <v>0.87847415406932616</v>
      </c>
      <c r="AE197" s="70">
        <f t="shared" si="278"/>
        <v>0</v>
      </c>
      <c r="AF197" s="9"/>
      <c r="AG197" s="9"/>
      <c r="AH197" s="9"/>
      <c r="AI197" s="9"/>
      <c r="AJ197" s="9"/>
      <c r="AK197" s="9"/>
      <c r="AL197" s="9"/>
      <c r="AM197" s="75">
        <f t="shared" si="269"/>
        <v>0</v>
      </c>
      <c r="AN197" s="9"/>
      <c r="AO197" s="74">
        <f t="shared" si="279"/>
        <v>0</v>
      </c>
      <c r="AP197" s="75">
        <f t="shared" si="280"/>
        <v>0</v>
      </c>
      <c r="AQ197" s="76">
        <f t="shared" si="281"/>
        <v>0</v>
      </c>
      <c r="AR197" s="9"/>
      <c r="AS197" s="75">
        <f t="shared" si="282"/>
        <v>0</v>
      </c>
      <c r="AT197" s="74">
        <f t="shared" si="283"/>
        <v>0</v>
      </c>
      <c r="AU197" s="33">
        <f t="shared" si="284"/>
        <v>0</v>
      </c>
      <c r="AV197" s="9"/>
      <c r="AW197" s="74">
        <f t="shared" si="285"/>
        <v>0</v>
      </c>
      <c r="AX197" s="75">
        <f t="shared" si="286"/>
        <v>0</v>
      </c>
      <c r="AY197" s="76">
        <f t="shared" si="287"/>
        <v>0</v>
      </c>
      <c r="BB197" s="59">
        <f t="shared" si="288"/>
        <v>0</v>
      </c>
      <c r="BC197" s="59">
        <f t="shared" si="289"/>
        <v>0</v>
      </c>
      <c r="BD197" s="59">
        <f t="shared" si="290"/>
        <v>0</v>
      </c>
      <c r="BF197" s="59">
        <f t="shared" si="291"/>
        <v>0</v>
      </c>
      <c r="BG197" s="59">
        <f t="shared" si="292"/>
        <v>0</v>
      </c>
      <c r="BH197" s="59">
        <f t="shared" si="293"/>
        <v>0</v>
      </c>
      <c r="BI197" s="58">
        <f t="shared" si="294"/>
        <v>0</v>
      </c>
      <c r="BK197" s="59">
        <f t="shared" si="295"/>
        <v>0</v>
      </c>
      <c r="BL197" s="59">
        <f t="shared" si="296"/>
        <v>0</v>
      </c>
      <c r="BM197" s="59">
        <f t="shared" si="297"/>
        <v>0</v>
      </c>
      <c r="BN197" s="58">
        <f t="shared" si="298"/>
        <v>0</v>
      </c>
      <c r="BP197" s="58">
        <f t="shared" si="299"/>
        <v>0</v>
      </c>
      <c r="BR197" s="57">
        <f t="shared" si="300"/>
        <v>0</v>
      </c>
      <c r="BS197" s="57">
        <f t="shared" si="301"/>
        <v>0</v>
      </c>
      <c r="BT197" s="59">
        <f t="shared" si="302"/>
        <v>0</v>
      </c>
      <c r="BU197" s="58">
        <f t="shared" si="303"/>
        <v>0</v>
      </c>
      <c r="BW197" s="56">
        <f t="shared" si="304"/>
        <v>0</v>
      </c>
      <c r="BX197" s="14">
        <f t="shared" si="305"/>
        <v>0</v>
      </c>
      <c r="BY197" s="59">
        <f t="shared" si="306"/>
        <v>0</v>
      </c>
      <c r="BZ197" s="58">
        <f t="shared" si="307"/>
        <v>0</v>
      </c>
      <c r="CB197" s="58">
        <f t="shared" si="308"/>
        <v>0</v>
      </c>
      <c r="CD197" s="58">
        <f t="shared" si="309"/>
        <v>0</v>
      </c>
      <c r="CG197" s="59">
        <f t="shared" si="310"/>
        <v>0</v>
      </c>
      <c r="CH197" s="59">
        <f t="shared" si="311"/>
        <v>0</v>
      </c>
      <c r="CI197" s="59">
        <f t="shared" si="312"/>
        <v>0</v>
      </c>
      <c r="CK197" s="59">
        <f t="shared" si="313"/>
        <v>0</v>
      </c>
      <c r="CL197" s="59">
        <f t="shared" si="314"/>
        <v>0</v>
      </c>
      <c r="CM197" s="59">
        <f t="shared" si="315"/>
        <v>0</v>
      </c>
      <c r="CN197" s="58">
        <f t="shared" si="316"/>
        <v>0</v>
      </c>
      <c r="CP197" s="59">
        <f t="shared" si="317"/>
        <v>0</v>
      </c>
      <c r="CQ197" s="59">
        <f t="shared" si="318"/>
        <v>0</v>
      </c>
      <c r="CR197" s="59">
        <f t="shared" si="319"/>
        <v>0</v>
      </c>
      <c r="CS197" s="58">
        <f t="shared" si="320"/>
        <v>0</v>
      </c>
      <c r="CU197" s="59">
        <f t="shared" si="321"/>
        <v>0</v>
      </c>
      <c r="CV197" s="59">
        <f t="shared" si="322"/>
        <v>0</v>
      </c>
      <c r="CX197" s="59">
        <f t="shared" si="323"/>
        <v>0</v>
      </c>
      <c r="CY197" s="59">
        <f t="shared" si="324"/>
        <v>0</v>
      </c>
      <c r="CZ197" s="58">
        <f t="shared" si="325"/>
        <v>0</v>
      </c>
      <c r="DB197" s="59">
        <f t="shared" si="326"/>
        <v>0</v>
      </c>
      <c r="DC197" s="59">
        <f t="shared" si="327"/>
        <v>0</v>
      </c>
      <c r="DD197" s="58">
        <f t="shared" si="328"/>
        <v>0</v>
      </c>
      <c r="DF197" s="58">
        <f t="shared" si="329"/>
        <v>0</v>
      </c>
      <c r="DH197" s="58">
        <f t="shared" si="330"/>
        <v>0</v>
      </c>
      <c r="DJ197" s="57">
        <f t="shared" si="331"/>
        <v>0</v>
      </c>
      <c r="DK197" s="57">
        <f t="shared" si="332"/>
        <v>0</v>
      </c>
      <c r="DL197" s="59">
        <f t="shared" si="333"/>
        <v>0</v>
      </c>
      <c r="DM197" s="58">
        <f t="shared" si="334"/>
        <v>0</v>
      </c>
      <c r="DO197" s="56">
        <f t="shared" si="335"/>
        <v>0</v>
      </c>
      <c r="DP197" s="14">
        <f t="shared" si="336"/>
        <v>0</v>
      </c>
      <c r="DQ197" s="59">
        <f t="shared" si="337"/>
        <v>0</v>
      </c>
      <c r="DR197" s="49">
        <f t="shared" si="338"/>
        <v>0</v>
      </c>
      <c r="DT197" s="58">
        <f t="shared" si="339"/>
        <v>0</v>
      </c>
      <c r="DU197" s="58"/>
      <c r="DV197" s="59">
        <f t="shared" si="340"/>
        <v>0</v>
      </c>
      <c r="DX197" s="58">
        <f t="shared" si="341"/>
        <v>0</v>
      </c>
      <c r="EA197" s="59">
        <f t="shared" si="342"/>
        <v>0</v>
      </c>
      <c r="EB197" s="59">
        <f t="shared" si="343"/>
        <v>0</v>
      </c>
      <c r="EC197" s="58">
        <f t="shared" si="344"/>
        <v>0</v>
      </c>
      <c r="EE197" s="29">
        <f t="shared" si="345"/>
        <v>0</v>
      </c>
      <c r="EF197" s="29">
        <f t="shared" si="346"/>
        <v>0</v>
      </c>
      <c r="EG197" s="58">
        <f t="shared" si="347"/>
        <v>0</v>
      </c>
      <c r="EI197" s="58">
        <f t="shared" si="348"/>
        <v>0</v>
      </c>
      <c r="EK197" s="59">
        <v>195</v>
      </c>
      <c r="EL197" s="59">
        <f>APE!$N$91*EO196</f>
        <v>0</v>
      </c>
      <c r="EM197" s="59">
        <f>IF(EK197&gt;APE!$O$91,0,IF(EK197&gt;APE!$P$91,IF(APE!$E$91="SAC",APE!$C$93/(APE!$O$91-APE!$P$91),IF(APE!$E$91="PRICE",IF(EK197&gt;APE!$D$91,EN197-EL197,EN197-EL197-APE!$C$95/APE!$D$91),0)),0))</f>
        <v>0</v>
      </c>
      <c r="EN197" s="59">
        <f>IF(EK197&gt;APE!$O$91,0,IF(APE!$E$91="SAC",EL197+EM197,IF(APE!$E$91="PRICE",IF(EK197&gt;APE!$P$91,APE!$C$93*APE!$G$91,EL197),0)))</f>
        <v>0</v>
      </c>
      <c r="EO197" s="59">
        <f t="shared" si="349"/>
        <v>0</v>
      </c>
    </row>
    <row r="198" spans="21:145" s="16" customFormat="1" x14ac:dyDescent="0.25">
      <c r="U198" s="61">
        <f t="shared" si="272"/>
        <v>51256</v>
      </c>
      <c r="V198" s="25">
        <f t="shared" si="270"/>
        <v>2040</v>
      </c>
      <c r="W198" s="25">
        <f t="shared" si="271"/>
        <v>4</v>
      </c>
      <c r="X198" s="25"/>
      <c r="Y198" s="28"/>
      <c r="Z198" s="62">
        <f t="shared" si="273"/>
        <v>0</v>
      </c>
      <c r="AA198" s="62">
        <f t="shared" si="274"/>
        <v>0</v>
      </c>
      <c r="AB198" s="62">
        <f t="shared" si="275"/>
        <v>0</v>
      </c>
      <c r="AC198" s="33">
        <f t="shared" si="276"/>
        <v>0</v>
      </c>
      <c r="AD198" s="69">
        <f t="shared" si="277"/>
        <v>0.87789064110266635</v>
      </c>
      <c r="AE198" s="70">
        <f t="shared" si="278"/>
        <v>0</v>
      </c>
      <c r="AF198" s="9"/>
      <c r="AG198" s="9"/>
      <c r="AH198" s="9"/>
      <c r="AI198" s="9"/>
      <c r="AJ198" s="9"/>
      <c r="AK198" s="9"/>
      <c r="AL198" s="9"/>
      <c r="AM198" s="75">
        <f t="shared" si="269"/>
        <v>0</v>
      </c>
      <c r="AN198" s="9"/>
      <c r="AO198" s="74">
        <f t="shared" si="279"/>
        <v>0</v>
      </c>
      <c r="AP198" s="75">
        <f t="shared" si="280"/>
        <v>0</v>
      </c>
      <c r="AQ198" s="76">
        <f t="shared" si="281"/>
        <v>0</v>
      </c>
      <c r="AR198" s="9"/>
      <c r="AS198" s="75">
        <f t="shared" si="282"/>
        <v>0</v>
      </c>
      <c r="AT198" s="74">
        <f t="shared" si="283"/>
        <v>0</v>
      </c>
      <c r="AU198" s="33">
        <f t="shared" si="284"/>
        <v>0</v>
      </c>
      <c r="AV198" s="9"/>
      <c r="AW198" s="74">
        <f t="shared" si="285"/>
        <v>0</v>
      </c>
      <c r="AX198" s="75">
        <f t="shared" si="286"/>
        <v>0</v>
      </c>
      <c r="AY198" s="76">
        <f t="shared" si="287"/>
        <v>0</v>
      </c>
      <c r="BB198" s="59">
        <f t="shared" si="288"/>
        <v>0</v>
      </c>
      <c r="BC198" s="59">
        <f t="shared" si="289"/>
        <v>0</v>
      </c>
      <c r="BD198" s="59">
        <f t="shared" si="290"/>
        <v>0</v>
      </c>
      <c r="BF198" s="59">
        <f t="shared" si="291"/>
        <v>0</v>
      </c>
      <c r="BG198" s="59">
        <f t="shared" si="292"/>
        <v>0</v>
      </c>
      <c r="BH198" s="59">
        <f t="shared" si="293"/>
        <v>0</v>
      </c>
      <c r="BI198" s="58">
        <f t="shared" si="294"/>
        <v>0</v>
      </c>
      <c r="BK198" s="59">
        <f t="shared" si="295"/>
        <v>0</v>
      </c>
      <c r="BL198" s="59">
        <f t="shared" si="296"/>
        <v>0</v>
      </c>
      <c r="BM198" s="59">
        <f t="shared" si="297"/>
        <v>0</v>
      </c>
      <c r="BN198" s="58">
        <f t="shared" si="298"/>
        <v>0</v>
      </c>
      <c r="BP198" s="58">
        <f t="shared" si="299"/>
        <v>0</v>
      </c>
      <c r="BR198" s="57">
        <f t="shared" si="300"/>
        <v>0</v>
      </c>
      <c r="BS198" s="57">
        <f t="shared" si="301"/>
        <v>0</v>
      </c>
      <c r="BT198" s="59">
        <f t="shared" si="302"/>
        <v>0</v>
      </c>
      <c r="BU198" s="58">
        <f t="shared" si="303"/>
        <v>0</v>
      </c>
      <c r="BW198" s="56">
        <f t="shared" si="304"/>
        <v>0</v>
      </c>
      <c r="BX198" s="14">
        <f t="shared" si="305"/>
        <v>0</v>
      </c>
      <c r="BY198" s="59">
        <f t="shared" si="306"/>
        <v>0</v>
      </c>
      <c r="BZ198" s="58">
        <f t="shared" si="307"/>
        <v>0</v>
      </c>
      <c r="CB198" s="58">
        <f t="shared" si="308"/>
        <v>0</v>
      </c>
      <c r="CD198" s="58">
        <f t="shared" si="309"/>
        <v>0</v>
      </c>
      <c r="CG198" s="59">
        <f t="shared" si="310"/>
        <v>0</v>
      </c>
      <c r="CH198" s="59">
        <f t="shared" si="311"/>
        <v>0</v>
      </c>
      <c r="CI198" s="59">
        <f t="shared" si="312"/>
        <v>0</v>
      </c>
      <c r="CK198" s="59">
        <f t="shared" si="313"/>
        <v>0</v>
      </c>
      <c r="CL198" s="59">
        <f t="shared" si="314"/>
        <v>0</v>
      </c>
      <c r="CM198" s="59">
        <f t="shared" si="315"/>
        <v>0</v>
      </c>
      <c r="CN198" s="58">
        <f t="shared" si="316"/>
        <v>0</v>
      </c>
      <c r="CP198" s="59">
        <f t="shared" si="317"/>
        <v>0</v>
      </c>
      <c r="CQ198" s="59">
        <f t="shared" si="318"/>
        <v>0</v>
      </c>
      <c r="CR198" s="59">
        <f t="shared" si="319"/>
        <v>0</v>
      </c>
      <c r="CS198" s="58">
        <f t="shared" si="320"/>
        <v>0</v>
      </c>
      <c r="CU198" s="59">
        <f t="shared" si="321"/>
        <v>0</v>
      </c>
      <c r="CV198" s="59">
        <f t="shared" si="322"/>
        <v>0</v>
      </c>
      <c r="CX198" s="59">
        <f t="shared" si="323"/>
        <v>0</v>
      </c>
      <c r="CY198" s="59">
        <f t="shared" si="324"/>
        <v>0</v>
      </c>
      <c r="CZ198" s="58">
        <f t="shared" si="325"/>
        <v>0</v>
      </c>
      <c r="DB198" s="59">
        <f t="shared" si="326"/>
        <v>0</v>
      </c>
      <c r="DC198" s="59">
        <f t="shared" si="327"/>
        <v>0</v>
      </c>
      <c r="DD198" s="58">
        <f t="shared" si="328"/>
        <v>0</v>
      </c>
      <c r="DF198" s="58">
        <f t="shared" si="329"/>
        <v>0</v>
      </c>
      <c r="DH198" s="58">
        <f t="shared" si="330"/>
        <v>0</v>
      </c>
      <c r="DJ198" s="57">
        <f t="shared" si="331"/>
        <v>0</v>
      </c>
      <c r="DK198" s="57">
        <f t="shared" si="332"/>
        <v>0</v>
      </c>
      <c r="DL198" s="59">
        <f t="shared" si="333"/>
        <v>0</v>
      </c>
      <c r="DM198" s="58">
        <f t="shared" si="334"/>
        <v>0</v>
      </c>
      <c r="DO198" s="56">
        <f t="shared" si="335"/>
        <v>0</v>
      </c>
      <c r="DP198" s="14">
        <f t="shared" si="336"/>
        <v>0</v>
      </c>
      <c r="DQ198" s="59">
        <f t="shared" si="337"/>
        <v>0</v>
      </c>
      <c r="DR198" s="49">
        <f t="shared" si="338"/>
        <v>0</v>
      </c>
      <c r="DT198" s="58">
        <f t="shared" si="339"/>
        <v>0</v>
      </c>
      <c r="DU198" s="58"/>
      <c r="DV198" s="59">
        <f t="shared" si="340"/>
        <v>0</v>
      </c>
      <c r="DX198" s="58">
        <f t="shared" si="341"/>
        <v>0</v>
      </c>
      <c r="EA198" s="59">
        <f t="shared" si="342"/>
        <v>0</v>
      </c>
      <c r="EB198" s="59">
        <f t="shared" si="343"/>
        <v>0</v>
      </c>
      <c r="EC198" s="58">
        <f t="shared" si="344"/>
        <v>0</v>
      </c>
      <c r="EE198" s="29">
        <f t="shared" si="345"/>
        <v>0</v>
      </c>
      <c r="EF198" s="29">
        <f t="shared" si="346"/>
        <v>0</v>
      </c>
      <c r="EG198" s="58">
        <f t="shared" si="347"/>
        <v>0</v>
      </c>
      <c r="EI198" s="58">
        <f t="shared" si="348"/>
        <v>0</v>
      </c>
      <c r="EK198" s="59">
        <v>196</v>
      </c>
      <c r="EL198" s="59">
        <f>APE!$N$91*EO197</f>
        <v>0</v>
      </c>
      <c r="EM198" s="59">
        <f>IF(EK198&gt;APE!$O$91,0,IF(EK198&gt;APE!$P$91,IF(APE!$E$91="SAC",APE!$C$93/(APE!$O$91-APE!$P$91),IF(APE!$E$91="PRICE",IF(EK198&gt;APE!$D$91,EN198-EL198,EN198-EL198-APE!$C$95/APE!$D$91),0)),0))</f>
        <v>0</v>
      </c>
      <c r="EN198" s="59">
        <f>IF(EK198&gt;APE!$O$91,0,IF(APE!$E$91="SAC",EL198+EM198,IF(APE!$E$91="PRICE",IF(EK198&gt;APE!$P$91,APE!$C$93*APE!$G$91,EL198),0)))</f>
        <v>0</v>
      </c>
      <c r="EO198" s="59">
        <f t="shared" si="349"/>
        <v>0</v>
      </c>
    </row>
    <row r="199" spans="21:145" s="16" customFormat="1" x14ac:dyDescent="0.25">
      <c r="U199" s="61">
        <f t="shared" si="272"/>
        <v>51287</v>
      </c>
      <c r="V199" s="25">
        <f t="shared" si="270"/>
        <v>2040</v>
      </c>
      <c r="W199" s="25">
        <f t="shared" si="271"/>
        <v>5</v>
      </c>
      <c r="X199" s="25"/>
      <c r="Y199" s="28"/>
      <c r="Z199" s="62">
        <f t="shared" si="273"/>
        <v>0</v>
      </c>
      <c r="AA199" s="62">
        <f t="shared" si="274"/>
        <v>0</v>
      </c>
      <c r="AB199" s="62">
        <f t="shared" si="275"/>
        <v>0</v>
      </c>
      <c r="AC199" s="33">
        <f t="shared" si="276"/>
        <v>0</v>
      </c>
      <c r="AD199" s="69">
        <f t="shared" si="277"/>
        <v>0.877307515725534</v>
      </c>
      <c r="AE199" s="70">
        <f t="shared" si="278"/>
        <v>0</v>
      </c>
      <c r="AF199" s="9"/>
      <c r="AG199" s="9"/>
      <c r="AH199" s="9"/>
      <c r="AI199" s="9"/>
      <c r="AJ199" s="9"/>
      <c r="AK199" s="9"/>
      <c r="AL199" s="9"/>
      <c r="AM199" s="75">
        <f t="shared" si="269"/>
        <v>0</v>
      </c>
      <c r="AN199" s="9"/>
      <c r="AO199" s="74">
        <f t="shared" si="279"/>
        <v>0</v>
      </c>
      <c r="AP199" s="75">
        <f t="shared" si="280"/>
        <v>0</v>
      </c>
      <c r="AQ199" s="76">
        <f t="shared" si="281"/>
        <v>0</v>
      </c>
      <c r="AR199" s="9"/>
      <c r="AS199" s="75">
        <f t="shared" si="282"/>
        <v>0</v>
      </c>
      <c r="AT199" s="74">
        <f t="shared" si="283"/>
        <v>0</v>
      </c>
      <c r="AU199" s="33">
        <f t="shared" si="284"/>
        <v>0</v>
      </c>
      <c r="AV199" s="9"/>
      <c r="AW199" s="74">
        <f t="shared" si="285"/>
        <v>0</v>
      </c>
      <c r="AX199" s="75">
        <f t="shared" si="286"/>
        <v>0</v>
      </c>
      <c r="AY199" s="76">
        <f t="shared" si="287"/>
        <v>0</v>
      </c>
      <c r="BB199" s="59">
        <f t="shared" si="288"/>
        <v>0</v>
      </c>
      <c r="BC199" s="59">
        <f t="shared" si="289"/>
        <v>0</v>
      </c>
      <c r="BD199" s="59">
        <f t="shared" si="290"/>
        <v>0</v>
      </c>
      <c r="BF199" s="59">
        <f t="shared" si="291"/>
        <v>0</v>
      </c>
      <c r="BG199" s="59">
        <f t="shared" si="292"/>
        <v>0</v>
      </c>
      <c r="BH199" s="59">
        <f t="shared" si="293"/>
        <v>0</v>
      </c>
      <c r="BI199" s="58">
        <f t="shared" si="294"/>
        <v>0</v>
      </c>
      <c r="BK199" s="59">
        <f t="shared" si="295"/>
        <v>0</v>
      </c>
      <c r="BL199" s="59">
        <f t="shared" si="296"/>
        <v>0</v>
      </c>
      <c r="BM199" s="59">
        <f t="shared" si="297"/>
        <v>0</v>
      </c>
      <c r="BN199" s="58">
        <f t="shared" si="298"/>
        <v>0</v>
      </c>
      <c r="BP199" s="58">
        <f t="shared" si="299"/>
        <v>0</v>
      </c>
      <c r="BR199" s="57">
        <f t="shared" si="300"/>
        <v>0</v>
      </c>
      <c r="BS199" s="57">
        <f t="shared" si="301"/>
        <v>0</v>
      </c>
      <c r="BT199" s="59">
        <f t="shared" si="302"/>
        <v>0</v>
      </c>
      <c r="BU199" s="58">
        <f t="shared" si="303"/>
        <v>0</v>
      </c>
      <c r="BW199" s="56">
        <f t="shared" si="304"/>
        <v>0</v>
      </c>
      <c r="BX199" s="14">
        <f t="shared" si="305"/>
        <v>0</v>
      </c>
      <c r="BY199" s="59">
        <f t="shared" si="306"/>
        <v>0</v>
      </c>
      <c r="BZ199" s="58">
        <f t="shared" si="307"/>
        <v>0</v>
      </c>
      <c r="CB199" s="58">
        <f t="shared" si="308"/>
        <v>0</v>
      </c>
      <c r="CD199" s="58">
        <f t="shared" si="309"/>
        <v>0</v>
      </c>
      <c r="CG199" s="59">
        <f t="shared" si="310"/>
        <v>0</v>
      </c>
      <c r="CH199" s="59">
        <f t="shared" si="311"/>
        <v>0</v>
      </c>
      <c r="CI199" s="59">
        <f t="shared" si="312"/>
        <v>0</v>
      </c>
      <c r="CK199" s="59">
        <f t="shared" si="313"/>
        <v>0</v>
      </c>
      <c r="CL199" s="59">
        <f t="shared" si="314"/>
        <v>0</v>
      </c>
      <c r="CM199" s="59">
        <f t="shared" si="315"/>
        <v>0</v>
      </c>
      <c r="CN199" s="58">
        <f t="shared" si="316"/>
        <v>0</v>
      </c>
      <c r="CP199" s="59">
        <f t="shared" si="317"/>
        <v>0</v>
      </c>
      <c r="CQ199" s="59">
        <f t="shared" si="318"/>
        <v>0</v>
      </c>
      <c r="CR199" s="59">
        <f t="shared" si="319"/>
        <v>0</v>
      </c>
      <c r="CS199" s="58">
        <f t="shared" si="320"/>
        <v>0</v>
      </c>
      <c r="CU199" s="59">
        <f t="shared" si="321"/>
        <v>0</v>
      </c>
      <c r="CV199" s="59">
        <f t="shared" si="322"/>
        <v>0</v>
      </c>
      <c r="CX199" s="59">
        <f t="shared" si="323"/>
        <v>0</v>
      </c>
      <c r="CY199" s="59">
        <f t="shared" si="324"/>
        <v>0</v>
      </c>
      <c r="CZ199" s="58">
        <f t="shared" si="325"/>
        <v>0</v>
      </c>
      <c r="DB199" s="59">
        <f t="shared" si="326"/>
        <v>0</v>
      </c>
      <c r="DC199" s="59">
        <f t="shared" si="327"/>
        <v>0</v>
      </c>
      <c r="DD199" s="58">
        <f t="shared" si="328"/>
        <v>0</v>
      </c>
      <c r="DF199" s="58">
        <f t="shared" si="329"/>
        <v>0</v>
      </c>
      <c r="DH199" s="58">
        <f t="shared" si="330"/>
        <v>0</v>
      </c>
      <c r="DJ199" s="57">
        <f t="shared" si="331"/>
        <v>0</v>
      </c>
      <c r="DK199" s="57">
        <f t="shared" si="332"/>
        <v>0</v>
      </c>
      <c r="DL199" s="59">
        <f t="shared" si="333"/>
        <v>0</v>
      </c>
      <c r="DM199" s="58">
        <f t="shared" si="334"/>
        <v>0</v>
      </c>
      <c r="DO199" s="56">
        <f t="shared" si="335"/>
        <v>0</v>
      </c>
      <c r="DP199" s="14">
        <f t="shared" si="336"/>
        <v>0</v>
      </c>
      <c r="DQ199" s="59">
        <f t="shared" si="337"/>
        <v>0</v>
      </c>
      <c r="DR199" s="49">
        <f t="shared" si="338"/>
        <v>0</v>
      </c>
      <c r="DT199" s="58">
        <f t="shared" si="339"/>
        <v>0</v>
      </c>
      <c r="DU199" s="58"/>
      <c r="DV199" s="59">
        <f t="shared" si="340"/>
        <v>0</v>
      </c>
      <c r="DX199" s="58">
        <f t="shared" si="341"/>
        <v>0</v>
      </c>
      <c r="EA199" s="59">
        <f t="shared" si="342"/>
        <v>0</v>
      </c>
      <c r="EB199" s="59">
        <f t="shared" si="343"/>
        <v>0</v>
      </c>
      <c r="EC199" s="58">
        <f t="shared" si="344"/>
        <v>0</v>
      </c>
      <c r="EE199" s="29">
        <f t="shared" si="345"/>
        <v>0</v>
      </c>
      <c r="EF199" s="29">
        <f t="shared" si="346"/>
        <v>0</v>
      </c>
      <c r="EG199" s="58">
        <f t="shared" si="347"/>
        <v>0</v>
      </c>
      <c r="EI199" s="58">
        <f t="shared" si="348"/>
        <v>0</v>
      </c>
      <c r="EK199" s="59">
        <v>197</v>
      </c>
      <c r="EL199" s="59">
        <f>APE!$N$91*EO198</f>
        <v>0</v>
      </c>
      <c r="EM199" s="59">
        <f>IF(EK199&gt;APE!$O$91,0,IF(EK199&gt;APE!$P$91,IF(APE!$E$91="SAC",APE!$C$93/(APE!$O$91-APE!$P$91),IF(APE!$E$91="PRICE",IF(EK199&gt;APE!$D$91,EN199-EL199,EN199-EL199-APE!$C$95/APE!$D$91),0)),0))</f>
        <v>0</v>
      </c>
      <c r="EN199" s="59">
        <f>IF(EK199&gt;APE!$O$91,0,IF(APE!$E$91="SAC",EL199+EM199,IF(APE!$E$91="PRICE",IF(EK199&gt;APE!$P$91,APE!$C$93*APE!$G$91,EL199),0)))</f>
        <v>0</v>
      </c>
      <c r="EO199" s="59">
        <f t="shared" si="349"/>
        <v>0</v>
      </c>
    </row>
    <row r="200" spans="21:145" x14ac:dyDescent="0.25">
      <c r="U200" s="61">
        <f t="shared" si="272"/>
        <v>51317</v>
      </c>
      <c r="V200" s="25">
        <f t="shared" si="270"/>
        <v>2040</v>
      </c>
      <c r="W200" s="25">
        <f t="shared" si="271"/>
        <v>6</v>
      </c>
      <c r="X200" s="25"/>
      <c r="Y200" s="25"/>
      <c r="Z200" s="62">
        <f t="shared" si="273"/>
        <v>0</v>
      </c>
      <c r="AA200" s="62">
        <f t="shared" si="274"/>
        <v>0</v>
      </c>
      <c r="AB200" s="62">
        <f t="shared" si="275"/>
        <v>0</v>
      </c>
      <c r="AC200" s="33">
        <f t="shared" si="276"/>
        <v>0</v>
      </c>
      <c r="AD200" s="69">
        <f t="shared" si="277"/>
        <v>0.87672477768047874</v>
      </c>
      <c r="AE200" s="70">
        <f t="shared" si="278"/>
        <v>0</v>
      </c>
      <c r="AF200" s="9"/>
      <c r="AG200" s="9"/>
      <c r="AH200" s="9"/>
      <c r="AI200" s="9"/>
      <c r="AJ200" s="9"/>
      <c r="AK200" s="9"/>
      <c r="AL200" s="9"/>
      <c r="AM200" s="75">
        <f t="shared" si="269"/>
        <v>0</v>
      </c>
      <c r="AN200" s="9"/>
      <c r="AO200" s="74">
        <f t="shared" si="279"/>
        <v>0</v>
      </c>
      <c r="AP200" s="75">
        <f t="shared" si="280"/>
        <v>0</v>
      </c>
      <c r="AQ200" s="76">
        <f t="shared" si="281"/>
        <v>0</v>
      </c>
      <c r="AR200" s="9"/>
      <c r="AS200" s="75">
        <f t="shared" si="282"/>
        <v>0</v>
      </c>
      <c r="AT200" s="74">
        <f t="shared" si="283"/>
        <v>0</v>
      </c>
      <c r="AU200" s="33">
        <f t="shared" si="284"/>
        <v>0</v>
      </c>
      <c r="AV200" s="9"/>
      <c r="AW200" s="74">
        <f t="shared" si="285"/>
        <v>0</v>
      </c>
      <c r="AX200" s="75">
        <f t="shared" si="286"/>
        <v>0</v>
      </c>
      <c r="AY200" s="76">
        <f t="shared" si="287"/>
        <v>0</v>
      </c>
      <c r="BB200" s="59">
        <f t="shared" si="288"/>
        <v>0</v>
      </c>
      <c r="BC200" s="59">
        <f t="shared" si="289"/>
        <v>0</v>
      </c>
      <c r="BD200" s="59">
        <f t="shared" si="290"/>
        <v>0</v>
      </c>
      <c r="BF200" s="59">
        <f t="shared" si="291"/>
        <v>0</v>
      </c>
      <c r="BG200" s="59">
        <f t="shared" si="292"/>
        <v>0</v>
      </c>
      <c r="BH200" s="59">
        <f t="shared" si="293"/>
        <v>0</v>
      </c>
      <c r="BI200" s="58">
        <f t="shared" si="294"/>
        <v>0</v>
      </c>
      <c r="BK200" s="59">
        <f t="shared" si="295"/>
        <v>0</v>
      </c>
      <c r="BL200" s="59">
        <f t="shared" si="296"/>
        <v>0</v>
      </c>
      <c r="BM200" s="59">
        <f t="shared" si="297"/>
        <v>0</v>
      </c>
      <c r="BN200" s="58">
        <f t="shared" si="298"/>
        <v>0</v>
      </c>
      <c r="BP200" s="58">
        <f t="shared" si="299"/>
        <v>0</v>
      </c>
      <c r="BR200" s="57">
        <f t="shared" si="300"/>
        <v>0</v>
      </c>
      <c r="BS200" s="57">
        <f t="shared" si="301"/>
        <v>0</v>
      </c>
      <c r="BT200" s="59">
        <f t="shared" si="302"/>
        <v>0</v>
      </c>
      <c r="BU200" s="58">
        <f t="shared" si="303"/>
        <v>0</v>
      </c>
      <c r="BW200" s="56">
        <f t="shared" si="304"/>
        <v>0</v>
      </c>
      <c r="BX200" s="14">
        <f t="shared" si="305"/>
        <v>0</v>
      </c>
      <c r="BY200" s="59">
        <f t="shared" si="306"/>
        <v>0</v>
      </c>
      <c r="BZ200" s="58">
        <f t="shared" si="307"/>
        <v>0</v>
      </c>
      <c r="CB200" s="58">
        <f t="shared" si="308"/>
        <v>0</v>
      </c>
      <c r="CD200" s="58">
        <f t="shared" si="309"/>
        <v>0</v>
      </c>
      <c r="CG200" s="59">
        <f t="shared" si="310"/>
        <v>0</v>
      </c>
      <c r="CH200" s="59">
        <f t="shared" si="311"/>
        <v>0</v>
      </c>
      <c r="CI200" s="59">
        <f t="shared" si="312"/>
        <v>0</v>
      </c>
      <c r="CK200" s="59">
        <f t="shared" si="313"/>
        <v>0</v>
      </c>
      <c r="CL200" s="59">
        <f t="shared" si="314"/>
        <v>0</v>
      </c>
      <c r="CM200" s="59">
        <f t="shared" si="315"/>
        <v>0</v>
      </c>
      <c r="CN200" s="58">
        <f t="shared" si="316"/>
        <v>0</v>
      </c>
      <c r="CP200" s="59">
        <f t="shared" si="317"/>
        <v>0</v>
      </c>
      <c r="CQ200" s="59">
        <f t="shared" si="318"/>
        <v>0</v>
      </c>
      <c r="CR200" s="59">
        <f t="shared" si="319"/>
        <v>0</v>
      </c>
      <c r="CS200" s="58">
        <f t="shared" si="320"/>
        <v>0</v>
      </c>
      <c r="CU200" s="59">
        <f t="shared" si="321"/>
        <v>0</v>
      </c>
      <c r="CV200" s="59">
        <f t="shared" si="322"/>
        <v>0</v>
      </c>
      <c r="CX200" s="59">
        <f t="shared" si="323"/>
        <v>0</v>
      </c>
      <c r="CY200" s="59">
        <f t="shared" si="324"/>
        <v>0</v>
      </c>
      <c r="CZ200" s="58">
        <f t="shared" si="325"/>
        <v>0</v>
      </c>
      <c r="DB200" s="59">
        <f t="shared" si="326"/>
        <v>0</v>
      </c>
      <c r="DC200" s="59">
        <f t="shared" si="327"/>
        <v>0</v>
      </c>
      <c r="DD200" s="58">
        <f t="shared" si="328"/>
        <v>0</v>
      </c>
      <c r="DF200" s="58">
        <f t="shared" si="329"/>
        <v>0</v>
      </c>
      <c r="DH200" s="58">
        <f t="shared" si="330"/>
        <v>0</v>
      </c>
      <c r="DJ200" s="57">
        <f t="shared" si="331"/>
        <v>0</v>
      </c>
      <c r="DK200" s="57">
        <f t="shared" si="332"/>
        <v>0</v>
      </c>
      <c r="DL200" s="59">
        <f t="shared" si="333"/>
        <v>0</v>
      </c>
      <c r="DM200" s="58">
        <f t="shared" si="334"/>
        <v>0</v>
      </c>
      <c r="DO200" s="56">
        <f t="shared" si="335"/>
        <v>0</v>
      </c>
      <c r="DP200" s="14">
        <f t="shared" si="336"/>
        <v>0</v>
      </c>
      <c r="DQ200" s="59">
        <f t="shared" si="337"/>
        <v>0</v>
      </c>
      <c r="DR200" s="49">
        <f t="shared" si="338"/>
        <v>0</v>
      </c>
      <c r="DT200" s="58">
        <f t="shared" si="339"/>
        <v>0</v>
      </c>
      <c r="DU200" s="58"/>
      <c r="DV200" s="59">
        <f t="shared" si="340"/>
        <v>0</v>
      </c>
      <c r="DX200" s="58">
        <f t="shared" si="341"/>
        <v>0</v>
      </c>
      <c r="EA200" s="59">
        <f t="shared" si="342"/>
        <v>0</v>
      </c>
      <c r="EB200" s="59">
        <f t="shared" si="343"/>
        <v>0</v>
      </c>
      <c r="EC200" s="58">
        <f t="shared" si="344"/>
        <v>0</v>
      </c>
      <c r="EE200" s="29">
        <f t="shared" si="345"/>
        <v>0</v>
      </c>
      <c r="EF200" s="29">
        <f t="shared" si="346"/>
        <v>0</v>
      </c>
      <c r="EG200" s="58">
        <f t="shared" si="347"/>
        <v>0</v>
      </c>
      <c r="EI200" s="58">
        <f t="shared" si="348"/>
        <v>0</v>
      </c>
      <c r="EK200" s="59">
        <v>198</v>
      </c>
      <c r="EL200" s="59">
        <f>APE!$N$91*EO199</f>
        <v>0</v>
      </c>
      <c r="EM200" s="59">
        <f>IF(EK200&gt;APE!$O$91,0,IF(EK200&gt;APE!$P$91,IF(APE!$E$91="SAC",APE!$C$93/(APE!$O$91-APE!$P$91),IF(APE!$E$91="PRICE",IF(EK200&gt;APE!$D$91,EN200-EL200,EN200-EL200-APE!$C$95/APE!$D$91),0)),0))</f>
        <v>0</v>
      </c>
      <c r="EN200" s="59">
        <f>IF(EK200&gt;APE!$O$91,0,IF(APE!$E$91="SAC",EL200+EM200,IF(APE!$E$91="PRICE",IF(EK200&gt;APE!$P$91,APE!$C$93*APE!$G$91,EL200),0)))</f>
        <v>0</v>
      </c>
      <c r="EO200" s="59">
        <f t="shared" si="349"/>
        <v>0</v>
      </c>
    </row>
    <row r="201" spans="21:145" s="16" customFormat="1" x14ac:dyDescent="0.25">
      <c r="U201" s="61">
        <f t="shared" si="272"/>
        <v>51348</v>
      </c>
      <c r="V201" s="25">
        <f t="shared" si="270"/>
        <v>2040</v>
      </c>
      <c r="W201" s="25">
        <f t="shared" si="271"/>
        <v>7</v>
      </c>
      <c r="X201" s="25"/>
      <c r="Y201" s="28"/>
      <c r="Z201" s="62">
        <f t="shared" si="273"/>
        <v>0</v>
      </c>
      <c r="AA201" s="62">
        <f t="shared" si="274"/>
        <v>0</v>
      </c>
      <c r="AB201" s="62">
        <f t="shared" si="275"/>
        <v>0</v>
      </c>
      <c r="AC201" s="33">
        <f t="shared" si="276"/>
        <v>0</v>
      </c>
      <c r="AD201" s="69">
        <f t="shared" si="277"/>
        <v>0.87614242671022113</v>
      </c>
      <c r="AE201" s="70">
        <f t="shared" si="278"/>
        <v>0</v>
      </c>
      <c r="AF201" s="9"/>
      <c r="AG201" s="9"/>
      <c r="AH201" s="9"/>
      <c r="AI201" s="9"/>
      <c r="AJ201" s="9"/>
      <c r="AK201" s="9"/>
      <c r="AL201" s="9"/>
      <c r="AM201" s="75">
        <f t="shared" si="269"/>
        <v>0</v>
      </c>
      <c r="AN201" s="9"/>
      <c r="AO201" s="74">
        <f t="shared" si="279"/>
        <v>0</v>
      </c>
      <c r="AP201" s="75">
        <f t="shared" si="280"/>
        <v>0</v>
      </c>
      <c r="AQ201" s="76">
        <f t="shared" si="281"/>
        <v>0</v>
      </c>
      <c r="AR201" s="9"/>
      <c r="AS201" s="75">
        <f t="shared" si="282"/>
        <v>0</v>
      </c>
      <c r="AT201" s="74">
        <f t="shared" si="283"/>
        <v>0</v>
      </c>
      <c r="AU201" s="33">
        <f t="shared" si="284"/>
        <v>0</v>
      </c>
      <c r="AV201" s="9"/>
      <c r="AW201" s="74">
        <f t="shared" si="285"/>
        <v>0</v>
      </c>
      <c r="AX201" s="75">
        <f t="shared" si="286"/>
        <v>0</v>
      </c>
      <c r="AY201" s="76">
        <f t="shared" si="287"/>
        <v>0</v>
      </c>
      <c r="BB201" s="59">
        <f t="shared" si="288"/>
        <v>0</v>
      </c>
      <c r="BC201" s="59">
        <f t="shared" si="289"/>
        <v>0</v>
      </c>
      <c r="BD201" s="59">
        <f t="shared" si="290"/>
        <v>0</v>
      </c>
      <c r="BF201" s="59">
        <f t="shared" si="291"/>
        <v>0</v>
      </c>
      <c r="BG201" s="59">
        <f t="shared" si="292"/>
        <v>0</v>
      </c>
      <c r="BH201" s="59">
        <f t="shared" si="293"/>
        <v>0</v>
      </c>
      <c r="BI201" s="58">
        <f t="shared" si="294"/>
        <v>0</v>
      </c>
      <c r="BK201" s="59">
        <f t="shared" si="295"/>
        <v>0</v>
      </c>
      <c r="BL201" s="59">
        <f t="shared" si="296"/>
        <v>0</v>
      </c>
      <c r="BM201" s="59">
        <f t="shared" si="297"/>
        <v>0</v>
      </c>
      <c r="BN201" s="58">
        <f t="shared" si="298"/>
        <v>0</v>
      </c>
      <c r="BP201" s="58">
        <f t="shared" si="299"/>
        <v>0</v>
      </c>
      <c r="BR201" s="57">
        <f t="shared" si="300"/>
        <v>0</v>
      </c>
      <c r="BS201" s="57">
        <f t="shared" si="301"/>
        <v>0</v>
      </c>
      <c r="BT201" s="59">
        <f t="shared" si="302"/>
        <v>0</v>
      </c>
      <c r="BU201" s="58">
        <f t="shared" si="303"/>
        <v>0</v>
      </c>
      <c r="BW201" s="56">
        <f t="shared" si="304"/>
        <v>0</v>
      </c>
      <c r="BX201" s="14">
        <f t="shared" si="305"/>
        <v>0</v>
      </c>
      <c r="BY201" s="59">
        <f t="shared" si="306"/>
        <v>0</v>
      </c>
      <c r="BZ201" s="58">
        <f t="shared" si="307"/>
        <v>0</v>
      </c>
      <c r="CB201" s="58">
        <f t="shared" si="308"/>
        <v>0</v>
      </c>
      <c r="CD201" s="58">
        <f t="shared" si="309"/>
        <v>0</v>
      </c>
      <c r="CG201" s="59">
        <f t="shared" si="310"/>
        <v>0</v>
      </c>
      <c r="CH201" s="59">
        <f t="shared" si="311"/>
        <v>0</v>
      </c>
      <c r="CI201" s="59">
        <f t="shared" si="312"/>
        <v>0</v>
      </c>
      <c r="CK201" s="59">
        <f t="shared" si="313"/>
        <v>0</v>
      </c>
      <c r="CL201" s="59">
        <f t="shared" si="314"/>
        <v>0</v>
      </c>
      <c r="CM201" s="59">
        <f t="shared" si="315"/>
        <v>0</v>
      </c>
      <c r="CN201" s="58">
        <f t="shared" si="316"/>
        <v>0</v>
      </c>
      <c r="CP201" s="59">
        <f t="shared" si="317"/>
        <v>0</v>
      </c>
      <c r="CQ201" s="59">
        <f t="shared" si="318"/>
        <v>0</v>
      </c>
      <c r="CR201" s="59">
        <f t="shared" si="319"/>
        <v>0</v>
      </c>
      <c r="CS201" s="58">
        <f t="shared" si="320"/>
        <v>0</v>
      </c>
      <c r="CU201" s="59">
        <f t="shared" si="321"/>
        <v>0</v>
      </c>
      <c r="CV201" s="59">
        <f t="shared" si="322"/>
        <v>0</v>
      </c>
      <c r="CX201" s="59">
        <f t="shared" si="323"/>
        <v>0</v>
      </c>
      <c r="CY201" s="59">
        <f t="shared" si="324"/>
        <v>0</v>
      </c>
      <c r="CZ201" s="58">
        <f t="shared" si="325"/>
        <v>0</v>
      </c>
      <c r="DB201" s="59">
        <f t="shared" si="326"/>
        <v>0</v>
      </c>
      <c r="DC201" s="59">
        <f t="shared" si="327"/>
        <v>0</v>
      </c>
      <c r="DD201" s="58">
        <f t="shared" si="328"/>
        <v>0</v>
      </c>
      <c r="DF201" s="58">
        <f t="shared" si="329"/>
        <v>0</v>
      </c>
      <c r="DH201" s="58">
        <f t="shared" si="330"/>
        <v>0</v>
      </c>
      <c r="DJ201" s="57">
        <f t="shared" si="331"/>
        <v>0</v>
      </c>
      <c r="DK201" s="57">
        <f t="shared" si="332"/>
        <v>0</v>
      </c>
      <c r="DL201" s="59">
        <f t="shared" si="333"/>
        <v>0</v>
      </c>
      <c r="DM201" s="58">
        <f t="shared" si="334"/>
        <v>0</v>
      </c>
      <c r="DO201" s="56">
        <f t="shared" si="335"/>
        <v>0</v>
      </c>
      <c r="DP201" s="14">
        <f t="shared" si="336"/>
        <v>0</v>
      </c>
      <c r="DQ201" s="59">
        <f t="shared" si="337"/>
        <v>0</v>
      </c>
      <c r="DR201" s="49">
        <f t="shared" si="338"/>
        <v>0</v>
      </c>
      <c r="DT201" s="58">
        <f t="shared" si="339"/>
        <v>0</v>
      </c>
      <c r="DU201" s="58"/>
      <c r="DV201" s="59">
        <f t="shared" si="340"/>
        <v>0</v>
      </c>
      <c r="DX201" s="58">
        <f t="shared" si="341"/>
        <v>0</v>
      </c>
      <c r="EA201" s="59">
        <f t="shared" si="342"/>
        <v>0</v>
      </c>
      <c r="EB201" s="59">
        <f t="shared" si="343"/>
        <v>0</v>
      </c>
      <c r="EC201" s="58">
        <f t="shared" si="344"/>
        <v>0</v>
      </c>
      <c r="EE201" s="29">
        <f t="shared" si="345"/>
        <v>0</v>
      </c>
      <c r="EF201" s="29">
        <f t="shared" si="346"/>
        <v>0</v>
      </c>
      <c r="EG201" s="58">
        <f t="shared" si="347"/>
        <v>0</v>
      </c>
      <c r="EI201" s="58">
        <f t="shared" si="348"/>
        <v>0</v>
      </c>
      <c r="EK201" s="59">
        <v>199</v>
      </c>
      <c r="EL201" s="59">
        <f>APE!$N$91*EO200</f>
        <v>0</v>
      </c>
      <c r="EM201" s="59">
        <f>IF(EK201&gt;APE!$O$91,0,IF(EK201&gt;APE!$P$91,IF(APE!$E$91="SAC",APE!$C$93/(APE!$O$91-APE!$P$91),IF(APE!$E$91="PRICE",IF(EK201&gt;APE!$D$91,EN201-EL201,EN201-EL201-APE!$C$95/APE!$D$91),0)),0))</f>
        <v>0</v>
      </c>
      <c r="EN201" s="59">
        <f>IF(EK201&gt;APE!$O$91,0,IF(APE!$E$91="SAC",EL201+EM201,IF(APE!$E$91="PRICE",IF(EK201&gt;APE!$P$91,APE!$C$93*APE!$G$91,EL201),0)))</f>
        <v>0</v>
      </c>
      <c r="EO201" s="59">
        <f t="shared" si="349"/>
        <v>0</v>
      </c>
    </row>
    <row r="202" spans="21:145" s="16" customFormat="1" x14ac:dyDescent="0.25">
      <c r="U202" s="61">
        <f t="shared" si="272"/>
        <v>51379</v>
      </c>
      <c r="V202" s="25">
        <f t="shared" si="270"/>
        <v>2040</v>
      </c>
      <c r="W202" s="25">
        <f t="shared" si="271"/>
        <v>8</v>
      </c>
      <c r="X202" s="25"/>
      <c r="Y202" s="28"/>
      <c r="Z202" s="62">
        <f t="shared" si="273"/>
        <v>0</v>
      </c>
      <c r="AA202" s="62">
        <f t="shared" si="274"/>
        <v>0</v>
      </c>
      <c r="AB202" s="62">
        <f t="shared" si="275"/>
        <v>0</v>
      </c>
      <c r="AC202" s="33">
        <f t="shared" si="276"/>
        <v>0</v>
      </c>
      <c r="AD202" s="69">
        <f t="shared" si="277"/>
        <v>0.87556046255765274</v>
      </c>
      <c r="AE202" s="70">
        <f t="shared" si="278"/>
        <v>0</v>
      </c>
      <c r="AF202" s="9"/>
      <c r="AG202" s="9"/>
      <c r="AH202" s="9"/>
      <c r="AI202" s="9"/>
      <c r="AJ202" s="9"/>
      <c r="AK202" s="9"/>
      <c r="AL202" s="9"/>
      <c r="AM202" s="75">
        <f t="shared" si="269"/>
        <v>0</v>
      </c>
      <c r="AN202" s="9"/>
      <c r="AO202" s="74">
        <f t="shared" si="279"/>
        <v>0</v>
      </c>
      <c r="AP202" s="75">
        <f t="shared" si="280"/>
        <v>0</v>
      </c>
      <c r="AQ202" s="76">
        <f t="shared" si="281"/>
        <v>0</v>
      </c>
      <c r="AR202" s="9"/>
      <c r="AS202" s="75">
        <f t="shared" si="282"/>
        <v>0</v>
      </c>
      <c r="AT202" s="74">
        <f t="shared" si="283"/>
        <v>0</v>
      </c>
      <c r="AU202" s="33">
        <f t="shared" si="284"/>
        <v>0</v>
      </c>
      <c r="AV202" s="9"/>
      <c r="AW202" s="74">
        <f t="shared" si="285"/>
        <v>0</v>
      </c>
      <c r="AX202" s="75">
        <f t="shared" si="286"/>
        <v>0</v>
      </c>
      <c r="AY202" s="76">
        <f t="shared" si="287"/>
        <v>0</v>
      </c>
      <c r="BB202" s="59">
        <f t="shared" si="288"/>
        <v>0</v>
      </c>
      <c r="BC202" s="59">
        <f t="shared" si="289"/>
        <v>0</v>
      </c>
      <c r="BD202" s="59">
        <f t="shared" si="290"/>
        <v>0</v>
      </c>
      <c r="BF202" s="59">
        <f t="shared" si="291"/>
        <v>0</v>
      </c>
      <c r="BG202" s="59">
        <f t="shared" si="292"/>
        <v>0</v>
      </c>
      <c r="BH202" s="59">
        <f t="shared" si="293"/>
        <v>0</v>
      </c>
      <c r="BI202" s="58">
        <f t="shared" si="294"/>
        <v>0</v>
      </c>
      <c r="BK202" s="59">
        <f t="shared" si="295"/>
        <v>0</v>
      </c>
      <c r="BL202" s="59">
        <f t="shared" si="296"/>
        <v>0</v>
      </c>
      <c r="BM202" s="59">
        <f t="shared" si="297"/>
        <v>0</v>
      </c>
      <c r="BN202" s="58">
        <f t="shared" si="298"/>
        <v>0</v>
      </c>
      <c r="BP202" s="58">
        <f t="shared" si="299"/>
        <v>0</v>
      </c>
      <c r="BR202" s="57">
        <f t="shared" si="300"/>
        <v>0</v>
      </c>
      <c r="BS202" s="57">
        <f t="shared" si="301"/>
        <v>0</v>
      </c>
      <c r="BT202" s="59">
        <f t="shared" si="302"/>
        <v>0</v>
      </c>
      <c r="BU202" s="58">
        <f t="shared" si="303"/>
        <v>0</v>
      </c>
      <c r="BW202" s="56">
        <f t="shared" si="304"/>
        <v>0</v>
      </c>
      <c r="BX202" s="14">
        <f t="shared" si="305"/>
        <v>0</v>
      </c>
      <c r="BY202" s="59">
        <f t="shared" si="306"/>
        <v>0</v>
      </c>
      <c r="BZ202" s="58">
        <f t="shared" si="307"/>
        <v>0</v>
      </c>
      <c r="CB202" s="58">
        <f t="shared" si="308"/>
        <v>0</v>
      </c>
      <c r="CD202" s="58">
        <f t="shared" si="309"/>
        <v>0</v>
      </c>
      <c r="CG202" s="59">
        <f t="shared" si="310"/>
        <v>0</v>
      </c>
      <c r="CH202" s="59">
        <f t="shared" si="311"/>
        <v>0</v>
      </c>
      <c r="CI202" s="59">
        <f t="shared" si="312"/>
        <v>0</v>
      </c>
      <c r="CK202" s="59">
        <f t="shared" si="313"/>
        <v>0</v>
      </c>
      <c r="CL202" s="59">
        <f t="shared" si="314"/>
        <v>0</v>
      </c>
      <c r="CM202" s="59">
        <f t="shared" si="315"/>
        <v>0</v>
      </c>
      <c r="CN202" s="58">
        <f t="shared" si="316"/>
        <v>0</v>
      </c>
      <c r="CP202" s="59">
        <f t="shared" si="317"/>
        <v>0</v>
      </c>
      <c r="CQ202" s="59">
        <f t="shared" si="318"/>
        <v>0</v>
      </c>
      <c r="CR202" s="59">
        <f t="shared" si="319"/>
        <v>0</v>
      </c>
      <c r="CS202" s="58">
        <f t="shared" si="320"/>
        <v>0</v>
      </c>
      <c r="CU202" s="59">
        <f t="shared" si="321"/>
        <v>0</v>
      </c>
      <c r="CV202" s="59">
        <f t="shared" si="322"/>
        <v>0</v>
      </c>
      <c r="CX202" s="59">
        <f t="shared" si="323"/>
        <v>0</v>
      </c>
      <c r="CY202" s="59">
        <f t="shared" si="324"/>
        <v>0</v>
      </c>
      <c r="CZ202" s="58">
        <f t="shared" si="325"/>
        <v>0</v>
      </c>
      <c r="DB202" s="59">
        <f t="shared" si="326"/>
        <v>0</v>
      </c>
      <c r="DC202" s="59">
        <f t="shared" si="327"/>
        <v>0</v>
      </c>
      <c r="DD202" s="58">
        <f t="shared" si="328"/>
        <v>0</v>
      </c>
      <c r="DF202" s="58">
        <f t="shared" si="329"/>
        <v>0</v>
      </c>
      <c r="DH202" s="58">
        <f t="shared" si="330"/>
        <v>0</v>
      </c>
      <c r="DJ202" s="57">
        <f t="shared" si="331"/>
        <v>0</v>
      </c>
      <c r="DK202" s="57">
        <f t="shared" si="332"/>
        <v>0</v>
      </c>
      <c r="DL202" s="59">
        <f t="shared" si="333"/>
        <v>0</v>
      </c>
      <c r="DM202" s="58">
        <f t="shared" si="334"/>
        <v>0</v>
      </c>
      <c r="DO202" s="56">
        <f t="shared" si="335"/>
        <v>0</v>
      </c>
      <c r="DP202" s="14">
        <f t="shared" si="336"/>
        <v>0</v>
      </c>
      <c r="DQ202" s="59">
        <f t="shared" si="337"/>
        <v>0</v>
      </c>
      <c r="DR202" s="49">
        <f t="shared" si="338"/>
        <v>0</v>
      </c>
      <c r="DT202" s="58">
        <f t="shared" si="339"/>
        <v>0</v>
      </c>
      <c r="DU202" s="58"/>
      <c r="DV202" s="59">
        <f t="shared" si="340"/>
        <v>0</v>
      </c>
      <c r="DX202" s="58">
        <f t="shared" si="341"/>
        <v>0</v>
      </c>
      <c r="EA202" s="59">
        <f t="shared" si="342"/>
        <v>0</v>
      </c>
      <c r="EB202" s="59">
        <f t="shared" si="343"/>
        <v>0</v>
      </c>
      <c r="EC202" s="58">
        <f t="shared" si="344"/>
        <v>0</v>
      </c>
      <c r="EE202" s="29">
        <f t="shared" si="345"/>
        <v>0</v>
      </c>
      <c r="EF202" s="29">
        <f t="shared" si="346"/>
        <v>0</v>
      </c>
      <c r="EG202" s="58">
        <f t="shared" si="347"/>
        <v>0</v>
      </c>
      <c r="EI202" s="58">
        <f t="shared" si="348"/>
        <v>0</v>
      </c>
      <c r="EK202" s="59">
        <v>200</v>
      </c>
      <c r="EL202" s="59">
        <f>APE!$N$91*EO201</f>
        <v>0</v>
      </c>
      <c r="EM202" s="59">
        <f>IF(EK202&gt;APE!$O$91,0,IF(EK202&gt;APE!$P$91,IF(APE!$E$91="SAC",APE!$C$93/(APE!$O$91-APE!$P$91),IF(APE!$E$91="PRICE",IF(EK202&gt;APE!$D$91,EN202-EL202,EN202-EL202-APE!$C$95/APE!$D$91),0)),0))</f>
        <v>0</v>
      </c>
      <c r="EN202" s="59">
        <f>IF(EK202&gt;APE!$O$91,0,IF(APE!$E$91="SAC",EL202+EM202,IF(APE!$E$91="PRICE",IF(EK202&gt;APE!$P$91,APE!$C$93*APE!$G$91,EL202),0)))</f>
        <v>0</v>
      </c>
      <c r="EO202" s="59">
        <f t="shared" si="349"/>
        <v>0</v>
      </c>
    </row>
    <row r="203" spans="21:145" s="16" customFormat="1" x14ac:dyDescent="0.25">
      <c r="U203" s="61">
        <f t="shared" si="272"/>
        <v>51409</v>
      </c>
      <c r="V203" s="25">
        <f t="shared" si="270"/>
        <v>2040</v>
      </c>
      <c r="W203" s="25">
        <f t="shared" si="271"/>
        <v>9</v>
      </c>
      <c r="X203" s="25"/>
      <c r="Y203" s="28"/>
      <c r="Z203" s="62">
        <f t="shared" si="273"/>
        <v>0</v>
      </c>
      <c r="AA203" s="62">
        <f t="shared" si="274"/>
        <v>0</v>
      </c>
      <c r="AB203" s="62">
        <f t="shared" si="275"/>
        <v>0</v>
      </c>
      <c r="AC203" s="33">
        <f t="shared" si="276"/>
        <v>0</v>
      </c>
      <c r="AD203" s="69">
        <f t="shared" si="277"/>
        <v>0.87497888496583576</v>
      </c>
      <c r="AE203" s="70">
        <f t="shared" si="278"/>
        <v>0</v>
      </c>
      <c r="AF203" s="9"/>
      <c r="AG203" s="9"/>
      <c r="AH203" s="9"/>
      <c r="AI203" s="9"/>
      <c r="AJ203" s="9"/>
      <c r="AK203" s="9"/>
      <c r="AL203" s="9"/>
      <c r="AM203" s="75">
        <f t="shared" si="269"/>
        <v>0</v>
      </c>
      <c r="AN203" s="9"/>
      <c r="AO203" s="74">
        <f t="shared" si="279"/>
        <v>0</v>
      </c>
      <c r="AP203" s="75">
        <f t="shared" si="280"/>
        <v>0</v>
      </c>
      <c r="AQ203" s="76">
        <f t="shared" si="281"/>
        <v>0</v>
      </c>
      <c r="AR203" s="9"/>
      <c r="AS203" s="75">
        <f t="shared" si="282"/>
        <v>0</v>
      </c>
      <c r="AT203" s="74">
        <f t="shared" si="283"/>
        <v>0</v>
      </c>
      <c r="AU203" s="33">
        <f t="shared" si="284"/>
        <v>0</v>
      </c>
      <c r="AV203" s="9"/>
      <c r="AW203" s="74">
        <f t="shared" si="285"/>
        <v>0</v>
      </c>
      <c r="AX203" s="75">
        <f t="shared" si="286"/>
        <v>0</v>
      </c>
      <c r="AY203" s="76">
        <f t="shared" si="287"/>
        <v>0</v>
      </c>
      <c r="BB203" s="59">
        <f t="shared" si="288"/>
        <v>0</v>
      </c>
      <c r="BC203" s="59">
        <f t="shared" si="289"/>
        <v>0</v>
      </c>
      <c r="BD203" s="59">
        <f t="shared" si="290"/>
        <v>0</v>
      </c>
      <c r="BF203" s="59">
        <f t="shared" si="291"/>
        <v>0</v>
      </c>
      <c r="BG203" s="59">
        <f t="shared" si="292"/>
        <v>0</v>
      </c>
      <c r="BH203" s="59">
        <f t="shared" si="293"/>
        <v>0</v>
      </c>
      <c r="BI203" s="58">
        <f t="shared" si="294"/>
        <v>0</v>
      </c>
      <c r="BK203" s="59">
        <f t="shared" si="295"/>
        <v>0</v>
      </c>
      <c r="BL203" s="59">
        <f t="shared" si="296"/>
        <v>0</v>
      </c>
      <c r="BM203" s="59">
        <f t="shared" si="297"/>
        <v>0</v>
      </c>
      <c r="BN203" s="58">
        <f t="shared" si="298"/>
        <v>0</v>
      </c>
      <c r="BP203" s="58">
        <f t="shared" si="299"/>
        <v>0</v>
      </c>
      <c r="BR203" s="57">
        <f t="shared" si="300"/>
        <v>0</v>
      </c>
      <c r="BS203" s="57">
        <f t="shared" si="301"/>
        <v>0</v>
      </c>
      <c r="BT203" s="59">
        <f t="shared" si="302"/>
        <v>0</v>
      </c>
      <c r="BU203" s="58">
        <f t="shared" si="303"/>
        <v>0</v>
      </c>
      <c r="BW203" s="56">
        <f t="shared" si="304"/>
        <v>0</v>
      </c>
      <c r="BX203" s="14">
        <f t="shared" si="305"/>
        <v>0</v>
      </c>
      <c r="BY203" s="59">
        <f t="shared" si="306"/>
        <v>0</v>
      </c>
      <c r="BZ203" s="58">
        <f t="shared" si="307"/>
        <v>0</v>
      </c>
      <c r="CB203" s="58">
        <f t="shared" si="308"/>
        <v>0</v>
      </c>
      <c r="CD203" s="58">
        <f t="shared" si="309"/>
        <v>0</v>
      </c>
      <c r="CG203" s="59">
        <f t="shared" si="310"/>
        <v>0</v>
      </c>
      <c r="CH203" s="59">
        <f t="shared" si="311"/>
        <v>0</v>
      </c>
      <c r="CI203" s="59">
        <f t="shared" si="312"/>
        <v>0</v>
      </c>
      <c r="CK203" s="59">
        <f t="shared" si="313"/>
        <v>0</v>
      </c>
      <c r="CL203" s="59">
        <f t="shared" si="314"/>
        <v>0</v>
      </c>
      <c r="CM203" s="59">
        <f t="shared" si="315"/>
        <v>0</v>
      </c>
      <c r="CN203" s="58">
        <f t="shared" si="316"/>
        <v>0</v>
      </c>
      <c r="CP203" s="59">
        <f t="shared" si="317"/>
        <v>0</v>
      </c>
      <c r="CQ203" s="59">
        <f t="shared" si="318"/>
        <v>0</v>
      </c>
      <c r="CR203" s="59">
        <f t="shared" si="319"/>
        <v>0</v>
      </c>
      <c r="CS203" s="58">
        <f t="shared" si="320"/>
        <v>0</v>
      </c>
      <c r="CU203" s="59">
        <f t="shared" si="321"/>
        <v>0</v>
      </c>
      <c r="CV203" s="59">
        <f t="shared" si="322"/>
        <v>0</v>
      </c>
      <c r="CX203" s="59">
        <f t="shared" si="323"/>
        <v>0</v>
      </c>
      <c r="CY203" s="59">
        <f t="shared" si="324"/>
        <v>0</v>
      </c>
      <c r="CZ203" s="58">
        <f t="shared" si="325"/>
        <v>0</v>
      </c>
      <c r="DB203" s="59">
        <f t="shared" si="326"/>
        <v>0</v>
      </c>
      <c r="DC203" s="59">
        <f t="shared" si="327"/>
        <v>0</v>
      </c>
      <c r="DD203" s="58">
        <f t="shared" si="328"/>
        <v>0</v>
      </c>
      <c r="DF203" s="58">
        <f t="shared" si="329"/>
        <v>0</v>
      </c>
      <c r="DH203" s="58">
        <f t="shared" si="330"/>
        <v>0</v>
      </c>
      <c r="DJ203" s="57">
        <f t="shared" si="331"/>
        <v>0</v>
      </c>
      <c r="DK203" s="57">
        <f t="shared" si="332"/>
        <v>0</v>
      </c>
      <c r="DL203" s="59">
        <f t="shared" si="333"/>
        <v>0</v>
      </c>
      <c r="DM203" s="58">
        <f t="shared" si="334"/>
        <v>0</v>
      </c>
      <c r="DO203" s="56">
        <f t="shared" si="335"/>
        <v>0</v>
      </c>
      <c r="DP203" s="14">
        <f t="shared" si="336"/>
        <v>0</v>
      </c>
      <c r="DQ203" s="59">
        <f t="shared" si="337"/>
        <v>0</v>
      </c>
      <c r="DR203" s="49">
        <f t="shared" si="338"/>
        <v>0</v>
      </c>
      <c r="DT203" s="58">
        <f t="shared" si="339"/>
        <v>0</v>
      </c>
      <c r="DU203" s="58"/>
      <c r="DV203" s="59">
        <f t="shared" si="340"/>
        <v>0</v>
      </c>
      <c r="DX203" s="58">
        <f t="shared" si="341"/>
        <v>0</v>
      </c>
      <c r="EA203" s="59">
        <f t="shared" si="342"/>
        <v>0</v>
      </c>
      <c r="EB203" s="59">
        <f t="shared" si="343"/>
        <v>0</v>
      </c>
      <c r="EC203" s="58">
        <f t="shared" si="344"/>
        <v>0</v>
      </c>
      <c r="EE203" s="29">
        <f t="shared" si="345"/>
        <v>0</v>
      </c>
      <c r="EF203" s="29">
        <f t="shared" si="346"/>
        <v>0</v>
      </c>
      <c r="EG203" s="58">
        <f t="shared" si="347"/>
        <v>0</v>
      </c>
      <c r="EI203" s="58">
        <f t="shared" si="348"/>
        <v>0</v>
      </c>
      <c r="EK203" s="59">
        <v>201</v>
      </c>
      <c r="EL203" s="59">
        <f>APE!$N$91*EO202</f>
        <v>0</v>
      </c>
      <c r="EM203" s="59">
        <f>IF(EK203&gt;APE!$O$91,0,IF(EK203&gt;APE!$P$91,IF(APE!$E$91="SAC",APE!$C$93/(APE!$O$91-APE!$P$91),IF(APE!$E$91="PRICE",IF(EK203&gt;APE!$D$91,EN203-EL203,EN203-EL203-APE!$C$95/APE!$D$91),0)),0))</f>
        <v>0</v>
      </c>
      <c r="EN203" s="59">
        <f>IF(EK203&gt;APE!$O$91,0,IF(APE!$E$91="SAC",EL203+EM203,IF(APE!$E$91="PRICE",IF(EK203&gt;APE!$P$91,APE!$C$93*APE!$G$91,EL203),0)))</f>
        <v>0</v>
      </c>
      <c r="EO203" s="59">
        <f t="shared" si="349"/>
        <v>0</v>
      </c>
    </row>
    <row r="204" spans="21:145" x14ac:dyDescent="0.25">
      <c r="U204" s="61">
        <f t="shared" si="272"/>
        <v>51440</v>
      </c>
      <c r="V204" s="25">
        <f t="shared" si="270"/>
        <v>2040</v>
      </c>
      <c r="W204" s="25">
        <f t="shared" si="271"/>
        <v>10</v>
      </c>
      <c r="X204" s="25"/>
      <c r="Y204" s="25"/>
      <c r="Z204" s="62">
        <f t="shared" si="273"/>
        <v>0</v>
      </c>
      <c r="AA204" s="62">
        <f t="shared" si="274"/>
        <v>0</v>
      </c>
      <c r="AB204" s="62">
        <f t="shared" si="275"/>
        <v>0</v>
      </c>
      <c r="AC204" s="33">
        <f t="shared" si="276"/>
        <v>0</v>
      </c>
      <c r="AD204" s="69">
        <f t="shared" si="277"/>
        <v>0.87439769367800324</v>
      </c>
      <c r="AE204" s="70">
        <f t="shared" si="278"/>
        <v>0</v>
      </c>
      <c r="AF204" s="9"/>
      <c r="AG204" s="9"/>
      <c r="AH204" s="9"/>
      <c r="AI204" s="9"/>
      <c r="AJ204" s="9"/>
      <c r="AK204" s="9"/>
      <c r="AL204" s="9"/>
      <c r="AM204" s="75">
        <f t="shared" si="269"/>
        <v>0</v>
      </c>
      <c r="AN204" s="9"/>
      <c r="AO204" s="74">
        <f t="shared" si="279"/>
        <v>0</v>
      </c>
      <c r="AP204" s="75">
        <f t="shared" si="280"/>
        <v>0</v>
      </c>
      <c r="AQ204" s="76">
        <f t="shared" si="281"/>
        <v>0</v>
      </c>
      <c r="AR204" s="9"/>
      <c r="AS204" s="75">
        <f t="shared" si="282"/>
        <v>0</v>
      </c>
      <c r="AT204" s="74">
        <f t="shared" si="283"/>
        <v>0</v>
      </c>
      <c r="AU204" s="33">
        <f t="shared" si="284"/>
        <v>0</v>
      </c>
      <c r="AV204" s="9"/>
      <c r="AW204" s="74">
        <f t="shared" si="285"/>
        <v>0</v>
      </c>
      <c r="AX204" s="75">
        <f t="shared" si="286"/>
        <v>0</v>
      </c>
      <c r="AY204" s="76">
        <f t="shared" si="287"/>
        <v>0</v>
      </c>
      <c r="BB204" s="59">
        <f t="shared" si="288"/>
        <v>0</v>
      </c>
      <c r="BC204" s="59">
        <f t="shared" si="289"/>
        <v>0</v>
      </c>
      <c r="BD204" s="59">
        <f t="shared" si="290"/>
        <v>0</v>
      </c>
      <c r="BF204" s="59">
        <f t="shared" si="291"/>
        <v>0</v>
      </c>
      <c r="BG204" s="59">
        <f t="shared" si="292"/>
        <v>0</v>
      </c>
      <c r="BH204" s="59">
        <f t="shared" si="293"/>
        <v>0</v>
      </c>
      <c r="BI204" s="58">
        <f t="shared" si="294"/>
        <v>0</v>
      </c>
      <c r="BK204" s="59">
        <f t="shared" si="295"/>
        <v>0</v>
      </c>
      <c r="BL204" s="59">
        <f t="shared" si="296"/>
        <v>0</v>
      </c>
      <c r="BM204" s="59">
        <f t="shared" si="297"/>
        <v>0</v>
      </c>
      <c r="BN204" s="58">
        <f t="shared" si="298"/>
        <v>0</v>
      </c>
      <c r="BP204" s="58">
        <f t="shared" si="299"/>
        <v>0</v>
      </c>
      <c r="BR204" s="57">
        <f t="shared" si="300"/>
        <v>0</v>
      </c>
      <c r="BS204" s="57">
        <f t="shared" si="301"/>
        <v>0</v>
      </c>
      <c r="BT204" s="59">
        <f t="shared" si="302"/>
        <v>0</v>
      </c>
      <c r="BU204" s="58">
        <f t="shared" si="303"/>
        <v>0</v>
      </c>
      <c r="BW204" s="56">
        <f t="shared" si="304"/>
        <v>0</v>
      </c>
      <c r="BX204" s="14">
        <f t="shared" si="305"/>
        <v>0</v>
      </c>
      <c r="BY204" s="59">
        <f t="shared" si="306"/>
        <v>0</v>
      </c>
      <c r="BZ204" s="58">
        <f t="shared" si="307"/>
        <v>0</v>
      </c>
      <c r="CB204" s="58">
        <f t="shared" si="308"/>
        <v>0</v>
      </c>
      <c r="CD204" s="58">
        <f t="shared" si="309"/>
        <v>0</v>
      </c>
      <c r="CG204" s="59">
        <f t="shared" si="310"/>
        <v>0</v>
      </c>
      <c r="CH204" s="59">
        <f t="shared" si="311"/>
        <v>0</v>
      </c>
      <c r="CI204" s="59">
        <f t="shared" si="312"/>
        <v>0</v>
      </c>
      <c r="CK204" s="59">
        <f t="shared" si="313"/>
        <v>0</v>
      </c>
      <c r="CL204" s="59">
        <f t="shared" si="314"/>
        <v>0</v>
      </c>
      <c r="CM204" s="59">
        <f t="shared" si="315"/>
        <v>0</v>
      </c>
      <c r="CN204" s="58">
        <f t="shared" si="316"/>
        <v>0</v>
      </c>
      <c r="CP204" s="59">
        <f t="shared" si="317"/>
        <v>0</v>
      </c>
      <c r="CQ204" s="59">
        <f t="shared" si="318"/>
        <v>0</v>
      </c>
      <c r="CR204" s="59">
        <f t="shared" si="319"/>
        <v>0</v>
      </c>
      <c r="CS204" s="58">
        <f t="shared" si="320"/>
        <v>0</v>
      </c>
      <c r="CU204" s="59">
        <f t="shared" si="321"/>
        <v>0</v>
      </c>
      <c r="CV204" s="59">
        <f t="shared" si="322"/>
        <v>0</v>
      </c>
      <c r="CX204" s="59">
        <f t="shared" si="323"/>
        <v>0</v>
      </c>
      <c r="CY204" s="59">
        <f t="shared" si="324"/>
        <v>0</v>
      </c>
      <c r="CZ204" s="58">
        <f t="shared" si="325"/>
        <v>0</v>
      </c>
      <c r="DB204" s="59">
        <f t="shared" si="326"/>
        <v>0</v>
      </c>
      <c r="DC204" s="59">
        <f t="shared" si="327"/>
        <v>0</v>
      </c>
      <c r="DD204" s="58">
        <f t="shared" si="328"/>
        <v>0</v>
      </c>
      <c r="DF204" s="58">
        <f t="shared" si="329"/>
        <v>0</v>
      </c>
      <c r="DH204" s="58">
        <f t="shared" si="330"/>
        <v>0</v>
      </c>
      <c r="DJ204" s="57">
        <f t="shared" si="331"/>
        <v>0</v>
      </c>
      <c r="DK204" s="57">
        <f t="shared" si="332"/>
        <v>0</v>
      </c>
      <c r="DL204" s="59">
        <f t="shared" si="333"/>
        <v>0</v>
      </c>
      <c r="DM204" s="58">
        <f t="shared" si="334"/>
        <v>0</v>
      </c>
      <c r="DO204" s="56">
        <f t="shared" si="335"/>
        <v>0</v>
      </c>
      <c r="DP204" s="14">
        <f t="shared" si="336"/>
        <v>0</v>
      </c>
      <c r="DQ204" s="59">
        <f t="shared" si="337"/>
        <v>0</v>
      </c>
      <c r="DR204" s="49">
        <f t="shared" si="338"/>
        <v>0</v>
      </c>
      <c r="DT204" s="58">
        <f t="shared" si="339"/>
        <v>0</v>
      </c>
      <c r="DU204" s="58"/>
      <c r="DV204" s="59">
        <f t="shared" si="340"/>
        <v>0</v>
      </c>
      <c r="DX204" s="58">
        <f t="shared" si="341"/>
        <v>0</v>
      </c>
      <c r="EA204" s="59">
        <f t="shared" si="342"/>
        <v>0</v>
      </c>
      <c r="EB204" s="59">
        <f t="shared" si="343"/>
        <v>0</v>
      </c>
      <c r="EC204" s="58">
        <f t="shared" si="344"/>
        <v>0</v>
      </c>
      <c r="EE204" s="29">
        <f t="shared" si="345"/>
        <v>0</v>
      </c>
      <c r="EF204" s="29">
        <f t="shared" si="346"/>
        <v>0</v>
      </c>
      <c r="EG204" s="58">
        <f t="shared" si="347"/>
        <v>0</v>
      </c>
      <c r="EI204" s="58">
        <f t="shared" si="348"/>
        <v>0</v>
      </c>
      <c r="EK204" s="59">
        <v>202</v>
      </c>
      <c r="EL204" s="59">
        <f>APE!$N$91*EO203</f>
        <v>0</v>
      </c>
      <c r="EM204" s="59">
        <f>IF(EK204&gt;APE!$O$91,0,IF(EK204&gt;APE!$P$91,IF(APE!$E$91="SAC",APE!$C$93/(APE!$O$91-APE!$P$91),IF(APE!$E$91="PRICE",IF(EK204&gt;APE!$D$91,EN204-EL204,EN204-EL204-APE!$C$95/APE!$D$91),0)),0))</f>
        <v>0</v>
      </c>
      <c r="EN204" s="59">
        <f>IF(EK204&gt;APE!$O$91,0,IF(APE!$E$91="SAC",EL204+EM204,IF(APE!$E$91="PRICE",IF(EK204&gt;APE!$P$91,APE!$C$93*APE!$G$91,EL204),0)))</f>
        <v>0</v>
      </c>
      <c r="EO204" s="59">
        <f t="shared" si="349"/>
        <v>0</v>
      </c>
    </row>
    <row r="205" spans="21:145" ht="14.25" customHeight="1" x14ac:dyDescent="0.25">
      <c r="U205" s="61">
        <f t="shared" si="272"/>
        <v>51470</v>
      </c>
      <c r="V205" s="25">
        <f t="shared" si="270"/>
        <v>2040</v>
      </c>
      <c r="W205" s="25">
        <f t="shared" si="271"/>
        <v>11</v>
      </c>
      <c r="X205" s="25"/>
      <c r="Y205" s="25"/>
      <c r="Z205" s="62">
        <f t="shared" si="273"/>
        <v>0</v>
      </c>
      <c r="AA205" s="62">
        <f t="shared" si="274"/>
        <v>0</v>
      </c>
      <c r="AB205" s="62">
        <f t="shared" si="275"/>
        <v>0</v>
      </c>
      <c r="AC205" s="33">
        <f t="shared" si="276"/>
        <v>0</v>
      </c>
      <c r="AD205" s="69">
        <f t="shared" si="277"/>
        <v>0.87381688843755867</v>
      </c>
      <c r="AE205" s="70">
        <f t="shared" si="278"/>
        <v>0</v>
      </c>
      <c r="AF205" s="9"/>
      <c r="AG205" s="9"/>
      <c r="AH205" s="9"/>
      <c r="AI205" s="9"/>
      <c r="AJ205" s="9"/>
      <c r="AK205" s="9"/>
      <c r="AL205" s="9"/>
      <c r="AM205" s="75">
        <f t="shared" si="269"/>
        <v>0</v>
      </c>
      <c r="AN205" s="9"/>
      <c r="AO205" s="74">
        <f t="shared" si="279"/>
        <v>0</v>
      </c>
      <c r="AP205" s="75">
        <f t="shared" si="280"/>
        <v>0</v>
      </c>
      <c r="AQ205" s="76">
        <f t="shared" si="281"/>
        <v>0</v>
      </c>
      <c r="AR205" s="9"/>
      <c r="AS205" s="75">
        <f t="shared" si="282"/>
        <v>0</v>
      </c>
      <c r="AT205" s="74">
        <f t="shared" si="283"/>
        <v>0</v>
      </c>
      <c r="AU205" s="33">
        <f t="shared" si="284"/>
        <v>0</v>
      </c>
      <c r="AV205" s="9"/>
      <c r="AW205" s="74">
        <f t="shared" si="285"/>
        <v>0</v>
      </c>
      <c r="AX205" s="75">
        <f t="shared" si="286"/>
        <v>0</v>
      </c>
      <c r="AY205" s="76">
        <f t="shared" si="287"/>
        <v>0</v>
      </c>
      <c r="BB205" s="59">
        <f t="shared" si="288"/>
        <v>0</v>
      </c>
      <c r="BC205" s="59">
        <f t="shared" si="289"/>
        <v>0</v>
      </c>
      <c r="BD205" s="59">
        <f t="shared" si="290"/>
        <v>0</v>
      </c>
      <c r="BF205" s="59">
        <f t="shared" si="291"/>
        <v>0</v>
      </c>
      <c r="BG205" s="59">
        <f t="shared" si="292"/>
        <v>0</v>
      </c>
      <c r="BH205" s="59">
        <f t="shared" si="293"/>
        <v>0</v>
      </c>
      <c r="BI205" s="58">
        <f t="shared" si="294"/>
        <v>0</v>
      </c>
      <c r="BK205" s="59">
        <f t="shared" si="295"/>
        <v>0</v>
      </c>
      <c r="BL205" s="59">
        <f t="shared" si="296"/>
        <v>0</v>
      </c>
      <c r="BM205" s="59">
        <f t="shared" si="297"/>
        <v>0</v>
      </c>
      <c r="BN205" s="58">
        <f t="shared" si="298"/>
        <v>0</v>
      </c>
      <c r="BP205" s="58">
        <f t="shared" si="299"/>
        <v>0</v>
      </c>
      <c r="BR205" s="57">
        <f t="shared" si="300"/>
        <v>0</v>
      </c>
      <c r="BS205" s="57">
        <f t="shared" si="301"/>
        <v>0</v>
      </c>
      <c r="BT205" s="59">
        <f t="shared" si="302"/>
        <v>0</v>
      </c>
      <c r="BU205" s="58">
        <f t="shared" si="303"/>
        <v>0</v>
      </c>
      <c r="BW205" s="56">
        <f t="shared" si="304"/>
        <v>0</v>
      </c>
      <c r="BX205" s="14">
        <f t="shared" si="305"/>
        <v>0</v>
      </c>
      <c r="BY205" s="59">
        <f t="shared" si="306"/>
        <v>0</v>
      </c>
      <c r="BZ205" s="58">
        <f t="shared" si="307"/>
        <v>0</v>
      </c>
      <c r="CB205" s="58">
        <f t="shared" si="308"/>
        <v>0</v>
      </c>
      <c r="CD205" s="58">
        <f t="shared" si="309"/>
        <v>0</v>
      </c>
      <c r="CG205" s="59">
        <f t="shared" si="310"/>
        <v>0</v>
      </c>
      <c r="CH205" s="59">
        <f t="shared" si="311"/>
        <v>0</v>
      </c>
      <c r="CI205" s="59">
        <f t="shared" si="312"/>
        <v>0</v>
      </c>
      <c r="CK205" s="59">
        <f t="shared" si="313"/>
        <v>0</v>
      </c>
      <c r="CL205" s="59">
        <f t="shared" si="314"/>
        <v>0</v>
      </c>
      <c r="CM205" s="59">
        <f t="shared" si="315"/>
        <v>0</v>
      </c>
      <c r="CN205" s="58">
        <f t="shared" si="316"/>
        <v>0</v>
      </c>
      <c r="CP205" s="59">
        <f t="shared" si="317"/>
        <v>0</v>
      </c>
      <c r="CQ205" s="59">
        <f t="shared" si="318"/>
        <v>0</v>
      </c>
      <c r="CR205" s="59">
        <f t="shared" si="319"/>
        <v>0</v>
      </c>
      <c r="CS205" s="58">
        <f t="shared" si="320"/>
        <v>0</v>
      </c>
      <c r="CU205" s="59">
        <f t="shared" si="321"/>
        <v>0</v>
      </c>
      <c r="CV205" s="59">
        <f t="shared" si="322"/>
        <v>0</v>
      </c>
      <c r="CX205" s="59">
        <f t="shared" si="323"/>
        <v>0</v>
      </c>
      <c r="CY205" s="59">
        <f t="shared" si="324"/>
        <v>0</v>
      </c>
      <c r="CZ205" s="58">
        <f t="shared" si="325"/>
        <v>0</v>
      </c>
      <c r="DB205" s="59">
        <f t="shared" si="326"/>
        <v>0</v>
      </c>
      <c r="DC205" s="59">
        <f t="shared" si="327"/>
        <v>0</v>
      </c>
      <c r="DD205" s="58">
        <f t="shared" si="328"/>
        <v>0</v>
      </c>
      <c r="DF205" s="58">
        <f t="shared" si="329"/>
        <v>0</v>
      </c>
      <c r="DH205" s="58">
        <f t="shared" si="330"/>
        <v>0</v>
      </c>
      <c r="DJ205" s="57">
        <f t="shared" si="331"/>
        <v>0</v>
      </c>
      <c r="DK205" s="57">
        <f t="shared" si="332"/>
        <v>0</v>
      </c>
      <c r="DL205" s="59">
        <f t="shared" si="333"/>
        <v>0</v>
      </c>
      <c r="DM205" s="58">
        <f t="shared" si="334"/>
        <v>0</v>
      </c>
      <c r="DO205" s="56">
        <f t="shared" si="335"/>
        <v>0</v>
      </c>
      <c r="DP205" s="14">
        <f t="shared" si="336"/>
        <v>0</v>
      </c>
      <c r="DQ205" s="59">
        <f t="shared" si="337"/>
        <v>0</v>
      </c>
      <c r="DR205" s="49">
        <f t="shared" si="338"/>
        <v>0</v>
      </c>
      <c r="DT205" s="58">
        <f t="shared" si="339"/>
        <v>0</v>
      </c>
      <c r="DU205" s="58"/>
      <c r="DV205" s="59">
        <f t="shared" si="340"/>
        <v>0</v>
      </c>
      <c r="DX205" s="58">
        <f t="shared" si="341"/>
        <v>0</v>
      </c>
      <c r="EA205" s="59">
        <f t="shared" si="342"/>
        <v>0</v>
      </c>
      <c r="EB205" s="59">
        <f t="shared" si="343"/>
        <v>0</v>
      </c>
      <c r="EC205" s="58">
        <f t="shared" si="344"/>
        <v>0</v>
      </c>
      <c r="EE205" s="29">
        <f t="shared" si="345"/>
        <v>0</v>
      </c>
      <c r="EF205" s="29">
        <f t="shared" si="346"/>
        <v>0</v>
      </c>
      <c r="EG205" s="58">
        <f t="shared" si="347"/>
        <v>0</v>
      </c>
      <c r="EI205" s="58">
        <f t="shared" si="348"/>
        <v>0</v>
      </c>
      <c r="EK205" s="59">
        <v>203</v>
      </c>
      <c r="EL205" s="59">
        <f>APE!$N$91*EO204</f>
        <v>0</v>
      </c>
      <c r="EM205" s="59">
        <f>IF(EK205&gt;APE!$O$91,0,IF(EK205&gt;APE!$P$91,IF(APE!$E$91="SAC",APE!$C$93/(APE!$O$91-APE!$P$91),IF(APE!$E$91="PRICE",IF(EK205&gt;APE!$D$91,EN205-EL205,EN205-EL205-APE!$C$95/APE!$D$91),0)),0))</f>
        <v>0</v>
      </c>
      <c r="EN205" s="59">
        <f>IF(EK205&gt;APE!$O$91,0,IF(APE!$E$91="SAC",EL205+EM205,IF(APE!$E$91="PRICE",IF(EK205&gt;APE!$P$91,APE!$C$93*APE!$G$91,EL205),0)))</f>
        <v>0</v>
      </c>
      <c r="EO205" s="59">
        <f t="shared" si="349"/>
        <v>0</v>
      </c>
    </row>
    <row r="206" spans="21:145" x14ac:dyDescent="0.25">
      <c r="U206" s="61">
        <f t="shared" si="272"/>
        <v>51501</v>
      </c>
      <c r="V206" s="25">
        <f t="shared" si="270"/>
        <v>2040</v>
      </c>
      <c r="W206" s="25">
        <f t="shared" si="271"/>
        <v>12</v>
      </c>
      <c r="X206" s="25"/>
      <c r="Y206" s="25"/>
      <c r="Z206" s="62">
        <f t="shared" si="273"/>
        <v>0</v>
      </c>
      <c r="AA206" s="62">
        <f t="shared" si="274"/>
        <v>0</v>
      </c>
      <c r="AB206" s="62">
        <f t="shared" si="275"/>
        <v>0</v>
      </c>
      <c r="AC206" s="33">
        <f t="shared" si="276"/>
        <v>0</v>
      </c>
      <c r="AD206" s="69">
        <f t="shared" si="277"/>
        <v>0.87323646898807605</v>
      </c>
      <c r="AE206" s="70">
        <f t="shared" si="278"/>
        <v>0</v>
      </c>
      <c r="AF206" s="9"/>
      <c r="AG206" s="9"/>
      <c r="AH206" s="9"/>
      <c r="AI206" s="9"/>
      <c r="AJ206" s="9"/>
      <c r="AK206" s="9"/>
      <c r="AL206" s="9"/>
      <c r="AM206" s="75">
        <f t="shared" si="269"/>
        <v>0</v>
      </c>
      <c r="AN206" s="9"/>
      <c r="AO206" s="74">
        <f t="shared" si="279"/>
        <v>0</v>
      </c>
      <c r="AP206" s="75">
        <f t="shared" si="280"/>
        <v>0</v>
      </c>
      <c r="AQ206" s="76">
        <f t="shared" si="281"/>
        <v>0</v>
      </c>
      <c r="AR206" s="9"/>
      <c r="AS206" s="75">
        <f t="shared" si="282"/>
        <v>0</v>
      </c>
      <c r="AT206" s="74">
        <f t="shared" si="283"/>
        <v>0</v>
      </c>
      <c r="AU206" s="33">
        <f t="shared" si="284"/>
        <v>0</v>
      </c>
      <c r="AV206" s="9"/>
      <c r="AW206" s="74">
        <f t="shared" si="285"/>
        <v>0</v>
      </c>
      <c r="AX206" s="75">
        <f t="shared" si="286"/>
        <v>0</v>
      </c>
      <c r="AY206" s="76">
        <f t="shared" si="287"/>
        <v>0</v>
      </c>
      <c r="BB206" s="59">
        <f t="shared" si="288"/>
        <v>0</v>
      </c>
      <c r="BC206" s="59">
        <f t="shared" si="289"/>
        <v>0</v>
      </c>
      <c r="BD206" s="59">
        <f t="shared" si="290"/>
        <v>0</v>
      </c>
      <c r="BF206" s="59">
        <f t="shared" si="291"/>
        <v>0</v>
      </c>
      <c r="BG206" s="59">
        <f t="shared" si="292"/>
        <v>0</v>
      </c>
      <c r="BH206" s="59">
        <f t="shared" si="293"/>
        <v>0</v>
      </c>
      <c r="BI206" s="58">
        <f t="shared" si="294"/>
        <v>0</v>
      </c>
      <c r="BK206" s="59">
        <f t="shared" si="295"/>
        <v>0</v>
      </c>
      <c r="BL206" s="59">
        <f t="shared" si="296"/>
        <v>0</v>
      </c>
      <c r="BM206" s="59">
        <f t="shared" si="297"/>
        <v>0</v>
      </c>
      <c r="BN206" s="58">
        <f t="shared" si="298"/>
        <v>0</v>
      </c>
      <c r="BP206" s="58">
        <f t="shared" si="299"/>
        <v>0</v>
      </c>
      <c r="BR206" s="57">
        <f t="shared" si="300"/>
        <v>0</v>
      </c>
      <c r="BS206" s="57">
        <f t="shared" si="301"/>
        <v>0</v>
      </c>
      <c r="BT206" s="59">
        <f t="shared" si="302"/>
        <v>0</v>
      </c>
      <c r="BU206" s="58">
        <f t="shared" si="303"/>
        <v>0</v>
      </c>
      <c r="BW206" s="56">
        <f t="shared" si="304"/>
        <v>0</v>
      </c>
      <c r="BX206" s="14">
        <f t="shared" si="305"/>
        <v>0</v>
      </c>
      <c r="BY206" s="59">
        <f t="shared" si="306"/>
        <v>0</v>
      </c>
      <c r="BZ206" s="58">
        <f t="shared" si="307"/>
        <v>0</v>
      </c>
      <c r="CB206" s="58">
        <f t="shared" si="308"/>
        <v>0</v>
      </c>
      <c r="CD206" s="58">
        <f t="shared" si="309"/>
        <v>0</v>
      </c>
      <c r="CG206" s="59">
        <f t="shared" si="310"/>
        <v>0</v>
      </c>
      <c r="CH206" s="59">
        <f t="shared" si="311"/>
        <v>0</v>
      </c>
      <c r="CI206" s="59">
        <f t="shared" si="312"/>
        <v>0</v>
      </c>
      <c r="CK206" s="59">
        <f t="shared" si="313"/>
        <v>0</v>
      </c>
      <c r="CL206" s="59">
        <f t="shared" si="314"/>
        <v>0</v>
      </c>
      <c r="CM206" s="59">
        <f t="shared" si="315"/>
        <v>0</v>
      </c>
      <c r="CN206" s="58">
        <f t="shared" si="316"/>
        <v>0</v>
      </c>
      <c r="CP206" s="59">
        <f t="shared" si="317"/>
        <v>0</v>
      </c>
      <c r="CQ206" s="59">
        <f t="shared" si="318"/>
        <v>0</v>
      </c>
      <c r="CR206" s="59">
        <f t="shared" si="319"/>
        <v>0</v>
      </c>
      <c r="CS206" s="58">
        <f t="shared" si="320"/>
        <v>0</v>
      </c>
      <c r="CU206" s="59">
        <f t="shared" si="321"/>
        <v>0</v>
      </c>
      <c r="CV206" s="59">
        <f t="shared" si="322"/>
        <v>0</v>
      </c>
      <c r="CX206" s="59">
        <f t="shared" si="323"/>
        <v>0</v>
      </c>
      <c r="CY206" s="59">
        <f t="shared" si="324"/>
        <v>0</v>
      </c>
      <c r="CZ206" s="58">
        <f t="shared" si="325"/>
        <v>0</v>
      </c>
      <c r="DB206" s="59">
        <f t="shared" si="326"/>
        <v>0</v>
      </c>
      <c r="DC206" s="59">
        <f t="shared" si="327"/>
        <v>0</v>
      </c>
      <c r="DD206" s="58">
        <f t="shared" si="328"/>
        <v>0</v>
      </c>
      <c r="DF206" s="58">
        <f t="shared" si="329"/>
        <v>0</v>
      </c>
      <c r="DH206" s="58">
        <f t="shared" si="330"/>
        <v>0</v>
      </c>
      <c r="DJ206" s="57">
        <f t="shared" si="331"/>
        <v>0</v>
      </c>
      <c r="DK206" s="57">
        <f t="shared" si="332"/>
        <v>0</v>
      </c>
      <c r="DL206" s="59">
        <f t="shared" si="333"/>
        <v>0</v>
      </c>
      <c r="DM206" s="58">
        <f t="shared" si="334"/>
        <v>0</v>
      </c>
      <c r="DO206" s="56">
        <f t="shared" si="335"/>
        <v>0</v>
      </c>
      <c r="DP206" s="14">
        <f t="shared" si="336"/>
        <v>0</v>
      </c>
      <c r="DQ206" s="59">
        <f t="shared" si="337"/>
        <v>0</v>
      </c>
      <c r="DR206" s="49">
        <f t="shared" si="338"/>
        <v>0</v>
      </c>
      <c r="DT206" s="58">
        <f t="shared" si="339"/>
        <v>0</v>
      </c>
      <c r="DU206" s="58"/>
      <c r="DV206" s="59">
        <f t="shared" si="340"/>
        <v>0</v>
      </c>
      <c r="DX206" s="58">
        <f t="shared" si="341"/>
        <v>0</v>
      </c>
      <c r="EA206" s="59">
        <f t="shared" si="342"/>
        <v>0</v>
      </c>
      <c r="EB206" s="59">
        <f t="shared" si="343"/>
        <v>0</v>
      </c>
      <c r="EC206" s="58">
        <f t="shared" si="344"/>
        <v>0</v>
      </c>
      <c r="EE206" s="29">
        <f t="shared" si="345"/>
        <v>0</v>
      </c>
      <c r="EF206" s="29">
        <f t="shared" si="346"/>
        <v>0</v>
      </c>
      <c r="EG206" s="58">
        <f t="shared" si="347"/>
        <v>0</v>
      </c>
      <c r="EI206" s="58">
        <f t="shared" si="348"/>
        <v>0</v>
      </c>
      <c r="EK206" s="59">
        <v>204</v>
      </c>
      <c r="EL206" s="59">
        <f>APE!$N$91*EO205</f>
        <v>0</v>
      </c>
      <c r="EM206" s="59">
        <f>IF(EK206&gt;APE!$O$91,0,IF(EK206&gt;APE!$P$91,IF(APE!$E$91="SAC",APE!$C$93/(APE!$O$91-APE!$P$91),IF(APE!$E$91="PRICE",IF(EK206&gt;APE!$D$91,EN206-EL206,EN206-EL206-APE!$C$95/APE!$D$91),0)),0))</f>
        <v>0</v>
      </c>
      <c r="EN206" s="59">
        <f>IF(EK206&gt;APE!$O$91,0,IF(APE!$E$91="SAC",EL206+EM206,IF(APE!$E$91="PRICE",IF(EK206&gt;APE!$P$91,APE!$C$93*APE!$G$91,EL206),0)))</f>
        <v>0</v>
      </c>
      <c r="EO206" s="59">
        <f t="shared" si="349"/>
        <v>0</v>
      </c>
    </row>
    <row r="207" spans="21:145" s="16" customFormat="1" x14ac:dyDescent="0.25">
      <c r="U207" s="61">
        <f t="shared" si="272"/>
        <v>51532</v>
      </c>
      <c r="V207" s="25">
        <f t="shared" si="270"/>
        <v>2041</v>
      </c>
      <c r="W207" s="25">
        <f t="shared" si="271"/>
        <v>1</v>
      </c>
      <c r="X207" s="25"/>
      <c r="Y207" s="28"/>
      <c r="Z207" s="62">
        <f t="shared" si="273"/>
        <v>0</v>
      </c>
      <c r="AA207" s="62">
        <f t="shared" si="274"/>
        <v>0</v>
      </c>
      <c r="AB207" s="62">
        <f t="shared" si="275"/>
        <v>0</v>
      </c>
      <c r="AC207" s="33">
        <f t="shared" si="276"/>
        <v>0</v>
      </c>
      <c r="AD207" s="69">
        <f t="shared" si="277"/>
        <v>0.8726564350732996</v>
      </c>
      <c r="AE207" s="70">
        <f t="shared" si="278"/>
        <v>0</v>
      </c>
      <c r="AF207" s="9"/>
      <c r="AG207" s="9"/>
      <c r="AH207" s="9"/>
      <c r="AI207" s="9"/>
      <c r="AJ207" s="9"/>
      <c r="AK207" s="9"/>
      <c r="AL207" s="9"/>
      <c r="AM207" s="75">
        <f t="shared" ref="AM207:AM270" si="350">AM195*IF(V207&gt;$J$37,0,1)</f>
        <v>0</v>
      </c>
      <c r="AN207" s="9"/>
      <c r="AO207" s="74">
        <f t="shared" si="279"/>
        <v>0</v>
      </c>
      <c r="AP207" s="75">
        <f t="shared" si="280"/>
        <v>0</v>
      </c>
      <c r="AQ207" s="76">
        <f t="shared" si="281"/>
        <v>0</v>
      </c>
      <c r="AR207" s="9"/>
      <c r="AS207" s="75">
        <f t="shared" si="282"/>
        <v>0</v>
      </c>
      <c r="AT207" s="74">
        <f t="shared" si="283"/>
        <v>0</v>
      </c>
      <c r="AU207" s="33">
        <f t="shared" si="284"/>
        <v>0</v>
      </c>
      <c r="AV207" s="9"/>
      <c r="AW207" s="74">
        <f t="shared" si="285"/>
        <v>0</v>
      </c>
      <c r="AX207" s="75">
        <f t="shared" si="286"/>
        <v>0</v>
      </c>
      <c r="AY207" s="76">
        <f t="shared" si="287"/>
        <v>0</v>
      </c>
      <c r="BB207" s="59">
        <f t="shared" si="288"/>
        <v>0</v>
      </c>
      <c r="BC207" s="59">
        <f t="shared" si="289"/>
        <v>0</v>
      </c>
      <c r="BD207" s="59">
        <f t="shared" si="290"/>
        <v>0</v>
      </c>
      <c r="BF207" s="59">
        <f t="shared" si="291"/>
        <v>0</v>
      </c>
      <c r="BG207" s="59">
        <f t="shared" si="292"/>
        <v>0</v>
      </c>
      <c r="BH207" s="59">
        <f t="shared" si="293"/>
        <v>0</v>
      </c>
      <c r="BI207" s="58">
        <f t="shared" si="294"/>
        <v>0</v>
      </c>
      <c r="BK207" s="59">
        <f t="shared" si="295"/>
        <v>0</v>
      </c>
      <c r="BL207" s="59">
        <f t="shared" si="296"/>
        <v>0</v>
      </c>
      <c r="BM207" s="59">
        <f t="shared" si="297"/>
        <v>0</v>
      </c>
      <c r="BN207" s="58">
        <f t="shared" si="298"/>
        <v>0</v>
      </c>
      <c r="BP207" s="58">
        <f t="shared" si="299"/>
        <v>0</v>
      </c>
      <c r="BR207" s="57">
        <f t="shared" si="300"/>
        <v>0</v>
      </c>
      <c r="BS207" s="57">
        <f t="shared" si="301"/>
        <v>0</v>
      </c>
      <c r="BT207" s="59">
        <f t="shared" si="302"/>
        <v>0</v>
      </c>
      <c r="BU207" s="58">
        <f t="shared" si="303"/>
        <v>0</v>
      </c>
      <c r="BW207" s="56">
        <f t="shared" si="304"/>
        <v>0</v>
      </c>
      <c r="BX207" s="14">
        <f t="shared" si="305"/>
        <v>0</v>
      </c>
      <c r="BY207" s="59">
        <f t="shared" si="306"/>
        <v>0</v>
      </c>
      <c r="BZ207" s="58">
        <f t="shared" si="307"/>
        <v>0</v>
      </c>
      <c r="CB207" s="58">
        <f t="shared" si="308"/>
        <v>0</v>
      </c>
      <c r="CD207" s="58">
        <f t="shared" si="309"/>
        <v>0</v>
      </c>
      <c r="CG207" s="59">
        <f t="shared" si="310"/>
        <v>0</v>
      </c>
      <c r="CH207" s="59">
        <f t="shared" si="311"/>
        <v>0</v>
      </c>
      <c r="CI207" s="59">
        <f t="shared" si="312"/>
        <v>0</v>
      </c>
      <c r="CK207" s="59">
        <f t="shared" si="313"/>
        <v>0</v>
      </c>
      <c r="CL207" s="59">
        <f t="shared" si="314"/>
        <v>0</v>
      </c>
      <c r="CM207" s="59">
        <f t="shared" si="315"/>
        <v>0</v>
      </c>
      <c r="CN207" s="58">
        <f t="shared" si="316"/>
        <v>0</v>
      </c>
      <c r="CP207" s="59">
        <f t="shared" si="317"/>
        <v>0</v>
      </c>
      <c r="CQ207" s="59">
        <f t="shared" si="318"/>
        <v>0</v>
      </c>
      <c r="CR207" s="59">
        <f t="shared" si="319"/>
        <v>0</v>
      </c>
      <c r="CS207" s="58">
        <f t="shared" si="320"/>
        <v>0</v>
      </c>
      <c r="CU207" s="59">
        <f t="shared" si="321"/>
        <v>0</v>
      </c>
      <c r="CV207" s="59">
        <f t="shared" si="322"/>
        <v>0</v>
      </c>
      <c r="CX207" s="59">
        <f t="shared" si="323"/>
        <v>0</v>
      </c>
      <c r="CY207" s="59">
        <f t="shared" si="324"/>
        <v>0</v>
      </c>
      <c r="CZ207" s="58">
        <f t="shared" si="325"/>
        <v>0</v>
      </c>
      <c r="DB207" s="59">
        <f t="shared" si="326"/>
        <v>0</v>
      </c>
      <c r="DC207" s="59">
        <f t="shared" si="327"/>
        <v>0</v>
      </c>
      <c r="DD207" s="58">
        <f t="shared" si="328"/>
        <v>0</v>
      </c>
      <c r="DF207" s="58">
        <f t="shared" si="329"/>
        <v>0</v>
      </c>
      <c r="DH207" s="58">
        <f t="shared" si="330"/>
        <v>0</v>
      </c>
      <c r="DJ207" s="57">
        <f t="shared" si="331"/>
        <v>0</v>
      </c>
      <c r="DK207" s="57">
        <f t="shared" si="332"/>
        <v>0</v>
      </c>
      <c r="DL207" s="59">
        <f t="shared" si="333"/>
        <v>0</v>
      </c>
      <c r="DM207" s="58">
        <f t="shared" si="334"/>
        <v>0</v>
      </c>
      <c r="DO207" s="56">
        <f t="shared" si="335"/>
        <v>0</v>
      </c>
      <c r="DP207" s="14">
        <f t="shared" si="336"/>
        <v>0</v>
      </c>
      <c r="DQ207" s="59">
        <f t="shared" si="337"/>
        <v>0</v>
      </c>
      <c r="DR207" s="49">
        <f t="shared" si="338"/>
        <v>0</v>
      </c>
      <c r="DT207" s="58">
        <f t="shared" si="339"/>
        <v>0</v>
      </c>
      <c r="DU207" s="58"/>
      <c r="DV207" s="59">
        <f t="shared" si="340"/>
        <v>0</v>
      </c>
      <c r="DX207" s="58">
        <f t="shared" si="341"/>
        <v>0</v>
      </c>
      <c r="EA207" s="59">
        <f t="shared" si="342"/>
        <v>0</v>
      </c>
      <c r="EB207" s="59">
        <f t="shared" si="343"/>
        <v>0</v>
      </c>
      <c r="EC207" s="58">
        <f t="shared" si="344"/>
        <v>0</v>
      </c>
      <c r="EE207" s="29">
        <f t="shared" si="345"/>
        <v>0</v>
      </c>
      <c r="EF207" s="29">
        <f t="shared" si="346"/>
        <v>0</v>
      </c>
      <c r="EG207" s="58">
        <f t="shared" si="347"/>
        <v>0</v>
      </c>
      <c r="EI207" s="58">
        <f t="shared" si="348"/>
        <v>0</v>
      </c>
      <c r="EK207" s="59">
        <v>205</v>
      </c>
      <c r="EL207" s="59">
        <f>APE!$N$91*EO206</f>
        <v>0</v>
      </c>
      <c r="EM207" s="59">
        <f>IF(EK207&gt;APE!$O$91,0,IF(EK207&gt;APE!$P$91,IF(APE!$E$91="SAC",APE!$C$93/(APE!$O$91-APE!$P$91),IF(APE!$E$91="PRICE",IF(EK207&gt;APE!$D$91,EN207-EL207,EN207-EL207-APE!$C$95/APE!$D$91),0)),0))</f>
        <v>0</v>
      </c>
      <c r="EN207" s="59">
        <f>IF(EK207&gt;APE!$O$91,0,IF(APE!$E$91="SAC",EL207+EM207,IF(APE!$E$91="PRICE",IF(EK207&gt;APE!$P$91,APE!$C$93*APE!$G$91,EL207),0)))</f>
        <v>0</v>
      </c>
      <c r="EO207" s="59">
        <f t="shared" si="349"/>
        <v>0</v>
      </c>
    </row>
    <row r="208" spans="21:145" x14ac:dyDescent="0.25">
      <c r="U208" s="61">
        <f t="shared" si="272"/>
        <v>51560</v>
      </c>
      <c r="V208" s="25">
        <f t="shared" si="270"/>
        <v>2041</v>
      </c>
      <c r="W208" s="25">
        <f t="shared" si="271"/>
        <v>2</v>
      </c>
      <c r="X208" s="25"/>
      <c r="Y208" s="25"/>
      <c r="Z208" s="62">
        <f t="shared" si="273"/>
        <v>0</v>
      </c>
      <c r="AA208" s="62">
        <f t="shared" si="274"/>
        <v>0</v>
      </c>
      <c r="AB208" s="62">
        <f t="shared" si="275"/>
        <v>0</v>
      </c>
      <c r="AC208" s="33">
        <f t="shared" si="276"/>
        <v>0</v>
      </c>
      <c r="AD208" s="69">
        <f t="shared" si="277"/>
        <v>0.87207678643714381</v>
      </c>
      <c r="AE208" s="70">
        <f t="shared" si="278"/>
        <v>0</v>
      </c>
      <c r="AF208" s="9"/>
      <c r="AG208" s="9"/>
      <c r="AH208" s="9"/>
      <c r="AI208" s="9"/>
      <c r="AJ208" s="9"/>
      <c r="AK208" s="9"/>
      <c r="AL208" s="9"/>
      <c r="AM208" s="75">
        <f t="shared" si="350"/>
        <v>0</v>
      </c>
      <c r="AN208" s="9"/>
      <c r="AO208" s="74">
        <f t="shared" si="279"/>
        <v>0</v>
      </c>
      <c r="AP208" s="75">
        <f t="shared" si="280"/>
        <v>0</v>
      </c>
      <c r="AQ208" s="76">
        <f t="shared" si="281"/>
        <v>0</v>
      </c>
      <c r="AR208" s="9"/>
      <c r="AS208" s="75">
        <f t="shared" si="282"/>
        <v>0</v>
      </c>
      <c r="AT208" s="74">
        <f t="shared" si="283"/>
        <v>0</v>
      </c>
      <c r="AU208" s="33">
        <f t="shared" si="284"/>
        <v>0</v>
      </c>
      <c r="AV208" s="9"/>
      <c r="AW208" s="74">
        <f t="shared" si="285"/>
        <v>0</v>
      </c>
      <c r="AX208" s="75">
        <f t="shared" si="286"/>
        <v>0</v>
      </c>
      <c r="AY208" s="76">
        <f t="shared" si="287"/>
        <v>0</v>
      </c>
      <c r="BB208" s="59">
        <f t="shared" si="288"/>
        <v>0</v>
      </c>
      <c r="BC208" s="59">
        <f t="shared" si="289"/>
        <v>0</v>
      </c>
      <c r="BD208" s="59">
        <f t="shared" si="290"/>
        <v>0</v>
      </c>
      <c r="BF208" s="59">
        <f t="shared" si="291"/>
        <v>0</v>
      </c>
      <c r="BG208" s="59">
        <f t="shared" si="292"/>
        <v>0</v>
      </c>
      <c r="BH208" s="59">
        <f t="shared" si="293"/>
        <v>0</v>
      </c>
      <c r="BI208" s="58">
        <f t="shared" si="294"/>
        <v>0</v>
      </c>
      <c r="BK208" s="59">
        <f t="shared" si="295"/>
        <v>0</v>
      </c>
      <c r="BL208" s="59">
        <f t="shared" si="296"/>
        <v>0</v>
      </c>
      <c r="BM208" s="59">
        <f t="shared" si="297"/>
        <v>0</v>
      </c>
      <c r="BN208" s="58">
        <f t="shared" si="298"/>
        <v>0</v>
      </c>
      <c r="BP208" s="58">
        <f t="shared" si="299"/>
        <v>0</v>
      </c>
      <c r="BR208" s="57">
        <f t="shared" si="300"/>
        <v>0</v>
      </c>
      <c r="BS208" s="57">
        <f t="shared" si="301"/>
        <v>0</v>
      </c>
      <c r="BT208" s="59">
        <f t="shared" si="302"/>
        <v>0</v>
      </c>
      <c r="BU208" s="58">
        <f t="shared" si="303"/>
        <v>0</v>
      </c>
      <c r="BW208" s="56">
        <f t="shared" si="304"/>
        <v>0</v>
      </c>
      <c r="BX208" s="14">
        <f t="shared" si="305"/>
        <v>0</v>
      </c>
      <c r="BY208" s="59">
        <f t="shared" si="306"/>
        <v>0</v>
      </c>
      <c r="BZ208" s="58">
        <f t="shared" si="307"/>
        <v>0</v>
      </c>
      <c r="CB208" s="58">
        <f t="shared" si="308"/>
        <v>0</v>
      </c>
      <c r="CD208" s="58">
        <f t="shared" si="309"/>
        <v>0</v>
      </c>
      <c r="CG208" s="59">
        <f t="shared" si="310"/>
        <v>0</v>
      </c>
      <c r="CH208" s="59">
        <f t="shared" si="311"/>
        <v>0</v>
      </c>
      <c r="CI208" s="59">
        <f t="shared" si="312"/>
        <v>0</v>
      </c>
      <c r="CK208" s="59">
        <f t="shared" si="313"/>
        <v>0</v>
      </c>
      <c r="CL208" s="59">
        <f t="shared" si="314"/>
        <v>0</v>
      </c>
      <c r="CM208" s="59">
        <f t="shared" si="315"/>
        <v>0</v>
      </c>
      <c r="CN208" s="58">
        <f t="shared" si="316"/>
        <v>0</v>
      </c>
      <c r="CP208" s="59">
        <f t="shared" si="317"/>
        <v>0</v>
      </c>
      <c r="CQ208" s="59">
        <f t="shared" si="318"/>
        <v>0</v>
      </c>
      <c r="CR208" s="59">
        <f t="shared" si="319"/>
        <v>0</v>
      </c>
      <c r="CS208" s="58">
        <f t="shared" si="320"/>
        <v>0</v>
      </c>
      <c r="CU208" s="59">
        <f t="shared" si="321"/>
        <v>0</v>
      </c>
      <c r="CV208" s="59">
        <f t="shared" si="322"/>
        <v>0</v>
      </c>
      <c r="CX208" s="59">
        <f t="shared" si="323"/>
        <v>0</v>
      </c>
      <c r="CY208" s="59">
        <f t="shared" si="324"/>
        <v>0</v>
      </c>
      <c r="CZ208" s="58">
        <f t="shared" si="325"/>
        <v>0</v>
      </c>
      <c r="DB208" s="59">
        <f t="shared" si="326"/>
        <v>0</v>
      </c>
      <c r="DC208" s="59">
        <f t="shared" si="327"/>
        <v>0</v>
      </c>
      <c r="DD208" s="58">
        <f t="shared" si="328"/>
        <v>0</v>
      </c>
      <c r="DF208" s="58">
        <f t="shared" si="329"/>
        <v>0</v>
      </c>
      <c r="DH208" s="58">
        <f t="shared" si="330"/>
        <v>0</v>
      </c>
      <c r="DJ208" s="57">
        <f t="shared" si="331"/>
        <v>0</v>
      </c>
      <c r="DK208" s="57">
        <f t="shared" si="332"/>
        <v>0</v>
      </c>
      <c r="DL208" s="59">
        <f t="shared" si="333"/>
        <v>0</v>
      </c>
      <c r="DM208" s="58">
        <f t="shared" si="334"/>
        <v>0</v>
      </c>
      <c r="DO208" s="56">
        <f t="shared" si="335"/>
        <v>0</v>
      </c>
      <c r="DP208" s="14">
        <f t="shared" si="336"/>
        <v>0</v>
      </c>
      <c r="DQ208" s="59">
        <f t="shared" si="337"/>
        <v>0</v>
      </c>
      <c r="DR208" s="49">
        <f t="shared" si="338"/>
        <v>0</v>
      </c>
      <c r="DT208" s="58">
        <f t="shared" si="339"/>
        <v>0</v>
      </c>
      <c r="DU208" s="58"/>
      <c r="DV208" s="59">
        <f t="shared" si="340"/>
        <v>0</v>
      </c>
      <c r="DX208" s="58">
        <f t="shared" si="341"/>
        <v>0</v>
      </c>
      <c r="EA208" s="59">
        <f t="shared" si="342"/>
        <v>0</v>
      </c>
      <c r="EB208" s="59">
        <f t="shared" si="343"/>
        <v>0</v>
      </c>
      <c r="EC208" s="58">
        <f t="shared" si="344"/>
        <v>0</v>
      </c>
      <c r="EE208" s="29">
        <f t="shared" si="345"/>
        <v>0</v>
      </c>
      <c r="EF208" s="29">
        <f t="shared" si="346"/>
        <v>0</v>
      </c>
      <c r="EG208" s="58">
        <f t="shared" si="347"/>
        <v>0</v>
      </c>
      <c r="EI208" s="58">
        <f t="shared" si="348"/>
        <v>0</v>
      </c>
      <c r="EK208" s="59">
        <v>206</v>
      </c>
      <c r="EL208" s="59">
        <f>APE!$N$91*EO207</f>
        <v>0</v>
      </c>
      <c r="EM208" s="59">
        <f>IF(EK208&gt;APE!$O$91,0,IF(EK208&gt;APE!$P$91,IF(APE!$E$91="SAC",APE!$C$93/(APE!$O$91-APE!$P$91),IF(APE!$E$91="PRICE",IF(EK208&gt;APE!$D$91,EN208-EL208,EN208-EL208-APE!$C$95/APE!$D$91),0)),0))</f>
        <v>0</v>
      </c>
      <c r="EN208" s="59">
        <f>IF(EK208&gt;APE!$O$91,0,IF(APE!$E$91="SAC",EL208+EM208,IF(APE!$E$91="PRICE",IF(EK208&gt;APE!$P$91,APE!$C$93*APE!$G$91,EL208),0)))</f>
        <v>0</v>
      </c>
      <c r="EO208" s="59">
        <f t="shared" si="349"/>
        <v>0</v>
      </c>
    </row>
    <row r="209" spans="21:145" x14ac:dyDescent="0.25">
      <c r="U209" s="61">
        <f t="shared" si="272"/>
        <v>51591</v>
      </c>
      <c r="V209" s="25">
        <f t="shared" si="270"/>
        <v>2041</v>
      </c>
      <c r="W209" s="25">
        <f t="shared" si="271"/>
        <v>3</v>
      </c>
      <c r="X209" s="25"/>
      <c r="Y209" s="25"/>
      <c r="Z209" s="62">
        <f t="shared" si="273"/>
        <v>0</v>
      </c>
      <c r="AA209" s="62">
        <f t="shared" si="274"/>
        <v>0</v>
      </c>
      <c r="AB209" s="62">
        <f t="shared" si="275"/>
        <v>0</v>
      </c>
      <c r="AC209" s="33">
        <f t="shared" si="276"/>
        <v>0</v>
      </c>
      <c r="AD209" s="69">
        <f t="shared" si="277"/>
        <v>0.8714975228236933</v>
      </c>
      <c r="AE209" s="70">
        <f t="shared" si="278"/>
        <v>0</v>
      </c>
      <c r="AF209" s="9"/>
      <c r="AG209" s="9"/>
      <c r="AH209" s="9"/>
      <c r="AI209" s="9"/>
      <c r="AJ209" s="9"/>
      <c r="AK209" s="9"/>
      <c r="AL209" s="9"/>
      <c r="AM209" s="75">
        <f t="shared" si="350"/>
        <v>0</v>
      </c>
      <c r="AN209" s="9"/>
      <c r="AO209" s="74">
        <f t="shared" si="279"/>
        <v>0</v>
      </c>
      <c r="AP209" s="75">
        <f t="shared" si="280"/>
        <v>0</v>
      </c>
      <c r="AQ209" s="76">
        <f t="shared" si="281"/>
        <v>0</v>
      </c>
      <c r="AR209" s="9"/>
      <c r="AS209" s="75">
        <f t="shared" si="282"/>
        <v>0</v>
      </c>
      <c r="AT209" s="74">
        <f t="shared" si="283"/>
        <v>0</v>
      </c>
      <c r="AU209" s="33">
        <f t="shared" si="284"/>
        <v>0</v>
      </c>
      <c r="AV209" s="9"/>
      <c r="AW209" s="74">
        <f t="shared" si="285"/>
        <v>0</v>
      </c>
      <c r="AX209" s="75">
        <f t="shared" si="286"/>
        <v>0</v>
      </c>
      <c r="AY209" s="76">
        <f t="shared" si="287"/>
        <v>0</v>
      </c>
      <c r="BB209" s="59">
        <f t="shared" si="288"/>
        <v>0</v>
      </c>
      <c r="BC209" s="59">
        <f t="shared" si="289"/>
        <v>0</v>
      </c>
      <c r="BD209" s="59">
        <f t="shared" si="290"/>
        <v>0</v>
      </c>
      <c r="BF209" s="59">
        <f t="shared" si="291"/>
        <v>0</v>
      </c>
      <c r="BG209" s="59">
        <f t="shared" si="292"/>
        <v>0</v>
      </c>
      <c r="BH209" s="59">
        <f t="shared" si="293"/>
        <v>0</v>
      </c>
      <c r="BI209" s="58">
        <f t="shared" si="294"/>
        <v>0</v>
      </c>
      <c r="BK209" s="59">
        <f t="shared" si="295"/>
        <v>0</v>
      </c>
      <c r="BL209" s="59">
        <f t="shared" si="296"/>
        <v>0</v>
      </c>
      <c r="BM209" s="59">
        <f t="shared" si="297"/>
        <v>0</v>
      </c>
      <c r="BN209" s="58">
        <f t="shared" si="298"/>
        <v>0</v>
      </c>
      <c r="BP209" s="58">
        <f t="shared" si="299"/>
        <v>0</v>
      </c>
      <c r="BR209" s="57">
        <f t="shared" si="300"/>
        <v>0</v>
      </c>
      <c r="BS209" s="57">
        <f t="shared" si="301"/>
        <v>0</v>
      </c>
      <c r="BT209" s="59">
        <f t="shared" si="302"/>
        <v>0</v>
      </c>
      <c r="BU209" s="58">
        <f t="shared" si="303"/>
        <v>0</v>
      </c>
      <c r="BW209" s="56">
        <f t="shared" si="304"/>
        <v>0</v>
      </c>
      <c r="BX209" s="14">
        <f t="shared" si="305"/>
        <v>0</v>
      </c>
      <c r="BY209" s="59">
        <f t="shared" si="306"/>
        <v>0</v>
      </c>
      <c r="BZ209" s="58">
        <f t="shared" si="307"/>
        <v>0</v>
      </c>
      <c r="CB209" s="58">
        <f t="shared" si="308"/>
        <v>0</v>
      </c>
      <c r="CD209" s="58">
        <f t="shared" si="309"/>
        <v>0</v>
      </c>
      <c r="CG209" s="59">
        <f t="shared" si="310"/>
        <v>0</v>
      </c>
      <c r="CH209" s="59">
        <f t="shared" si="311"/>
        <v>0</v>
      </c>
      <c r="CI209" s="59">
        <f t="shared" si="312"/>
        <v>0</v>
      </c>
      <c r="CK209" s="59">
        <f t="shared" si="313"/>
        <v>0</v>
      </c>
      <c r="CL209" s="59">
        <f t="shared" si="314"/>
        <v>0</v>
      </c>
      <c r="CM209" s="59">
        <f t="shared" si="315"/>
        <v>0</v>
      </c>
      <c r="CN209" s="58">
        <f t="shared" si="316"/>
        <v>0</v>
      </c>
      <c r="CP209" s="59">
        <f t="shared" si="317"/>
        <v>0</v>
      </c>
      <c r="CQ209" s="59">
        <f t="shared" si="318"/>
        <v>0</v>
      </c>
      <c r="CR209" s="59">
        <f t="shared" si="319"/>
        <v>0</v>
      </c>
      <c r="CS209" s="58">
        <f t="shared" si="320"/>
        <v>0</v>
      </c>
      <c r="CU209" s="59">
        <f t="shared" si="321"/>
        <v>0</v>
      </c>
      <c r="CV209" s="59">
        <f t="shared" si="322"/>
        <v>0</v>
      </c>
      <c r="CX209" s="59">
        <f t="shared" si="323"/>
        <v>0</v>
      </c>
      <c r="CY209" s="59">
        <f t="shared" si="324"/>
        <v>0</v>
      </c>
      <c r="CZ209" s="58">
        <f t="shared" si="325"/>
        <v>0</v>
      </c>
      <c r="DB209" s="59">
        <f t="shared" si="326"/>
        <v>0</v>
      </c>
      <c r="DC209" s="59">
        <f t="shared" si="327"/>
        <v>0</v>
      </c>
      <c r="DD209" s="58">
        <f t="shared" si="328"/>
        <v>0</v>
      </c>
      <c r="DF209" s="58">
        <f t="shared" si="329"/>
        <v>0</v>
      </c>
      <c r="DH209" s="58">
        <f t="shared" si="330"/>
        <v>0</v>
      </c>
      <c r="DJ209" s="57">
        <f t="shared" si="331"/>
        <v>0</v>
      </c>
      <c r="DK209" s="57">
        <f t="shared" si="332"/>
        <v>0</v>
      </c>
      <c r="DL209" s="59">
        <f t="shared" si="333"/>
        <v>0</v>
      </c>
      <c r="DM209" s="58">
        <f t="shared" si="334"/>
        <v>0</v>
      </c>
      <c r="DO209" s="56">
        <f t="shared" si="335"/>
        <v>0</v>
      </c>
      <c r="DP209" s="14">
        <f t="shared" si="336"/>
        <v>0</v>
      </c>
      <c r="DQ209" s="59">
        <f t="shared" si="337"/>
        <v>0</v>
      </c>
      <c r="DR209" s="49">
        <f t="shared" si="338"/>
        <v>0</v>
      </c>
      <c r="DT209" s="58">
        <f t="shared" si="339"/>
        <v>0</v>
      </c>
      <c r="DU209" s="58"/>
      <c r="DV209" s="59">
        <f t="shared" si="340"/>
        <v>0</v>
      </c>
      <c r="DX209" s="58">
        <f t="shared" si="341"/>
        <v>0</v>
      </c>
      <c r="EA209" s="59">
        <f t="shared" si="342"/>
        <v>0</v>
      </c>
      <c r="EB209" s="59">
        <f t="shared" si="343"/>
        <v>0</v>
      </c>
      <c r="EC209" s="58">
        <f t="shared" si="344"/>
        <v>0</v>
      </c>
      <c r="EE209" s="29">
        <f t="shared" si="345"/>
        <v>0</v>
      </c>
      <c r="EF209" s="29">
        <f t="shared" si="346"/>
        <v>0</v>
      </c>
      <c r="EG209" s="58">
        <f t="shared" si="347"/>
        <v>0</v>
      </c>
      <c r="EI209" s="58">
        <f t="shared" si="348"/>
        <v>0</v>
      </c>
      <c r="EK209" s="59">
        <v>207</v>
      </c>
      <c r="EL209" s="59">
        <f>APE!$N$91*EO208</f>
        <v>0</v>
      </c>
      <c r="EM209" s="59">
        <f>IF(EK209&gt;APE!$O$91,0,IF(EK209&gt;APE!$P$91,IF(APE!$E$91="SAC",APE!$C$93/(APE!$O$91-APE!$P$91),IF(APE!$E$91="PRICE",IF(EK209&gt;APE!$D$91,EN209-EL209,EN209-EL209-APE!$C$95/APE!$D$91),0)),0))</f>
        <v>0</v>
      </c>
      <c r="EN209" s="59">
        <f>IF(EK209&gt;APE!$O$91,0,IF(APE!$E$91="SAC",EL209+EM209,IF(APE!$E$91="PRICE",IF(EK209&gt;APE!$P$91,APE!$C$93*APE!$G$91,EL209),0)))</f>
        <v>0</v>
      </c>
      <c r="EO209" s="59">
        <f t="shared" si="349"/>
        <v>0</v>
      </c>
    </row>
    <row r="210" spans="21:145" s="16" customFormat="1" x14ac:dyDescent="0.25">
      <c r="U210" s="61">
        <f t="shared" si="272"/>
        <v>51621</v>
      </c>
      <c r="V210" s="25">
        <f t="shared" si="270"/>
        <v>2041</v>
      </c>
      <c r="W210" s="25">
        <f t="shared" si="271"/>
        <v>4</v>
      </c>
      <c r="X210" s="25"/>
      <c r="Y210" s="28"/>
      <c r="Z210" s="62">
        <f t="shared" si="273"/>
        <v>0</v>
      </c>
      <c r="AA210" s="62">
        <f t="shared" si="274"/>
        <v>0</v>
      </c>
      <c r="AB210" s="62">
        <f t="shared" si="275"/>
        <v>0</v>
      </c>
      <c r="AC210" s="33">
        <f t="shared" si="276"/>
        <v>0</v>
      </c>
      <c r="AD210" s="69">
        <f t="shared" si="277"/>
        <v>0.87091864397720264</v>
      </c>
      <c r="AE210" s="70">
        <f t="shared" si="278"/>
        <v>0</v>
      </c>
      <c r="AF210" s="9"/>
      <c r="AG210" s="9"/>
      <c r="AH210" s="9"/>
      <c r="AI210" s="9"/>
      <c r="AJ210" s="9"/>
      <c r="AK210" s="9"/>
      <c r="AL210" s="9"/>
      <c r="AM210" s="75">
        <f t="shared" si="350"/>
        <v>0</v>
      </c>
      <c r="AN210" s="9"/>
      <c r="AO210" s="74">
        <f t="shared" si="279"/>
        <v>0</v>
      </c>
      <c r="AP210" s="75">
        <f t="shared" si="280"/>
        <v>0</v>
      </c>
      <c r="AQ210" s="76">
        <f t="shared" si="281"/>
        <v>0</v>
      </c>
      <c r="AR210" s="9"/>
      <c r="AS210" s="75">
        <f t="shared" si="282"/>
        <v>0</v>
      </c>
      <c r="AT210" s="74">
        <f t="shared" si="283"/>
        <v>0</v>
      </c>
      <c r="AU210" s="33">
        <f t="shared" si="284"/>
        <v>0</v>
      </c>
      <c r="AV210" s="9"/>
      <c r="AW210" s="74">
        <f t="shared" si="285"/>
        <v>0</v>
      </c>
      <c r="AX210" s="75">
        <f t="shared" si="286"/>
        <v>0</v>
      </c>
      <c r="AY210" s="76">
        <f t="shared" si="287"/>
        <v>0</v>
      </c>
      <c r="BB210" s="59">
        <f t="shared" si="288"/>
        <v>0</v>
      </c>
      <c r="BC210" s="59">
        <f t="shared" si="289"/>
        <v>0</v>
      </c>
      <c r="BD210" s="59">
        <f t="shared" si="290"/>
        <v>0</v>
      </c>
      <c r="BF210" s="59">
        <f t="shared" si="291"/>
        <v>0</v>
      </c>
      <c r="BG210" s="59">
        <f t="shared" si="292"/>
        <v>0</v>
      </c>
      <c r="BH210" s="59">
        <f t="shared" si="293"/>
        <v>0</v>
      </c>
      <c r="BI210" s="58">
        <f t="shared" si="294"/>
        <v>0</v>
      </c>
      <c r="BK210" s="59">
        <f t="shared" si="295"/>
        <v>0</v>
      </c>
      <c r="BL210" s="59">
        <f t="shared" si="296"/>
        <v>0</v>
      </c>
      <c r="BM210" s="59">
        <f t="shared" si="297"/>
        <v>0</v>
      </c>
      <c r="BN210" s="58">
        <f t="shared" si="298"/>
        <v>0</v>
      </c>
      <c r="BP210" s="58">
        <f t="shared" si="299"/>
        <v>0</v>
      </c>
      <c r="BR210" s="57">
        <f t="shared" si="300"/>
        <v>0</v>
      </c>
      <c r="BS210" s="57">
        <f t="shared" si="301"/>
        <v>0</v>
      </c>
      <c r="BT210" s="59">
        <f t="shared" si="302"/>
        <v>0</v>
      </c>
      <c r="BU210" s="58">
        <f t="shared" si="303"/>
        <v>0</v>
      </c>
      <c r="BW210" s="56">
        <f t="shared" si="304"/>
        <v>0</v>
      </c>
      <c r="BX210" s="14">
        <f t="shared" si="305"/>
        <v>0</v>
      </c>
      <c r="BY210" s="59">
        <f t="shared" si="306"/>
        <v>0</v>
      </c>
      <c r="BZ210" s="58">
        <f t="shared" si="307"/>
        <v>0</v>
      </c>
      <c r="CB210" s="58">
        <f t="shared" si="308"/>
        <v>0</v>
      </c>
      <c r="CD210" s="58">
        <f t="shared" si="309"/>
        <v>0</v>
      </c>
      <c r="CG210" s="59">
        <f t="shared" si="310"/>
        <v>0</v>
      </c>
      <c r="CH210" s="59">
        <f t="shared" si="311"/>
        <v>0</v>
      </c>
      <c r="CI210" s="59">
        <f t="shared" si="312"/>
        <v>0</v>
      </c>
      <c r="CK210" s="59">
        <f t="shared" si="313"/>
        <v>0</v>
      </c>
      <c r="CL210" s="59">
        <f t="shared" si="314"/>
        <v>0</v>
      </c>
      <c r="CM210" s="59">
        <f t="shared" si="315"/>
        <v>0</v>
      </c>
      <c r="CN210" s="58">
        <f t="shared" si="316"/>
        <v>0</v>
      </c>
      <c r="CP210" s="59">
        <f t="shared" si="317"/>
        <v>0</v>
      </c>
      <c r="CQ210" s="59">
        <f t="shared" si="318"/>
        <v>0</v>
      </c>
      <c r="CR210" s="59">
        <f t="shared" si="319"/>
        <v>0</v>
      </c>
      <c r="CS210" s="58">
        <f t="shared" si="320"/>
        <v>0</v>
      </c>
      <c r="CU210" s="59">
        <f t="shared" si="321"/>
        <v>0</v>
      </c>
      <c r="CV210" s="59">
        <f t="shared" si="322"/>
        <v>0</v>
      </c>
      <c r="CX210" s="59">
        <f t="shared" si="323"/>
        <v>0</v>
      </c>
      <c r="CY210" s="59">
        <f t="shared" si="324"/>
        <v>0</v>
      </c>
      <c r="CZ210" s="58">
        <f t="shared" si="325"/>
        <v>0</v>
      </c>
      <c r="DB210" s="59">
        <f t="shared" si="326"/>
        <v>0</v>
      </c>
      <c r="DC210" s="59">
        <f t="shared" si="327"/>
        <v>0</v>
      </c>
      <c r="DD210" s="58">
        <f t="shared" si="328"/>
        <v>0</v>
      </c>
      <c r="DF210" s="58">
        <f t="shared" si="329"/>
        <v>0</v>
      </c>
      <c r="DH210" s="58">
        <f t="shared" si="330"/>
        <v>0</v>
      </c>
      <c r="DJ210" s="57">
        <f t="shared" si="331"/>
        <v>0</v>
      </c>
      <c r="DK210" s="57">
        <f t="shared" si="332"/>
        <v>0</v>
      </c>
      <c r="DL210" s="59">
        <f t="shared" si="333"/>
        <v>0</v>
      </c>
      <c r="DM210" s="58">
        <f t="shared" si="334"/>
        <v>0</v>
      </c>
      <c r="DO210" s="56">
        <f t="shared" si="335"/>
        <v>0</v>
      </c>
      <c r="DP210" s="14">
        <f t="shared" si="336"/>
        <v>0</v>
      </c>
      <c r="DQ210" s="59">
        <f t="shared" si="337"/>
        <v>0</v>
      </c>
      <c r="DR210" s="49">
        <f t="shared" si="338"/>
        <v>0</v>
      </c>
      <c r="DT210" s="58">
        <f t="shared" si="339"/>
        <v>0</v>
      </c>
      <c r="DU210" s="58"/>
      <c r="DV210" s="59">
        <f t="shared" si="340"/>
        <v>0</v>
      </c>
      <c r="DX210" s="58">
        <f t="shared" si="341"/>
        <v>0</v>
      </c>
      <c r="EA210" s="59">
        <f t="shared" si="342"/>
        <v>0</v>
      </c>
      <c r="EB210" s="59">
        <f t="shared" si="343"/>
        <v>0</v>
      </c>
      <c r="EC210" s="58">
        <f t="shared" si="344"/>
        <v>0</v>
      </c>
      <c r="EE210" s="29">
        <f t="shared" si="345"/>
        <v>0</v>
      </c>
      <c r="EF210" s="29">
        <f t="shared" si="346"/>
        <v>0</v>
      </c>
      <c r="EG210" s="58">
        <f t="shared" si="347"/>
        <v>0</v>
      </c>
      <c r="EI210" s="58">
        <f t="shared" si="348"/>
        <v>0</v>
      </c>
      <c r="EK210" s="59">
        <v>208</v>
      </c>
      <c r="EL210" s="59">
        <f>APE!$N$91*EO209</f>
        <v>0</v>
      </c>
      <c r="EM210" s="59">
        <f>IF(EK210&gt;APE!$O$91,0,IF(EK210&gt;APE!$P$91,IF(APE!$E$91="SAC",APE!$C$93/(APE!$O$91-APE!$P$91),IF(APE!$E$91="PRICE",IF(EK210&gt;APE!$D$91,EN210-EL210,EN210-EL210-APE!$C$95/APE!$D$91),0)),0))</f>
        <v>0</v>
      </c>
      <c r="EN210" s="59">
        <f>IF(EK210&gt;APE!$O$91,0,IF(APE!$E$91="SAC",EL210+EM210,IF(APE!$E$91="PRICE",IF(EK210&gt;APE!$P$91,APE!$C$93*APE!$G$91,EL210),0)))</f>
        <v>0</v>
      </c>
      <c r="EO210" s="59">
        <f t="shared" si="349"/>
        <v>0</v>
      </c>
    </row>
    <row r="211" spans="21:145" x14ac:dyDescent="0.25">
      <c r="U211" s="61">
        <f t="shared" si="272"/>
        <v>51652</v>
      </c>
      <c r="V211" s="25">
        <f t="shared" si="270"/>
        <v>2041</v>
      </c>
      <c r="W211" s="25">
        <f t="shared" si="271"/>
        <v>5</v>
      </c>
      <c r="X211" s="25"/>
      <c r="Y211" s="25"/>
      <c r="Z211" s="62">
        <f t="shared" si="273"/>
        <v>0</v>
      </c>
      <c r="AA211" s="62">
        <f t="shared" si="274"/>
        <v>0</v>
      </c>
      <c r="AB211" s="62">
        <f t="shared" si="275"/>
        <v>0</v>
      </c>
      <c r="AC211" s="33">
        <f t="shared" si="276"/>
        <v>0</v>
      </c>
      <c r="AD211" s="69">
        <f t="shared" si="277"/>
        <v>0.87034014964209627</v>
      </c>
      <c r="AE211" s="70">
        <f t="shared" si="278"/>
        <v>0</v>
      </c>
      <c r="AF211" s="9"/>
      <c r="AG211" s="9"/>
      <c r="AH211" s="9"/>
      <c r="AI211" s="9"/>
      <c r="AJ211" s="9"/>
      <c r="AK211" s="9"/>
      <c r="AL211" s="9"/>
      <c r="AM211" s="75">
        <f t="shared" si="350"/>
        <v>0</v>
      </c>
      <c r="AN211" s="9"/>
      <c r="AO211" s="74">
        <f t="shared" si="279"/>
        <v>0</v>
      </c>
      <c r="AP211" s="75">
        <f t="shared" si="280"/>
        <v>0</v>
      </c>
      <c r="AQ211" s="76">
        <f t="shared" si="281"/>
        <v>0</v>
      </c>
      <c r="AR211" s="9"/>
      <c r="AS211" s="75">
        <f t="shared" si="282"/>
        <v>0</v>
      </c>
      <c r="AT211" s="74">
        <f t="shared" si="283"/>
        <v>0</v>
      </c>
      <c r="AU211" s="33">
        <f t="shared" si="284"/>
        <v>0</v>
      </c>
      <c r="AV211" s="9"/>
      <c r="AW211" s="74">
        <f t="shared" si="285"/>
        <v>0</v>
      </c>
      <c r="AX211" s="75">
        <f t="shared" si="286"/>
        <v>0</v>
      </c>
      <c r="AY211" s="76">
        <f t="shared" si="287"/>
        <v>0</v>
      </c>
      <c r="BB211" s="59">
        <f t="shared" si="288"/>
        <v>0</v>
      </c>
      <c r="BC211" s="59">
        <f t="shared" si="289"/>
        <v>0</v>
      </c>
      <c r="BD211" s="59">
        <f t="shared" si="290"/>
        <v>0</v>
      </c>
      <c r="BF211" s="59">
        <f t="shared" si="291"/>
        <v>0</v>
      </c>
      <c r="BG211" s="59">
        <f t="shared" si="292"/>
        <v>0</v>
      </c>
      <c r="BH211" s="59">
        <f t="shared" si="293"/>
        <v>0</v>
      </c>
      <c r="BI211" s="58">
        <f t="shared" si="294"/>
        <v>0</v>
      </c>
      <c r="BK211" s="59">
        <f t="shared" si="295"/>
        <v>0</v>
      </c>
      <c r="BL211" s="59">
        <f t="shared" si="296"/>
        <v>0</v>
      </c>
      <c r="BM211" s="59">
        <f t="shared" si="297"/>
        <v>0</v>
      </c>
      <c r="BN211" s="58">
        <f t="shared" si="298"/>
        <v>0</v>
      </c>
      <c r="BP211" s="58">
        <f t="shared" si="299"/>
        <v>0</v>
      </c>
      <c r="BR211" s="57">
        <f t="shared" si="300"/>
        <v>0</v>
      </c>
      <c r="BS211" s="57">
        <f t="shared" si="301"/>
        <v>0</v>
      </c>
      <c r="BT211" s="59">
        <f t="shared" si="302"/>
        <v>0</v>
      </c>
      <c r="BU211" s="58">
        <f t="shared" si="303"/>
        <v>0</v>
      </c>
      <c r="BW211" s="56">
        <f t="shared" si="304"/>
        <v>0</v>
      </c>
      <c r="BX211" s="14">
        <f t="shared" si="305"/>
        <v>0</v>
      </c>
      <c r="BY211" s="59">
        <f t="shared" si="306"/>
        <v>0</v>
      </c>
      <c r="BZ211" s="58">
        <f t="shared" si="307"/>
        <v>0</v>
      </c>
      <c r="CB211" s="58">
        <f t="shared" si="308"/>
        <v>0</v>
      </c>
      <c r="CD211" s="58">
        <f t="shared" si="309"/>
        <v>0</v>
      </c>
      <c r="CG211" s="59">
        <f t="shared" si="310"/>
        <v>0</v>
      </c>
      <c r="CH211" s="59">
        <f t="shared" si="311"/>
        <v>0</v>
      </c>
      <c r="CI211" s="59">
        <f t="shared" si="312"/>
        <v>0</v>
      </c>
      <c r="CK211" s="59">
        <f t="shared" si="313"/>
        <v>0</v>
      </c>
      <c r="CL211" s="59">
        <f t="shared" si="314"/>
        <v>0</v>
      </c>
      <c r="CM211" s="59">
        <f t="shared" si="315"/>
        <v>0</v>
      </c>
      <c r="CN211" s="58">
        <f t="shared" si="316"/>
        <v>0</v>
      </c>
      <c r="CP211" s="59">
        <f t="shared" si="317"/>
        <v>0</v>
      </c>
      <c r="CQ211" s="59">
        <f t="shared" si="318"/>
        <v>0</v>
      </c>
      <c r="CR211" s="59">
        <f t="shared" si="319"/>
        <v>0</v>
      </c>
      <c r="CS211" s="58">
        <f t="shared" si="320"/>
        <v>0</v>
      </c>
      <c r="CU211" s="59">
        <f t="shared" si="321"/>
        <v>0</v>
      </c>
      <c r="CV211" s="59">
        <f t="shared" si="322"/>
        <v>0</v>
      </c>
      <c r="CX211" s="59">
        <f t="shared" si="323"/>
        <v>0</v>
      </c>
      <c r="CY211" s="59">
        <f t="shared" si="324"/>
        <v>0</v>
      </c>
      <c r="CZ211" s="58">
        <f t="shared" si="325"/>
        <v>0</v>
      </c>
      <c r="DB211" s="59">
        <f t="shared" si="326"/>
        <v>0</v>
      </c>
      <c r="DC211" s="59">
        <f t="shared" si="327"/>
        <v>0</v>
      </c>
      <c r="DD211" s="58">
        <f t="shared" si="328"/>
        <v>0</v>
      </c>
      <c r="DF211" s="58">
        <f t="shared" si="329"/>
        <v>0</v>
      </c>
      <c r="DH211" s="58">
        <f t="shared" si="330"/>
        <v>0</v>
      </c>
      <c r="DJ211" s="57">
        <f t="shared" si="331"/>
        <v>0</v>
      </c>
      <c r="DK211" s="57">
        <f t="shared" si="332"/>
        <v>0</v>
      </c>
      <c r="DL211" s="59">
        <f t="shared" si="333"/>
        <v>0</v>
      </c>
      <c r="DM211" s="58">
        <f t="shared" si="334"/>
        <v>0</v>
      </c>
      <c r="DO211" s="56">
        <f t="shared" si="335"/>
        <v>0</v>
      </c>
      <c r="DP211" s="14">
        <f t="shared" si="336"/>
        <v>0</v>
      </c>
      <c r="DQ211" s="59">
        <f t="shared" si="337"/>
        <v>0</v>
      </c>
      <c r="DR211" s="49">
        <f t="shared" si="338"/>
        <v>0</v>
      </c>
      <c r="DT211" s="58">
        <f t="shared" si="339"/>
        <v>0</v>
      </c>
      <c r="DU211" s="58"/>
      <c r="DV211" s="59">
        <f t="shared" si="340"/>
        <v>0</v>
      </c>
      <c r="DX211" s="58">
        <f t="shared" si="341"/>
        <v>0</v>
      </c>
      <c r="EA211" s="59">
        <f t="shared" si="342"/>
        <v>0</v>
      </c>
      <c r="EB211" s="59">
        <f t="shared" si="343"/>
        <v>0</v>
      </c>
      <c r="EC211" s="58">
        <f t="shared" si="344"/>
        <v>0</v>
      </c>
      <c r="EE211" s="29">
        <f t="shared" si="345"/>
        <v>0</v>
      </c>
      <c r="EF211" s="29">
        <f t="shared" si="346"/>
        <v>0</v>
      </c>
      <c r="EG211" s="58">
        <f t="shared" si="347"/>
        <v>0</v>
      </c>
      <c r="EI211" s="58">
        <f t="shared" si="348"/>
        <v>0</v>
      </c>
      <c r="EK211" s="59">
        <v>209</v>
      </c>
      <c r="EL211" s="59">
        <f>APE!$N$91*EO210</f>
        <v>0</v>
      </c>
      <c r="EM211" s="59">
        <f>IF(EK211&gt;APE!$O$91,0,IF(EK211&gt;APE!$P$91,IF(APE!$E$91="SAC",APE!$C$93/(APE!$O$91-APE!$P$91),IF(APE!$E$91="PRICE",IF(EK211&gt;APE!$D$91,EN211-EL211,EN211-EL211-APE!$C$95/APE!$D$91),0)),0))</f>
        <v>0</v>
      </c>
      <c r="EN211" s="59">
        <f>IF(EK211&gt;APE!$O$91,0,IF(APE!$E$91="SAC",EL211+EM211,IF(APE!$E$91="PRICE",IF(EK211&gt;APE!$P$91,APE!$C$93*APE!$G$91,EL211),0)))</f>
        <v>0</v>
      </c>
      <c r="EO211" s="59">
        <f t="shared" si="349"/>
        <v>0</v>
      </c>
    </row>
    <row r="212" spans="21:145" ht="14.25" customHeight="1" x14ac:dyDescent="0.25">
      <c r="U212" s="61">
        <f t="shared" si="272"/>
        <v>51682</v>
      </c>
      <c r="V212" s="25">
        <f t="shared" si="270"/>
        <v>2041</v>
      </c>
      <c r="W212" s="25">
        <f t="shared" si="271"/>
        <v>6</v>
      </c>
      <c r="X212" s="25"/>
      <c r="Y212" s="25"/>
      <c r="Z212" s="62">
        <f t="shared" si="273"/>
        <v>0</v>
      </c>
      <c r="AA212" s="62">
        <f t="shared" si="274"/>
        <v>0</v>
      </c>
      <c r="AB212" s="62">
        <f t="shared" si="275"/>
        <v>0</v>
      </c>
      <c r="AC212" s="33">
        <f t="shared" si="276"/>
        <v>0</v>
      </c>
      <c r="AD212" s="69">
        <f t="shared" si="277"/>
        <v>0.86976203956296838</v>
      </c>
      <c r="AE212" s="70">
        <f t="shared" si="278"/>
        <v>0</v>
      </c>
      <c r="AF212" s="9"/>
      <c r="AG212" s="9"/>
      <c r="AH212" s="9"/>
      <c r="AI212" s="9"/>
      <c r="AJ212" s="9"/>
      <c r="AK212" s="9"/>
      <c r="AL212" s="9"/>
      <c r="AM212" s="75">
        <f t="shared" si="350"/>
        <v>0</v>
      </c>
      <c r="AN212" s="9"/>
      <c r="AO212" s="74">
        <f t="shared" si="279"/>
        <v>0</v>
      </c>
      <c r="AP212" s="75">
        <f t="shared" si="280"/>
        <v>0</v>
      </c>
      <c r="AQ212" s="76">
        <f t="shared" si="281"/>
        <v>0</v>
      </c>
      <c r="AR212" s="9"/>
      <c r="AS212" s="75">
        <f t="shared" si="282"/>
        <v>0</v>
      </c>
      <c r="AT212" s="74">
        <f t="shared" si="283"/>
        <v>0</v>
      </c>
      <c r="AU212" s="33">
        <f t="shared" si="284"/>
        <v>0</v>
      </c>
      <c r="AV212" s="9"/>
      <c r="AW212" s="74">
        <f t="shared" si="285"/>
        <v>0</v>
      </c>
      <c r="AX212" s="75">
        <f t="shared" si="286"/>
        <v>0</v>
      </c>
      <c r="AY212" s="76">
        <f t="shared" si="287"/>
        <v>0</v>
      </c>
      <c r="BB212" s="59">
        <f t="shared" si="288"/>
        <v>0</v>
      </c>
      <c r="BC212" s="59">
        <f t="shared" si="289"/>
        <v>0</v>
      </c>
      <c r="BD212" s="59">
        <f t="shared" si="290"/>
        <v>0</v>
      </c>
      <c r="BF212" s="59">
        <f t="shared" si="291"/>
        <v>0</v>
      </c>
      <c r="BG212" s="59">
        <f t="shared" si="292"/>
        <v>0</v>
      </c>
      <c r="BH212" s="59">
        <f t="shared" si="293"/>
        <v>0</v>
      </c>
      <c r="BI212" s="58">
        <f t="shared" si="294"/>
        <v>0</v>
      </c>
      <c r="BK212" s="59">
        <f t="shared" si="295"/>
        <v>0</v>
      </c>
      <c r="BL212" s="59">
        <f t="shared" si="296"/>
        <v>0</v>
      </c>
      <c r="BM212" s="59">
        <f t="shared" si="297"/>
        <v>0</v>
      </c>
      <c r="BN212" s="58">
        <f t="shared" si="298"/>
        <v>0</v>
      </c>
      <c r="BP212" s="58">
        <f t="shared" si="299"/>
        <v>0</v>
      </c>
      <c r="BR212" s="57">
        <f t="shared" si="300"/>
        <v>0</v>
      </c>
      <c r="BS212" s="57">
        <f t="shared" si="301"/>
        <v>0</v>
      </c>
      <c r="BT212" s="59">
        <f t="shared" si="302"/>
        <v>0</v>
      </c>
      <c r="BU212" s="58">
        <f t="shared" si="303"/>
        <v>0</v>
      </c>
      <c r="BW212" s="56">
        <f t="shared" si="304"/>
        <v>0</v>
      </c>
      <c r="BX212" s="14">
        <f t="shared" si="305"/>
        <v>0</v>
      </c>
      <c r="BY212" s="59">
        <f t="shared" si="306"/>
        <v>0</v>
      </c>
      <c r="BZ212" s="58">
        <f t="shared" si="307"/>
        <v>0</v>
      </c>
      <c r="CB212" s="58">
        <f t="shared" si="308"/>
        <v>0</v>
      </c>
      <c r="CD212" s="58">
        <f t="shared" si="309"/>
        <v>0</v>
      </c>
      <c r="CG212" s="59">
        <f t="shared" si="310"/>
        <v>0</v>
      </c>
      <c r="CH212" s="59">
        <f t="shared" si="311"/>
        <v>0</v>
      </c>
      <c r="CI212" s="59">
        <f t="shared" si="312"/>
        <v>0</v>
      </c>
      <c r="CK212" s="59">
        <f t="shared" si="313"/>
        <v>0</v>
      </c>
      <c r="CL212" s="59">
        <f t="shared" si="314"/>
        <v>0</v>
      </c>
      <c r="CM212" s="59">
        <f t="shared" si="315"/>
        <v>0</v>
      </c>
      <c r="CN212" s="58">
        <f t="shared" si="316"/>
        <v>0</v>
      </c>
      <c r="CP212" s="59">
        <f t="shared" si="317"/>
        <v>0</v>
      </c>
      <c r="CQ212" s="59">
        <f t="shared" si="318"/>
        <v>0</v>
      </c>
      <c r="CR212" s="59">
        <f t="shared" si="319"/>
        <v>0</v>
      </c>
      <c r="CS212" s="58">
        <f t="shared" si="320"/>
        <v>0</v>
      </c>
      <c r="CU212" s="59">
        <f t="shared" si="321"/>
        <v>0</v>
      </c>
      <c r="CV212" s="59">
        <f t="shared" si="322"/>
        <v>0</v>
      </c>
      <c r="CX212" s="59">
        <f t="shared" si="323"/>
        <v>0</v>
      </c>
      <c r="CY212" s="59">
        <f t="shared" si="324"/>
        <v>0</v>
      </c>
      <c r="CZ212" s="58">
        <f t="shared" si="325"/>
        <v>0</v>
      </c>
      <c r="DB212" s="59">
        <f t="shared" si="326"/>
        <v>0</v>
      </c>
      <c r="DC212" s="59">
        <f t="shared" si="327"/>
        <v>0</v>
      </c>
      <c r="DD212" s="58">
        <f t="shared" si="328"/>
        <v>0</v>
      </c>
      <c r="DF212" s="58">
        <f t="shared" si="329"/>
        <v>0</v>
      </c>
      <c r="DH212" s="58">
        <f t="shared" si="330"/>
        <v>0</v>
      </c>
      <c r="DJ212" s="57">
        <f t="shared" si="331"/>
        <v>0</v>
      </c>
      <c r="DK212" s="57">
        <f t="shared" si="332"/>
        <v>0</v>
      </c>
      <c r="DL212" s="59">
        <f t="shared" si="333"/>
        <v>0</v>
      </c>
      <c r="DM212" s="58">
        <f t="shared" si="334"/>
        <v>0</v>
      </c>
      <c r="DO212" s="56">
        <f t="shared" si="335"/>
        <v>0</v>
      </c>
      <c r="DP212" s="14">
        <f t="shared" si="336"/>
        <v>0</v>
      </c>
      <c r="DQ212" s="59">
        <f t="shared" si="337"/>
        <v>0</v>
      </c>
      <c r="DR212" s="49">
        <f t="shared" si="338"/>
        <v>0</v>
      </c>
      <c r="DT212" s="58">
        <f t="shared" si="339"/>
        <v>0</v>
      </c>
      <c r="DU212" s="58"/>
      <c r="DV212" s="59">
        <f t="shared" si="340"/>
        <v>0</v>
      </c>
      <c r="DX212" s="58">
        <f t="shared" si="341"/>
        <v>0</v>
      </c>
      <c r="EA212" s="59">
        <f t="shared" si="342"/>
        <v>0</v>
      </c>
      <c r="EB212" s="59">
        <f t="shared" si="343"/>
        <v>0</v>
      </c>
      <c r="EC212" s="58">
        <f t="shared" si="344"/>
        <v>0</v>
      </c>
      <c r="EE212" s="29">
        <f t="shared" si="345"/>
        <v>0</v>
      </c>
      <c r="EF212" s="29">
        <f t="shared" si="346"/>
        <v>0</v>
      </c>
      <c r="EG212" s="58">
        <f t="shared" si="347"/>
        <v>0</v>
      </c>
      <c r="EI212" s="58">
        <f t="shared" si="348"/>
        <v>0</v>
      </c>
      <c r="EK212" s="59">
        <v>210</v>
      </c>
      <c r="EL212" s="59">
        <f>APE!$N$91*EO211</f>
        <v>0</v>
      </c>
      <c r="EM212" s="59">
        <f>IF(EK212&gt;APE!$O$91,0,IF(EK212&gt;APE!$P$91,IF(APE!$E$91="SAC",APE!$C$93/(APE!$O$91-APE!$P$91),IF(APE!$E$91="PRICE",IF(EK212&gt;APE!$D$91,EN212-EL212,EN212-EL212-APE!$C$95/APE!$D$91),0)),0))</f>
        <v>0</v>
      </c>
      <c r="EN212" s="59">
        <f>IF(EK212&gt;APE!$O$91,0,IF(APE!$E$91="SAC",EL212+EM212,IF(APE!$E$91="PRICE",IF(EK212&gt;APE!$P$91,APE!$C$93*APE!$G$91,EL212),0)))</f>
        <v>0</v>
      </c>
      <c r="EO212" s="59">
        <f t="shared" si="349"/>
        <v>0</v>
      </c>
    </row>
    <row r="213" spans="21:145" x14ac:dyDescent="0.25">
      <c r="U213" s="61">
        <f t="shared" si="272"/>
        <v>51713</v>
      </c>
      <c r="V213" s="25">
        <f t="shared" si="270"/>
        <v>2041</v>
      </c>
      <c r="W213" s="25">
        <f t="shared" si="271"/>
        <v>7</v>
      </c>
      <c r="X213" s="25"/>
      <c r="Y213" s="25"/>
      <c r="Z213" s="62">
        <f t="shared" si="273"/>
        <v>0</v>
      </c>
      <c r="AA213" s="62">
        <f t="shared" si="274"/>
        <v>0</v>
      </c>
      <c r="AB213" s="62">
        <f t="shared" si="275"/>
        <v>0</v>
      </c>
      <c r="AC213" s="33">
        <f t="shared" si="276"/>
        <v>0</v>
      </c>
      <c r="AD213" s="69">
        <f t="shared" si="277"/>
        <v>0.86918431348458292</v>
      </c>
      <c r="AE213" s="70">
        <f t="shared" si="278"/>
        <v>0</v>
      </c>
      <c r="AF213" s="9"/>
      <c r="AG213" s="9"/>
      <c r="AH213" s="9"/>
      <c r="AI213" s="9"/>
      <c r="AJ213" s="9"/>
      <c r="AK213" s="9"/>
      <c r="AL213" s="9"/>
      <c r="AM213" s="75">
        <f t="shared" si="350"/>
        <v>0</v>
      </c>
      <c r="AN213" s="9"/>
      <c r="AO213" s="74">
        <f t="shared" si="279"/>
        <v>0</v>
      </c>
      <c r="AP213" s="75">
        <f t="shared" si="280"/>
        <v>0</v>
      </c>
      <c r="AQ213" s="76">
        <f t="shared" si="281"/>
        <v>0</v>
      </c>
      <c r="AR213" s="9"/>
      <c r="AS213" s="75">
        <f t="shared" si="282"/>
        <v>0</v>
      </c>
      <c r="AT213" s="74">
        <f t="shared" si="283"/>
        <v>0</v>
      </c>
      <c r="AU213" s="33">
        <f t="shared" si="284"/>
        <v>0</v>
      </c>
      <c r="AV213" s="9"/>
      <c r="AW213" s="74">
        <f t="shared" si="285"/>
        <v>0</v>
      </c>
      <c r="AX213" s="75">
        <f t="shared" si="286"/>
        <v>0</v>
      </c>
      <c r="AY213" s="76">
        <f t="shared" si="287"/>
        <v>0</v>
      </c>
      <c r="BB213" s="59">
        <f t="shared" si="288"/>
        <v>0</v>
      </c>
      <c r="BC213" s="59">
        <f t="shared" si="289"/>
        <v>0</v>
      </c>
      <c r="BD213" s="59">
        <f t="shared" si="290"/>
        <v>0</v>
      </c>
      <c r="BF213" s="59">
        <f t="shared" si="291"/>
        <v>0</v>
      </c>
      <c r="BG213" s="59">
        <f t="shared" si="292"/>
        <v>0</v>
      </c>
      <c r="BH213" s="59">
        <f t="shared" si="293"/>
        <v>0</v>
      </c>
      <c r="BI213" s="58">
        <f t="shared" si="294"/>
        <v>0</v>
      </c>
      <c r="BK213" s="59">
        <f t="shared" si="295"/>
        <v>0</v>
      </c>
      <c r="BL213" s="59">
        <f t="shared" si="296"/>
        <v>0</v>
      </c>
      <c r="BM213" s="59">
        <f t="shared" si="297"/>
        <v>0</v>
      </c>
      <c r="BN213" s="58">
        <f t="shared" si="298"/>
        <v>0</v>
      </c>
      <c r="BP213" s="58">
        <f t="shared" si="299"/>
        <v>0</v>
      </c>
      <c r="BR213" s="57">
        <f t="shared" si="300"/>
        <v>0</v>
      </c>
      <c r="BS213" s="57">
        <f t="shared" si="301"/>
        <v>0</v>
      </c>
      <c r="BT213" s="59">
        <f t="shared" si="302"/>
        <v>0</v>
      </c>
      <c r="BU213" s="58">
        <f t="shared" si="303"/>
        <v>0</v>
      </c>
      <c r="BW213" s="56">
        <f t="shared" si="304"/>
        <v>0</v>
      </c>
      <c r="BX213" s="14">
        <f t="shared" si="305"/>
        <v>0</v>
      </c>
      <c r="BY213" s="59">
        <f t="shared" si="306"/>
        <v>0</v>
      </c>
      <c r="BZ213" s="58">
        <f t="shared" si="307"/>
        <v>0</v>
      </c>
      <c r="CB213" s="58">
        <f t="shared" si="308"/>
        <v>0</v>
      </c>
      <c r="CD213" s="58">
        <f t="shared" si="309"/>
        <v>0</v>
      </c>
      <c r="CG213" s="59">
        <f t="shared" si="310"/>
        <v>0</v>
      </c>
      <c r="CH213" s="59">
        <f t="shared" si="311"/>
        <v>0</v>
      </c>
      <c r="CI213" s="59">
        <f t="shared" si="312"/>
        <v>0</v>
      </c>
      <c r="CK213" s="59">
        <f t="shared" si="313"/>
        <v>0</v>
      </c>
      <c r="CL213" s="59">
        <f t="shared" si="314"/>
        <v>0</v>
      </c>
      <c r="CM213" s="59">
        <f t="shared" si="315"/>
        <v>0</v>
      </c>
      <c r="CN213" s="58">
        <f t="shared" si="316"/>
        <v>0</v>
      </c>
      <c r="CP213" s="59">
        <f t="shared" si="317"/>
        <v>0</v>
      </c>
      <c r="CQ213" s="59">
        <f t="shared" si="318"/>
        <v>0</v>
      </c>
      <c r="CR213" s="59">
        <f t="shared" si="319"/>
        <v>0</v>
      </c>
      <c r="CS213" s="58">
        <f t="shared" si="320"/>
        <v>0</v>
      </c>
      <c r="CU213" s="59">
        <f t="shared" si="321"/>
        <v>0</v>
      </c>
      <c r="CV213" s="59">
        <f t="shared" si="322"/>
        <v>0</v>
      </c>
      <c r="CX213" s="59">
        <f t="shared" si="323"/>
        <v>0</v>
      </c>
      <c r="CY213" s="59">
        <f t="shared" si="324"/>
        <v>0</v>
      </c>
      <c r="CZ213" s="58">
        <f t="shared" si="325"/>
        <v>0</v>
      </c>
      <c r="DB213" s="59">
        <f t="shared" si="326"/>
        <v>0</v>
      </c>
      <c r="DC213" s="59">
        <f t="shared" si="327"/>
        <v>0</v>
      </c>
      <c r="DD213" s="58">
        <f t="shared" si="328"/>
        <v>0</v>
      </c>
      <c r="DF213" s="58">
        <f t="shared" si="329"/>
        <v>0</v>
      </c>
      <c r="DH213" s="58">
        <f t="shared" si="330"/>
        <v>0</v>
      </c>
      <c r="DJ213" s="57">
        <f t="shared" si="331"/>
        <v>0</v>
      </c>
      <c r="DK213" s="57">
        <f t="shared" si="332"/>
        <v>0</v>
      </c>
      <c r="DL213" s="59">
        <f t="shared" si="333"/>
        <v>0</v>
      </c>
      <c r="DM213" s="58">
        <f t="shared" si="334"/>
        <v>0</v>
      </c>
      <c r="DO213" s="56">
        <f t="shared" si="335"/>
        <v>0</v>
      </c>
      <c r="DP213" s="14">
        <f t="shared" si="336"/>
        <v>0</v>
      </c>
      <c r="DQ213" s="59">
        <f t="shared" si="337"/>
        <v>0</v>
      </c>
      <c r="DR213" s="49">
        <f t="shared" si="338"/>
        <v>0</v>
      </c>
      <c r="DT213" s="58">
        <f t="shared" si="339"/>
        <v>0</v>
      </c>
      <c r="DU213" s="58"/>
      <c r="DV213" s="59">
        <f t="shared" si="340"/>
        <v>0</v>
      </c>
      <c r="DX213" s="58">
        <f t="shared" si="341"/>
        <v>0</v>
      </c>
      <c r="EA213" s="59">
        <f t="shared" si="342"/>
        <v>0</v>
      </c>
      <c r="EB213" s="59">
        <f t="shared" si="343"/>
        <v>0</v>
      </c>
      <c r="EC213" s="58">
        <f t="shared" si="344"/>
        <v>0</v>
      </c>
      <c r="EE213" s="29">
        <f t="shared" si="345"/>
        <v>0</v>
      </c>
      <c r="EF213" s="29">
        <f t="shared" si="346"/>
        <v>0</v>
      </c>
      <c r="EG213" s="58">
        <f t="shared" si="347"/>
        <v>0</v>
      </c>
      <c r="EI213" s="58">
        <f t="shared" si="348"/>
        <v>0</v>
      </c>
      <c r="EK213" s="59">
        <v>211</v>
      </c>
      <c r="EL213" s="59">
        <f>APE!$N$91*EO212</f>
        <v>0</v>
      </c>
      <c r="EM213" s="59">
        <f>IF(EK213&gt;APE!$O$91,0,IF(EK213&gt;APE!$P$91,IF(APE!$E$91="SAC",APE!$C$93/(APE!$O$91-APE!$P$91),IF(APE!$E$91="PRICE",IF(EK213&gt;APE!$D$91,EN213-EL213,EN213-EL213-APE!$C$95/APE!$D$91),0)),0))</f>
        <v>0</v>
      </c>
      <c r="EN213" s="59">
        <f>IF(EK213&gt;APE!$O$91,0,IF(APE!$E$91="SAC",EL213+EM213,IF(APE!$E$91="PRICE",IF(EK213&gt;APE!$P$91,APE!$C$93*APE!$G$91,EL213),0)))</f>
        <v>0</v>
      </c>
      <c r="EO213" s="59">
        <f t="shared" si="349"/>
        <v>0</v>
      </c>
    </row>
    <row r="214" spans="21:145" x14ac:dyDescent="0.25">
      <c r="U214" s="61">
        <f t="shared" si="272"/>
        <v>51744</v>
      </c>
      <c r="V214" s="25">
        <f t="shared" si="270"/>
        <v>2041</v>
      </c>
      <c r="W214" s="25">
        <f t="shared" si="271"/>
        <v>8</v>
      </c>
      <c r="X214" s="25"/>
      <c r="Y214" s="25"/>
      <c r="Z214" s="62">
        <f t="shared" si="273"/>
        <v>0</v>
      </c>
      <c r="AA214" s="62">
        <f t="shared" si="274"/>
        <v>0</v>
      </c>
      <c r="AB214" s="62">
        <f t="shared" si="275"/>
        <v>0</v>
      </c>
      <c r="AC214" s="33">
        <f t="shared" si="276"/>
        <v>0</v>
      </c>
      <c r="AD214" s="69">
        <f t="shared" si="277"/>
        <v>0.86860697115187324</v>
      </c>
      <c r="AE214" s="70">
        <f t="shared" si="278"/>
        <v>0</v>
      </c>
      <c r="AF214" s="9"/>
      <c r="AG214" s="9"/>
      <c r="AH214" s="9"/>
      <c r="AI214" s="9"/>
      <c r="AJ214" s="9"/>
      <c r="AK214" s="9"/>
      <c r="AL214" s="9"/>
      <c r="AM214" s="75">
        <f t="shared" si="350"/>
        <v>0</v>
      </c>
      <c r="AN214" s="9"/>
      <c r="AO214" s="74">
        <f t="shared" si="279"/>
        <v>0</v>
      </c>
      <c r="AP214" s="75">
        <f t="shared" si="280"/>
        <v>0</v>
      </c>
      <c r="AQ214" s="76">
        <f t="shared" si="281"/>
        <v>0</v>
      </c>
      <c r="AR214" s="9"/>
      <c r="AS214" s="75">
        <f t="shared" si="282"/>
        <v>0</v>
      </c>
      <c r="AT214" s="74">
        <f t="shared" si="283"/>
        <v>0</v>
      </c>
      <c r="AU214" s="33">
        <f t="shared" si="284"/>
        <v>0</v>
      </c>
      <c r="AV214" s="9"/>
      <c r="AW214" s="74">
        <f t="shared" si="285"/>
        <v>0</v>
      </c>
      <c r="AX214" s="75">
        <f t="shared" si="286"/>
        <v>0</v>
      </c>
      <c r="AY214" s="76">
        <f t="shared" si="287"/>
        <v>0</v>
      </c>
      <c r="BB214" s="59">
        <f t="shared" si="288"/>
        <v>0</v>
      </c>
      <c r="BC214" s="59">
        <f t="shared" si="289"/>
        <v>0</v>
      </c>
      <c r="BD214" s="59">
        <f t="shared" si="290"/>
        <v>0</v>
      </c>
      <c r="BF214" s="59">
        <f t="shared" si="291"/>
        <v>0</v>
      </c>
      <c r="BG214" s="59">
        <f t="shared" si="292"/>
        <v>0</v>
      </c>
      <c r="BH214" s="59">
        <f t="shared" si="293"/>
        <v>0</v>
      </c>
      <c r="BI214" s="58">
        <f t="shared" si="294"/>
        <v>0</v>
      </c>
      <c r="BK214" s="59">
        <f t="shared" si="295"/>
        <v>0</v>
      </c>
      <c r="BL214" s="59">
        <f t="shared" si="296"/>
        <v>0</v>
      </c>
      <c r="BM214" s="59">
        <f t="shared" si="297"/>
        <v>0</v>
      </c>
      <c r="BN214" s="58">
        <f t="shared" si="298"/>
        <v>0</v>
      </c>
      <c r="BP214" s="58">
        <f t="shared" si="299"/>
        <v>0</v>
      </c>
      <c r="BR214" s="57">
        <f t="shared" si="300"/>
        <v>0</v>
      </c>
      <c r="BS214" s="57">
        <f t="shared" si="301"/>
        <v>0</v>
      </c>
      <c r="BT214" s="59">
        <f t="shared" si="302"/>
        <v>0</v>
      </c>
      <c r="BU214" s="58">
        <f t="shared" si="303"/>
        <v>0</v>
      </c>
      <c r="BW214" s="56">
        <f t="shared" si="304"/>
        <v>0</v>
      </c>
      <c r="BX214" s="14">
        <f t="shared" si="305"/>
        <v>0</v>
      </c>
      <c r="BY214" s="59">
        <f t="shared" si="306"/>
        <v>0</v>
      </c>
      <c r="BZ214" s="58">
        <f t="shared" si="307"/>
        <v>0</v>
      </c>
      <c r="CB214" s="58">
        <f t="shared" si="308"/>
        <v>0</v>
      </c>
      <c r="CD214" s="58">
        <f t="shared" si="309"/>
        <v>0</v>
      </c>
      <c r="CG214" s="59">
        <f t="shared" si="310"/>
        <v>0</v>
      </c>
      <c r="CH214" s="59">
        <f t="shared" si="311"/>
        <v>0</v>
      </c>
      <c r="CI214" s="59">
        <f t="shared" si="312"/>
        <v>0</v>
      </c>
      <c r="CK214" s="59">
        <f t="shared" si="313"/>
        <v>0</v>
      </c>
      <c r="CL214" s="59">
        <f t="shared" si="314"/>
        <v>0</v>
      </c>
      <c r="CM214" s="59">
        <f t="shared" si="315"/>
        <v>0</v>
      </c>
      <c r="CN214" s="58">
        <f t="shared" si="316"/>
        <v>0</v>
      </c>
      <c r="CP214" s="59">
        <f t="shared" si="317"/>
        <v>0</v>
      </c>
      <c r="CQ214" s="59">
        <f t="shared" si="318"/>
        <v>0</v>
      </c>
      <c r="CR214" s="59">
        <f t="shared" si="319"/>
        <v>0</v>
      </c>
      <c r="CS214" s="58">
        <f t="shared" si="320"/>
        <v>0</v>
      </c>
      <c r="CU214" s="59">
        <f t="shared" si="321"/>
        <v>0</v>
      </c>
      <c r="CV214" s="59">
        <f t="shared" si="322"/>
        <v>0</v>
      </c>
      <c r="CX214" s="59">
        <f t="shared" si="323"/>
        <v>0</v>
      </c>
      <c r="CY214" s="59">
        <f t="shared" si="324"/>
        <v>0</v>
      </c>
      <c r="CZ214" s="58">
        <f t="shared" si="325"/>
        <v>0</v>
      </c>
      <c r="DB214" s="59">
        <f t="shared" si="326"/>
        <v>0</v>
      </c>
      <c r="DC214" s="59">
        <f t="shared" si="327"/>
        <v>0</v>
      </c>
      <c r="DD214" s="58">
        <f t="shared" si="328"/>
        <v>0</v>
      </c>
      <c r="DF214" s="58">
        <f t="shared" si="329"/>
        <v>0</v>
      </c>
      <c r="DH214" s="58">
        <f t="shared" si="330"/>
        <v>0</v>
      </c>
      <c r="DJ214" s="57">
        <f t="shared" si="331"/>
        <v>0</v>
      </c>
      <c r="DK214" s="57">
        <f t="shared" si="332"/>
        <v>0</v>
      </c>
      <c r="DL214" s="59">
        <f t="shared" si="333"/>
        <v>0</v>
      </c>
      <c r="DM214" s="58">
        <f t="shared" si="334"/>
        <v>0</v>
      </c>
      <c r="DO214" s="56">
        <f t="shared" si="335"/>
        <v>0</v>
      </c>
      <c r="DP214" s="14">
        <f t="shared" si="336"/>
        <v>0</v>
      </c>
      <c r="DQ214" s="59">
        <f t="shared" si="337"/>
        <v>0</v>
      </c>
      <c r="DR214" s="49">
        <f t="shared" si="338"/>
        <v>0</v>
      </c>
      <c r="DT214" s="58">
        <f t="shared" si="339"/>
        <v>0</v>
      </c>
      <c r="DU214" s="58"/>
      <c r="DV214" s="59">
        <f t="shared" si="340"/>
        <v>0</v>
      </c>
      <c r="DX214" s="58">
        <f t="shared" si="341"/>
        <v>0</v>
      </c>
      <c r="EA214" s="59">
        <f t="shared" si="342"/>
        <v>0</v>
      </c>
      <c r="EB214" s="59">
        <f t="shared" si="343"/>
        <v>0</v>
      </c>
      <c r="EC214" s="58">
        <f t="shared" si="344"/>
        <v>0</v>
      </c>
      <c r="EE214" s="29">
        <f t="shared" si="345"/>
        <v>0</v>
      </c>
      <c r="EF214" s="29">
        <f t="shared" si="346"/>
        <v>0</v>
      </c>
      <c r="EG214" s="58">
        <f t="shared" si="347"/>
        <v>0</v>
      </c>
      <c r="EI214" s="58">
        <f t="shared" si="348"/>
        <v>0</v>
      </c>
      <c r="EK214" s="59">
        <v>212</v>
      </c>
      <c r="EL214" s="59">
        <f>APE!$N$91*EO213</f>
        <v>0</v>
      </c>
      <c r="EM214" s="59">
        <f>IF(EK214&gt;APE!$O$91,0,IF(EK214&gt;APE!$P$91,IF(APE!$E$91="SAC",APE!$C$93/(APE!$O$91-APE!$P$91),IF(APE!$E$91="PRICE",IF(EK214&gt;APE!$D$91,EN214-EL214,EN214-EL214-APE!$C$95/APE!$D$91),0)),0))</f>
        <v>0</v>
      </c>
      <c r="EN214" s="59">
        <f>IF(EK214&gt;APE!$O$91,0,IF(APE!$E$91="SAC",EL214+EM214,IF(APE!$E$91="PRICE",IF(EK214&gt;APE!$P$91,APE!$C$93*APE!$G$91,EL214),0)))</f>
        <v>0</v>
      </c>
      <c r="EO214" s="59">
        <f t="shared" si="349"/>
        <v>0</v>
      </c>
    </row>
    <row r="215" spans="21:145" x14ac:dyDescent="0.25">
      <c r="U215" s="61">
        <f t="shared" si="272"/>
        <v>51774</v>
      </c>
      <c r="V215" s="25">
        <f t="shared" si="270"/>
        <v>2041</v>
      </c>
      <c r="W215" s="25">
        <f t="shared" si="271"/>
        <v>9</v>
      </c>
      <c r="X215" s="25"/>
      <c r="Y215" s="25"/>
      <c r="Z215" s="62">
        <f t="shared" si="273"/>
        <v>0</v>
      </c>
      <c r="AA215" s="62">
        <f t="shared" si="274"/>
        <v>0</v>
      </c>
      <c r="AB215" s="62">
        <f t="shared" si="275"/>
        <v>0</v>
      </c>
      <c r="AC215" s="33">
        <f t="shared" si="276"/>
        <v>0</v>
      </c>
      <c r="AD215" s="69">
        <f t="shared" si="277"/>
        <v>0.86803001230994214</v>
      </c>
      <c r="AE215" s="70">
        <f t="shared" si="278"/>
        <v>0</v>
      </c>
      <c r="AF215" s="9"/>
      <c r="AG215" s="9"/>
      <c r="AH215" s="9"/>
      <c r="AI215" s="9"/>
      <c r="AJ215" s="9"/>
      <c r="AK215" s="9"/>
      <c r="AL215" s="9"/>
      <c r="AM215" s="75">
        <f t="shared" si="350"/>
        <v>0</v>
      </c>
      <c r="AN215" s="9"/>
      <c r="AO215" s="74">
        <f t="shared" si="279"/>
        <v>0</v>
      </c>
      <c r="AP215" s="75">
        <f t="shared" si="280"/>
        <v>0</v>
      </c>
      <c r="AQ215" s="76">
        <f t="shared" si="281"/>
        <v>0</v>
      </c>
      <c r="AR215" s="9"/>
      <c r="AS215" s="75">
        <f t="shared" si="282"/>
        <v>0</v>
      </c>
      <c r="AT215" s="74">
        <f t="shared" si="283"/>
        <v>0</v>
      </c>
      <c r="AU215" s="33">
        <f t="shared" si="284"/>
        <v>0</v>
      </c>
      <c r="AV215" s="9"/>
      <c r="AW215" s="74">
        <f t="shared" si="285"/>
        <v>0</v>
      </c>
      <c r="AX215" s="75">
        <f t="shared" si="286"/>
        <v>0</v>
      </c>
      <c r="AY215" s="76">
        <f t="shared" si="287"/>
        <v>0</v>
      </c>
      <c r="BB215" s="59">
        <f t="shared" si="288"/>
        <v>0</v>
      </c>
      <c r="BC215" s="59">
        <f t="shared" si="289"/>
        <v>0</v>
      </c>
      <c r="BD215" s="59">
        <f t="shared" si="290"/>
        <v>0</v>
      </c>
      <c r="BF215" s="59">
        <f t="shared" si="291"/>
        <v>0</v>
      </c>
      <c r="BG215" s="59">
        <f t="shared" si="292"/>
        <v>0</v>
      </c>
      <c r="BH215" s="59">
        <f t="shared" si="293"/>
        <v>0</v>
      </c>
      <c r="BI215" s="58">
        <f t="shared" si="294"/>
        <v>0</v>
      </c>
      <c r="BK215" s="59">
        <f t="shared" si="295"/>
        <v>0</v>
      </c>
      <c r="BL215" s="59">
        <f t="shared" si="296"/>
        <v>0</v>
      </c>
      <c r="BM215" s="59">
        <f t="shared" si="297"/>
        <v>0</v>
      </c>
      <c r="BN215" s="58">
        <f t="shared" si="298"/>
        <v>0</v>
      </c>
      <c r="BP215" s="58">
        <f t="shared" si="299"/>
        <v>0</v>
      </c>
      <c r="BR215" s="57">
        <f t="shared" si="300"/>
        <v>0</v>
      </c>
      <c r="BS215" s="57">
        <f t="shared" si="301"/>
        <v>0</v>
      </c>
      <c r="BT215" s="59">
        <f t="shared" si="302"/>
        <v>0</v>
      </c>
      <c r="BU215" s="58">
        <f t="shared" si="303"/>
        <v>0</v>
      </c>
      <c r="BW215" s="56">
        <f t="shared" si="304"/>
        <v>0</v>
      </c>
      <c r="BX215" s="14">
        <f t="shared" si="305"/>
        <v>0</v>
      </c>
      <c r="BY215" s="59">
        <f t="shared" si="306"/>
        <v>0</v>
      </c>
      <c r="BZ215" s="58">
        <f t="shared" si="307"/>
        <v>0</v>
      </c>
      <c r="CB215" s="58">
        <f t="shared" si="308"/>
        <v>0</v>
      </c>
      <c r="CD215" s="58">
        <f t="shared" si="309"/>
        <v>0</v>
      </c>
      <c r="CG215" s="59">
        <f t="shared" si="310"/>
        <v>0</v>
      </c>
      <c r="CH215" s="59">
        <f t="shared" si="311"/>
        <v>0</v>
      </c>
      <c r="CI215" s="59">
        <f t="shared" si="312"/>
        <v>0</v>
      </c>
      <c r="CK215" s="59">
        <f t="shared" si="313"/>
        <v>0</v>
      </c>
      <c r="CL215" s="59">
        <f t="shared" si="314"/>
        <v>0</v>
      </c>
      <c r="CM215" s="59">
        <f t="shared" si="315"/>
        <v>0</v>
      </c>
      <c r="CN215" s="58">
        <f t="shared" si="316"/>
        <v>0</v>
      </c>
      <c r="CP215" s="59">
        <f t="shared" si="317"/>
        <v>0</v>
      </c>
      <c r="CQ215" s="59">
        <f t="shared" si="318"/>
        <v>0</v>
      </c>
      <c r="CR215" s="59">
        <f t="shared" si="319"/>
        <v>0</v>
      </c>
      <c r="CS215" s="58">
        <f t="shared" si="320"/>
        <v>0</v>
      </c>
      <c r="CU215" s="59">
        <f t="shared" si="321"/>
        <v>0</v>
      </c>
      <c r="CV215" s="59">
        <f t="shared" si="322"/>
        <v>0</v>
      </c>
      <c r="CX215" s="59">
        <f t="shared" si="323"/>
        <v>0</v>
      </c>
      <c r="CY215" s="59">
        <f t="shared" si="324"/>
        <v>0</v>
      </c>
      <c r="CZ215" s="58">
        <f t="shared" si="325"/>
        <v>0</v>
      </c>
      <c r="DB215" s="59">
        <f t="shared" si="326"/>
        <v>0</v>
      </c>
      <c r="DC215" s="59">
        <f t="shared" si="327"/>
        <v>0</v>
      </c>
      <c r="DD215" s="58">
        <f t="shared" si="328"/>
        <v>0</v>
      </c>
      <c r="DF215" s="58">
        <f t="shared" si="329"/>
        <v>0</v>
      </c>
      <c r="DH215" s="58">
        <f t="shared" si="330"/>
        <v>0</v>
      </c>
      <c r="DJ215" s="57">
        <f t="shared" si="331"/>
        <v>0</v>
      </c>
      <c r="DK215" s="57">
        <f t="shared" si="332"/>
        <v>0</v>
      </c>
      <c r="DL215" s="59">
        <f t="shared" si="333"/>
        <v>0</v>
      </c>
      <c r="DM215" s="58">
        <f t="shared" si="334"/>
        <v>0</v>
      </c>
      <c r="DO215" s="56">
        <f t="shared" si="335"/>
        <v>0</v>
      </c>
      <c r="DP215" s="14">
        <f t="shared" si="336"/>
        <v>0</v>
      </c>
      <c r="DQ215" s="59">
        <f t="shared" si="337"/>
        <v>0</v>
      </c>
      <c r="DR215" s="49">
        <f t="shared" si="338"/>
        <v>0</v>
      </c>
      <c r="DT215" s="58">
        <f t="shared" si="339"/>
        <v>0</v>
      </c>
      <c r="DU215" s="58"/>
      <c r="DV215" s="59">
        <f t="shared" si="340"/>
        <v>0</v>
      </c>
      <c r="DX215" s="58">
        <f t="shared" si="341"/>
        <v>0</v>
      </c>
      <c r="EA215" s="59">
        <f t="shared" si="342"/>
        <v>0</v>
      </c>
      <c r="EB215" s="59">
        <f t="shared" si="343"/>
        <v>0</v>
      </c>
      <c r="EC215" s="58">
        <f t="shared" si="344"/>
        <v>0</v>
      </c>
      <c r="EE215" s="29">
        <f t="shared" si="345"/>
        <v>0</v>
      </c>
      <c r="EF215" s="29">
        <f t="shared" si="346"/>
        <v>0</v>
      </c>
      <c r="EG215" s="58">
        <f t="shared" si="347"/>
        <v>0</v>
      </c>
      <c r="EI215" s="58">
        <f t="shared" si="348"/>
        <v>0</v>
      </c>
      <c r="EK215" s="59">
        <v>213</v>
      </c>
      <c r="EL215" s="59">
        <f>APE!$N$91*EO214</f>
        <v>0</v>
      </c>
      <c r="EM215" s="59">
        <f>IF(EK215&gt;APE!$O$91,0,IF(EK215&gt;APE!$P$91,IF(APE!$E$91="SAC",APE!$C$93/(APE!$O$91-APE!$P$91),IF(APE!$E$91="PRICE",IF(EK215&gt;APE!$D$91,EN215-EL215,EN215-EL215-APE!$C$95/APE!$D$91),0)),0))</f>
        <v>0</v>
      </c>
      <c r="EN215" s="59">
        <f>IF(EK215&gt;APE!$O$91,0,IF(APE!$E$91="SAC",EL215+EM215,IF(APE!$E$91="PRICE",IF(EK215&gt;APE!$P$91,APE!$C$93*APE!$G$91,EL215),0)))</f>
        <v>0</v>
      </c>
      <c r="EO215" s="59">
        <f t="shared" si="349"/>
        <v>0</v>
      </c>
    </row>
    <row r="216" spans="21:145" x14ac:dyDescent="0.25">
      <c r="U216" s="61">
        <f t="shared" si="272"/>
        <v>51805</v>
      </c>
      <c r="V216" s="25">
        <f t="shared" si="270"/>
        <v>2041</v>
      </c>
      <c r="W216" s="25">
        <f t="shared" si="271"/>
        <v>10</v>
      </c>
      <c r="X216" s="25"/>
      <c r="Y216" s="25"/>
      <c r="Z216" s="62">
        <f t="shared" si="273"/>
        <v>0</v>
      </c>
      <c r="AA216" s="62">
        <f t="shared" si="274"/>
        <v>0</v>
      </c>
      <c r="AB216" s="62">
        <f t="shared" si="275"/>
        <v>0</v>
      </c>
      <c r="AC216" s="33">
        <f t="shared" si="276"/>
        <v>0</v>
      </c>
      <c r="AD216" s="69">
        <f t="shared" si="277"/>
        <v>0.86745343670406183</v>
      </c>
      <c r="AE216" s="70">
        <f t="shared" si="278"/>
        <v>0</v>
      </c>
      <c r="AF216" s="9"/>
      <c r="AG216" s="9"/>
      <c r="AH216" s="9"/>
      <c r="AI216" s="9"/>
      <c r="AJ216" s="9"/>
      <c r="AK216" s="9"/>
      <c r="AL216" s="9"/>
      <c r="AM216" s="75">
        <f t="shared" si="350"/>
        <v>0</v>
      </c>
      <c r="AN216" s="9"/>
      <c r="AO216" s="74">
        <f t="shared" si="279"/>
        <v>0</v>
      </c>
      <c r="AP216" s="75">
        <f t="shared" si="280"/>
        <v>0</v>
      </c>
      <c r="AQ216" s="76">
        <f t="shared" si="281"/>
        <v>0</v>
      </c>
      <c r="AR216" s="9"/>
      <c r="AS216" s="75">
        <f t="shared" si="282"/>
        <v>0</v>
      </c>
      <c r="AT216" s="74">
        <f t="shared" si="283"/>
        <v>0</v>
      </c>
      <c r="AU216" s="33">
        <f t="shared" si="284"/>
        <v>0</v>
      </c>
      <c r="AV216" s="9"/>
      <c r="AW216" s="74">
        <f t="shared" si="285"/>
        <v>0</v>
      </c>
      <c r="AX216" s="75">
        <f t="shared" si="286"/>
        <v>0</v>
      </c>
      <c r="AY216" s="76">
        <f t="shared" si="287"/>
        <v>0</v>
      </c>
      <c r="BB216" s="59">
        <f t="shared" si="288"/>
        <v>0</v>
      </c>
      <c r="BC216" s="59">
        <f t="shared" si="289"/>
        <v>0</v>
      </c>
      <c r="BD216" s="59">
        <f t="shared" si="290"/>
        <v>0</v>
      </c>
      <c r="BF216" s="59">
        <f t="shared" si="291"/>
        <v>0</v>
      </c>
      <c r="BG216" s="59">
        <f t="shared" si="292"/>
        <v>0</v>
      </c>
      <c r="BH216" s="59">
        <f t="shared" si="293"/>
        <v>0</v>
      </c>
      <c r="BI216" s="58">
        <f t="shared" si="294"/>
        <v>0</v>
      </c>
      <c r="BK216" s="59">
        <f t="shared" si="295"/>
        <v>0</v>
      </c>
      <c r="BL216" s="59">
        <f t="shared" si="296"/>
        <v>0</v>
      </c>
      <c r="BM216" s="59">
        <f t="shared" si="297"/>
        <v>0</v>
      </c>
      <c r="BN216" s="58">
        <f t="shared" si="298"/>
        <v>0</v>
      </c>
      <c r="BP216" s="58">
        <f t="shared" si="299"/>
        <v>0</v>
      </c>
      <c r="BR216" s="57">
        <f t="shared" si="300"/>
        <v>0</v>
      </c>
      <c r="BS216" s="57">
        <f t="shared" si="301"/>
        <v>0</v>
      </c>
      <c r="BT216" s="59">
        <f t="shared" si="302"/>
        <v>0</v>
      </c>
      <c r="BU216" s="58">
        <f t="shared" si="303"/>
        <v>0</v>
      </c>
      <c r="BW216" s="56">
        <f t="shared" si="304"/>
        <v>0</v>
      </c>
      <c r="BX216" s="14">
        <f t="shared" si="305"/>
        <v>0</v>
      </c>
      <c r="BY216" s="59">
        <f t="shared" si="306"/>
        <v>0</v>
      </c>
      <c r="BZ216" s="58">
        <f t="shared" si="307"/>
        <v>0</v>
      </c>
      <c r="CB216" s="58">
        <f t="shared" si="308"/>
        <v>0</v>
      </c>
      <c r="CD216" s="58">
        <f t="shared" si="309"/>
        <v>0</v>
      </c>
      <c r="CG216" s="59">
        <f t="shared" si="310"/>
        <v>0</v>
      </c>
      <c r="CH216" s="59">
        <f t="shared" si="311"/>
        <v>0</v>
      </c>
      <c r="CI216" s="59">
        <f t="shared" si="312"/>
        <v>0</v>
      </c>
      <c r="CK216" s="59">
        <f t="shared" si="313"/>
        <v>0</v>
      </c>
      <c r="CL216" s="59">
        <f t="shared" si="314"/>
        <v>0</v>
      </c>
      <c r="CM216" s="59">
        <f t="shared" si="315"/>
        <v>0</v>
      </c>
      <c r="CN216" s="58">
        <f t="shared" si="316"/>
        <v>0</v>
      </c>
      <c r="CP216" s="59">
        <f t="shared" si="317"/>
        <v>0</v>
      </c>
      <c r="CQ216" s="59">
        <f t="shared" si="318"/>
        <v>0</v>
      </c>
      <c r="CR216" s="59">
        <f t="shared" si="319"/>
        <v>0</v>
      </c>
      <c r="CS216" s="58">
        <f t="shared" si="320"/>
        <v>0</v>
      </c>
      <c r="CU216" s="59">
        <f t="shared" si="321"/>
        <v>0</v>
      </c>
      <c r="CV216" s="59">
        <f t="shared" si="322"/>
        <v>0</v>
      </c>
      <c r="CX216" s="59">
        <f t="shared" si="323"/>
        <v>0</v>
      </c>
      <c r="CY216" s="59">
        <f t="shared" si="324"/>
        <v>0</v>
      </c>
      <c r="CZ216" s="58">
        <f t="shared" si="325"/>
        <v>0</v>
      </c>
      <c r="DB216" s="59">
        <f t="shared" si="326"/>
        <v>0</v>
      </c>
      <c r="DC216" s="59">
        <f t="shared" si="327"/>
        <v>0</v>
      </c>
      <c r="DD216" s="58">
        <f t="shared" si="328"/>
        <v>0</v>
      </c>
      <c r="DF216" s="58">
        <f t="shared" si="329"/>
        <v>0</v>
      </c>
      <c r="DH216" s="58">
        <f t="shared" si="330"/>
        <v>0</v>
      </c>
      <c r="DJ216" s="57">
        <f t="shared" si="331"/>
        <v>0</v>
      </c>
      <c r="DK216" s="57">
        <f t="shared" si="332"/>
        <v>0</v>
      </c>
      <c r="DL216" s="59">
        <f t="shared" si="333"/>
        <v>0</v>
      </c>
      <c r="DM216" s="58">
        <f t="shared" si="334"/>
        <v>0</v>
      </c>
      <c r="DO216" s="56">
        <f t="shared" si="335"/>
        <v>0</v>
      </c>
      <c r="DP216" s="14">
        <f t="shared" si="336"/>
        <v>0</v>
      </c>
      <c r="DQ216" s="59">
        <f t="shared" si="337"/>
        <v>0</v>
      </c>
      <c r="DR216" s="49">
        <f t="shared" si="338"/>
        <v>0</v>
      </c>
      <c r="DT216" s="58">
        <f t="shared" si="339"/>
        <v>0</v>
      </c>
      <c r="DU216" s="58"/>
      <c r="DV216" s="59">
        <f t="shared" si="340"/>
        <v>0</v>
      </c>
      <c r="DX216" s="58">
        <f t="shared" si="341"/>
        <v>0</v>
      </c>
      <c r="EA216" s="59">
        <f t="shared" si="342"/>
        <v>0</v>
      </c>
      <c r="EB216" s="59">
        <f t="shared" si="343"/>
        <v>0</v>
      </c>
      <c r="EC216" s="58">
        <f t="shared" si="344"/>
        <v>0</v>
      </c>
      <c r="EE216" s="29">
        <f t="shared" si="345"/>
        <v>0</v>
      </c>
      <c r="EF216" s="29">
        <f t="shared" si="346"/>
        <v>0</v>
      </c>
      <c r="EG216" s="58">
        <f t="shared" si="347"/>
        <v>0</v>
      </c>
      <c r="EI216" s="58">
        <f t="shared" si="348"/>
        <v>0</v>
      </c>
      <c r="EK216" s="59">
        <v>214</v>
      </c>
      <c r="EL216" s="59">
        <f>APE!$N$91*EO215</f>
        <v>0</v>
      </c>
      <c r="EM216" s="59">
        <f>IF(EK216&gt;APE!$O$91,0,IF(EK216&gt;APE!$P$91,IF(APE!$E$91="SAC",APE!$C$93/(APE!$O$91-APE!$P$91),IF(APE!$E$91="PRICE",IF(EK216&gt;APE!$D$91,EN216-EL216,EN216-EL216-APE!$C$95/APE!$D$91),0)),0))</f>
        <v>0</v>
      </c>
      <c r="EN216" s="59">
        <f>IF(EK216&gt;APE!$O$91,0,IF(APE!$E$91="SAC",EL216+EM216,IF(APE!$E$91="PRICE",IF(EK216&gt;APE!$P$91,APE!$C$93*APE!$G$91,EL216),0)))</f>
        <v>0</v>
      </c>
      <c r="EO216" s="59">
        <f t="shared" si="349"/>
        <v>0</v>
      </c>
    </row>
    <row r="217" spans="21:145" x14ac:dyDescent="0.25">
      <c r="U217" s="61">
        <f t="shared" si="272"/>
        <v>51835</v>
      </c>
      <c r="V217" s="25">
        <f t="shared" si="270"/>
        <v>2041</v>
      </c>
      <c r="W217" s="25">
        <f t="shared" si="271"/>
        <v>11</v>
      </c>
      <c r="X217" s="25"/>
      <c r="Y217" s="25"/>
      <c r="Z217" s="62">
        <f t="shared" si="273"/>
        <v>0</v>
      </c>
      <c r="AA217" s="62">
        <f t="shared" si="274"/>
        <v>0</v>
      </c>
      <c r="AB217" s="62">
        <f t="shared" si="275"/>
        <v>0</v>
      </c>
      <c r="AC217" s="33">
        <f t="shared" si="276"/>
        <v>0</v>
      </c>
      <c r="AD217" s="69">
        <f t="shared" si="277"/>
        <v>0.86687724407967359</v>
      </c>
      <c r="AE217" s="70">
        <f t="shared" si="278"/>
        <v>0</v>
      </c>
      <c r="AF217" s="9"/>
      <c r="AG217" s="9"/>
      <c r="AH217" s="9"/>
      <c r="AI217" s="9"/>
      <c r="AJ217" s="9"/>
      <c r="AK217" s="9"/>
      <c r="AL217" s="9"/>
      <c r="AM217" s="75">
        <f t="shared" si="350"/>
        <v>0</v>
      </c>
      <c r="AN217" s="9"/>
      <c r="AO217" s="74">
        <f t="shared" si="279"/>
        <v>0</v>
      </c>
      <c r="AP217" s="75">
        <f t="shared" si="280"/>
        <v>0</v>
      </c>
      <c r="AQ217" s="76">
        <f t="shared" si="281"/>
        <v>0</v>
      </c>
      <c r="AR217" s="9"/>
      <c r="AS217" s="75">
        <f t="shared" si="282"/>
        <v>0</v>
      </c>
      <c r="AT217" s="74">
        <f t="shared" si="283"/>
        <v>0</v>
      </c>
      <c r="AU217" s="33">
        <f t="shared" si="284"/>
        <v>0</v>
      </c>
      <c r="AV217" s="9"/>
      <c r="AW217" s="74">
        <f t="shared" si="285"/>
        <v>0</v>
      </c>
      <c r="AX217" s="75">
        <f t="shared" si="286"/>
        <v>0</v>
      </c>
      <c r="AY217" s="76">
        <f t="shared" si="287"/>
        <v>0</v>
      </c>
      <c r="BB217" s="59">
        <f t="shared" si="288"/>
        <v>0</v>
      </c>
      <c r="BC217" s="59">
        <f t="shared" si="289"/>
        <v>0</v>
      </c>
      <c r="BD217" s="59">
        <f t="shared" si="290"/>
        <v>0</v>
      </c>
      <c r="BF217" s="59">
        <f t="shared" si="291"/>
        <v>0</v>
      </c>
      <c r="BG217" s="59">
        <f t="shared" si="292"/>
        <v>0</v>
      </c>
      <c r="BH217" s="59">
        <f t="shared" si="293"/>
        <v>0</v>
      </c>
      <c r="BI217" s="58">
        <f t="shared" si="294"/>
        <v>0</v>
      </c>
      <c r="BK217" s="59">
        <f t="shared" si="295"/>
        <v>0</v>
      </c>
      <c r="BL217" s="59">
        <f t="shared" si="296"/>
        <v>0</v>
      </c>
      <c r="BM217" s="59">
        <f t="shared" si="297"/>
        <v>0</v>
      </c>
      <c r="BN217" s="58">
        <f t="shared" si="298"/>
        <v>0</v>
      </c>
      <c r="BP217" s="58">
        <f t="shared" si="299"/>
        <v>0</v>
      </c>
      <c r="BR217" s="57">
        <f t="shared" si="300"/>
        <v>0</v>
      </c>
      <c r="BS217" s="57">
        <f t="shared" si="301"/>
        <v>0</v>
      </c>
      <c r="BT217" s="59">
        <f t="shared" si="302"/>
        <v>0</v>
      </c>
      <c r="BU217" s="58">
        <f t="shared" si="303"/>
        <v>0</v>
      </c>
      <c r="BW217" s="56">
        <f t="shared" si="304"/>
        <v>0</v>
      </c>
      <c r="BX217" s="14">
        <f t="shared" si="305"/>
        <v>0</v>
      </c>
      <c r="BY217" s="59">
        <f t="shared" si="306"/>
        <v>0</v>
      </c>
      <c r="BZ217" s="58">
        <f t="shared" si="307"/>
        <v>0</v>
      </c>
      <c r="CB217" s="58">
        <f t="shared" si="308"/>
        <v>0</v>
      </c>
      <c r="CD217" s="58">
        <f t="shared" si="309"/>
        <v>0</v>
      </c>
      <c r="CG217" s="59">
        <f t="shared" si="310"/>
        <v>0</v>
      </c>
      <c r="CH217" s="59">
        <f t="shared" si="311"/>
        <v>0</v>
      </c>
      <c r="CI217" s="59">
        <f t="shared" si="312"/>
        <v>0</v>
      </c>
      <c r="CK217" s="59">
        <f t="shared" si="313"/>
        <v>0</v>
      </c>
      <c r="CL217" s="59">
        <f t="shared" si="314"/>
        <v>0</v>
      </c>
      <c r="CM217" s="59">
        <f t="shared" si="315"/>
        <v>0</v>
      </c>
      <c r="CN217" s="58">
        <f t="shared" si="316"/>
        <v>0</v>
      </c>
      <c r="CP217" s="59">
        <f t="shared" si="317"/>
        <v>0</v>
      </c>
      <c r="CQ217" s="59">
        <f t="shared" si="318"/>
        <v>0</v>
      </c>
      <c r="CR217" s="59">
        <f t="shared" si="319"/>
        <v>0</v>
      </c>
      <c r="CS217" s="58">
        <f t="shared" si="320"/>
        <v>0</v>
      </c>
      <c r="CU217" s="59">
        <f t="shared" si="321"/>
        <v>0</v>
      </c>
      <c r="CV217" s="59">
        <f t="shared" si="322"/>
        <v>0</v>
      </c>
      <c r="CX217" s="59">
        <f t="shared" si="323"/>
        <v>0</v>
      </c>
      <c r="CY217" s="59">
        <f t="shared" si="324"/>
        <v>0</v>
      </c>
      <c r="CZ217" s="58">
        <f t="shared" si="325"/>
        <v>0</v>
      </c>
      <c r="DB217" s="59">
        <f t="shared" si="326"/>
        <v>0</v>
      </c>
      <c r="DC217" s="59">
        <f t="shared" si="327"/>
        <v>0</v>
      </c>
      <c r="DD217" s="58">
        <f t="shared" si="328"/>
        <v>0</v>
      </c>
      <c r="DF217" s="58">
        <f t="shared" si="329"/>
        <v>0</v>
      </c>
      <c r="DH217" s="58">
        <f t="shared" si="330"/>
        <v>0</v>
      </c>
      <c r="DJ217" s="57">
        <f t="shared" si="331"/>
        <v>0</v>
      </c>
      <c r="DK217" s="57">
        <f t="shared" si="332"/>
        <v>0</v>
      </c>
      <c r="DL217" s="59">
        <f t="shared" si="333"/>
        <v>0</v>
      </c>
      <c r="DM217" s="58">
        <f t="shared" si="334"/>
        <v>0</v>
      </c>
      <c r="DO217" s="56">
        <f t="shared" si="335"/>
        <v>0</v>
      </c>
      <c r="DP217" s="14">
        <f t="shared" si="336"/>
        <v>0</v>
      </c>
      <c r="DQ217" s="59">
        <f t="shared" si="337"/>
        <v>0</v>
      </c>
      <c r="DR217" s="49">
        <f t="shared" si="338"/>
        <v>0</v>
      </c>
      <c r="DT217" s="58">
        <f t="shared" si="339"/>
        <v>0</v>
      </c>
      <c r="DU217" s="58"/>
      <c r="DV217" s="59">
        <f t="shared" si="340"/>
        <v>0</v>
      </c>
      <c r="DX217" s="58">
        <f t="shared" si="341"/>
        <v>0</v>
      </c>
      <c r="EA217" s="59">
        <f t="shared" si="342"/>
        <v>0</v>
      </c>
      <c r="EB217" s="59">
        <f t="shared" si="343"/>
        <v>0</v>
      </c>
      <c r="EC217" s="58">
        <f t="shared" si="344"/>
        <v>0</v>
      </c>
      <c r="EE217" s="29">
        <f t="shared" si="345"/>
        <v>0</v>
      </c>
      <c r="EF217" s="29">
        <f t="shared" si="346"/>
        <v>0</v>
      </c>
      <c r="EG217" s="58">
        <f t="shared" si="347"/>
        <v>0</v>
      </c>
      <c r="EI217" s="58">
        <f t="shared" si="348"/>
        <v>0</v>
      </c>
      <c r="EK217" s="59">
        <v>215</v>
      </c>
      <c r="EL217" s="59">
        <f>APE!$N$91*EO216</f>
        <v>0</v>
      </c>
      <c r="EM217" s="59">
        <f>IF(EK217&gt;APE!$O$91,0,IF(EK217&gt;APE!$P$91,IF(APE!$E$91="SAC",APE!$C$93/(APE!$O$91-APE!$P$91),IF(APE!$E$91="PRICE",IF(EK217&gt;APE!$D$91,EN217-EL217,EN217-EL217-APE!$C$95/APE!$D$91),0)),0))</f>
        <v>0</v>
      </c>
      <c r="EN217" s="59">
        <f>IF(EK217&gt;APE!$O$91,0,IF(APE!$E$91="SAC",EL217+EM217,IF(APE!$E$91="PRICE",IF(EK217&gt;APE!$P$91,APE!$C$93*APE!$G$91,EL217),0)))</f>
        <v>0</v>
      </c>
      <c r="EO217" s="59">
        <f t="shared" si="349"/>
        <v>0</v>
      </c>
    </row>
    <row r="218" spans="21:145" x14ac:dyDescent="0.25">
      <c r="U218" s="61">
        <f t="shared" si="272"/>
        <v>51866</v>
      </c>
      <c r="V218" s="25">
        <f t="shared" si="270"/>
        <v>2041</v>
      </c>
      <c r="W218" s="25">
        <f t="shared" si="271"/>
        <v>12</v>
      </c>
      <c r="X218" s="25"/>
      <c r="Y218" s="25"/>
      <c r="Z218" s="62">
        <f t="shared" si="273"/>
        <v>0</v>
      </c>
      <c r="AA218" s="62">
        <f t="shared" si="274"/>
        <v>0</v>
      </c>
      <c r="AB218" s="62">
        <f t="shared" si="275"/>
        <v>0</v>
      </c>
      <c r="AC218" s="33">
        <f t="shared" si="276"/>
        <v>0</v>
      </c>
      <c r="AD218" s="69">
        <f t="shared" si="277"/>
        <v>0.86630143418238781</v>
      </c>
      <c r="AE218" s="70">
        <f t="shared" si="278"/>
        <v>0</v>
      </c>
      <c r="AF218" s="9"/>
      <c r="AG218" s="9"/>
      <c r="AH218" s="9"/>
      <c r="AI218" s="9"/>
      <c r="AJ218" s="9"/>
      <c r="AK218" s="9"/>
      <c r="AL218" s="9"/>
      <c r="AM218" s="75">
        <f t="shared" si="350"/>
        <v>0</v>
      </c>
      <c r="AN218" s="9"/>
      <c r="AO218" s="74">
        <f t="shared" si="279"/>
        <v>0</v>
      </c>
      <c r="AP218" s="75">
        <f t="shared" si="280"/>
        <v>0</v>
      </c>
      <c r="AQ218" s="76">
        <f t="shared" si="281"/>
        <v>0</v>
      </c>
      <c r="AR218" s="9"/>
      <c r="AS218" s="75">
        <f t="shared" si="282"/>
        <v>0</v>
      </c>
      <c r="AT218" s="74">
        <f t="shared" si="283"/>
        <v>0</v>
      </c>
      <c r="AU218" s="33">
        <f t="shared" si="284"/>
        <v>0</v>
      </c>
      <c r="AV218" s="9"/>
      <c r="AW218" s="74">
        <f t="shared" si="285"/>
        <v>0</v>
      </c>
      <c r="AX218" s="75">
        <f t="shared" si="286"/>
        <v>0</v>
      </c>
      <c r="AY218" s="76">
        <f t="shared" si="287"/>
        <v>0</v>
      </c>
      <c r="BB218" s="59">
        <f t="shared" si="288"/>
        <v>0</v>
      </c>
      <c r="BC218" s="59">
        <f t="shared" si="289"/>
        <v>0</v>
      </c>
      <c r="BD218" s="59">
        <f t="shared" si="290"/>
        <v>0</v>
      </c>
      <c r="BF218" s="59">
        <f t="shared" si="291"/>
        <v>0</v>
      </c>
      <c r="BG218" s="59">
        <f t="shared" si="292"/>
        <v>0</v>
      </c>
      <c r="BH218" s="59">
        <f t="shared" si="293"/>
        <v>0</v>
      </c>
      <c r="BI218" s="58">
        <f t="shared" si="294"/>
        <v>0</v>
      </c>
      <c r="BK218" s="59">
        <f t="shared" si="295"/>
        <v>0</v>
      </c>
      <c r="BL218" s="59">
        <f t="shared" si="296"/>
        <v>0</v>
      </c>
      <c r="BM218" s="59">
        <f t="shared" si="297"/>
        <v>0</v>
      </c>
      <c r="BN218" s="58">
        <f t="shared" si="298"/>
        <v>0</v>
      </c>
      <c r="BP218" s="58">
        <f t="shared" si="299"/>
        <v>0</v>
      </c>
      <c r="BR218" s="57">
        <f t="shared" si="300"/>
        <v>0</v>
      </c>
      <c r="BS218" s="57">
        <f t="shared" si="301"/>
        <v>0</v>
      </c>
      <c r="BT218" s="59">
        <f t="shared" si="302"/>
        <v>0</v>
      </c>
      <c r="BU218" s="58">
        <f t="shared" si="303"/>
        <v>0</v>
      </c>
      <c r="BW218" s="56">
        <f t="shared" si="304"/>
        <v>0</v>
      </c>
      <c r="BX218" s="14">
        <f t="shared" si="305"/>
        <v>0</v>
      </c>
      <c r="BY218" s="59">
        <f t="shared" si="306"/>
        <v>0</v>
      </c>
      <c r="BZ218" s="58">
        <f t="shared" si="307"/>
        <v>0</v>
      </c>
      <c r="CB218" s="58">
        <f t="shared" si="308"/>
        <v>0</v>
      </c>
      <c r="CD218" s="58">
        <f t="shared" si="309"/>
        <v>0</v>
      </c>
      <c r="CG218" s="59">
        <f t="shared" si="310"/>
        <v>0</v>
      </c>
      <c r="CH218" s="59">
        <f t="shared" si="311"/>
        <v>0</v>
      </c>
      <c r="CI218" s="59">
        <f t="shared" si="312"/>
        <v>0</v>
      </c>
      <c r="CK218" s="59">
        <f t="shared" si="313"/>
        <v>0</v>
      </c>
      <c r="CL218" s="59">
        <f t="shared" si="314"/>
        <v>0</v>
      </c>
      <c r="CM218" s="59">
        <f t="shared" si="315"/>
        <v>0</v>
      </c>
      <c r="CN218" s="58">
        <f t="shared" si="316"/>
        <v>0</v>
      </c>
      <c r="CP218" s="59">
        <f t="shared" si="317"/>
        <v>0</v>
      </c>
      <c r="CQ218" s="59">
        <f t="shared" si="318"/>
        <v>0</v>
      </c>
      <c r="CR218" s="59">
        <f t="shared" si="319"/>
        <v>0</v>
      </c>
      <c r="CS218" s="58">
        <f t="shared" si="320"/>
        <v>0</v>
      </c>
      <c r="CU218" s="59">
        <f t="shared" si="321"/>
        <v>0</v>
      </c>
      <c r="CV218" s="59">
        <f t="shared" si="322"/>
        <v>0</v>
      </c>
      <c r="CX218" s="59">
        <f t="shared" si="323"/>
        <v>0</v>
      </c>
      <c r="CY218" s="59">
        <f t="shared" si="324"/>
        <v>0</v>
      </c>
      <c r="CZ218" s="58">
        <f t="shared" si="325"/>
        <v>0</v>
      </c>
      <c r="DB218" s="59">
        <f t="shared" si="326"/>
        <v>0</v>
      </c>
      <c r="DC218" s="59">
        <f t="shared" si="327"/>
        <v>0</v>
      </c>
      <c r="DD218" s="58">
        <f t="shared" si="328"/>
        <v>0</v>
      </c>
      <c r="DF218" s="58">
        <f t="shared" si="329"/>
        <v>0</v>
      </c>
      <c r="DH218" s="58">
        <f t="shared" si="330"/>
        <v>0</v>
      </c>
      <c r="DJ218" s="57">
        <f t="shared" si="331"/>
        <v>0</v>
      </c>
      <c r="DK218" s="57">
        <f t="shared" si="332"/>
        <v>0</v>
      </c>
      <c r="DL218" s="59">
        <f t="shared" si="333"/>
        <v>0</v>
      </c>
      <c r="DM218" s="58">
        <f t="shared" si="334"/>
        <v>0</v>
      </c>
      <c r="DO218" s="56">
        <f t="shared" si="335"/>
        <v>0</v>
      </c>
      <c r="DP218" s="14">
        <f t="shared" si="336"/>
        <v>0</v>
      </c>
      <c r="DQ218" s="59">
        <f t="shared" si="337"/>
        <v>0</v>
      </c>
      <c r="DR218" s="49">
        <f t="shared" si="338"/>
        <v>0</v>
      </c>
      <c r="DT218" s="58">
        <f t="shared" si="339"/>
        <v>0</v>
      </c>
      <c r="DU218" s="58"/>
      <c r="DV218" s="59">
        <f t="shared" si="340"/>
        <v>0</v>
      </c>
      <c r="DX218" s="58">
        <f t="shared" si="341"/>
        <v>0</v>
      </c>
      <c r="EA218" s="59">
        <f t="shared" si="342"/>
        <v>0</v>
      </c>
      <c r="EB218" s="59">
        <f t="shared" si="343"/>
        <v>0</v>
      </c>
      <c r="EC218" s="58">
        <f t="shared" si="344"/>
        <v>0</v>
      </c>
      <c r="EE218" s="29">
        <f t="shared" si="345"/>
        <v>0</v>
      </c>
      <c r="EF218" s="29">
        <f t="shared" si="346"/>
        <v>0</v>
      </c>
      <c r="EG218" s="58">
        <f t="shared" si="347"/>
        <v>0</v>
      </c>
      <c r="EI218" s="58">
        <f t="shared" si="348"/>
        <v>0</v>
      </c>
      <c r="EK218" s="59">
        <v>216</v>
      </c>
      <c r="EL218" s="59">
        <f>APE!$N$91*EO217</f>
        <v>0</v>
      </c>
      <c r="EM218" s="59">
        <f>IF(EK218&gt;APE!$O$91,0,IF(EK218&gt;APE!$P$91,IF(APE!$E$91="SAC",APE!$C$93/(APE!$O$91-APE!$P$91),IF(APE!$E$91="PRICE",IF(EK218&gt;APE!$D$91,EN218-EL218,EN218-EL218-APE!$C$95/APE!$D$91),0)),0))</f>
        <v>0</v>
      </c>
      <c r="EN218" s="59">
        <f>IF(EK218&gt;APE!$O$91,0,IF(APE!$E$91="SAC",EL218+EM218,IF(APE!$E$91="PRICE",IF(EK218&gt;APE!$P$91,APE!$C$93*APE!$G$91,EL218),0)))</f>
        <v>0</v>
      </c>
      <c r="EO218" s="59">
        <f t="shared" si="349"/>
        <v>0</v>
      </c>
    </row>
    <row r="219" spans="21:145" x14ac:dyDescent="0.25">
      <c r="U219" s="61">
        <f t="shared" si="272"/>
        <v>51897</v>
      </c>
      <c r="V219" s="25">
        <f t="shared" si="270"/>
        <v>2042</v>
      </c>
      <c r="W219" s="25">
        <f t="shared" si="271"/>
        <v>1</v>
      </c>
      <c r="X219" s="25"/>
      <c r="Y219" s="25"/>
      <c r="Z219" s="62">
        <f t="shared" si="273"/>
        <v>0</v>
      </c>
      <c r="AA219" s="62">
        <f t="shared" si="274"/>
        <v>0</v>
      </c>
      <c r="AB219" s="62">
        <f t="shared" si="275"/>
        <v>0</v>
      </c>
      <c r="AC219" s="33">
        <f t="shared" si="276"/>
        <v>0</v>
      </c>
      <c r="AD219" s="69">
        <f t="shared" si="277"/>
        <v>0.86572600675798395</v>
      </c>
      <c r="AE219" s="70">
        <f t="shared" si="278"/>
        <v>0</v>
      </c>
      <c r="AF219" s="9"/>
      <c r="AG219" s="9"/>
      <c r="AH219" s="9"/>
      <c r="AI219" s="9"/>
      <c r="AJ219" s="9"/>
      <c r="AK219" s="9"/>
      <c r="AL219" s="9"/>
      <c r="AM219" s="75">
        <f t="shared" si="350"/>
        <v>0</v>
      </c>
      <c r="AN219" s="9"/>
      <c r="AO219" s="74">
        <f t="shared" si="279"/>
        <v>0</v>
      </c>
      <c r="AP219" s="75">
        <f t="shared" si="280"/>
        <v>0</v>
      </c>
      <c r="AQ219" s="76">
        <f t="shared" si="281"/>
        <v>0</v>
      </c>
      <c r="AR219" s="9"/>
      <c r="AS219" s="75">
        <f t="shared" si="282"/>
        <v>0</v>
      </c>
      <c r="AT219" s="74">
        <f t="shared" si="283"/>
        <v>0</v>
      </c>
      <c r="AU219" s="33">
        <f t="shared" si="284"/>
        <v>0</v>
      </c>
      <c r="AV219" s="9"/>
      <c r="AW219" s="74">
        <f t="shared" si="285"/>
        <v>0</v>
      </c>
      <c r="AX219" s="75">
        <f t="shared" si="286"/>
        <v>0</v>
      </c>
      <c r="AY219" s="76">
        <f t="shared" si="287"/>
        <v>0</v>
      </c>
      <c r="BB219" s="59">
        <f t="shared" si="288"/>
        <v>0</v>
      </c>
      <c r="BC219" s="59">
        <f t="shared" si="289"/>
        <v>0</v>
      </c>
      <c r="BD219" s="59">
        <f t="shared" si="290"/>
        <v>0</v>
      </c>
      <c r="BF219" s="59">
        <f t="shared" si="291"/>
        <v>0</v>
      </c>
      <c r="BG219" s="59">
        <f t="shared" si="292"/>
        <v>0</v>
      </c>
      <c r="BH219" s="59">
        <f t="shared" si="293"/>
        <v>0</v>
      </c>
      <c r="BI219" s="58">
        <f t="shared" si="294"/>
        <v>0</v>
      </c>
      <c r="BK219" s="59">
        <f t="shared" si="295"/>
        <v>0</v>
      </c>
      <c r="BL219" s="59">
        <f t="shared" si="296"/>
        <v>0</v>
      </c>
      <c r="BM219" s="59">
        <f t="shared" si="297"/>
        <v>0</v>
      </c>
      <c r="BN219" s="58">
        <f t="shared" si="298"/>
        <v>0</v>
      </c>
      <c r="BP219" s="58">
        <f t="shared" si="299"/>
        <v>0</v>
      </c>
      <c r="BR219" s="57">
        <f t="shared" si="300"/>
        <v>0</v>
      </c>
      <c r="BS219" s="57">
        <f t="shared" si="301"/>
        <v>0</v>
      </c>
      <c r="BT219" s="59">
        <f t="shared" si="302"/>
        <v>0</v>
      </c>
      <c r="BU219" s="58">
        <f t="shared" si="303"/>
        <v>0</v>
      </c>
      <c r="BW219" s="56">
        <f t="shared" si="304"/>
        <v>0</v>
      </c>
      <c r="BX219" s="14">
        <f t="shared" si="305"/>
        <v>0</v>
      </c>
      <c r="BY219" s="59">
        <f t="shared" si="306"/>
        <v>0</v>
      </c>
      <c r="BZ219" s="58">
        <f t="shared" si="307"/>
        <v>0</v>
      </c>
      <c r="CB219" s="58">
        <f t="shared" si="308"/>
        <v>0</v>
      </c>
      <c r="CD219" s="58">
        <f t="shared" si="309"/>
        <v>0</v>
      </c>
      <c r="CG219" s="59">
        <f t="shared" si="310"/>
        <v>0</v>
      </c>
      <c r="CH219" s="59">
        <f t="shared" si="311"/>
        <v>0</v>
      </c>
      <c r="CI219" s="59">
        <f t="shared" si="312"/>
        <v>0</v>
      </c>
      <c r="CK219" s="59">
        <f t="shared" si="313"/>
        <v>0</v>
      </c>
      <c r="CL219" s="59">
        <f t="shared" si="314"/>
        <v>0</v>
      </c>
      <c r="CM219" s="59">
        <f t="shared" si="315"/>
        <v>0</v>
      </c>
      <c r="CN219" s="58">
        <f t="shared" si="316"/>
        <v>0</v>
      </c>
      <c r="CP219" s="59">
        <f t="shared" si="317"/>
        <v>0</v>
      </c>
      <c r="CQ219" s="59">
        <f t="shared" si="318"/>
        <v>0</v>
      </c>
      <c r="CR219" s="59">
        <f t="shared" si="319"/>
        <v>0</v>
      </c>
      <c r="CS219" s="58">
        <f t="shared" si="320"/>
        <v>0</v>
      </c>
      <c r="CU219" s="59">
        <f t="shared" si="321"/>
        <v>0</v>
      </c>
      <c r="CV219" s="59">
        <f t="shared" si="322"/>
        <v>0</v>
      </c>
      <c r="CX219" s="59">
        <f t="shared" si="323"/>
        <v>0</v>
      </c>
      <c r="CY219" s="59">
        <f t="shared" si="324"/>
        <v>0</v>
      </c>
      <c r="CZ219" s="58">
        <f t="shared" si="325"/>
        <v>0</v>
      </c>
      <c r="DB219" s="59">
        <f t="shared" si="326"/>
        <v>0</v>
      </c>
      <c r="DC219" s="59">
        <f t="shared" si="327"/>
        <v>0</v>
      </c>
      <c r="DD219" s="58">
        <f t="shared" si="328"/>
        <v>0</v>
      </c>
      <c r="DF219" s="58">
        <f t="shared" si="329"/>
        <v>0</v>
      </c>
      <c r="DH219" s="58">
        <f t="shared" si="330"/>
        <v>0</v>
      </c>
      <c r="DJ219" s="57">
        <f t="shared" si="331"/>
        <v>0</v>
      </c>
      <c r="DK219" s="57">
        <f t="shared" si="332"/>
        <v>0</v>
      </c>
      <c r="DL219" s="59">
        <f t="shared" si="333"/>
        <v>0</v>
      </c>
      <c r="DM219" s="58">
        <f t="shared" si="334"/>
        <v>0</v>
      </c>
      <c r="DO219" s="56">
        <f t="shared" si="335"/>
        <v>0</v>
      </c>
      <c r="DP219" s="14">
        <f t="shared" si="336"/>
        <v>0</v>
      </c>
      <c r="DQ219" s="59">
        <f t="shared" si="337"/>
        <v>0</v>
      </c>
      <c r="DR219" s="49">
        <f t="shared" si="338"/>
        <v>0</v>
      </c>
      <c r="DT219" s="58">
        <f t="shared" si="339"/>
        <v>0</v>
      </c>
      <c r="DU219" s="58"/>
      <c r="DV219" s="59">
        <f t="shared" si="340"/>
        <v>0</v>
      </c>
      <c r="DX219" s="58">
        <f t="shared" si="341"/>
        <v>0</v>
      </c>
      <c r="EA219" s="59">
        <f t="shared" si="342"/>
        <v>0</v>
      </c>
      <c r="EB219" s="59">
        <f t="shared" si="343"/>
        <v>0</v>
      </c>
      <c r="EC219" s="58">
        <f t="shared" si="344"/>
        <v>0</v>
      </c>
      <c r="EE219" s="29">
        <f t="shared" si="345"/>
        <v>0</v>
      </c>
      <c r="EF219" s="29">
        <f t="shared" si="346"/>
        <v>0</v>
      </c>
      <c r="EG219" s="58">
        <f t="shared" si="347"/>
        <v>0</v>
      </c>
      <c r="EI219" s="58">
        <f t="shared" si="348"/>
        <v>0</v>
      </c>
      <c r="EK219" s="59">
        <v>217</v>
      </c>
      <c r="EL219" s="59">
        <f>APE!$N$91*EO218</f>
        <v>0</v>
      </c>
      <c r="EM219" s="59">
        <f>IF(EK219&gt;APE!$O$91,0,IF(EK219&gt;APE!$P$91,IF(APE!$E$91="SAC",APE!$C$93/(APE!$O$91-APE!$P$91),IF(APE!$E$91="PRICE",IF(EK219&gt;APE!$D$91,EN219-EL219,EN219-EL219-APE!$C$95/APE!$D$91),0)),0))</f>
        <v>0</v>
      </c>
      <c r="EN219" s="59">
        <f>IF(EK219&gt;APE!$O$91,0,IF(APE!$E$91="SAC",EL219+EM219,IF(APE!$E$91="PRICE",IF(EK219&gt;APE!$P$91,APE!$C$93*APE!$G$91,EL219),0)))</f>
        <v>0</v>
      </c>
      <c r="EO219" s="59">
        <f t="shared" si="349"/>
        <v>0</v>
      </c>
    </row>
    <row r="220" spans="21:145" s="60" customFormat="1" x14ac:dyDescent="0.25">
      <c r="U220" s="61">
        <f t="shared" si="272"/>
        <v>51925</v>
      </c>
      <c r="V220" s="25">
        <f t="shared" si="270"/>
        <v>2042</v>
      </c>
      <c r="W220" s="25">
        <f t="shared" si="271"/>
        <v>2</v>
      </c>
      <c r="X220" s="25"/>
      <c r="Y220" s="78"/>
      <c r="Z220" s="62">
        <f t="shared" si="273"/>
        <v>0</v>
      </c>
      <c r="AA220" s="62">
        <f t="shared" si="274"/>
        <v>0</v>
      </c>
      <c r="AB220" s="62">
        <f t="shared" si="275"/>
        <v>0</v>
      </c>
      <c r="AC220" s="33">
        <f t="shared" si="276"/>
        <v>0</v>
      </c>
      <c r="AD220" s="69">
        <f t="shared" si="277"/>
        <v>0.86515096155241034</v>
      </c>
      <c r="AE220" s="70">
        <f t="shared" si="278"/>
        <v>0</v>
      </c>
      <c r="AF220" s="9"/>
      <c r="AG220" s="9"/>
      <c r="AH220" s="9"/>
      <c r="AI220" s="9"/>
      <c r="AJ220" s="9"/>
      <c r="AK220" s="9"/>
      <c r="AL220" s="9"/>
      <c r="AM220" s="75">
        <f t="shared" si="350"/>
        <v>0</v>
      </c>
      <c r="AN220" s="9"/>
      <c r="AO220" s="74">
        <f t="shared" si="279"/>
        <v>0</v>
      </c>
      <c r="AP220" s="75">
        <f t="shared" si="280"/>
        <v>0</v>
      </c>
      <c r="AQ220" s="76">
        <f t="shared" si="281"/>
        <v>0</v>
      </c>
      <c r="AR220" s="9"/>
      <c r="AS220" s="75">
        <f t="shared" si="282"/>
        <v>0</v>
      </c>
      <c r="AT220" s="74">
        <f t="shared" si="283"/>
        <v>0</v>
      </c>
      <c r="AU220" s="33">
        <f t="shared" si="284"/>
        <v>0</v>
      </c>
      <c r="AV220" s="9"/>
      <c r="AW220" s="74">
        <f t="shared" si="285"/>
        <v>0</v>
      </c>
      <c r="AX220" s="75">
        <f t="shared" si="286"/>
        <v>0</v>
      </c>
      <c r="AY220" s="76">
        <f t="shared" si="287"/>
        <v>0</v>
      </c>
      <c r="BB220" s="59">
        <f t="shared" si="288"/>
        <v>0</v>
      </c>
      <c r="BC220" s="59">
        <f t="shared" si="289"/>
        <v>0</v>
      </c>
      <c r="BD220" s="59">
        <f t="shared" si="290"/>
        <v>0</v>
      </c>
      <c r="BF220" s="59">
        <f t="shared" si="291"/>
        <v>0</v>
      </c>
      <c r="BG220" s="59">
        <f t="shared" si="292"/>
        <v>0</v>
      </c>
      <c r="BH220" s="59">
        <f t="shared" si="293"/>
        <v>0</v>
      </c>
      <c r="BI220" s="58">
        <f t="shared" si="294"/>
        <v>0</v>
      </c>
      <c r="BK220" s="59">
        <f t="shared" si="295"/>
        <v>0</v>
      </c>
      <c r="BL220" s="59">
        <f t="shared" si="296"/>
        <v>0</v>
      </c>
      <c r="BM220" s="59">
        <f t="shared" si="297"/>
        <v>0</v>
      </c>
      <c r="BN220" s="58">
        <f t="shared" si="298"/>
        <v>0</v>
      </c>
      <c r="BP220" s="58">
        <f t="shared" si="299"/>
        <v>0</v>
      </c>
      <c r="BR220" s="57">
        <f t="shared" si="300"/>
        <v>0</v>
      </c>
      <c r="BS220" s="57">
        <f t="shared" si="301"/>
        <v>0</v>
      </c>
      <c r="BT220" s="59">
        <f t="shared" si="302"/>
        <v>0</v>
      </c>
      <c r="BU220" s="58">
        <f t="shared" si="303"/>
        <v>0</v>
      </c>
      <c r="BW220" s="56">
        <f t="shared" si="304"/>
        <v>0</v>
      </c>
      <c r="BX220" s="14">
        <f t="shared" si="305"/>
        <v>0</v>
      </c>
      <c r="BY220" s="59">
        <f t="shared" si="306"/>
        <v>0</v>
      </c>
      <c r="BZ220" s="58">
        <f t="shared" si="307"/>
        <v>0</v>
      </c>
      <c r="CB220" s="58">
        <f t="shared" si="308"/>
        <v>0</v>
      </c>
      <c r="CD220" s="58">
        <f t="shared" si="309"/>
        <v>0</v>
      </c>
      <c r="CG220" s="59">
        <f t="shared" si="310"/>
        <v>0</v>
      </c>
      <c r="CH220" s="59">
        <f t="shared" si="311"/>
        <v>0</v>
      </c>
      <c r="CI220" s="59">
        <f t="shared" si="312"/>
        <v>0</v>
      </c>
      <c r="CK220" s="59">
        <f t="shared" si="313"/>
        <v>0</v>
      </c>
      <c r="CL220" s="59">
        <f t="shared" si="314"/>
        <v>0</v>
      </c>
      <c r="CM220" s="59">
        <f t="shared" si="315"/>
        <v>0</v>
      </c>
      <c r="CN220" s="58">
        <f t="shared" si="316"/>
        <v>0</v>
      </c>
      <c r="CP220" s="59">
        <f t="shared" si="317"/>
        <v>0</v>
      </c>
      <c r="CQ220" s="59">
        <f t="shared" si="318"/>
        <v>0</v>
      </c>
      <c r="CR220" s="59">
        <f t="shared" si="319"/>
        <v>0</v>
      </c>
      <c r="CS220" s="58">
        <f t="shared" si="320"/>
        <v>0</v>
      </c>
      <c r="CU220" s="59">
        <f t="shared" si="321"/>
        <v>0</v>
      </c>
      <c r="CV220" s="59">
        <f t="shared" si="322"/>
        <v>0</v>
      </c>
      <c r="CX220" s="59">
        <f t="shared" si="323"/>
        <v>0</v>
      </c>
      <c r="CY220" s="59">
        <f t="shared" si="324"/>
        <v>0</v>
      </c>
      <c r="CZ220" s="58">
        <f t="shared" si="325"/>
        <v>0</v>
      </c>
      <c r="DB220" s="59">
        <f t="shared" si="326"/>
        <v>0</v>
      </c>
      <c r="DC220" s="59">
        <f t="shared" si="327"/>
        <v>0</v>
      </c>
      <c r="DD220" s="58">
        <f t="shared" si="328"/>
        <v>0</v>
      </c>
      <c r="DF220" s="58">
        <f t="shared" si="329"/>
        <v>0</v>
      </c>
      <c r="DH220" s="58">
        <f t="shared" si="330"/>
        <v>0</v>
      </c>
      <c r="DJ220" s="57">
        <f t="shared" si="331"/>
        <v>0</v>
      </c>
      <c r="DK220" s="57">
        <f t="shared" si="332"/>
        <v>0</v>
      </c>
      <c r="DL220" s="59">
        <f t="shared" si="333"/>
        <v>0</v>
      </c>
      <c r="DM220" s="58">
        <f t="shared" si="334"/>
        <v>0</v>
      </c>
      <c r="DO220" s="56">
        <f t="shared" si="335"/>
        <v>0</v>
      </c>
      <c r="DP220" s="14">
        <f t="shared" si="336"/>
        <v>0</v>
      </c>
      <c r="DQ220" s="59">
        <f t="shared" si="337"/>
        <v>0</v>
      </c>
      <c r="DR220" s="49">
        <f t="shared" si="338"/>
        <v>0</v>
      </c>
      <c r="DT220" s="58">
        <f t="shared" si="339"/>
        <v>0</v>
      </c>
      <c r="DU220" s="58"/>
      <c r="DV220" s="59">
        <f t="shared" si="340"/>
        <v>0</v>
      </c>
      <c r="DX220" s="58">
        <f t="shared" si="341"/>
        <v>0</v>
      </c>
      <c r="EA220" s="59">
        <f t="shared" si="342"/>
        <v>0</v>
      </c>
      <c r="EB220" s="59">
        <f t="shared" si="343"/>
        <v>0</v>
      </c>
      <c r="EC220" s="58">
        <f t="shared" si="344"/>
        <v>0</v>
      </c>
      <c r="EE220" s="29">
        <f t="shared" si="345"/>
        <v>0</v>
      </c>
      <c r="EF220" s="29">
        <f t="shared" si="346"/>
        <v>0</v>
      </c>
      <c r="EG220" s="58">
        <f t="shared" si="347"/>
        <v>0</v>
      </c>
      <c r="EI220" s="58">
        <f t="shared" si="348"/>
        <v>0</v>
      </c>
      <c r="EK220" s="59">
        <v>218</v>
      </c>
      <c r="EL220" s="59">
        <f>APE!$N$91*EO219</f>
        <v>0</v>
      </c>
      <c r="EM220" s="59">
        <f>IF(EK220&gt;APE!$O$91,0,IF(EK220&gt;APE!$P$91,IF(APE!$E$91="SAC",APE!$C$93/(APE!$O$91-APE!$P$91),IF(APE!$E$91="PRICE",IF(EK220&gt;APE!$D$91,EN220-EL220,EN220-EL220-APE!$C$95/APE!$D$91),0)),0))</f>
        <v>0</v>
      </c>
      <c r="EN220" s="59">
        <f>IF(EK220&gt;APE!$O$91,0,IF(APE!$E$91="SAC",EL220+EM220,IF(APE!$E$91="PRICE",IF(EK220&gt;APE!$P$91,APE!$C$93*APE!$G$91,EL220),0)))</f>
        <v>0</v>
      </c>
      <c r="EO220" s="59">
        <f t="shared" si="349"/>
        <v>0</v>
      </c>
    </row>
    <row r="221" spans="21:145" x14ac:dyDescent="0.25">
      <c r="U221" s="61">
        <f t="shared" si="272"/>
        <v>51956</v>
      </c>
      <c r="V221" s="25">
        <f t="shared" si="270"/>
        <v>2042</v>
      </c>
      <c r="W221" s="25">
        <f t="shared" si="271"/>
        <v>3</v>
      </c>
      <c r="X221" s="25"/>
      <c r="Y221" s="25"/>
      <c r="Z221" s="62">
        <f t="shared" si="273"/>
        <v>0</v>
      </c>
      <c r="AA221" s="62">
        <f t="shared" si="274"/>
        <v>0</v>
      </c>
      <c r="AB221" s="62">
        <f t="shared" si="275"/>
        <v>0</v>
      </c>
      <c r="AC221" s="33">
        <f t="shared" si="276"/>
        <v>0</v>
      </c>
      <c r="AD221" s="69">
        <f t="shared" si="277"/>
        <v>0.86457629831178384</v>
      </c>
      <c r="AE221" s="70">
        <f t="shared" si="278"/>
        <v>0</v>
      </c>
      <c r="AF221" s="9"/>
      <c r="AG221" s="9"/>
      <c r="AH221" s="9"/>
      <c r="AI221" s="9"/>
      <c r="AJ221" s="9"/>
      <c r="AK221" s="9"/>
      <c r="AL221" s="9"/>
      <c r="AM221" s="75">
        <f t="shared" si="350"/>
        <v>0</v>
      </c>
      <c r="AN221" s="9"/>
      <c r="AO221" s="74">
        <f t="shared" si="279"/>
        <v>0</v>
      </c>
      <c r="AP221" s="75">
        <f t="shared" si="280"/>
        <v>0</v>
      </c>
      <c r="AQ221" s="76">
        <f t="shared" si="281"/>
        <v>0</v>
      </c>
      <c r="AR221" s="9"/>
      <c r="AS221" s="75">
        <f t="shared" si="282"/>
        <v>0</v>
      </c>
      <c r="AT221" s="74">
        <f t="shared" si="283"/>
        <v>0</v>
      </c>
      <c r="AU221" s="33">
        <f t="shared" si="284"/>
        <v>0</v>
      </c>
      <c r="AV221" s="9"/>
      <c r="AW221" s="74">
        <f t="shared" si="285"/>
        <v>0</v>
      </c>
      <c r="AX221" s="75">
        <f t="shared" si="286"/>
        <v>0</v>
      </c>
      <c r="AY221" s="76">
        <f t="shared" si="287"/>
        <v>0</v>
      </c>
      <c r="BB221" s="59">
        <f t="shared" si="288"/>
        <v>0</v>
      </c>
      <c r="BC221" s="59">
        <f t="shared" si="289"/>
        <v>0</v>
      </c>
      <c r="BD221" s="59">
        <f t="shared" si="290"/>
        <v>0</v>
      </c>
      <c r="BF221" s="59">
        <f t="shared" si="291"/>
        <v>0</v>
      </c>
      <c r="BG221" s="59">
        <f t="shared" si="292"/>
        <v>0</v>
      </c>
      <c r="BH221" s="59">
        <f t="shared" si="293"/>
        <v>0</v>
      </c>
      <c r="BI221" s="58">
        <f t="shared" si="294"/>
        <v>0</v>
      </c>
      <c r="BK221" s="59">
        <f t="shared" si="295"/>
        <v>0</v>
      </c>
      <c r="BL221" s="59">
        <f t="shared" si="296"/>
        <v>0</v>
      </c>
      <c r="BM221" s="59">
        <f t="shared" si="297"/>
        <v>0</v>
      </c>
      <c r="BN221" s="58">
        <f t="shared" si="298"/>
        <v>0</v>
      </c>
      <c r="BP221" s="58">
        <f t="shared" si="299"/>
        <v>0</v>
      </c>
      <c r="BR221" s="57">
        <f t="shared" si="300"/>
        <v>0</v>
      </c>
      <c r="BS221" s="57">
        <f t="shared" si="301"/>
        <v>0</v>
      </c>
      <c r="BT221" s="59">
        <f t="shared" si="302"/>
        <v>0</v>
      </c>
      <c r="BU221" s="58">
        <f t="shared" si="303"/>
        <v>0</v>
      </c>
      <c r="BW221" s="56">
        <f t="shared" si="304"/>
        <v>0</v>
      </c>
      <c r="BX221" s="14">
        <f t="shared" si="305"/>
        <v>0</v>
      </c>
      <c r="BY221" s="59">
        <f t="shared" si="306"/>
        <v>0</v>
      </c>
      <c r="BZ221" s="58">
        <f t="shared" si="307"/>
        <v>0</v>
      </c>
      <c r="CB221" s="58">
        <f t="shared" si="308"/>
        <v>0</v>
      </c>
      <c r="CD221" s="58">
        <f t="shared" si="309"/>
        <v>0</v>
      </c>
      <c r="CG221" s="59">
        <f t="shared" si="310"/>
        <v>0</v>
      </c>
      <c r="CH221" s="59">
        <f t="shared" si="311"/>
        <v>0</v>
      </c>
      <c r="CI221" s="59">
        <f t="shared" si="312"/>
        <v>0</v>
      </c>
      <c r="CK221" s="59">
        <f t="shared" si="313"/>
        <v>0</v>
      </c>
      <c r="CL221" s="59">
        <f t="shared" si="314"/>
        <v>0</v>
      </c>
      <c r="CM221" s="59">
        <f t="shared" si="315"/>
        <v>0</v>
      </c>
      <c r="CN221" s="58">
        <f t="shared" si="316"/>
        <v>0</v>
      </c>
      <c r="CP221" s="59">
        <f t="shared" si="317"/>
        <v>0</v>
      </c>
      <c r="CQ221" s="59">
        <f t="shared" si="318"/>
        <v>0</v>
      </c>
      <c r="CR221" s="59">
        <f t="shared" si="319"/>
        <v>0</v>
      </c>
      <c r="CS221" s="58">
        <f t="shared" si="320"/>
        <v>0</v>
      </c>
      <c r="CU221" s="59">
        <f t="shared" si="321"/>
        <v>0</v>
      </c>
      <c r="CV221" s="59">
        <f t="shared" si="322"/>
        <v>0</v>
      </c>
      <c r="CX221" s="59">
        <f t="shared" si="323"/>
        <v>0</v>
      </c>
      <c r="CY221" s="59">
        <f t="shared" si="324"/>
        <v>0</v>
      </c>
      <c r="CZ221" s="58">
        <f t="shared" si="325"/>
        <v>0</v>
      </c>
      <c r="DB221" s="59">
        <f t="shared" si="326"/>
        <v>0</v>
      </c>
      <c r="DC221" s="59">
        <f t="shared" si="327"/>
        <v>0</v>
      </c>
      <c r="DD221" s="58">
        <f t="shared" si="328"/>
        <v>0</v>
      </c>
      <c r="DF221" s="58">
        <f t="shared" si="329"/>
        <v>0</v>
      </c>
      <c r="DH221" s="58">
        <f t="shared" si="330"/>
        <v>0</v>
      </c>
      <c r="DJ221" s="57">
        <f t="shared" si="331"/>
        <v>0</v>
      </c>
      <c r="DK221" s="57">
        <f t="shared" si="332"/>
        <v>0</v>
      </c>
      <c r="DL221" s="59">
        <f t="shared" si="333"/>
        <v>0</v>
      </c>
      <c r="DM221" s="58">
        <f t="shared" si="334"/>
        <v>0</v>
      </c>
      <c r="DO221" s="56">
        <f t="shared" si="335"/>
        <v>0</v>
      </c>
      <c r="DP221" s="14">
        <f t="shared" si="336"/>
        <v>0</v>
      </c>
      <c r="DQ221" s="59">
        <f t="shared" si="337"/>
        <v>0</v>
      </c>
      <c r="DR221" s="49">
        <f t="shared" si="338"/>
        <v>0</v>
      </c>
      <c r="DT221" s="58">
        <f t="shared" si="339"/>
        <v>0</v>
      </c>
      <c r="DU221" s="58"/>
      <c r="DV221" s="59">
        <f t="shared" si="340"/>
        <v>0</v>
      </c>
      <c r="DX221" s="58">
        <f t="shared" si="341"/>
        <v>0</v>
      </c>
      <c r="EA221" s="59">
        <f t="shared" si="342"/>
        <v>0</v>
      </c>
      <c r="EB221" s="59">
        <f t="shared" si="343"/>
        <v>0</v>
      </c>
      <c r="EC221" s="58">
        <f t="shared" si="344"/>
        <v>0</v>
      </c>
      <c r="EE221" s="29">
        <f t="shared" si="345"/>
        <v>0</v>
      </c>
      <c r="EF221" s="29">
        <f t="shared" si="346"/>
        <v>0</v>
      </c>
      <c r="EG221" s="58">
        <f t="shared" si="347"/>
        <v>0</v>
      </c>
      <c r="EI221" s="58">
        <f t="shared" si="348"/>
        <v>0</v>
      </c>
      <c r="EK221" s="59">
        <v>219</v>
      </c>
      <c r="EL221" s="59">
        <f>APE!$N$91*EO220</f>
        <v>0</v>
      </c>
      <c r="EM221" s="59">
        <f>IF(EK221&gt;APE!$O$91,0,IF(EK221&gt;APE!$P$91,IF(APE!$E$91="SAC",APE!$C$93/(APE!$O$91-APE!$P$91),IF(APE!$E$91="PRICE",IF(EK221&gt;APE!$D$91,EN221-EL221,EN221-EL221-APE!$C$95/APE!$D$91),0)),0))</f>
        <v>0</v>
      </c>
      <c r="EN221" s="59">
        <f>IF(EK221&gt;APE!$O$91,0,IF(APE!$E$91="SAC",EL221+EM221,IF(APE!$E$91="PRICE",IF(EK221&gt;APE!$P$91,APE!$C$93*APE!$G$91,EL221),0)))</f>
        <v>0</v>
      </c>
      <c r="EO221" s="59">
        <f t="shared" si="349"/>
        <v>0</v>
      </c>
    </row>
    <row r="222" spans="21:145" s="16" customFormat="1" x14ac:dyDescent="0.25">
      <c r="U222" s="61">
        <f t="shared" si="272"/>
        <v>51986</v>
      </c>
      <c r="V222" s="25">
        <f t="shared" si="270"/>
        <v>2042</v>
      </c>
      <c r="W222" s="25">
        <f t="shared" si="271"/>
        <v>4</v>
      </c>
      <c r="X222" s="25"/>
      <c r="Y222" s="28"/>
      <c r="Z222" s="62">
        <f t="shared" si="273"/>
        <v>0</v>
      </c>
      <c r="AA222" s="62">
        <f t="shared" si="274"/>
        <v>0</v>
      </c>
      <c r="AB222" s="62">
        <f t="shared" si="275"/>
        <v>0</v>
      </c>
      <c r="AC222" s="33">
        <f t="shared" si="276"/>
        <v>0</v>
      </c>
      <c r="AD222" s="69">
        <f t="shared" si="277"/>
        <v>0.86400201678239019</v>
      </c>
      <c r="AE222" s="70">
        <f t="shared" si="278"/>
        <v>0</v>
      </c>
      <c r="AF222" s="9"/>
      <c r="AG222" s="9"/>
      <c r="AH222" s="9"/>
      <c r="AI222" s="9"/>
      <c r="AJ222" s="9"/>
      <c r="AK222" s="9"/>
      <c r="AL222" s="9"/>
      <c r="AM222" s="75">
        <f t="shared" si="350"/>
        <v>0</v>
      </c>
      <c r="AN222" s="9"/>
      <c r="AO222" s="74">
        <f t="shared" si="279"/>
        <v>0</v>
      </c>
      <c r="AP222" s="75">
        <f t="shared" si="280"/>
        <v>0</v>
      </c>
      <c r="AQ222" s="76">
        <f t="shared" si="281"/>
        <v>0</v>
      </c>
      <c r="AR222" s="9"/>
      <c r="AS222" s="75">
        <f t="shared" si="282"/>
        <v>0</v>
      </c>
      <c r="AT222" s="74">
        <f t="shared" si="283"/>
        <v>0</v>
      </c>
      <c r="AU222" s="33">
        <f t="shared" si="284"/>
        <v>0</v>
      </c>
      <c r="AV222" s="9"/>
      <c r="AW222" s="74">
        <f t="shared" si="285"/>
        <v>0</v>
      </c>
      <c r="AX222" s="75">
        <f t="shared" si="286"/>
        <v>0</v>
      </c>
      <c r="AY222" s="76">
        <f t="shared" si="287"/>
        <v>0</v>
      </c>
      <c r="BB222" s="59">
        <f t="shared" si="288"/>
        <v>0</v>
      </c>
      <c r="BC222" s="59">
        <f t="shared" si="289"/>
        <v>0</v>
      </c>
      <c r="BD222" s="59">
        <f t="shared" si="290"/>
        <v>0</v>
      </c>
      <c r="BF222" s="59">
        <f t="shared" si="291"/>
        <v>0</v>
      </c>
      <c r="BG222" s="59">
        <f t="shared" si="292"/>
        <v>0</v>
      </c>
      <c r="BH222" s="59">
        <f t="shared" si="293"/>
        <v>0</v>
      </c>
      <c r="BI222" s="58">
        <f t="shared" si="294"/>
        <v>0</v>
      </c>
      <c r="BK222" s="59">
        <f t="shared" si="295"/>
        <v>0</v>
      </c>
      <c r="BL222" s="59">
        <f t="shared" si="296"/>
        <v>0</v>
      </c>
      <c r="BM222" s="59">
        <f t="shared" si="297"/>
        <v>0</v>
      </c>
      <c r="BN222" s="58">
        <f t="shared" si="298"/>
        <v>0</v>
      </c>
      <c r="BP222" s="58">
        <f t="shared" si="299"/>
        <v>0</v>
      </c>
      <c r="BR222" s="57">
        <f t="shared" si="300"/>
        <v>0</v>
      </c>
      <c r="BS222" s="57">
        <f t="shared" si="301"/>
        <v>0</v>
      </c>
      <c r="BT222" s="59">
        <f t="shared" si="302"/>
        <v>0</v>
      </c>
      <c r="BU222" s="58">
        <f t="shared" si="303"/>
        <v>0</v>
      </c>
      <c r="BW222" s="56">
        <f t="shared" si="304"/>
        <v>0</v>
      </c>
      <c r="BX222" s="14">
        <f t="shared" si="305"/>
        <v>0</v>
      </c>
      <c r="BY222" s="59">
        <f t="shared" si="306"/>
        <v>0</v>
      </c>
      <c r="BZ222" s="58">
        <f t="shared" si="307"/>
        <v>0</v>
      </c>
      <c r="CB222" s="58">
        <f t="shared" si="308"/>
        <v>0</v>
      </c>
      <c r="CD222" s="58">
        <f t="shared" si="309"/>
        <v>0</v>
      </c>
      <c r="CG222" s="59">
        <f t="shared" si="310"/>
        <v>0</v>
      </c>
      <c r="CH222" s="59">
        <f t="shared" si="311"/>
        <v>0</v>
      </c>
      <c r="CI222" s="59">
        <f t="shared" si="312"/>
        <v>0</v>
      </c>
      <c r="CK222" s="59">
        <f t="shared" si="313"/>
        <v>0</v>
      </c>
      <c r="CL222" s="59">
        <f t="shared" si="314"/>
        <v>0</v>
      </c>
      <c r="CM222" s="59">
        <f t="shared" si="315"/>
        <v>0</v>
      </c>
      <c r="CN222" s="58">
        <f t="shared" si="316"/>
        <v>0</v>
      </c>
      <c r="CP222" s="59">
        <f t="shared" si="317"/>
        <v>0</v>
      </c>
      <c r="CQ222" s="59">
        <f t="shared" si="318"/>
        <v>0</v>
      </c>
      <c r="CR222" s="59">
        <f t="shared" si="319"/>
        <v>0</v>
      </c>
      <c r="CS222" s="58">
        <f t="shared" si="320"/>
        <v>0</v>
      </c>
      <c r="CU222" s="59">
        <f t="shared" si="321"/>
        <v>0</v>
      </c>
      <c r="CV222" s="59">
        <f t="shared" si="322"/>
        <v>0</v>
      </c>
      <c r="CX222" s="59">
        <f t="shared" si="323"/>
        <v>0</v>
      </c>
      <c r="CY222" s="59">
        <f t="shared" si="324"/>
        <v>0</v>
      </c>
      <c r="CZ222" s="58">
        <f t="shared" si="325"/>
        <v>0</v>
      </c>
      <c r="DB222" s="59">
        <f t="shared" si="326"/>
        <v>0</v>
      </c>
      <c r="DC222" s="59">
        <f t="shared" si="327"/>
        <v>0</v>
      </c>
      <c r="DD222" s="58">
        <f t="shared" si="328"/>
        <v>0</v>
      </c>
      <c r="DF222" s="58">
        <f t="shared" si="329"/>
        <v>0</v>
      </c>
      <c r="DH222" s="58">
        <f t="shared" si="330"/>
        <v>0</v>
      </c>
      <c r="DJ222" s="57">
        <f t="shared" si="331"/>
        <v>0</v>
      </c>
      <c r="DK222" s="57">
        <f t="shared" si="332"/>
        <v>0</v>
      </c>
      <c r="DL222" s="59">
        <f t="shared" si="333"/>
        <v>0</v>
      </c>
      <c r="DM222" s="58">
        <f t="shared" si="334"/>
        <v>0</v>
      </c>
      <c r="DO222" s="56">
        <f t="shared" si="335"/>
        <v>0</v>
      </c>
      <c r="DP222" s="14">
        <f t="shared" si="336"/>
        <v>0</v>
      </c>
      <c r="DQ222" s="59">
        <f t="shared" si="337"/>
        <v>0</v>
      </c>
      <c r="DR222" s="49">
        <f t="shared" si="338"/>
        <v>0</v>
      </c>
      <c r="DT222" s="58">
        <f t="shared" si="339"/>
        <v>0</v>
      </c>
      <c r="DU222" s="58"/>
      <c r="DV222" s="59">
        <f t="shared" si="340"/>
        <v>0</v>
      </c>
      <c r="DX222" s="58">
        <f t="shared" si="341"/>
        <v>0</v>
      </c>
      <c r="EA222" s="59">
        <f t="shared" si="342"/>
        <v>0</v>
      </c>
      <c r="EB222" s="59">
        <f t="shared" si="343"/>
        <v>0</v>
      </c>
      <c r="EC222" s="58">
        <f t="shared" si="344"/>
        <v>0</v>
      </c>
      <c r="EE222" s="29">
        <f t="shared" si="345"/>
        <v>0</v>
      </c>
      <c r="EF222" s="29">
        <f t="shared" si="346"/>
        <v>0</v>
      </c>
      <c r="EG222" s="58">
        <f t="shared" si="347"/>
        <v>0</v>
      </c>
      <c r="EI222" s="58">
        <f t="shared" si="348"/>
        <v>0</v>
      </c>
      <c r="EK222" s="59">
        <v>220</v>
      </c>
      <c r="EL222" s="59">
        <f>APE!$N$91*EO221</f>
        <v>0</v>
      </c>
      <c r="EM222" s="59">
        <f>IF(EK222&gt;APE!$O$91,0,IF(EK222&gt;APE!$P$91,IF(APE!$E$91="SAC",APE!$C$93/(APE!$O$91-APE!$P$91),IF(APE!$E$91="PRICE",IF(EK222&gt;APE!$D$91,EN222-EL222,EN222-EL222-APE!$C$95/APE!$D$91),0)),0))</f>
        <v>0</v>
      </c>
      <c r="EN222" s="59">
        <f>IF(EK222&gt;APE!$O$91,0,IF(APE!$E$91="SAC",EL222+EM222,IF(APE!$E$91="PRICE",IF(EK222&gt;APE!$P$91,APE!$C$93*APE!$G$91,EL222),0)))</f>
        <v>0</v>
      </c>
      <c r="EO222" s="59">
        <f t="shared" si="349"/>
        <v>0</v>
      </c>
    </row>
    <row r="223" spans="21:145" x14ac:dyDescent="0.25">
      <c r="U223" s="61">
        <f t="shared" si="272"/>
        <v>52017</v>
      </c>
      <c r="V223" s="25">
        <f t="shared" si="270"/>
        <v>2042</v>
      </c>
      <c r="W223" s="25">
        <f t="shared" si="271"/>
        <v>5</v>
      </c>
      <c r="X223" s="25"/>
      <c r="Y223" s="25"/>
      <c r="Z223" s="62">
        <f t="shared" si="273"/>
        <v>0</v>
      </c>
      <c r="AA223" s="62">
        <f t="shared" si="274"/>
        <v>0</v>
      </c>
      <c r="AB223" s="62">
        <f t="shared" si="275"/>
        <v>0</v>
      </c>
      <c r="AC223" s="33">
        <f t="shared" si="276"/>
        <v>0</v>
      </c>
      <c r="AD223" s="69">
        <f t="shared" si="277"/>
        <v>0.86342811671068365</v>
      </c>
      <c r="AE223" s="70">
        <f t="shared" si="278"/>
        <v>0</v>
      </c>
      <c r="AF223" s="9"/>
      <c r="AG223" s="9"/>
      <c r="AH223" s="9"/>
      <c r="AI223" s="9"/>
      <c r="AJ223" s="9"/>
      <c r="AK223" s="9"/>
      <c r="AL223" s="9"/>
      <c r="AM223" s="75">
        <f t="shared" si="350"/>
        <v>0</v>
      </c>
      <c r="AN223" s="9"/>
      <c r="AO223" s="74">
        <f t="shared" si="279"/>
        <v>0</v>
      </c>
      <c r="AP223" s="75">
        <f t="shared" si="280"/>
        <v>0</v>
      </c>
      <c r="AQ223" s="76">
        <f t="shared" si="281"/>
        <v>0</v>
      </c>
      <c r="AR223" s="9"/>
      <c r="AS223" s="75">
        <f t="shared" si="282"/>
        <v>0</v>
      </c>
      <c r="AT223" s="74">
        <f t="shared" si="283"/>
        <v>0</v>
      </c>
      <c r="AU223" s="33">
        <f t="shared" si="284"/>
        <v>0</v>
      </c>
      <c r="AV223" s="9"/>
      <c r="AW223" s="74">
        <f t="shared" si="285"/>
        <v>0</v>
      </c>
      <c r="AX223" s="75">
        <f t="shared" si="286"/>
        <v>0</v>
      </c>
      <c r="AY223" s="76">
        <f t="shared" si="287"/>
        <v>0</v>
      </c>
      <c r="BB223" s="59">
        <f t="shared" si="288"/>
        <v>0</v>
      </c>
      <c r="BC223" s="59">
        <f t="shared" si="289"/>
        <v>0</v>
      </c>
      <c r="BD223" s="59">
        <f t="shared" si="290"/>
        <v>0</v>
      </c>
      <c r="BF223" s="59">
        <f t="shared" si="291"/>
        <v>0</v>
      </c>
      <c r="BG223" s="59">
        <f t="shared" si="292"/>
        <v>0</v>
      </c>
      <c r="BH223" s="59">
        <f t="shared" si="293"/>
        <v>0</v>
      </c>
      <c r="BI223" s="58">
        <f t="shared" si="294"/>
        <v>0</v>
      </c>
      <c r="BK223" s="59">
        <f t="shared" si="295"/>
        <v>0</v>
      </c>
      <c r="BL223" s="59">
        <f t="shared" si="296"/>
        <v>0</v>
      </c>
      <c r="BM223" s="59">
        <f t="shared" si="297"/>
        <v>0</v>
      </c>
      <c r="BN223" s="58">
        <f t="shared" si="298"/>
        <v>0</v>
      </c>
      <c r="BP223" s="58">
        <f t="shared" si="299"/>
        <v>0</v>
      </c>
      <c r="BR223" s="57">
        <f t="shared" si="300"/>
        <v>0</v>
      </c>
      <c r="BS223" s="57">
        <f t="shared" si="301"/>
        <v>0</v>
      </c>
      <c r="BT223" s="59">
        <f t="shared" si="302"/>
        <v>0</v>
      </c>
      <c r="BU223" s="58">
        <f t="shared" si="303"/>
        <v>0</v>
      </c>
      <c r="BW223" s="56">
        <f t="shared" si="304"/>
        <v>0</v>
      </c>
      <c r="BX223" s="14">
        <f t="shared" si="305"/>
        <v>0</v>
      </c>
      <c r="BY223" s="59">
        <f t="shared" si="306"/>
        <v>0</v>
      </c>
      <c r="BZ223" s="58">
        <f t="shared" si="307"/>
        <v>0</v>
      </c>
      <c r="CB223" s="58">
        <f t="shared" si="308"/>
        <v>0</v>
      </c>
      <c r="CD223" s="58">
        <f t="shared" si="309"/>
        <v>0</v>
      </c>
      <c r="CG223" s="59">
        <f t="shared" si="310"/>
        <v>0</v>
      </c>
      <c r="CH223" s="59">
        <f t="shared" si="311"/>
        <v>0</v>
      </c>
      <c r="CI223" s="59">
        <f t="shared" si="312"/>
        <v>0</v>
      </c>
      <c r="CK223" s="59">
        <f t="shared" si="313"/>
        <v>0</v>
      </c>
      <c r="CL223" s="59">
        <f t="shared" si="314"/>
        <v>0</v>
      </c>
      <c r="CM223" s="59">
        <f t="shared" si="315"/>
        <v>0</v>
      </c>
      <c r="CN223" s="58">
        <f t="shared" si="316"/>
        <v>0</v>
      </c>
      <c r="CP223" s="59">
        <f t="shared" si="317"/>
        <v>0</v>
      </c>
      <c r="CQ223" s="59">
        <f t="shared" si="318"/>
        <v>0</v>
      </c>
      <c r="CR223" s="59">
        <f t="shared" si="319"/>
        <v>0</v>
      </c>
      <c r="CS223" s="58">
        <f t="shared" si="320"/>
        <v>0</v>
      </c>
      <c r="CU223" s="59">
        <f t="shared" si="321"/>
        <v>0</v>
      </c>
      <c r="CV223" s="59">
        <f t="shared" si="322"/>
        <v>0</v>
      </c>
      <c r="CX223" s="59">
        <f t="shared" si="323"/>
        <v>0</v>
      </c>
      <c r="CY223" s="59">
        <f t="shared" si="324"/>
        <v>0</v>
      </c>
      <c r="CZ223" s="58">
        <f t="shared" si="325"/>
        <v>0</v>
      </c>
      <c r="DB223" s="59">
        <f t="shared" si="326"/>
        <v>0</v>
      </c>
      <c r="DC223" s="59">
        <f t="shared" si="327"/>
        <v>0</v>
      </c>
      <c r="DD223" s="58">
        <f t="shared" si="328"/>
        <v>0</v>
      </c>
      <c r="DF223" s="58">
        <f t="shared" si="329"/>
        <v>0</v>
      </c>
      <c r="DH223" s="58">
        <f t="shared" si="330"/>
        <v>0</v>
      </c>
      <c r="DJ223" s="57">
        <f t="shared" si="331"/>
        <v>0</v>
      </c>
      <c r="DK223" s="57">
        <f t="shared" si="332"/>
        <v>0</v>
      </c>
      <c r="DL223" s="59">
        <f t="shared" si="333"/>
        <v>0</v>
      </c>
      <c r="DM223" s="58">
        <f t="shared" si="334"/>
        <v>0</v>
      </c>
      <c r="DO223" s="56">
        <f t="shared" si="335"/>
        <v>0</v>
      </c>
      <c r="DP223" s="14">
        <f t="shared" si="336"/>
        <v>0</v>
      </c>
      <c r="DQ223" s="59">
        <f t="shared" si="337"/>
        <v>0</v>
      </c>
      <c r="DR223" s="49">
        <f t="shared" si="338"/>
        <v>0</v>
      </c>
      <c r="DT223" s="58">
        <f t="shared" si="339"/>
        <v>0</v>
      </c>
      <c r="DU223" s="58"/>
      <c r="DV223" s="59">
        <f t="shared" si="340"/>
        <v>0</v>
      </c>
      <c r="DX223" s="58">
        <f t="shared" si="341"/>
        <v>0</v>
      </c>
      <c r="EA223" s="59">
        <f t="shared" si="342"/>
        <v>0</v>
      </c>
      <c r="EB223" s="59">
        <f t="shared" si="343"/>
        <v>0</v>
      </c>
      <c r="EC223" s="58">
        <f t="shared" si="344"/>
        <v>0</v>
      </c>
      <c r="EE223" s="29">
        <f t="shared" si="345"/>
        <v>0</v>
      </c>
      <c r="EF223" s="29">
        <f t="shared" si="346"/>
        <v>0</v>
      </c>
      <c r="EG223" s="58">
        <f t="shared" si="347"/>
        <v>0</v>
      </c>
      <c r="EI223" s="58">
        <f t="shared" si="348"/>
        <v>0</v>
      </c>
      <c r="EK223" s="59">
        <v>221</v>
      </c>
      <c r="EL223" s="59">
        <f>APE!$N$91*EO222</f>
        <v>0</v>
      </c>
      <c r="EM223" s="59">
        <f>IF(EK223&gt;APE!$O$91,0,IF(EK223&gt;APE!$P$91,IF(APE!$E$91="SAC",APE!$C$93/(APE!$O$91-APE!$P$91),IF(APE!$E$91="PRICE",IF(EK223&gt;APE!$D$91,EN223-EL223,EN223-EL223-APE!$C$95/APE!$D$91),0)),0))</f>
        <v>0</v>
      </c>
      <c r="EN223" s="59">
        <f>IF(EK223&gt;APE!$O$91,0,IF(APE!$E$91="SAC",EL223+EM223,IF(APE!$E$91="PRICE",IF(EK223&gt;APE!$P$91,APE!$C$93*APE!$G$91,EL223),0)))</f>
        <v>0</v>
      </c>
      <c r="EO223" s="59">
        <f t="shared" si="349"/>
        <v>0</v>
      </c>
    </row>
    <row r="224" spans="21:145" x14ac:dyDescent="0.25">
      <c r="U224" s="61">
        <f t="shared" si="272"/>
        <v>52047</v>
      </c>
      <c r="V224" s="25">
        <f t="shared" si="270"/>
        <v>2042</v>
      </c>
      <c r="W224" s="25">
        <f t="shared" si="271"/>
        <v>6</v>
      </c>
      <c r="X224" s="25"/>
      <c r="Y224" s="25"/>
      <c r="Z224" s="62">
        <f t="shared" si="273"/>
        <v>0</v>
      </c>
      <c r="AA224" s="62">
        <f t="shared" si="274"/>
        <v>0</v>
      </c>
      <c r="AB224" s="62">
        <f t="shared" si="275"/>
        <v>0</v>
      </c>
      <c r="AC224" s="33">
        <f t="shared" si="276"/>
        <v>0</v>
      </c>
      <c r="AD224" s="69">
        <f t="shared" si="277"/>
        <v>0.86285459784328666</v>
      </c>
      <c r="AE224" s="70">
        <f t="shared" si="278"/>
        <v>0</v>
      </c>
      <c r="AF224" s="9"/>
      <c r="AG224" s="9"/>
      <c r="AH224" s="9"/>
      <c r="AI224" s="9"/>
      <c r="AJ224" s="9"/>
      <c r="AK224" s="9"/>
      <c r="AL224" s="9"/>
      <c r="AM224" s="75">
        <f t="shared" si="350"/>
        <v>0</v>
      </c>
      <c r="AN224" s="9"/>
      <c r="AO224" s="74">
        <f t="shared" si="279"/>
        <v>0</v>
      </c>
      <c r="AP224" s="75">
        <f t="shared" si="280"/>
        <v>0</v>
      </c>
      <c r="AQ224" s="76">
        <f t="shared" si="281"/>
        <v>0</v>
      </c>
      <c r="AR224" s="9"/>
      <c r="AS224" s="75">
        <f t="shared" si="282"/>
        <v>0</v>
      </c>
      <c r="AT224" s="74">
        <f t="shared" si="283"/>
        <v>0</v>
      </c>
      <c r="AU224" s="33">
        <f t="shared" si="284"/>
        <v>0</v>
      </c>
      <c r="AV224" s="9"/>
      <c r="AW224" s="74">
        <f t="shared" si="285"/>
        <v>0</v>
      </c>
      <c r="AX224" s="75">
        <f t="shared" si="286"/>
        <v>0</v>
      </c>
      <c r="AY224" s="76">
        <f t="shared" si="287"/>
        <v>0</v>
      </c>
      <c r="BB224" s="59">
        <f t="shared" si="288"/>
        <v>0</v>
      </c>
      <c r="BC224" s="59">
        <f t="shared" si="289"/>
        <v>0</v>
      </c>
      <c r="BD224" s="59">
        <f t="shared" si="290"/>
        <v>0</v>
      </c>
      <c r="BF224" s="59">
        <f t="shared" si="291"/>
        <v>0</v>
      </c>
      <c r="BG224" s="59">
        <f t="shared" si="292"/>
        <v>0</v>
      </c>
      <c r="BH224" s="59">
        <f t="shared" si="293"/>
        <v>0</v>
      </c>
      <c r="BI224" s="58">
        <f t="shared" si="294"/>
        <v>0</v>
      </c>
      <c r="BK224" s="59">
        <f t="shared" si="295"/>
        <v>0</v>
      </c>
      <c r="BL224" s="59">
        <f t="shared" si="296"/>
        <v>0</v>
      </c>
      <c r="BM224" s="59">
        <f t="shared" si="297"/>
        <v>0</v>
      </c>
      <c r="BN224" s="58">
        <f t="shared" si="298"/>
        <v>0</v>
      </c>
      <c r="BP224" s="58">
        <f t="shared" si="299"/>
        <v>0</v>
      </c>
      <c r="BR224" s="57">
        <f t="shared" si="300"/>
        <v>0</v>
      </c>
      <c r="BS224" s="57">
        <f t="shared" si="301"/>
        <v>0</v>
      </c>
      <c r="BT224" s="59">
        <f t="shared" si="302"/>
        <v>0</v>
      </c>
      <c r="BU224" s="58">
        <f t="shared" si="303"/>
        <v>0</v>
      </c>
      <c r="BW224" s="56">
        <f t="shared" si="304"/>
        <v>0</v>
      </c>
      <c r="BX224" s="14">
        <f t="shared" si="305"/>
        <v>0</v>
      </c>
      <c r="BY224" s="59">
        <f t="shared" si="306"/>
        <v>0</v>
      </c>
      <c r="BZ224" s="58">
        <f t="shared" si="307"/>
        <v>0</v>
      </c>
      <c r="CB224" s="58">
        <f t="shared" si="308"/>
        <v>0</v>
      </c>
      <c r="CD224" s="58">
        <f t="shared" si="309"/>
        <v>0</v>
      </c>
      <c r="CG224" s="59">
        <f t="shared" si="310"/>
        <v>0</v>
      </c>
      <c r="CH224" s="59">
        <f t="shared" si="311"/>
        <v>0</v>
      </c>
      <c r="CI224" s="59">
        <f t="shared" si="312"/>
        <v>0</v>
      </c>
      <c r="CK224" s="59">
        <f t="shared" si="313"/>
        <v>0</v>
      </c>
      <c r="CL224" s="59">
        <f t="shared" si="314"/>
        <v>0</v>
      </c>
      <c r="CM224" s="59">
        <f t="shared" si="315"/>
        <v>0</v>
      </c>
      <c r="CN224" s="58">
        <f t="shared" si="316"/>
        <v>0</v>
      </c>
      <c r="CP224" s="59">
        <f t="shared" si="317"/>
        <v>0</v>
      </c>
      <c r="CQ224" s="59">
        <f t="shared" si="318"/>
        <v>0</v>
      </c>
      <c r="CR224" s="59">
        <f t="shared" si="319"/>
        <v>0</v>
      </c>
      <c r="CS224" s="58">
        <f t="shared" si="320"/>
        <v>0</v>
      </c>
      <c r="CU224" s="59">
        <f t="shared" si="321"/>
        <v>0</v>
      </c>
      <c r="CV224" s="59">
        <f t="shared" si="322"/>
        <v>0</v>
      </c>
      <c r="CX224" s="59">
        <f t="shared" si="323"/>
        <v>0</v>
      </c>
      <c r="CY224" s="59">
        <f t="shared" si="324"/>
        <v>0</v>
      </c>
      <c r="CZ224" s="58">
        <f t="shared" si="325"/>
        <v>0</v>
      </c>
      <c r="DB224" s="59">
        <f t="shared" si="326"/>
        <v>0</v>
      </c>
      <c r="DC224" s="59">
        <f t="shared" si="327"/>
        <v>0</v>
      </c>
      <c r="DD224" s="58">
        <f t="shared" si="328"/>
        <v>0</v>
      </c>
      <c r="DF224" s="58">
        <f t="shared" si="329"/>
        <v>0</v>
      </c>
      <c r="DH224" s="58">
        <f t="shared" si="330"/>
        <v>0</v>
      </c>
      <c r="DJ224" s="57">
        <f t="shared" si="331"/>
        <v>0</v>
      </c>
      <c r="DK224" s="57">
        <f t="shared" si="332"/>
        <v>0</v>
      </c>
      <c r="DL224" s="59">
        <f t="shared" si="333"/>
        <v>0</v>
      </c>
      <c r="DM224" s="58">
        <f t="shared" si="334"/>
        <v>0</v>
      </c>
      <c r="DO224" s="56">
        <f t="shared" si="335"/>
        <v>0</v>
      </c>
      <c r="DP224" s="14">
        <f t="shared" si="336"/>
        <v>0</v>
      </c>
      <c r="DQ224" s="59">
        <f t="shared" si="337"/>
        <v>0</v>
      </c>
      <c r="DR224" s="49">
        <f t="shared" si="338"/>
        <v>0</v>
      </c>
      <c r="DT224" s="58">
        <f t="shared" si="339"/>
        <v>0</v>
      </c>
      <c r="DU224" s="58"/>
      <c r="DV224" s="59">
        <f t="shared" si="340"/>
        <v>0</v>
      </c>
      <c r="DX224" s="58">
        <f t="shared" si="341"/>
        <v>0</v>
      </c>
      <c r="EA224" s="59">
        <f t="shared" si="342"/>
        <v>0</v>
      </c>
      <c r="EB224" s="59">
        <f t="shared" si="343"/>
        <v>0</v>
      </c>
      <c r="EC224" s="58">
        <f t="shared" si="344"/>
        <v>0</v>
      </c>
      <c r="EE224" s="29">
        <f t="shared" si="345"/>
        <v>0</v>
      </c>
      <c r="EF224" s="29">
        <f t="shared" si="346"/>
        <v>0</v>
      </c>
      <c r="EG224" s="58">
        <f t="shared" si="347"/>
        <v>0</v>
      </c>
      <c r="EI224" s="58">
        <f t="shared" si="348"/>
        <v>0</v>
      </c>
      <c r="EK224" s="59">
        <v>222</v>
      </c>
      <c r="EL224" s="59">
        <f>APE!$N$91*EO223</f>
        <v>0</v>
      </c>
      <c r="EM224" s="59">
        <f>IF(EK224&gt;APE!$O$91,0,IF(EK224&gt;APE!$P$91,IF(APE!$E$91="SAC",APE!$C$93/(APE!$O$91-APE!$P$91),IF(APE!$E$91="PRICE",IF(EK224&gt;APE!$D$91,EN224-EL224,EN224-EL224-APE!$C$95/APE!$D$91),0)),0))</f>
        <v>0</v>
      </c>
      <c r="EN224" s="59">
        <f>IF(EK224&gt;APE!$O$91,0,IF(APE!$E$91="SAC",EL224+EM224,IF(APE!$E$91="PRICE",IF(EK224&gt;APE!$P$91,APE!$C$93*APE!$G$91,EL224),0)))</f>
        <v>0</v>
      </c>
      <c r="EO224" s="59">
        <f t="shared" si="349"/>
        <v>0</v>
      </c>
    </row>
    <row r="225" spans="21:145" x14ac:dyDescent="0.25">
      <c r="U225" s="61">
        <f t="shared" si="272"/>
        <v>52078</v>
      </c>
      <c r="V225" s="25">
        <f t="shared" si="270"/>
        <v>2042</v>
      </c>
      <c r="W225" s="25">
        <f t="shared" si="271"/>
        <v>7</v>
      </c>
      <c r="X225" s="25"/>
      <c r="Y225" s="25"/>
      <c r="Z225" s="62">
        <f t="shared" si="273"/>
        <v>0</v>
      </c>
      <c r="AA225" s="62">
        <f t="shared" si="274"/>
        <v>0</v>
      </c>
      <c r="AB225" s="62">
        <f t="shared" si="275"/>
        <v>0</v>
      </c>
      <c r="AC225" s="33">
        <f t="shared" si="276"/>
        <v>0</v>
      </c>
      <c r="AD225" s="69">
        <f t="shared" si="277"/>
        <v>0.86228145992699012</v>
      </c>
      <c r="AE225" s="70">
        <f t="shared" si="278"/>
        <v>0</v>
      </c>
      <c r="AF225" s="9"/>
      <c r="AG225" s="9"/>
      <c r="AH225" s="9"/>
      <c r="AI225" s="9"/>
      <c r="AJ225" s="9"/>
      <c r="AK225" s="9"/>
      <c r="AL225" s="9"/>
      <c r="AM225" s="75">
        <f t="shared" si="350"/>
        <v>0</v>
      </c>
      <c r="AN225" s="9"/>
      <c r="AO225" s="74">
        <f t="shared" si="279"/>
        <v>0</v>
      </c>
      <c r="AP225" s="75">
        <f t="shared" si="280"/>
        <v>0</v>
      </c>
      <c r="AQ225" s="76">
        <f t="shared" si="281"/>
        <v>0</v>
      </c>
      <c r="AR225" s="9"/>
      <c r="AS225" s="75">
        <f t="shared" si="282"/>
        <v>0</v>
      </c>
      <c r="AT225" s="74">
        <f t="shared" si="283"/>
        <v>0</v>
      </c>
      <c r="AU225" s="33">
        <f t="shared" si="284"/>
        <v>0</v>
      </c>
      <c r="AV225" s="9"/>
      <c r="AW225" s="74">
        <f t="shared" si="285"/>
        <v>0</v>
      </c>
      <c r="AX225" s="75">
        <f t="shared" si="286"/>
        <v>0</v>
      </c>
      <c r="AY225" s="76">
        <f t="shared" si="287"/>
        <v>0</v>
      </c>
      <c r="BB225" s="59">
        <f t="shared" si="288"/>
        <v>0</v>
      </c>
      <c r="BC225" s="59">
        <f t="shared" si="289"/>
        <v>0</v>
      </c>
      <c r="BD225" s="59">
        <f t="shared" si="290"/>
        <v>0</v>
      </c>
      <c r="BF225" s="59">
        <f t="shared" si="291"/>
        <v>0</v>
      </c>
      <c r="BG225" s="59">
        <f t="shared" si="292"/>
        <v>0</v>
      </c>
      <c r="BH225" s="59">
        <f t="shared" si="293"/>
        <v>0</v>
      </c>
      <c r="BI225" s="58">
        <f t="shared" si="294"/>
        <v>0</v>
      </c>
      <c r="BK225" s="59">
        <f t="shared" si="295"/>
        <v>0</v>
      </c>
      <c r="BL225" s="59">
        <f t="shared" si="296"/>
        <v>0</v>
      </c>
      <c r="BM225" s="59">
        <f t="shared" si="297"/>
        <v>0</v>
      </c>
      <c r="BN225" s="58">
        <f t="shared" si="298"/>
        <v>0</v>
      </c>
      <c r="BP225" s="58">
        <f t="shared" si="299"/>
        <v>0</v>
      </c>
      <c r="BR225" s="57">
        <f t="shared" si="300"/>
        <v>0</v>
      </c>
      <c r="BS225" s="57">
        <f t="shared" si="301"/>
        <v>0</v>
      </c>
      <c r="BT225" s="59">
        <f t="shared" si="302"/>
        <v>0</v>
      </c>
      <c r="BU225" s="58">
        <f t="shared" si="303"/>
        <v>0</v>
      </c>
      <c r="BW225" s="56">
        <f t="shared" si="304"/>
        <v>0</v>
      </c>
      <c r="BX225" s="14">
        <f t="shared" si="305"/>
        <v>0</v>
      </c>
      <c r="BY225" s="59">
        <f t="shared" si="306"/>
        <v>0</v>
      </c>
      <c r="BZ225" s="58">
        <f t="shared" si="307"/>
        <v>0</v>
      </c>
      <c r="CB225" s="58">
        <f t="shared" si="308"/>
        <v>0</v>
      </c>
      <c r="CD225" s="58">
        <f t="shared" si="309"/>
        <v>0</v>
      </c>
      <c r="CG225" s="59">
        <f t="shared" si="310"/>
        <v>0</v>
      </c>
      <c r="CH225" s="59">
        <f t="shared" si="311"/>
        <v>0</v>
      </c>
      <c r="CI225" s="59">
        <f t="shared" si="312"/>
        <v>0</v>
      </c>
      <c r="CK225" s="59">
        <f t="shared" si="313"/>
        <v>0</v>
      </c>
      <c r="CL225" s="59">
        <f t="shared" si="314"/>
        <v>0</v>
      </c>
      <c r="CM225" s="59">
        <f t="shared" si="315"/>
        <v>0</v>
      </c>
      <c r="CN225" s="58">
        <f t="shared" si="316"/>
        <v>0</v>
      </c>
      <c r="CP225" s="59">
        <f t="shared" si="317"/>
        <v>0</v>
      </c>
      <c r="CQ225" s="59">
        <f t="shared" si="318"/>
        <v>0</v>
      </c>
      <c r="CR225" s="59">
        <f t="shared" si="319"/>
        <v>0</v>
      </c>
      <c r="CS225" s="58">
        <f t="shared" si="320"/>
        <v>0</v>
      </c>
      <c r="CU225" s="59">
        <f t="shared" si="321"/>
        <v>0</v>
      </c>
      <c r="CV225" s="59">
        <f t="shared" si="322"/>
        <v>0</v>
      </c>
      <c r="CX225" s="59">
        <f t="shared" si="323"/>
        <v>0</v>
      </c>
      <c r="CY225" s="59">
        <f t="shared" si="324"/>
        <v>0</v>
      </c>
      <c r="CZ225" s="58">
        <f t="shared" si="325"/>
        <v>0</v>
      </c>
      <c r="DB225" s="59">
        <f t="shared" si="326"/>
        <v>0</v>
      </c>
      <c r="DC225" s="59">
        <f t="shared" si="327"/>
        <v>0</v>
      </c>
      <c r="DD225" s="58">
        <f t="shared" si="328"/>
        <v>0</v>
      </c>
      <c r="DF225" s="58">
        <f t="shared" si="329"/>
        <v>0</v>
      </c>
      <c r="DH225" s="58">
        <f t="shared" si="330"/>
        <v>0</v>
      </c>
      <c r="DJ225" s="57">
        <f t="shared" si="331"/>
        <v>0</v>
      </c>
      <c r="DK225" s="57">
        <f t="shared" si="332"/>
        <v>0</v>
      </c>
      <c r="DL225" s="59">
        <f t="shared" si="333"/>
        <v>0</v>
      </c>
      <c r="DM225" s="58">
        <f t="shared" si="334"/>
        <v>0</v>
      </c>
      <c r="DO225" s="56">
        <f t="shared" si="335"/>
        <v>0</v>
      </c>
      <c r="DP225" s="14">
        <f t="shared" si="336"/>
        <v>0</v>
      </c>
      <c r="DQ225" s="59">
        <f t="shared" si="337"/>
        <v>0</v>
      </c>
      <c r="DR225" s="49">
        <f t="shared" si="338"/>
        <v>0</v>
      </c>
      <c r="DT225" s="58">
        <f t="shared" si="339"/>
        <v>0</v>
      </c>
      <c r="DU225" s="58"/>
      <c r="DV225" s="59">
        <f t="shared" si="340"/>
        <v>0</v>
      </c>
      <c r="DX225" s="58">
        <f t="shared" si="341"/>
        <v>0</v>
      </c>
      <c r="EA225" s="59">
        <f t="shared" si="342"/>
        <v>0</v>
      </c>
      <c r="EB225" s="59">
        <f t="shared" si="343"/>
        <v>0</v>
      </c>
      <c r="EC225" s="58">
        <f t="shared" si="344"/>
        <v>0</v>
      </c>
      <c r="EE225" s="29">
        <f t="shared" si="345"/>
        <v>0</v>
      </c>
      <c r="EF225" s="29">
        <f t="shared" si="346"/>
        <v>0</v>
      </c>
      <c r="EG225" s="58">
        <f t="shared" si="347"/>
        <v>0</v>
      </c>
      <c r="EI225" s="58">
        <f t="shared" si="348"/>
        <v>0</v>
      </c>
      <c r="EK225" s="59">
        <v>223</v>
      </c>
      <c r="EL225" s="59">
        <f>APE!$N$91*EO224</f>
        <v>0</v>
      </c>
      <c r="EM225" s="59">
        <f>IF(EK225&gt;APE!$O$91,0,IF(EK225&gt;APE!$P$91,IF(APE!$E$91="SAC",APE!$C$93/(APE!$O$91-APE!$P$91),IF(APE!$E$91="PRICE",IF(EK225&gt;APE!$D$91,EN225-EL225,EN225-EL225-APE!$C$95/APE!$D$91),0)),0))</f>
        <v>0</v>
      </c>
      <c r="EN225" s="59">
        <f>IF(EK225&gt;APE!$O$91,0,IF(APE!$E$91="SAC",EL225+EM225,IF(APE!$E$91="PRICE",IF(EK225&gt;APE!$P$91,APE!$C$93*APE!$G$91,EL225),0)))</f>
        <v>0</v>
      </c>
      <c r="EO225" s="59">
        <f t="shared" si="349"/>
        <v>0</v>
      </c>
    </row>
    <row r="226" spans="21:145" x14ac:dyDescent="0.25">
      <c r="U226" s="61">
        <f t="shared" si="272"/>
        <v>52109</v>
      </c>
      <c r="V226" s="25">
        <f t="shared" si="270"/>
        <v>2042</v>
      </c>
      <c r="W226" s="25">
        <f t="shared" si="271"/>
        <v>8</v>
      </c>
      <c r="X226" s="25"/>
      <c r="Y226" s="25"/>
      <c r="Z226" s="62">
        <f t="shared" si="273"/>
        <v>0</v>
      </c>
      <c r="AA226" s="62">
        <f t="shared" si="274"/>
        <v>0</v>
      </c>
      <c r="AB226" s="62">
        <f t="shared" si="275"/>
        <v>0</v>
      </c>
      <c r="AC226" s="33">
        <f t="shared" si="276"/>
        <v>0</v>
      </c>
      <c r="AD226" s="69">
        <f t="shared" si="277"/>
        <v>0.86170870270875322</v>
      </c>
      <c r="AE226" s="70">
        <f t="shared" si="278"/>
        <v>0</v>
      </c>
      <c r="AF226" s="9"/>
      <c r="AG226" s="9"/>
      <c r="AH226" s="9"/>
      <c r="AI226" s="9"/>
      <c r="AJ226" s="9"/>
      <c r="AK226" s="9"/>
      <c r="AL226" s="9"/>
      <c r="AM226" s="75">
        <f t="shared" si="350"/>
        <v>0</v>
      </c>
      <c r="AN226" s="9"/>
      <c r="AO226" s="74">
        <f t="shared" si="279"/>
        <v>0</v>
      </c>
      <c r="AP226" s="75">
        <f t="shared" si="280"/>
        <v>0</v>
      </c>
      <c r="AQ226" s="76">
        <f t="shared" si="281"/>
        <v>0</v>
      </c>
      <c r="AR226" s="9"/>
      <c r="AS226" s="75">
        <f t="shared" si="282"/>
        <v>0</v>
      </c>
      <c r="AT226" s="74">
        <f t="shared" si="283"/>
        <v>0</v>
      </c>
      <c r="AU226" s="33">
        <f t="shared" si="284"/>
        <v>0</v>
      </c>
      <c r="AV226" s="9"/>
      <c r="AW226" s="74">
        <f t="shared" si="285"/>
        <v>0</v>
      </c>
      <c r="AX226" s="75">
        <f t="shared" si="286"/>
        <v>0</v>
      </c>
      <c r="AY226" s="76">
        <f t="shared" si="287"/>
        <v>0</v>
      </c>
      <c r="BB226" s="59">
        <f t="shared" si="288"/>
        <v>0</v>
      </c>
      <c r="BC226" s="59">
        <f t="shared" si="289"/>
        <v>0</v>
      </c>
      <c r="BD226" s="59">
        <f t="shared" si="290"/>
        <v>0</v>
      </c>
      <c r="BF226" s="59">
        <f t="shared" si="291"/>
        <v>0</v>
      </c>
      <c r="BG226" s="59">
        <f t="shared" si="292"/>
        <v>0</v>
      </c>
      <c r="BH226" s="59">
        <f t="shared" si="293"/>
        <v>0</v>
      </c>
      <c r="BI226" s="58">
        <f t="shared" si="294"/>
        <v>0</v>
      </c>
      <c r="BK226" s="59">
        <f t="shared" si="295"/>
        <v>0</v>
      </c>
      <c r="BL226" s="59">
        <f t="shared" si="296"/>
        <v>0</v>
      </c>
      <c r="BM226" s="59">
        <f t="shared" si="297"/>
        <v>0</v>
      </c>
      <c r="BN226" s="58">
        <f t="shared" si="298"/>
        <v>0</v>
      </c>
      <c r="BP226" s="58">
        <f t="shared" si="299"/>
        <v>0</v>
      </c>
      <c r="BR226" s="57">
        <f t="shared" si="300"/>
        <v>0</v>
      </c>
      <c r="BS226" s="57">
        <f t="shared" si="301"/>
        <v>0</v>
      </c>
      <c r="BT226" s="59">
        <f t="shared" si="302"/>
        <v>0</v>
      </c>
      <c r="BU226" s="58">
        <f t="shared" si="303"/>
        <v>0</v>
      </c>
      <c r="BW226" s="56">
        <f t="shared" si="304"/>
        <v>0</v>
      </c>
      <c r="BX226" s="14">
        <f t="shared" si="305"/>
        <v>0</v>
      </c>
      <c r="BY226" s="59">
        <f t="shared" si="306"/>
        <v>0</v>
      </c>
      <c r="BZ226" s="58">
        <f t="shared" si="307"/>
        <v>0</v>
      </c>
      <c r="CB226" s="58">
        <f t="shared" si="308"/>
        <v>0</v>
      </c>
      <c r="CD226" s="58">
        <f t="shared" si="309"/>
        <v>0</v>
      </c>
      <c r="CG226" s="59">
        <f t="shared" si="310"/>
        <v>0</v>
      </c>
      <c r="CH226" s="59">
        <f t="shared" si="311"/>
        <v>0</v>
      </c>
      <c r="CI226" s="59">
        <f t="shared" si="312"/>
        <v>0</v>
      </c>
      <c r="CK226" s="59">
        <f t="shared" si="313"/>
        <v>0</v>
      </c>
      <c r="CL226" s="59">
        <f t="shared" si="314"/>
        <v>0</v>
      </c>
      <c r="CM226" s="59">
        <f t="shared" si="315"/>
        <v>0</v>
      </c>
      <c r="CN226" s="58">
        <f t="shared" si="316"/>
        <v>0</v>
      </c>
      <c r="CP226" s="59">
        <f t="shared" si="317"/>
        <v>0</v>
      </c>
      <c r="CQ226" s="59">
        <f t="shared" si="318"/>
        <v>0</v>
      </c>
      <c r="CR226" s="59">
        <f t="shared" si="319"/>
        <v>0</v>
      </c>
      <c r="CS226" s="58">
        <f t="shared" si="320"/>
        <v>0</v>
      </c>
      <c r="CU226" s="59">
        <f t="shared" si="321"/>
        <v>0</v>
      </c>
      <c r="CV226" s="59">
        <f t="shared" si="322"/>
        <v>0</v>
      </c>
      <c r="CX226" s="59">
        <f t="shared" si="323"/>
        <v>0</v>
      </c>
      <c r="CY226" s="59">
        <f t="shared" si="324"/>
        <v>0</v>
      </c>
      <c r="CZ226" s="58">
        <f t="shared" si="325"/>
        <v>0</v>
      </c>
      <c r="DB226" s="59">
        <f t="shared" si="326"/>
        <v>0</v>
      </c>
      <c r="DC226" s="59">
        <f t="shared" si="327"/>
        <v>0</v>
      </c>
      <c r="DD226" s="58">
        <f t="shared" si="328"/>
        <v>0</v>
      </c>
      <c r="DF226" s="58">
        <f t="shared" si="329"/>
        <v>0</v>
      </c>
      <c r="DH226" s="58">
        <f t="shared" si="330"/>
        <v>0</v>
      </c>
      <c r="DJ226" s="57">
        <f t="shared" si="331"/>
        <v>0</v>
      </c>
      <c r="DK226" s="57">
        <f t="shared" si="332"/>
        <v>0</v>
      </c>
      <c r="DL226" s="59">
        <f t="shared" si="333"/>
        <v>0</v>
      </c>
      <c r="DM226" s="58">
        <f t="shared" si="334"/>
        <v>0</v>
      </c>
      <c r="DO226" s="56">
        <f t="shared" si="335"/>
        <v>0</v>
      </c>
      <c r="DP226" s="14">
        <f t="shared" si="336"/>
        <v>0</v>
      </c>
      <c r="DQ226" s="59">
        <f t="shared" si="337"/>
        <v>0</v>
      </c>
      <c r="DR226" s="49">
        <f t="shared" si="338"/>
        <v>0</v>
      </c>
      <c r="DT226" s="58">
        <f t="shared" si="339"/>
        <v>0</v>
      </c>
      <c r="DU226" s="58"/>
      <c r="DV226" s="59">
        <f t="shared" si="340"/>
        <v>0</v>
      </c>
      <c r="DX226" s="58">
        <f t="shared" si="341"/>
        <v>0</v>
      </c>
      <c r="EA226" s="59">
        <f t="shared" si="342"/>
        <v>0</v>
      </c>
      <c r="EB226" s="59">
        <f t="shared" si="343"/>
        <v>0</v>
      </c>
      <c r="EC226" s="58">
        <f t="shared" si="344"/>
        <v>0</v>
      </c>
      <c r="EE226" s="29">
        <f t="shared" si="345"/>
        <v>0</v>
      </c>
      <c r="EF226" s="29">
        <f t="shared" si="346"/>
        <v>0</v>
      </c>
      <c r="EG226" s="58">
        <f t="shared" si="347"/>
        <v>0</v>
      </c>
      <c r="EI226" s="58">
        <f t="shared" si="348"/>
        <v>0</v>
      </c>
      <c r="EK226" s="59">
        <v>224</v>
      </c>
      <c r="EL226" s="59">
        <f>APE!$N$91*EO225</f>
        <v>0</v>
      </c>
      <c r="EM226" s="59">
        <f>IF(EK226&gt;APE!$O$91,0,IF(EK226&gt;APE!$P$91,IF(APE!$E$91="SAC",APE!$C$93/(APE!$O$91-APE!$P$91),IF(APE!$E$91="PRICE",IF(EK226&gt;APE!$D$91,EN226-EL226,EN226-EL226-APE!$C$95/APE!$D$91),0)),0))</f>
        <v>0</v>
      </c>
      <c r="EN226" s="59">
        <f>IF(EK226&gt;APE!$O$91,0,IF(APE!$E$91="SAC",EL226+EM226,IF(APE!$E$91="PRICE",IF(EK226&gt;APE!$P$91,APE!$C$93*APE!$G$91,EL226),0)))</f>
        <v>0</v>
      </c>
      <c r="EO226" s="59">
        <f t="shared" si="349"/>
        <v>0</v>
      </c>
    </row>
    <row r="227" spans="21:145" s="16" customFormat="1" x14ac:dyDescent="0.25">
      <c r="U227" s="61">
        <f t="shared" si="272"/>
        <v>52139</v>
      </c>
      <c r="V227" s="25">
        <f t="shared" si="270"/>
        <v>2042</v>
      </c>
      <c r="W227" s="25">
        <f t="shared" si="271"/>
        <v>9</v>
      </c>
      <c r="X227" s="25"/>
      <c r="Y227" s="28"/>
      <c r="Z227" s="62">
        <f t="shared" si="273"/>
        <v>0</v>
      </c>
      <c r="AA227" s="62">
        <f t="shared" si="274"/>
        <v>0</v>
      </c>
      <c r="AB227" s="62">
        <f t="shared" si="275"/>
        <v>0</v>
      </c>
      <c r="AC227" s="33">
        <f t="shared" si="276"/>
        <v>0</v>
      </c>
      <c r="AD227" s="69">
        <f t="shared" si="277"/>
        <v>0.861136325935703</v>
      </c>
      <c r="AE227" s="70">
        <f t="shared" si="278"/>
        <v>0</v>
      </c>
      <c r="AF227" s="9"/>
      <c r="AG227" s="9"/>
      <c r="AH227" s="9"/>
      <c r="AI227" s="9"/>
      <c r="AJ227" s="9"/>
      <c r="AK227" s="9"/>
      <c r="AL227" s="9"/>
      <c r="AM227" s="75">
        <f t="shared" si="350"/>
        <v>0</v>
      </c>
      <c r="AN227" s="9"/>
      <c r="AO227" s="74">
        <f t="shared" si="279"/>
        <v>0</v>
      </c>
      <c r="AP227" s="75">
        <f t="shared" si="280"/>
        <v>0</v>
      </c>
      <c r="AQ227" s="76">
        <f t="shared" si="281"/>
        <v>0</v>
      </c>
      <c r="AR227" s="9"/>
      <c r="AS227" s="75">
        <f t="shared" si="282"/>
        <v>0</v>
      </c>
      <c r="AT227" s="74">
        <f t="shared" si="283"/>
        <v>0</v>
      </c>
      <c r="AU227" s="33">
        <f t="shared" si="284"/>
        <v>0</v>
      </c>
      <c r="AV227" s="9"/>
      <c r="AW227" s="74">
        <f t="shared" si="285"/>
        <v>0</v>
      </c>
      <c r="AX227" s="75">
        <f t="shared" si="286"/>
        <v>0</v>
      </c>
      <c r="AY227" s="76">
        <f t="shared" si="287"/>
        <v>0</v>
      </c>
      <c r="BB227" s="59">
        <f t="shared" si="288"/>
        <v>0</v>
      </c>
      <c r="BC227" s="59">
        <f t="shared" si="289"/>
        <v>0</v>
      </c>
      <c r="BD227" s="59">
        <f t="shared" si="290"/>
        <v>0</v>
      </c>
      <c r="BF227" s="59">
        <f t="shared" si="291"/>
        <v>0</v>
      </c>
      <c r="BG227" s="59">
        <f t="shared" si="292"/>
        <v>0</v>
      </c>
      <c r="BH227" s="59">
        <f t="shared" si="293"/>
        <v>0</v>
      </c>
      <c r="BI227" s="58">
        <f t="shared" si="294"/>
        <v>0</v>
      </c>
      <c r="BK227" s="59">
        <f t="shared" si="295"/>
        <v>0</v>
      </c>
      <c r="BL227" s="59">
        <f t="shared" si="296"/>
        <v>0</v>
      </c>
      <c r="BM227" s="59">
        <f t="shared" si="297"/>
        <v>0</v>
      </c>
      <c r="BN227" s="58">
        <f t="shared" si="298"/>
        <v>0</v>
      </c>
      <c r="BP227" s="58">
        <f t="shared" si="299"/>
        <v>0</v>
      </c>
      <c r="BR227" s="57">
        <f t="shared" si="300"/>
        <v>0</v>
      </c>
      <c r="BS227" s="57">
        <f t="shared" si="301"/>
        <v>0</v>
      </c>
      <c r="BT227" s="59">
        <f t="shared" si="302"/>
        <v>0</v>
      </c>
      <c r="BU227" s="58">
        <f t="shared" si="303"/>
        <v>0</v>
      </c>
      <c r="BW227" s="56">
        <f t="shared" si="304"/>
        <v>0</v>
      </c>
      <c r="BX227" s="14">
        <f t="shared" si="305"/>
        <v>0</v>
      </c>
      <c r="BY227" s="59">
        <f t="shared" si="306"/>
        <v>0</v>
      </c>
      <c r="BZ227" s="58">
        <f t="shared" si="307"/>
        <v>0</v>
      </c>
      <c r="CB227" s="58">
        <f t="shared" si="308"/>
        <v>0</v>
      </c>
      <c r="CD227" s="58">
        <f t="shared" si="309"/>
        <v>0</v>
      </c>
      <c r="CG227" s="59">
        <f t="shared" si="310"/>
        <v>0</v>
      </c>
      <c r="CH227" s="59">
        <f t="shared" si="311"/>
        <v>0</v>
      </c>
      <c r="CI227" s="59">
        <f t="shared" si="312"/>
        <v>0</v>
      </c>
      <c r="CK227" s="59">
        <f t="shared" si="313"/>
        <v>0</v>
      </c>
      <c r="CL227" s="59">
        <f t="shared" si="314"/>
        <v>0</v>
      </c>
      <c r="CM227" s="59">
        <f t="shared" si="315"/>
        <v>0</v>
      </c>
      <c r="CN227" s="58">
        <f t="shared" si="316"/>
        <v>0</v>
      </c>
      <c r="CP227" s="59">
        <f t="shared" si="317"/>
        <v>0</v>
      </c>
      <c r="CQ227" s="59">
        <f t="shared" si="318"/>
        <v>0</v>
      </c>
      <c r="CR227" s="59">
        <f t="shared" si="319"/>
        <v>0</v>
      </c>
      <c r="CS227" s="58">
        <f t="shared" si="320"/>
        <v>0</v>
      </c>
      <c r="CU227" s="59">
        <f t="shared" si="321"/>
        <v>0</v>
      </c>
      <c r="CV227" s="59">
        <f t="shared" si="322"/>
        <v>0</v>
      </c>
      <c r="CX227" s="59">
        <f t="shared" si="323"/>
        <v>0</v>
      </c>
      <c r="CY227" s="59">
        <f t="shared" si="324"/>
        <v>0</v>
      </c>
      <c r="CZ227" s="58">
        <f t="shared" si="325"/>
        <v>0</v>
      </c>
      <c r="DB227" s="59">
        <f t="shared" si="326"/>
        <v>0</v>
      </c>
      <c r="DC227" s="59">
        <f t="shared" si="327"/>
        <v>0</v>
      </c>
      <c r="DD227" s="58">
        <f t="shared" si="328"/>
        <v>0</v>
      </c>
      <c r="DF227" s="58">
        <f t="shared" si="329"/>
        <v>0</v>
      </c>
      <c r="DH227" s="58">
        <f t="shared" si="330"/>
        <v>0</v>
      </c>
      <c r="DJ227" s="57">
        <f t="shared" si="331"/>
        <v>0</v>
      </c>
      <c r="DK227" s="57">
        <f t="shared" si="332"/>
        <v>0</v>
      </c>
      <c r="DL227" s="59">
        <f t="shared" si="333"/>
        <v>0</v>
      </c>
      <c r="DM227" s="58">
        <f t="shared" si="334"/>
        <v>0</v>
      </c>
      <c r="DO227" s="56">
        <f t="shared" si="335"/>
        <v>0</v>
      </c>
      <c r="DP227" s="14">
        <f t="shared" si="336"/>
        <v>0</v>
      </c>
      <c r="DQ227" s="59">
        <f t="shared" si="337"/>
        <v>0</v>
      </c>
      <c r="DR227" s="49">
        <f t="shared" si="338"/>
        <v>0</v>
      </c>
      <c r="DT227" s="58">
        <f t="shared" si="339"/>
        <v>0</v>
      </c>
      <c r="DU227" s="58"/>
      <c r="DV227" s="59">
        <f t="shared" si="340"/>
        <v>0</v>
      </c>
      <c r="DX227" s="58">
        <f t="shared" si="341"/>
        <v>0</v>
      </c>
      <c r="EA227" s="59">
        <f t="shared" si="342"/>
        <v>0</v>
      </c>
      <c r="EB227" s="59">
        <f t="shared" si="343"/>
        <v>0</v>
      </c>
      <c r="EC227" s="58">
        <f t="shared" si="344"/>
        <v>0</v>
      </c>
      <c r="EE227" s="29">
        <f t="shared" si="345"/>
        <v>0</v>
      </c>
      <c r="EF227" s="29">
        <f t="shared" si="346"/>
        <v>0</v>
      </c>
      <c r="EG227" s="58">
        <f t="shared" si="347"/>
        <v>0</v>
      </c>
      <c r="EI227" s="58">
        <f t="shared" si="348"/>
        <v>0</v>
      </c>
      <c r="EK227" s="59">
        <v>225</v>
      </c>
      <c r="EL227" s="59">
        <f>APE!$N$91*EO226</f>
        <v>0</v>
      </c>
      <c r="EM227" s="59">
        <f>IF(EK227&gt;APE!$O$91,0,IF(EK227&gt;APE!$P$91,IF(APE!$E$91="SAC",APE!$C$93/(APE!$O$91-APE!$P$91),IF(APE!$E$91="PRICE",IF(EK227&gt;APE!$D$91,EN227-EL227,EN227-EL227-APE!$C$95/APE!$D$91),0)),0))</f>
        <v>0</v>
      </c>
      <c r="EN227" s="59">
        <f>IF(EK227&gt;APE!$O$91,0,IF(APE!$E$91="SAC",EL227+EM227,IF(APE!$E$91="PRICE",IF(EK227&gt;APE!$P$91,APE!$C$93*APE!$G$91,EL227),0)))</f>
        <v>0</v>
      </c>
      <c r="EO227" s="59">
        <f t="shared" si="349"/>
        <v>0</v>
      </c>
    </row>
    <row r="228" spans="21:145" x14ac:dyDescent="0.25">
      <c r="U228" s="61">
        <f t="shared" si="272"/>
        <v>52170</v>
      </c>
      <c r="V228" s="25">
        <f t="shared" si="270"/>
        <v>2042</v>
      </c>
      <c r="W228" s="25">
        <f t="shared" si="271"/>
        <v>10</v>
      </c>
      <c r="X228" s="25"/>
      <c r="Y228" s="25"/>
      <c r="Z228" s="62">
        <f t="shared" si="273"/>
        <v>0</v>
      </c>
      <c r="AA228" s="62">
        <f t="shared" si="274"/>
        <v>0</v>
      </c>
      <c r="AB228" s="62">
        <f t="shared" si="275"/>
        <v>0</v>
      </c>
      <c r="AC228" s="33">
        <f t="shared" si="276"/>
        <v>0</v>
      </c>
      <c r="AD228" s="69">
        <f t="shared" si="277"/>
        <v>0.86056432935513472</v>
      </c>
      <c r="AE228" s="70">
        <f t="shared" si="278"/>
        <v>0</v>
      </c>
      <c r="AF228" s="9"/>
      <c r="AG228" s="9"/>
      <c r="AH228" s="9"/>
      <c r="AI228" s="9"/>
      <c r="AJ228" s="9"/>
      <c r="AK228" s="9"/>
      <c r="AL228" s="9"/>
      <c r="AM228" s="75">
        <f t="shared" si="350"/>
        <v>0</v>
      </c>
      <c r="AN228" s="9"/>
      <c r="AO228" s="74">
        <f t="shared" si="279"/>
        <v>0</v>
      </c>
      <c r="AP228" s="75">
        <f t="shared" si="280"/>
        <v>0</v>
      </c>
      <c r="AQ228" s="76">
        <f t="shared" si="281"/>
        <v>0</v>
      </c>
      <c r="AR228" s="9"/>
      <c r="AS228" s="75">
        <f t="shared" si="282"/>
        <v>0</v>
      </c>
      <c r="AT228" s="74">
        <f t="shared" si="283"/>
        <v>0</v>
      </c>
      <c r="AU228" s="33">
        <f t="shared" si="284"/>
        <v>0</v>
      </c>
      <c r="AV228" s="9"/>
      <c r="AW228" s="74">
        <f t="shared" si="285"/>
        <v>0</v>
      </c>
      <c r="AX228" s="75">
        <f t="shared" si="286"/>
        <v>0</v>
      </c>
      <c r="AY228" s="76">
        <f t="shared" si="287"/>
        <v>0</v>
      </c>
      <c r="BB228" s="59">
        <f t="shared" si="288"/>
        <v>0</v>
      </c>
      <c r="BC228" s="59">
        <f t="shared" si="289"/>
        <v>0</v>
      </c>
      <c r="BD228" s="59">
        <f t="shared" si="290"/>
        <v>0</v>
      </c>
      <c r="BF228" s="59">
        <f t="shared" si="291"/>
        <v>0</v>
      </c>
      <c r="BG228" s="59">
        <f t="shared" si="292"/>
        <v>0</v>
      </c>
      <c r="BH228" s="59">
        <f t="shared" si="293"/>
        <v>0</v>
      </c>
      <c r="BI228" s="58">
        <f t="shared" si="294"/>
        <v>0</v>
      </c>
      <c r="BK228" s="59">
        <f t="shared" si="295"/>
        <v>0</v>
      </c>
      <c r="BL228" s="59">
        <f t="shared" si="296"/>
        <v>0</v>
      </c>
      <c r="BM228" s="59">
        <f t="shared" si="297"/>
        <v>0</v>
      </c>
      <c r="BN228" s="58">
        <f t="shared" si="298"/>
        <v>0</v>
      </c>
      <c r="BP228" s="58">
        <f t="shared" si="299"/>
        <v>0</v>
      </c>
      <c r="BR228" s="57">
        <f t="shared" si="300"/>
        <v>0</v>
      </c>
      <c r="BS228" s="57">
        <f t="shared" si="301"/>
        <v>0</v>
      </c>
      <c r="BT228" s="59">
        <f t="shared" si="302"/>
        <v>0</v>
      </c>
      <c r="BU228" s="58">
        <f t="shared" si="303"/>
        <v>0</v>
      </c>
      <c r="BW228" s="56">
        <f t="shared" si="304"/>
        <v>0</v>
      </c>
      <c r="BX228" s="14">
        <f t="shared" si="305"/>
        <v>0</v>
      </c>
      <c r="BY228" s="59">
        <f t="shared" si="306"/>
        <v>0</v>
      </c>
      <c r="BZ228" s="58">
        <f t="shared" si="307"/>
        <v>0</v>
      </c>
      <c r="CB228" s="58">
        <f t="shared" si="308"/>
        <v>0</v>
      </c>
      <c r="CD228" s="58">
        <f t="shared" si="309"/>
        <v>0</v>
      </c>
      <c r="CG228" s="59">
        <f t="shared" si="310"/>
        <v>0</v>
      </c>
      <c r="CH228" s="59">
        <f t="shared" si="311"/>
        <v>0</v>
      </c>
      <c r="CI228" s="59">
        <f t="shared" si="312"/>
        <v>0</v>
      </c>
      <c r="CK228" s="59">
        <f t="shared" si="313"/>
        <v>0</v>
      </c>
      <c r="CL228" s="59">
        <f t="shared" si="314"/>
        <v>0</v>
      </c>
      <c r="CM228" s="59">
        <f t="shared" si="315"/>
        <v>0</v>
      </c>
      <c r="CN228" s="58">
        <f t="shared" si="316"/>
        <v>0</v>
      </c>
      <c r="CP228" s="59">
        <f t="shared" si="317"/>
        <v>0</v>
      </c>
      <c r="CQ228" s="59">
        <f t="shared" si="318"/>
        <v>0</v>
      </c>
      <c r="CR228" s="59">
        <f t="shared" si="319"/>
        <v>0</v>
      </c>
      <c r="CS228" s="58">
        <f t="shared" si="320"/>
        <v>0</v>
      </c>
      <c r="CU228" s="59">
        <f t="shared" si="321"/>
        <v>0</v>
      </c>
      <c r="CV228" s="59">
        <f t="shared" si="322"/>
        <v>0</v>
      </c>
      <c r="CX228" s="59">
        <f t="shared" si="323"/>
        <v>0</v>
      </c>
      <c r="CY228" s="59">
        <f t="shared" si="324"/>
        <v>0</v>
      </c>
      <c r="CZ228" s="58">
        <f t="shared" si="325"/>
        <v>0</v>
      </c>
      <c r="DB228" s="59">
        <f t="shared" si="326"/>
        <v>0</v>
      </c>
      <c r="DC228" s="59">
        <f t="shared" si="327"/>
        <v>0</v>
      </c>
      <c r="DD228" s="58">
        <f t="shared" si="328"/>
        <v>0</v>
      </c>
      <c r="DF228" s="58">
        <f t="shared" si="329"/>
        <v>0</v>
      </c>
      <c r="DH228" s="58">
        <f t="shared" si="330"/>
        <v>0</v>
      </c>
      <c r="DJ228" s="57">
        <f t="shared" si="331"/>
        <v>0</v>
      </c>
      <c r="DK228" s="57">
        <f t="shared" si="332"/>
        <v>0</v>
      </c>
      <c r="DL228" s="59">
        <f t="shared" si="333"/>
        <v>0</v>
      </c>
      <c r="DM228" s="58">
        <f t="shared" si="334"/>
        <v>0</v>
      </c>
      <c r="DO228" s="56">
        <f t="shared" si="335"/>
        <v>0</v>
      </c>
      <c r="DP228" s="14">
        <f t="shared" si="336"/>
        <v>0</v>
      </c>
      <c r="DQ228" s="59">
        <f t="shared" si="337"/>
        <v>0</v>
      </c>
      <c r="DR228" s="49">
        <f t="shared" si="338"/>
        <v>0</v>
      </c>
      <c r="DT228" s="58">
        <f t="shared" si="339"/>
        <v>0</v>
      </c>
      <c r="DU228" s="58"/>
      <c r="DV228" s="59">
        <f t="shared" si="340"/>
        <v>0</v>
      </c>
      <c r="DX228" s="58">
        <f t="shared" si="341"/>
        <v>0</v>
      </c>
      <c r="EA228" s="59">
        <f t="shared" si="342"/>
        <v>0</v>
      </c>
      <c r="EB228" s="59">
        <f t="shared" si="343"/>
        <v>0</v>
      </c>
      <c r="EC228" s="58">
        <f t="shared" si="344"/>
        <v>0</v>
      </c>
      <c r="EE228" s="29">
        <f t="shared" si="345"/>
        <v>0</v>
      </c>
      <c r="EF228" s="29">
        <f t="shared" si="346"/>
        <v>0</v>
      </c>
      <c r="EG228" s="58">
        <f t="shared" si="347"/>
        <v>0</v>
      </c>
      <c r="EI228" s="58">
        <f t="shared" si="348"/>
        <v>0</v>
      </c>
      <c r="EK228" s="59">
        <v>226</v>
      </c>
      <c r="EL228" s="59">
        <f>APE!$N$91*EO227</f>
        <v>0</v>
      </c>
      <c r="EM228" s="59">
        <f>IF(EK228&gt;APE!$O$91,0,IF(EK228&gt;APE!$P$91,IF(APE!$E$91="SAC",APE!$C$93/(APE!$O$91-APE!$P$91),IF(APE!$E$91="PRICE",IF(EK228&gt;APE!$D$91,EN228-EL228,EN228-EL228-APE!$C$95/APE!$D$91),0)),0))</f>
        <v>0</v>
      </c>
      <c r="EN228" s="59">
        <f>IF(EK228&gt;APE!$O$91,0,IF(APE!$E$91="SAC",EL228+EM228,IF(APE!$E$91="PRICE",IF(EK228&gt;APE!$P$91,APE!$C$93*APE!$G$91,EL228),0)))</f>
        <v>0</v>
      </c>
      <c r="EO228" s="59">
        <f t="shared" si="349"/>
        <v>0</v>
      </c>
    </row>
    <row r="229" spans="21:145" x14ac:dyDescent="0.25">
      <c r="U229" s="61">
        <f t="shared" si="272"/>
        <v>52200</v>
      </c>
      <c r="V229" s="25">
        <f t="shared" si="270"/>
        <v>2042</v>
      </c>
      <c r="W229" s="25">
        <f t="shared" si="271"/>
        <v>11</v>
      </c>
      <c r="X229" s="25"/>
      <c r="Y229" s="25"/>
      <c r="Z229" s="62">
        <f t="shared" si="273"/>
        <v>0</v>
      </c>
      <c r="AA229" s="62">
        <f t="shared" si="274"/>
        <v>0</v>
      </c>
      <c r="AB229" s="62">
        <f t="shared" si="275"/>
        <v>0</v>
      </c>
      <c r="AC229" s="33">
        <f t="shared" si="276"/>
        <v>0</v>
      </c>
      <c r="AD229" s="69">
        <f t="shared" si="277"/>
        <v>0.85999271271451128</v>
      </c>
      <c r="AE229" s="70">
        <f t="shared" si="278"/>
        <v>0</v>
      </c>
      <c r="AF229" s="9"/>
      <c r="AG229" s="9"/>
      <c r="AH229" s="9"/>
      <c r="AI229" s="9"/>
      <c r="AJ229" s="9"/>
      <c r="AK229" s="9"/>
      <c r="AL229" s="9"/>
      <c r="AM229" s="75">
        <f t="shared" si="350"/>
        <v>0</v>
      </c>
      <c r="AN229" s="9"/>
      <c r="AO229" s="74">
        <f t="shared" si="279"/>
        <v>0</v>
      </c>
      <c r="AP229" s="75">
        <f t="shared" si="280"/>
        <v>0</v>
      </c>
      <c r="AQ229" s="76">
        <f t="shared" si="281"/>
        <v>0</v>
      </c>
      <c r="AR229" s="9"/>
      <c r="AS229" s="75">
        <f t="shared" si="282"/>
        <v>0</v>
      </c>
      <c r="AT229" s="74">
        <f t="shared" si="283"/>
        <v>0</v>
      </c>
      <c r="AU229" s="33">
        <f t="shared" si="284"/>
        <v>0</v>
      </c>
      <c r="AV229" s="9"/>
      <c r="AW229" s="74">
        <f t="shared" si="285"/>
        <v>0</v>
      </c>
      <c r="AX229" s="75">
        <f t="shared" si="286"/>
        <v>0</v>
      </c>
      <c r="AY229" s="76">
        <f t="shared" si="287"/>
        <v>0</v>
      </c>
      <c r="BB229" s="59">
        <f t="shared" si="288"/>
        <v>0</v>
      </c>
      <c r="BC229" s="59">
        <f t="shared" si="289"/>
        <v>0</v>
      </c>
      <c r="BD229" s="59">
        <f t="shared" si="290"/>
        <v>0</v>
      </c>
      <c r="BF229" s="59">
        <f t="shared" si="291"/>
        <v>0</v>
      </c>
      <c r="BG229" s="59">
        <f t="shared" si="292"/>
        <v>0</v>
      </c>
      <c r="BH229" s="59">
        <f t="shared" si="293"/>
        <v>0</v>
      </c>
      <c r="BI229" s="58">
        <f t="shared" si="294"/>
        <v>0</v>
      </c>
      <c r="BK229" s="59">
        <f t="shared" si="295"/>
        <v>0</v>
      </c>
      <c r="BL229" s="59">
        <f t="shared" si="296"/>
        <v>0</v>
      </c>
      <c r="BM229" s="59">
        <f t="shared" si="297"/>
        <v>0</v>
      </c>
      <c r="BN229" s="58">
        <f t="shared" si="298"/>
        <v>0</v>
      </c>
      <c r="BP229" s="58">
        <f t="shared" si="299"/>
        <v>0</v>
      </c>
      <c r="BR229" s="57">
        <f t="shared" si="300"/>
        <v>0</v>
      </c>
      <c r="BS229" s="57">
        <f t="shared" si="301"/>
        <v>0</v>
      </c>
      <c r="BT229" s="59">
        <f t="shared" si="302"/>
        <v>0</v>
      </c>
      <c r="BU229" s="58">
        <f t="shared" si="303"/>
        <v>0</v>
      </c>
      <c r="BW229" s="56">
        <f t="shared" si="304"/>
        <v>0</v>
      </c>
      <c r="BX229" s="14">
        <f t="shared" si="305"/>
        <v>0</v>
      </c>
      <c r="BY229" s="59">
        <f t="shared" si="306"/>
        <v>0</v>
      </c>
      <c r="BZ229" s="58">
        <f t="shared" si="307"/>
        <v>0</v>
      </c>
      <c r="CB229" s="58">
        <f t="shared" si="308"/>
        <v>0</v>
      </c>
      <c r="CD229" s="58">
        <f t="shared" si="309"/>
        <v>0</v>
      </c>
      <c r="CG229" s="59">
        <f t="shared" si="310"/>
        <v>0</v>
      </c>
      <c r="CH229" s="59">
        <f t="shared" si="311"/>
        <v>0</v>
      </c>
      <c r="CI229" s="59">
        <f t="shared" si="312"/>
        <v>0</v>
      </c>
      <c r="CK229" s="59">
        <f t="shared" si="313"/>
        <v>0</v>
      </c>
      <c r="CL229" s="59">
        <f t="shared" si="314"/>
        <v>0</v>
      </c>
      <c r="CM229" s="59">
        <f t="shared" si="315"/>
        <v>0</v>
      </c>
      <c r="CN229" s="58">
        <f t="shared" si="316"/>
        <v>0</v>
      </c>
      <c r="CP229" s="59">
        <f t="shared" si="317"/>
        <v>0</v>
      </c>
      <c r="CQ229" s="59">
        <f t="shared" si="318"/>
        <v>0</v>
      </c>
      <c r="CR229" s="59">
        <f t="shared" si="319"/>
        <v>0</v>
      </c>
      <c r="CS229" s="58">
        <f t="shared" si="320"/>
        <v>0</v>
      </c>
      <c r="CU229" s="59">
        <f t="shared" si="321"/>
        <v>0</v>
      </c>
      <c r="CV229" s="59">
        <f t="shared" si="322"/>
        <v>0</v>
      </c>
      <c r="CX229" s="59">
        <f t="shared" si="323"/>
        <v>0</v>
      </c>
      <c r="CY229" s="59">
        <f t="shared" si="324"/>
        <v>0</v>
      </c>
      <c r="CZ229" s="58">
        <f t="shared" si="325"/>
        <v>0</v>
      </c>
      <c r="DB229" s="59">
        <f t="shared" si="326"/>
        <v>0</v>
      </c>
      <c r="DC229" s="59">
        <f t="shared" si="327"/>
        <v>0</v>
      </c>
      <c r="DD229" s="58">
        <f t="shared" si="328"/>
        <v>0</v>
      </c>
      <c r="DF229" s="58">
        <f t="shared" si="329"/>
        <v>0</v>
      </c>
      <c r="DH229" s="58">
        <f t="shared" si="330"/>
        <v>0</v>
      </c>
      <c r="DJ229" s="57">
        <f t="shared" si="331"/>
        <v>0</v>
      </c>
      <c r="DK229" s="57">
        <f t="shared" si="332"/>
        <v>0</v>
      </c>
      <c r="DL229" s="59">
        <f t="shared" si="333"/>
        <v>0</v>
      </c>
      <c r="DM229" s="58">
        <f t="shared" si="334"/>
        <v>0</v>
      </c>
      <c r="DO229" s="56">
        <f t="shared" si="335"/>
        <v>0</v>
      </c>
      <c r="DP229" s="14">
        <f t="shared" si="336"/>
        <v>0</v>
      </c>
      <c r="DQ229" s="59">
        <f t="shared" si="337"/>
        <v>0</v>
      </c>
      <c r="DR229" s="49">
        <f t="shared" si="338"/>
        <v>0</v>
      </c>
      <c r="DT229" s="58">
        <f t="shared" si="339"/>
        <v>0</v>
      </c>
      <c r="DU229" s="58"/>
      <c r="DV229" s="59">
        <f t="shared" si="340"/>
        <v>0</v>
      </c>
      <c r="DX229" s="58">
        <f t="shared" si="341"/>
        <v>0</v>
      </c>
      <c r="EA229" s="59">
        <f t="shared" si="342"/>
        <v>0</v>
      </c>
      <c r="EB229" s="59">
        <f t="shared" si="343"/>
        <v>0</v>
      </c>
      <c r="EC229" s="58">
        <f t="shared" si="344"/>
        <v>0</v>
      </c>
      <c r="EE229" s="29">
        <f t="shared" si="345"/>
        <v>0</v>
      </c>
      <c r="EF229" s="29">
        <f t="shared" si="346"/>
        <v>0</v>
      </c>
      <c r="EG229" s="58">
        <f t="shared" si="347"/>
        <v>0</v>
      </c>
      <c r="EI229" s="58">
        <f t="shared" si="348"/>
        <v>0</v>
      </c>
      <c r="EK229" s="59">
        <v>227</v>
      </c>
      <c r="EL229" s="59">
        <f>APE!$N$91*EO228</f>
        <v>0</v>
      </c>
      <c r="EM229" s="59">
        <f>IF(EK229&gt;APE!$O$91,0,IF(EK229&gt;APE!$P$91,IF(APE!$E$91="SAC",APE!$C$93/(APE!$O$91-APE!$P$91),IF(APE!$E$91="PRICE",IF(EK229&gt;APE!$D$91,EN229-EL229,EN229-EL229-APE!$C$95/APE!$D$91),0)),0))</f>
        <v>0</v>
      </c>
      <c r="EN229" s="59">
        <f>IF(EK229&gt;APE!$O$91,0,IF(APE!$E$91="SAC",EL229+EM229,IF(APE!$E$91="PRICE",IF(EK229&gt;APE!$P$91,APE!$C$93*APE!$G$91,EL229),0)))</f>
        <v>0</v>
      </c>
      <c r="EO229" s="59">
        <f t="shared" si="349"/>
        <v>0</v>
      </c>
    </row>
    <row r="230" spans="21:145" x14ac:dyDescent="0.25">
      <c r="U230" s="61">
        <f t="shared" si="272"/>
        <v>52231</v>
      </c>
      <c r="V230" s="25">
        <f t="shared" si="270"/>
        <v>2042</v>
      </c>
      <c r="W230" s="25">
        <f t="shared" si="271"/>
        <v>12</v>
      </c>
      <c r="X230" s="25"/>
      <c r="Y230" s="25"/>
      <c r="Z230" s="62">
        <f t="shared" si="273"/>
        <v>0</v>
      </c>
      <c r="AA230" s="62">
        <f t="shared" si="274"/>
        <v>0</v>
      </c>
      <c r="AB230" s="62">
        <f t="shared" si="275"/>
        <v>0</v>
      </c>
      <c r="AC230" s="33">
        <f t="shared" si="276"/>
        <v>0</v>
      </c>
      <c r="AD230" s="69">
        <f t="shared" si="277"/>
        <v>0.85942147576146333</v>
      </c>
      <c r="AE230" s="70">
        <f t="shared" si="278"/>
        <v>0</v>
      </c>
      <c r="AF230" s="9"/>
      <c r="AG230" s="9"/>
      <c r="AH230" s="9"/>
      <c r="AI230" s="9"/>
      <c r="AJ230" s="9"/>
      <c r="AK230" s="9"/>
      <c r="AL230" s="9"/>
      <c r="AM230" s="75">
        <f t="shared" si="350"/>
        <v>0</v>
      </c>
      <c r="AN230" s="9"/>
      <c r="AO230" s="74">
        <f t="shared" si="279"/>
        <v>0</v>
      </c>
      <c r="AP230" s="75">
        <f t="shared" si="280"/>
        <v>0</v>
      </c>
      <c r="AQ230" s="76">
        <f t="shared" si="281"/>
        <v>0</v>
      </c>
      <c r="AR230" s="9"/>
      <c r="AS230" s="75">
        <f t="shared" si="282"/>
        <v>0</v>
      </c>
      <c r="AT230" s="74">
        <f t="shared" si="283"/>
        <v>0</v>
      </c>
      <c r="AU230" s="33">
        <f t="shared" si="284"/>
        <v>0</v>
      </c>
      <c r="AV230" s="9"/>
      <c r="AW230" s="74">
        <f t="shared" si="285"/>
        <v>0</v>
      </c>
      <c r="AX230" s="75">
        <f t="shared" si="286"/>
        <v>0</v>
      </c>
      <c r="AY230" s="76">
        <f t="shared" si="287"/>
        <v>0</v>
      </c>
      <c r="BB230" s="59">
        <f t="shared" si="288"/>
        <v>0</v>
      </c>
      <c r="BC230" s="59">
        <f t="shared" si="289"/>
        <v>0</v>
      </c>
      <c r="BD230" s="59">
        <f t="shared" si="290"/>
        <v>0</v>
      </c>
      <c r="BF230" s="59">
        <f t="shared" si="291"/>
        <v>0</v>
      </c>
      <c r="BG230" s="59">
        <f t="shared" si="292"/>
        <v>0</v>
      </c>
      <c r="BH230" s="59">
        <f t="shared" si="293"/>
        <v>0</v>
      </c>
      <c r="BI230" s="58">
        <f t="shared" si="294"/>
        <v>0</v>
      </c>
      <c r="BK230" s="59">
        <f t="shared" si="295"/>
        <v>0</v>
      </c>
      <c r="BL230" s="59">
        <f t="shared" si="296"/>
        <v>0</v>
      </c>
      <c r="BM230" s="59">
        <f t="shared" si="297"/>
        <v>0</v>
      </c>
      <c r="BN230" s="58">
        <f t="shared" si="298"/>
        <v>0</v>
      </c>
      <c r="BP230" s="58">
        <f t="shared" si="299"/>
        <v>0</v>
      </c>
      <c r="BR230" s="57">
        <f t="shared" si="300"/>
        <v>0</v>
      </c>
      <c r="BS230" s="57">
        <f t="shared" si="301"/>
        <v>0</v>
      </c>
      <c r="BT230" s="59">
        <f t="shared" si="302"/>
        <v>0</v>
      </c>
      <c r="BU230" s="58">
        <f t="shared" si="303"/>
        <v>0</v>
      </c>
      <c r="BW230" s="56">
        <f t="shared" si="304"/>
        <v>0</v>
      </c>
      <c r="BX230" s="14">
        <f t="shared" si="305"/>
        <v>0</v>
      </c>
      <c r="BY230" s="59">
        <f t="shared" si="306"/>
        <v>0</v>
      </c>
      <c r="BZ230" s="58">
        <f t="shared" si="307"/>
        <v>0</v>
      </c>
      <c r="CB230" s="58">
        <f t="shared" si="308"/>
        <v>0</v>
      </c>
      <c r="CD230" s="58">
        <f t="shared" si="309"/>
        <v>0</v>
      </c>
      <c r="CG230" s="59">
        <f t="shared" si="310"/>
        <v>0</v>
      </c>
      <c r="CH230" s="59">
        <f t="shared" si="311"/>
        <v>0</v>
      </c>
      <c r="CI230" s="59">
        <f t="shared" si="312"/>
        <v>0</v>
      </c>
      <c r="CK230" s="59">
        <f t="shared" si="313"/>
        <v>0</v>
      </c>
      <c r="CL230" s="59">
        <f t="shared" si="314"/>
        <v>0</v>
      </c>
      <c r="CM230" s="59">
        <f t="shared" si="315"/>
        <v>0</v>
      </c>
      <c r="CN230" s="58">
        <f t="shared" si="316"/>
        <v>0</v>
      </c>
      <c r="CP230" s="59">
        <f t="shared" si="317"/>
        <v>0</v>
      </c>
      <c r="CQ230" s="59">
        <f t="shared" si="318"/>
        <v>0</v>
      </c>
      <c r="CR230" s="59">
        <f t="shared" si="319"/>
        <v>0</v>
      </c>
      <c r="CS230" s="58">
        <f t="shared" si="320"/>
        <v>0</v>
      </c>
      <c r="CU230" s="59">
        <f t="shared" si="321"/>
        <v>0</v>
      </c>
      <c r="CV230" s="59">
        <f t="shared" si="322"/>
        <v>0</v>
      </c>
      <c r="CX230" s="59">
        <f t="shared" si="323"/>
        <v>0</v>
      </c>
      <c r="CY230" s="59">
        <f t="shared" si="324"/>
        <v>0</v>
      </c>
      <c r="CZ230" s="58">
        <f t="shared" si="325"/>
        <v>0</v>
      </c>
      <c r="DB230" s="59">
        <f t="shared" si="326"/>
        <v>0</v>
      </c>
      <c r="DC230" s="59">
        <f t="shared" si="327"/>
        <v>0</v>
      </c>
      <c r="DD230" s="58">
        <f t="shared" si="328"/>
        <v>0</v>
      </c>
      <c r="DF230" s="58">
        <f t="shared" si="329"/>
        <v>0</v>
      </c>
      <c r="DH230" s="58">
        <f t="shared" si="330"/>
        <v>0</v>
      </c>
      <c r="DJ230" s="57">
        <f t="shared" si="331"/>
        <v>0</v>
      </c>
      <c r="DK230" s="57">
        <f t="shared" si="332"/>
        <v>0</v>
      </c>
      <c r="DL230" s="59">
        <f t="shared" si="333"/>
        <v>0</v>
      </c>
      <c r="DM230" s="58">
        <f t="shared" si="334"/>
        <v>0</v>
      </c>
      <c r="DO230" s="56">
        <f t="shared" si="335"/>
        <v>0</v>
      </c>
      <c r="DP230" s="14">
        <f t="shared" si="336"/>
        <v>0</v>
      </c>
      <c r="DQ230" s="59">
        <f t="shared" si="337"/>
        <v>0</v>
      </c>
      <c r="DR230" s="49">
        <f t="shared" si="338"/>
        <v>0</v>
      </c>
      <c r="DT230" s="58">
        <f t="shared" si="339"/>
        <v>0</v>
      </c>
      <c r="DU230" s="58"/>
      <c r="DV230" s="59">
        <f t="shared" si="340"/>
        <v>0</v>
      </c>
      <c r="DX230" s="58">
        <f t="shared" si="341"/>
        <v>0</v>
      </c>
      <c r="EA230" s="59">
        <f t="shared" si="342"/>
        <v>0</v>
      </c>
      <c r="EB230" s="59">
        <f t="shared" si="343"/>
        <v>0</v>
      </c>
      <c r="EC230" s="58">
        <f t="shared" si="344"/>
        <v>0</v>
      </c>
      <c r="EE230" s="29">
        <f t="shared" si="345"/>
        <v>0</v>
      </c>
      <c r="EF230" s="29">
        <f t="shared" si="346"/>
        <v>0</v>
      </c>
      <c r="EG230" s="58">
        <f t="shared" si="347"/>
        <v>0</v>
      </c>
      <c r="EI230" s="58">
        <f t="shared" si="348"/>
        <v>0</v>
      </c>
      <c r="EK230" s="59">
        <v>228</v>
      </c>
      <c r="EL230" s="59">
        <f>APE!$N$91*EO229</f>
        <v>0</v>
      </c>
      <c r="EM230" s="59">
        <f>IF(EK230&gt;APE!$O$91,0,IF(EK230&gt;APE!$P$91,IF(APE!$E$91="SAC",APE!$C$93/(APE!$O$91-APE!$P$91),IF(APE!$E$91="PRICE",IF(EK230&gt;APE!$D$91,EN230-EL230,EN230-EL230-APE!$C$95/APE!$D$91),0)),0))</f>
        <v>0</v>
      </c>
      <c r="EN230" s="59">
        <f>IF(EK230&gt;APE!$O$91,0,IF(APE!$E$91="SAC",EL230+EM230,IF(APE!$E$91="PRICE",IF(EK230&gt;APE!$P$91,APE!$C$93*APE!$G$91,EL230),0)))</f>
        <v>0</v>
      </c>
      <c r="EO230" s="59">
        <f t="shared" si="349"/>
        <v>0</v>
      </c>
    </row>
    <row r="231" spans="21:145" x14ac:dyDescent="0.25">
      <c r="U231" s="61">
        <f t="shared" si="272"/>
        <v>52262</v>
      </c>
      <c r="V231" s="25">
        <f t="shared" si="270"/>
        <v>2043</v>
      </c>
      <c r="W231" s="25">
        <f t="shared" si="271"/>
        <v>1</v>
      </c>
      <c r="X231" s="25"/>
      <c r="Y231" s="25"/>
      <c r="Z231" s="62">
        <f t="shared" si="273"/>
        <v>0</v>
      </c>
      <c r="AA231" s="62">
        <f t="shared" si="274"/>
        <v>0</v>
      </c>
      <c r="AB231" s="62">
        <f t="shared" si="275"/>
        <v>0</v>
      </c>
      <c r="AC231" s="33">
        <f t="shared" si="276"/>
        <v>0</v>
      </c>
      <c r="AD231" s="69">
        <f t="shared" si="277"/>
        <v>0.85885061824378939</v>
      </c>
      <c r="AE231" s="70">
        <f t="shared" si="278"/>
        <v>0</v>
      </c>
      <c r="AF231" s="9"/>
      <c r="AG231" s="9"/>
      <c r="AH231" s="9"/>
      <c r="AI231" s="9"/>
      <c r="AJ231" s="9"/>
      <c r="AK231" s="9"/>
      <c r="AL231" s="9"/>
      <c r="AM231" s="75">
        <f t="shared" si="350"/>
        <v>0</v>
      </c>
      <c r="AN231" s="9"/>
      <c r="AO231" s="74">
        <f t="shared" si="279"/>
        <v>0</v>
      </c>
      <c r="AP231" s="75">
        <f t="shared" si="280"/>
        <v>0</v>
      </c>
      <c r="AQ231" s="76">
        <f t="shared" si="281"/>
        <v>0</v>
      </c>
      <c r="AR231" s="9"/>
      <c r="AS231" s="75">
        <f t="shared" si="282"/>
        <v>0</v>
      </c>
      <c r="AT231" s="74">
        <f t="shared" si="283"/>
        <v>0</v>
      </c>
      <c r="AU231" s="33">
        <f t="shared" si="284"/>
        <v>0</v>
      </c>
      <c r="AV231" s="9"/>
      <c r="AW231" s="74">
        <f t="shared" si="285"/>
        <v>0</v>
      </c>
      <c r="AX231" s="75">
        <f t="shared" si="286"/>
        <v>0</v>
      </c>
      <c r="AY231" s="76">
        <f t="shared" si="287"/>
        <v>0</v>
      </c>
      <c r="BB231" s="59">
        <f t="shared" si="288"/>
        <v>0</v>
      </c>
      <c r="BC231" s="59">
        <f t="shared" si="289"/>
        <v>0</v>
      </c>
      <c r="BD231" s="59">
        <f t="shared" si="290"/>
        <v>0</v>
      </c>
      <c r="BF231" s="59">
        <f t="shared" si="291"/>
        <v>0</v>
      </c>
      <c r="BG231" s="59">
        <f t="shared" si="292"/>
        <v>0</v>
      </c>
      <c r="BH231" s="59">
        <f t="shared" si="293"/>
        <v>0</v>
      </c>
      <c r="BI231" s="58">
        <f t="shared" si="294"/>
        <v>0</v>
      </c>
      <c r="BK231" s="59">
        <f t="shared" si="295"/>
        <v>0</v>
      </c>
      <c r="BL231" s="59">
        <f t="shared" si="296"/>
        <v>0</v>
      </c>
      <c r="BM231" s="59">
        <f t="shared" si="297"/>
        <v>0</v>
      </c>
      <c r="BN231" s="58">
        <f t="shared" si="298"/>
        <v>0</v>
      </c>
      <c r="BP231" s="58">
        <f t="shared" si="299"/>
        <v>0</v>
      </c>
      <c r="BR231" s="57">
        <f t="shared" si="300"/>
        <v>0</v>
      </c>
      <c r="BS231" s="57">
        <f t="shared" si="301"/>
        <v>0</v>
      </c>
      <c r="BT231" s="59">
        <f t="shared" si="302"/>
        <v>0</v>
      </c>
      <c r="BU231" s="58">
        <f t="shared" si="303"/>
        <v>0</v>
      </c>
      <c r="BW231" s="56">
        <f t="shared" si="304"/>
        <v>0</v>
      </c>
      <c r="BX231" s="14">
        <f t="shared" si="305"/>
        <v>0</v>
      </c>
      <c r="BY231" s="59">
        <f t="shared" si="306"/>
        <v>0</v>
      </c>
      <c r="BZ231" s="58">
        <f t="shared" si="307"/>
        <v>0</v>
      </c>
      <c r="CB231" s="58">
        <f t="shared" si="308"/>
        <v>0</v>
      </c>
      <c r="CD231" s="58">
        <f t="shared" si="309"/>
        <v>0</v>
      </c>
      <c r="CG231" s="59">
        <f t="shared" si="310"/>
        <v>0</v>
      </c>
      <c r="CH231" s="59">
        <f t="shared" si="311"/>
        <v>0</v>
      </c>
      <c r="CI231" s="59">
        <f t="shared" si="312"/>
        <v>0</v>
      </c>
      <c r="CK231" s="59">
        <f t="shared" si="313"/>
        <v>0</v>
      </c>
      <c r="CL231" s="59">
        <f t="shared" si="314"/>
        <v>0</v>
      </c>
      <c r="CM231" s="59">
        <f t="shared" si="315"/>
        <v>0</v>
      </c>
      <c r="CN231" s="58">
        <f t="shared" si="316"/>
        <v>0</v>
      </c>
      <c r="CP231" s="59">
        <f t="shared" si="317"/>
        <v>0</v>
      </c>
      <c r="CQ231" s="59">
        <f t="shared" si="318"/>
        <v>0</v>
      </c>
      <c r="CR231" s="59">
        <f t="shared" si="319"/>
        <v>0</v>
      </c>
      <c r="CS231" s="58">
        <f t="shared" si="320"/>
        <v>0</v>
      </c>
      <c r="CU231" s="59">
        <f t="shared" si="321"/>
        <v>0</v>
      </c>
      <c r="CV231" s="59">
        <f t="shared" si="322"/>
        <v>0</v>
      </c>
      <c r="CX231" s="59">
        <f t="shared" si="323"/>
        <v>0</v>
      </c>
      <c r="CY231" s="59">
        <f t="shared" si="324"/>
        <v>0</v>
      </c>
      <c r="CZ231" s="58">
        <f t="shared" si="325"/>
        <v>0</v>
      </c>
      <c r="DB231" s="59">
        <f t="shared" si="326"/>
        <v>0</v>
      </c>
      <c r="DC231" s="59">
        <f t="shared" si="327"/>
        <v>0</v>
      </c>
      <c r="DD231" s="58">
        <f t="shared" si="328"/>
        <v>0</v>
      </c>
      <c r="DF231" s="58">
        <f t="shared" si="329"/>
        <v>0</v>
      </c>
      <c r="DH231" s="58">
        <f t="shared" si="330"/>
        <v>0</v>
      </c>
      <c r="DJ231" s="57">
        <f t="shared" si="331"/>
        <v>0</v>
      </c>
      <c r="DK231" s="57">
        <f t="shared" si="332"/>
        <v>0</v>
      </c>
      <c r="DL231" s="59">
        <f t="shared" si="333"/>
        <v>0</v>
      </c>
      <c r="DM231" s="58">
        <f t="shared" si="334"/>
        <v>0</v>
      </c>
      <c r="DO231" s="56">
        <f t="shared" si="335"/>
        <v>0</v>
      </c>
      <c r="DP231" s="14">
        <f t="shared" si="336"/>
        <v>0</v>
      </c>
      <c r="DQ231" s="59">
        <f t="shared" si="337"/>
        <v>0</v>
      </c>
      <c r="DR231" s="49">
        <f t="shared" si="338"/>
        <v>0</v>
      </c>
      <c r="DT231" s="58">
        <f t="shared" si="339"/>
        <v>0</v>
      </c>
      <c r="DU231" s="58"/>
      <c r="DV231" s="59">
        <f t="shared" si="340"/>
        <v>0</v>
      </c>
      <c r="DX231" s="58">
        <f t="shared" si="341"/>
        <v>0</v>
      </c>
      <c r="EA231" s="59">
        <f t="shared" si="342"/>
        <v>0</v>
      </c>
      <c r="EB231" s="59">
        <f t="shared" si="343"/>
        <v>0</v>
      </c>
      <c r="EC231" s="58">
        <f t="shared" si="344"/>
        <v>0</v>
      </c>
      <c r="EE231" s="29">
        <f t="shared" si="345"/>
        <v>0</v>
      </c>
      <c r="EF231" s="29">
        <f t="shared" si="346"/>
        <v>0</v>
      </c>
      <c r="EG231" s="58">
        <f t="shared" si="347"/>
        <v>0</v>
      </c>
      <c r="EI231" s="58">
        <f t="shared" si="348"/>
        <v>0</v>
      </c>
      <c r="EK231" s="59">
        <v>229</v>
      </c>
      <c r="EL231" s="59">
        <f>APE!$N$91*EO230</f>
        <v>0</v>
      </c>
      <c r="EM231" s="59">
        <f>IF(EK231&gt;APE!$O$91,0,IF(EK231&gt;APE!$P$91,IF(APE!$E$91="SAC",APE!$C$93/(APE!$O$91-APE!$P$91),IF(APE!$E$91="PRICE",IF(EK231&gt;APE!$D$91,EN231-EL231,EN231-EL231-APE!$C$95/APE!$D$91),0)),0))</f>
        <v>0</v>
      </c>
      <c r="EN231" s="59">
        <f>IF(EK231&gt;APE!$O$91,0,IF(APE!$E$91="SAC",EL231+EM231,IF(APE!$E$91="PRICE",IF(EK231&gt;APE!$P$91,APE!$C$93*APE!$G$91,EL231),0)))</f>
        <v>0</v>
      </c>
      <c r="EO231" s="59">
        <f t="shared" si="349"/>
        <v>0</v>
      </c>
    </row>
    <row r="232" spans="21:145" s="16" customFormat="1" x14ac:dyDescent="0.25">
      <c r="U232" s="61">
        <f t="shared" si="272"/>
        <v>52290</v>
      </c>
      <c r="V232" s="25">
        <f t="shared" si="270"/>
        <v>2043</v>
      </c>
      <c r="W232" s="25">
        <f t="shared" si="271"/>
        <v>2</v>
      </c>
      <c r="X232" s="25"/>
      <c r="Y232" s="28"/>
      <c r="Z232" s="62">
        <f t="shared" si="273"/>
        <v>0</v>
      </c>
      <c r="AA232" s="62">
        <f t="shared" si="274"/>
        <v>0</v>
      </c>
      <c r="AB232" s="62">
        <f t="shared" si="275"/>
        <v>0</v>
      </c>
      <c r="AC232" s="33">
        <f t="shared" si="276"/>
        <v>0</v>
      </c>
      <c r="AD232" s="69">
        <f t="shared" si="277"/>
        <v>0.85828013990945529</v>
      </c>
      <c r="AE232" s="70">
        <f t="shared" si="278"/>
        <v>0</v>
      </c>
      <c r="AF232" s="9"/>
      <c r="AG232" s="9"/>
      <c r="AH232" s="9"/>
      <c r="AI232" s="9"/>
      <c r="AJ232" s="9"/>
      <c r="AK232" s="9"/>
      <c r="AL232" s="9"/>
      <c r="AM232" s="75">
        <f t="shared" si="350"/>
        <v>0</v>
      </c>
      <c r="AN232" s="9"/>
      <c r="AO232" s="74">
        <f t="shared" si="279"/>
        <v>0</v>
      </c>
      <c r="AP232" s="75">
        <f t="shared" si="280"/>
        <v>0</v>
      </c>
      <c r="AQ232" s="76">
        <f t="shared" si="281"/>
        <v>0</v>
      </c>
      <c r="AR232" s="9"/>
      <c r="AS232" s="75">
        <f t="shared" si="282"/>
        <v>0</v>
      </c>
      <c r="AT232" s="74">
        <f t="shared" si="283"/>
        <v>0</v>
      </c>
      <c r="AU232" s="33">
        <f t="shared" si="284"/>
        <v>0</v>
      </c>
      <c r="AV232" s="9"/>
      <c r="AW232" s="74">
        <f t="shared" si="285"/>
        <v>0</v>
      </c>
      <c r="AX232" s="75">
        <f t="shared" si="286"/>
        <v>0</v>
      </c>
      <c r="AY232" s="76">
        <f t="shared" si="287"/>
        <v>0</v>
      </c>
      <c r="BB232" s="59">
        <f t="shared" si="288"/>
        <v>0</v>
      </c>
      <c r="BC232" s="59">
        <f t="shared" si="289"/>
        <v>0</v>
      </c>
      <c r="BD232" s="59">
        <f t="shared" si="290"/>
        <v>0</v>
      </c>
      <c r="BF232" s="59">
        <f t="shared" si="291"/>
        <v>0</v>
      </c>
      <c r="BG232" s="59">
        <f t="shared" si="292"/>
        <v>0</v>
      </c>
      <c r="BH232" s="59">
        <f t="shared" si="293"/>
        <v>0</v>
      </c>
      <c r="BI232" s="58">
        <f t="shared" si="294"/>
        <v>0</v>
      </c>
      <c r="BK232" s="59">
        <f t="shared" si="295"/>
        <v>0</v>
      </c>
      <c r="BL232" s="59">
        <f t="shared" si="296"/>
        <v>0</v>
      </c>
      <c r="BM232" s="59">
        <f t="shared" si="297"/>
        <v>0</v>
      </c>
      <c r="BN232" s="58">
        <f t="shared" si="298"/>
        <v>0</v>
      </c>
      <c r="BP232" s="58">
        <f t="shared" si="299"/>
        <v>0</v>
      </c>
      <c r="BR232" s="57">
        <f t="shared" si="300"/>
        <v>0</v>
      </c>
      <c r="BS232" s="57">
        <f t="shared" si="301"/>
        <v>0</v>
      </c>
      <c r="BT232" s="59">
        <f t="shared" si="302"/>
        <v>0</v>
      </c>
      <c r="BU232" s="58">
        <f t="shared" si="303"/>
        <v>0</v>
      </c>
      <c r="BW232" s="56">
        <f t="shared" si="304"/>
        <v>0</v>
      </c>
      <c r="BX232" s="14">
        <f t="shared" si="305"/>
        <v>0</v>
      </c>
      <c r="BY232" s="59">
        <f t="shared" si="306"/>
        <v>0</v>
      </c>
      <c r="BZ232" s="58">
        <f t="shared" si="307"/>
        <v>0</v>
      </c>
      <c r="CB232" s="58">
        <f t="shared" si="308"/>
        <v>0</v>
      </c>
      <c r="CD232" s="58">
        <f t="shared" si="309"/>
        <v>0</v>
      </c>
      <c r="CG232" s="59">
        <f t="shared" si="310"/>
        <v>0</v>
      </c>
      <c r="CH232" s="59">
        <f t="shared" si="311"/>
        <v>0</v>
      </c>
      <c r="CI232" s="59">
        <f t="shared" si="312"/>
        <v>0</v>
      </c>
      <c r="CK232" s="59">
        <f t="shared" si="313"/>
        <v>0</v>
      </c>
      <c r="CL232" s="59">
        <f t="shared" si="314"/>
        <v>0</v>
      </c>
      <c r="CM232" s="59">
        <f t="shared" si="315"/>
        <v>0</v>
      </c>
      <c r="CN232" s="58">
        <f t="shared" si="316"/>
        <v>0</v>
      </c>
      <c r="CP232" s="59">
        <f t="shared" si="317"/>
        <v>0</v>
      </c>
      <c r="CQ232" s="59">
        <f t="shared" si="318"/>
        <v>0</v>
      </c>
      <c r="CR232" s="59">
        <f t="shared" si="319"/>
        <v>0</v>
      </c>
      <c r="CS232" s="58">
        <f t="shared" si="320"/>
        <v>0</v>
      </c>
      <c r="CU232" s="59">
        <f t="shared" si="321"/>
        <v>0</v>
      </c>
      <c r="CV232" s="59">
        <f t="shared" si="322"/>
        <v>0</v>
      </c>
      <c r="CX232" s="59">
        <f t="shared" si="323"/>
        <v>0</v>
      </c>
      <c r="CY232" s="59">
        <f t="shared" si="324"/>
        <v>0</v>
      </c>
      <c r="CZ232" s="58">
        <f t="shared" si="325"/>
        <v>0</v>
      </c>
      <c r="DB232" s="59">
        <f t="shared" si="326"/>
        <v>0</v>
      </c>
      <c r="DC232" s="59">
        <f t="shared" si="327"/>
        <v>0</v>
      </c>
      <c r="DD232" s="58">
        <f t="shared" si="328"/>
        <v>0</v>
      </c>
      <c r="DF232" s="58">
        <f t="shared" si="329"/>
        <v>0</v>
      </c>
      <c r="DH232" s="58">
        <f t="shared" si="330"/>
        <v>0</v>
      </c>
      <c r="DJ232" s="57">
        <f t="shared" si="331"/>
        <v>0</v>
      </c>
      <c r="DK232" s="57">
        <f t="shared" si="332"/>
        <v>0</v>
      </c>
      <c r="DL232" s="59">
        <f t="shared" si="333"/>
        <v>0</v>
      </c>
      <c r="DM232" s="58">
        <f t="shared" si="334"/>
        <v>0</v>
      </c>
      <c r="DO232" s="56">
        <f t="shared" si="335"/>
        <v>0</v>
      </c>
      <c r="DP232" s="14">
        <f t="shared" si="336"/>
        <v>0</v>
      </c>
      <c r="DQ232" s="59">
        <f t="shared" si="337"/>
        <v>0</v>
      </c>
      <c r="DR232" s="49">
        <f t="shared" si="338"/>
        <v>0</v>
      </c>
      <c r="DT232" s="58">
        <f t="shared" si="339"/>
        <v>0</v>
      </c>
      <c r="DU232" s="58"/>
      <c r="DV232" s="59">
        <f t="shared" si="340"/>
        <v>0</v>
      </c>
      <c r="DX232" s="58">
        <f t="shared" si="341"/>
        <v>0</v>
      </c>
      <c r="EA232" s="59">
        <f t="shared" si="342"/>
        <v>0</v>
      </c>
      <c r="EB232" s="59">
        <f t="shared" si="343"/>
        <v>0</v>
      </c>
      <c r="EC232" s="58">
        <f t="shared" si="344"/>
        <v>0</v>
      </c>
      <c r="EE232" s="29">
        <f t="shared" si="345"/>
        <v>0</v>
      </c>
      <c r="EF232" s="29">
        <f t="shared" si="346"/>
        <v>0</v>
      </c>
      <c r="EG232" s="58">
        <f t="shared" si="347"/>
        <v>0</v>
      </c>
      <c r="EI232" s="58">
        <f t="shared" si="348"/>
        <v>0</v>
      </c>
      <c r="EK232" s="59">
        <v>230</v>
      </c>
      <c r="EL232" s="59">
        <f>APE!$N$91*EO231</f>
        <v>0</v>
      </c>
      <c r="EM232" s="59">
        <f>IF(EK232&gt;APE!$O$91,0,IF(EK232&gt;APE!$P$91,IF(APE!$E$91="SAC",APE!$C$93/(APE!$O$91-APE!$P$91),IF(APE!$E$91="PRICE",IF(EK232&gt;APE!$D$91,EN232-EL232,EN232-EL232-APE!$C$95/APE!$D$91),0)),0))</f>
        <v>0</v>
      </c>
      <c r="EN232" s="59">
        <f>IF(EK232&gt;APE!$O$91,0,IF(APE!$E$91="SAC",EL232+EM232,IF(APE!$E$91="PRICE",IF(EK232&gt;APE!$P$91,APE!$C$93*APE!$G$91,EL232),0)))</f>
        <v>0</v>
      </c>
      <c r="EO232" s="59">
        <f t="shared" si="349"/>
        <v>0</v>
      </c>
    </row>
    <row r="233" spans="21:145" x14ac:dyDescent="0.25">
      <c r="U233" s="61">
        <f t="shared" si="272"/>
        <v>52321</v>
      </c>
      <c r="V233" s="25">
        <f t="shared" si="270"/>
        <v>2043</v>
      </c>
      <c r="W233" s="25">
        <f t="shared" si="271"/>
        <v>3</v>
      </c>
      <c r="X233" s="25"/>
      <c r="Y233" s="25"/>
      <c r="Z233" s="62">
        <f t="shared" si="273"/>
        <v>0</v>
      </c>
      <c r="AA233" s="62">
        <f t="shared" si="274"/>
        <v>0</v>
      </c>
      <c r="AB233" s="62">
        <f t="shared" si="275"/>
        <v>0</v>
      </c>
      <c r="AC233" s="33">
        <f t="shared" si="276"/>
        <v>0</v>
      </c>
      <c r="AD233" s="69">
        <f t="shared" si="277"/>
        <v>0.85771004050659427</v>
      </c>
      <c r="AE233" s="70">
        <f t="shared" si="278"/>
        <v>0</v>
      </c>
      <c r="AF233" s="25"/>
      <c r="AG233" s="25"/>
      <c r="AH233" s="25"/>
      <c r="AI233" s="25"/>
      <c r="AJ233" s="25"/>
      <c r="AK233" s="25"/>
      <c r="AL233" s="25"/>
      <c r="AM233" s="75">
        <f t="shared" si="350"/>
        <v>0</v>
      </c>
      <c r="AN233" s="25"/>
      <c r="AO233" s="74">
        <f t="shared" si="279"/>
        <v>0</v>
      </c>
      <c r="AP233" s="75">
        <f t="shared" si="280"/>
        <v>0</v>
      </c>
      <c r="AQ233" s="76">
        <f t="shared" si="281"/>
        <v>0</v>
      </c>
      <c r="AR233" s="25"/>
      <c r="AS233" s="75">
        <f t="shared" si="282"/>
        <v>0</v>
      </c>
      <c r="AT233" s="74">
        <f t="shared" si="283"/>
        <v>0</v>
      </c>
      <c r="AU233" s="33">
        <f t="shared" si="284"/>
        <v>0</v>
      </c>
      <c r="AV233" s="25"/>
      <c r="AW233" s="74">
        <f t="shared" si="285"/>
        <v>0</v>
      </c>
      <c r="AX233" s="75">
        <f t="shared" si="286"/>
        <v>0</v>
      </c>
      <c r="AY233" s="76">
        <f t="shared" si="287"/>
        <v>0</v>
      </c>
      <c r="BB233" s="59">
        <f t="shared" si="288"/>
        <v>0</v>
      </c>
      <c r="BC233" s="59">
        <f t="shared" si="289"/>
        <v>0</v>
      </c>
      <c r="BD233" s="59">
        <f t="shared" si="290"/>
        <v>0</v>
      </c>
      <c r="BF233" s="59">
        <f t="shared" si="291"/>
        <v>0</v>
      </c>
      <c r="BG233" s="59">
        <f t="shared" si="292"/>
        <v>0</v>
      </c>
      <c r="BH233" s="59">
        <f t="shared" si="293"/>
        <v>0</v>
      </c>
      <c r="BI233" s="58">
        <f t="shared" si="294"/>
        <v>0</v>
      </c>
      <c r="BK233" s="59">
        <f t="shared" si="295"/>
        <v>0</v>
      </c>
      <c r="BL233" s="59">
        <f t="shared" si="296"/>
        <v>0</v>
      </c>
      <c r="BM233" s="59">
        <f t="shared" si="297"/>
        <v>0</v>
      </c>
      <c r="BN233" s="58">
        <f t="shared" si="298"/>
        <v>0</v>
      </c>
      <c r="BP233" s="58">
        <f t="shared" si="299"/>
        <v>0</v>
      </c>
      <c r="BR233" s="57">
        <f t="shared" si="300"/>
        <v>0</v>
      </c>
      <c r="BS233" s="57">
        <f t="shared" si="301"/>
        <v>0</v>
      </c>
      <c r="BT233" s="59">
        <f t="shared" si="302"/>
        <v>0</v>
      </c>
      <c r="BU233" s="58">
        <f t="shared" si="303"/>
        <v>0</v>
      </c>
      <c r="BW233" s="56">
        <f t="shared" si="304"/>
        <v>0</v>
      </c>
      <c r="BX233" s="14">
        <f t="shared" si="305"/>
        <v>0</v>
      </c>
      <c r="BY233" s="59">
        <f t="shared" si="306"/>
        <v>0</v>
      </c>
      <c r="BZ233" s="58">
        <f t="shared" si="307"/>
        <v>0</v>
      </c>
      <c r="CB233" s="58">
        <f t="shared" si="308"/>
        <v>0</v>
      </c>
      <c r="CD233" s="58">
        <f t="shared" si="309"/>
        <v>0</v>
      </c>
      <c r="CG233" s="59">
        <f t="shared" si="310"/>
        <v>0</v>
      </c>
      <c r="CH233" s="59">
        <f t="shared" si="311"/>
        <v>0</v>
      </c>
      <c r="CI233" s="59">
        <f t="shared" si="312"/>
        <v>0</v>
      </c>
      <c r="CK233" s="59">
        <f t="shared" si="313"/>
        <v>0</v>
      </c>
      <c r="CL233" s="59">
        <f t="shared" si="314"/>
        <v>0</v>
      </c>
      <c r="CM233" s="59">
        <f t="shared" si="315"/>
        <v>0</v>
      </c>
      <c r="CN233" s="58">
        <f t="shared" si="316"/>
        <v>0</v>
      </c>
      <c r="CP233" s="59">
        <f t="shared" si="317"/>
        <v>0</v>
      </c>
      <c r="CQ233" s="59">
        <f t="shared" si="318"/>
        <v>0</v>
      </c>
      <c r="CR233" s="59">
        <f t="shared" si="319"/>
        <v>0</v>
      </c>
      <c r="CS233" s="58">
        <f t="shared" si="320"/>
        <v>0</v>
      </c>
      <c r="CU233" s="59">
        <f t="shared" si="321"/>
        <v>0</v>
      </c>
      <c r="CV233" s="59">
        <f t="shared" si="322"/>
        <v>0</v>
      </c>
      <c r="CX233" s="59">
        <f t="shared" si="323"/>
        <v>0</v>
      </c>
      <c r="CY233" s="59">
        <f t="shared" si="324"/>
        <v>0</v>
      </c>
      <c r="CZ233" s="58">
        <f t="shared" si="325"/>
        <v>0</v>
      </c>
      <c r="DB233" s="59">
        <f t="shared" si="326"/>
        <v>0</v>
      </c>
      <c r="DC233" s="59">
        <f t="shared" si="327"/>
        <v>0</v>
      </c>
      <c r="DD233" s="58">
        <f t="shared" si="328"/>
        <v>0</v>
      </c>
      <c r="DF233" s="58">
        <f t="shared" si="329"/>
        <v>0</v>
      </c>
      <c r="DH233" s="58">
        <f t="shared" si="330"/>
        <v>0</v>
      </c>
      <c r="DJ233" s="57">
        <f t="shared" si="331"/>
        <v>0</v>
      </c>
      <c r="DK233" s="57">
        <f t="shared" si="332"/>
        <v>0</v>
      </c>
      <c r="DL233" s="59">
        <f t="shared" si="333"/>
        <v>0</v>
      </c>
      <c r="DM233" s="58">
        <f t="shared" si="334"/>
        <v>0</v>
      </c>
      <c r="DO233" s="56">
        <f t="shared" si="335"/>
        <v>0</v>
      </c>
      <c r="DP233" s="14">
        <f t="shared" si="336"/>
        <v>0</v>
      </c>
      <c r="DQ233" s="59">
        <f t="shared" si="337"/>
        <v>0</v>
      </c>
      <c r="DR233" s="49">
        <f t="shared" si="338"/>
        <v>0</v>
      </c>
      <c r="DT233" s="58">
        <f t="shared" si="339"/>
        <v>0</v>
      </c>
      <c r="DU233" s="58"/>
      <c r="DV233" s="59">
        <f t="shared" si="340"/>
        <v>0</v>
      </c>
      <c r="DX233" s="58">
        <f t="shared" si="341"/>
        <v>0</v>
      </c>
      <c r="EA233" s="59">
        <f t="shared" si="342"/>
        <v>0</v>
      </c>
      <c r="EB233" s="59">
        <f t="shared" si="343"/>
        <v>0</v>
      </c>
      <c r="EC233" s="58">
        <f t="shared" si="344"/>
        <v>0</v>
      </c>
      <c r="EE233" s="29">
        <f t="shared" si="345"/>
        <v>0</v>
      </c>
      <c r="EF233" s="29">
        <f t="shared" si="346"/>
        <v>0</v>
      </c>
      <c r="EG233" s="58">
        <f t="shared" si="347"/>
        <v>0</v>
      </c>
      <c r="EI233" s="58">
        <f t="shared" si="348"/>
        <v>0</v>
      </c>
      <c r="EK233" s="59">
        <v>231</v>
      </c>
      <c r="EL233" s="59">
        <f>APE!$N$91*EO232</f>
        <v>0</v>
      </c>
      <c r="EM233" s="59">
        <f>IF(EK233&gt;APE!$O$91,0,IF(EK233&gt;APE!$P$91,IF(APE!$E$91="SAC",APE!$C$93/(APE!$O$91-APE!$P$91),IF(APE!$E$91="PRICE",IF(EK233&gt;APE!$D$91,EN233-EL233,EN233-EL233-APE!$C$95/APE!$D$91),0)),0))</f>
        <v>0</v>
      </c>
      <c r="EN233" s="59">
        <f>IF(EK233&gt;APE!$O$91,0,IF(APE!$E$91="SAC",EL233+EM233,IF(APE!$E$91="PRICE",IF(EK233&gt;APE!$P$91,APE!$C$93*APE!$G$91,EL233),0)))</f>
        <v>0</v>
      </c>
      <c r="EO233" s="59">
        <f t="shared" si="349"/>
        <v>0</v>
      </c>
    </row>
    <row r="234" spans="21:145" x14ac:dyDescent="0.25">
      <c r="U234" s="61">
        <f t="shared" si="272"/>
        <v>52351</v>
      </c>
      <c r="V234" s="25">
        <f t="shared" si="270"/>
        <v>2043</v>
      </c>
      <c r="W234" s="25">
        <f t="shared" si="271"/>
        <v>4</v>
      </c>
      <c r="X234" s="25"/>
      <c r="Y234" s="25"/>
      <c r="Z234" s="62">
        <f t="shared" si="273"/>
        <v>0</v>
      </c>
      <c r="AA234" s="62">
        <f t="shared" si="274"/>
        <v>0</v>
      </c>
      <c r="AB234" s="62">
        <f t="shared" si="275"/>
        <v>0</v>
      </c>
      <c r="AC234" s="33">
        <f t="shared" si="276"/>
        <v>0</v>
      </c>
      <c r="AD234" s="69">
        <f t="shared" si="277"/>
        <v>0.85714031978350691</v>
      </c>
      <c r="AE234" s="70">
        <f t="shared" si="278"/>
        <v>0</v>
      </c>
      <c r="AF234" s="25"/>
      <c r="AG234" s="25"/>
      <c r="AH234" s="25"/>
      <c r="AI234" s="25"/>
      <c r="AJ234" s="25"/>
      <c r="AK234" s="25"/>
      <c r="AL234" s="25"/>
      <c r="AM234" s="75">
        <f t="shared" si="350"/>
        <v>0</v>
      </c>
      <c r="AN234" s="25"/>
      <c r="AO234" s="74">
        <f t="shared" si="279"/>
        <v>0</v>
      </c>
      <c r="AP234" s="75">
        <f t="shared" si="280"/>
        <v>0</v>
      </c>
      <c r="AQ234" s="76">
        <f t="shared" si="281"/>
        <v>0</v>
      </c>
      <c r="AR234" s="25"/>
      <c r="AS234" s="75">
        <f t="shared" si="282"/>
        <v>0</v>
      </c>
      <c r="AT234" s="74">
        <f t="shared" si="283"/>
        <v>0</v>
      </c>
      <c r="AU234" s="33">
        <f t="shared" si="284"/>
        <v>0</v>
      </c>
      <c r="AV234" s="25"/>
      <c r="AW234" s="74">
        <f t="shared" si="285"/>
        <v>0</v>
      </c>
      <c r="AX234" s="75">
        <f t="shared" si="286"/>
        <v>0</v>
      </c>
      <c r="AY234" s="76">
        <f t="shared" si="287"/>
        <v>0</v>
      </c>
      <c r="BB234" s="59">
        <f t="shared" si="288"/>
        <v>0</v>
      </c>
      <c r="BC234" s="59">
        <f t="shared" si="289"/>
        <v>0</v>
      </c>
      <c r="BD234" s="59">
        <f t="shared" si="290"/>
        <v>0</v>
      </c>
      <c r="BF234" s="59">
        <f t="shared" si="291"/>
        <v>0</v>
      </c>
      <c r="BG234" s="59">
        <f t="shared" si="292"/>
        <v>0</v>
      </c>
      <c r="BH234" s="59">
        <f t="shared" si="293"/>
        <v>0</v>
      </c>
      <c r="BI234" s="58">
        <f t="shared" si="294"/>
        <v>0</v>
      </c>
      <c r="BK234" s="59">
        <f t="shared" si="295"/>
        <v>0</v>
      </c>
      <c r="BL234" s="59">
        <f t="shared" si="296"/>
        <v>0</v>
      </c>
      <c r="BM234" s="59">
        <f t="shared" si="297"/>
        <v>0</v>
      </c>
      <c r="BN234" s="58">
        <f t="shared" si="298"/>
        <v>0</v>
      </c>
      <c r="BP234" s="58">
        <f t="shared" si="299"/>
        <v>0</v>
      </c>
      <c r="BR234" s="57">
        <f t="shared" si="300"/>
        <v>0</v>
      </c>
      <c r="BS234" s="57">
        <f t="shared" si="301"/>
        <v>0</v>
      </c>
      <c r="BT234" s="59">
        <f t="shared" si="302"/>
        <v>0</v>
      </c>
      <c r="BU234" s="58">
        <f t="shared" si="303"/>
        <v>0</v>
      </c>
      <c r="BW234" s="56">
        <f t="shared" si="304"/>
        <v>0</v>
      </c>
      <c r="BX234" s="14">
        <f t="shared" si="305"/>
        <v>0</v>
      </c>
      <c r="BY234" s="59">
        <f t="shared" si="306"/>
        <v>0</v>
      </c>
      <c r="BZ234" s="58">
        <f t="shared" si="307"/>
        <v>0</v>
      </c>
      <c r="CB234" s="58">
        <f t="shared" si="308"/>
        <v>0</v>
      </c>
      <c r="CD234" s="58">
        <f t="shared" si="309"/>
        <v>0</v>
      </c>
      <c r="CG234" s="59">
        <f t="shared" si="310"/>
        <v>0</v>
      </c>
      <c r="CH234" s="59">
        <f t="shared" si="311"/>
        <v>0</v>
      </c>
      <c r="CI234" s="59">
        <f t="shared" si="312"/>
        <v>0</v>
      </c>
      <c r="CK234" s="59">
        <f t="shared" si="313"/>
        <v>0</v>
      </c>
      <c r="CL234" s="59">
        <f t="shared" si="314"/>
        <v>0</v>
      </c>
      <c r="CM234" s="59">
        <f t="shared" si="315"/>
        <v>0</v>
      </c>
      <c r="CN234" s="58">
        <f t="shared" si="316"/>
        <v>0</v>
      </c>
      <c r="CP234" s="59">
        <f t="shared" si="317"/>
        <v>0</v>
      </c>
      <c r="CQ234" s="59">
        <f t="shared" si="318"/>
        <v>0</v>
      </c>
      <c r="CR234" s="59">
        <f t="shared" si="319"/>
        <v>0</v>
      </c>
      <c r="CS234" s="58">
        <f t="shared" si="320"/>
        <v>0</v>
      </c>
      <c r="CU234" s="59">
        <f t="shared" si="321"/>
        <v>0</v>
      </c>
      <c r="CV234" s="59">
        <f t="shared" si="322"/>
        <v>0</v>
      </c>
      <c r="CX234" s="59">
        <f t="shared" si="323"/>
        <v>0</v>
      </c>
      <c r="CY234" s="59">
        <f t="shared" si="324"/>
        <v>0</v>
      </c>
      <c r="CZ234" s="58">
        <f t="shared" si="325"/>
        <v>0</v>
      </c>
      <c r="DB234" s="59">
        <f t="shared" si="326"/>
        <v>0</v>
      </c>
      <c r="DC234" s="59">
        <f t="shared" si="327"/>
        <v>0</v>
      </c>
      <c r="DD234" s="58">
        <f t="shared" si="328"/>
        <v>0</v>
      </c>
      <c r="DF234" s="58">
        <f t="shared" si="329"/>
        <v>0</v>
      </c>
      <c r="DH234" s="58">
        <f t="shared" si="330"/>
        <v>0</v>
      </c>
      <c r="DJ234" s="57">
        <f t="shared" si="331"/>
        <v>0</v>
      </c>
      <c r="DK234" s="57">
        <f t="shared" si="332"/>
        <v>0</v>
      </c>
      <c r="DL234" s="59">
        <f t="shared" si="333"/>
        <v>0</v>
      </c>
      <c r="DM234" s="58">
        <f t="shared" si="334"/>
        <v>0</v>
      </c>
      <c r="DO234" s="56">
        <f t="shared" si="335"/>
        <v>0</v>
      </c>
      <c r="DP234" s="14">
        <f t="shared" si="336"/>
        <v>0</v>
      </c>
      <c r="DQ234" s="59">
        <f t="shared" si="337"/>
        <v>0</v>
      </c>
      <c r="DR234" s="49">
        <f t="shared" si="338"/>
        <v>0</v>
      </c>
      <c r="DT234" s="58">
        <f t="shared" si="339"/>
        <v>0</v>
      </c>
      <c r="DU234" s="58"/>
      <c r="DV234" s="59">
        <f t="shared" si="340"/>
        <v>0</v>
      </c>
      <c r="DX234" s="58">
        <f t="shared" si="341"/>
        <v>0</v>
      </c>
      <c r="EA234" s="59">
        <f t="shared" si="342"/>
        <v>0</v>
      </c>
      <c r="EB234" s="59">
        <f t="shared" si="343"/>
        <v>0</v>
      </c>
      <c r="EC234" s="58">
        <f t="shared" si="344"/>
        <v>0</v>
      </c>
      <c r="EE234" s="29">
        <f t="shared" si="345"/>
        <v>0</v>
      </c>
      <c r="EF234" s="29">
        <f t="shared" si="346"/>
        <v>0</v>
      </c>
      <c r="EG234" s="58">
        <f t="shared" si="347"/>
        <v>0</v>
      </c>
      <c r="EI234" s="58">
        <f t="shared" si="348"/>
        <v>0</v>
      </c>
      <c r="EK234" s="59">
        <v>232</v>
      </c>
      <c r="EL234" s="59">
        <f>APE!$N$91*EO233</f>
        <v>0</v>
      </c>
      <c r="EM234" s="59">
        <f>IF(EK234&gt;APE!$O$91,0,IF(EK234&gt;APE!$P$91,IF(APE!$E$91="SAC",APE!$C$93/(APE!$O$91-APE!$P$91),IF(APE!$E$91="PRICE",IF(EK234&gt;APE!$D$91,EN234-EL234,EN234-EL234-APE!$C$95/APE!$D$91),0)),0))</f>
        <v>0</v>
      </c>
      <c r="EN234" s="59">
        <f>IF(EK234&gt;APE!$O$91,0,IF(APE!$E$91="SAC",EL234+EM234,IF(APE!$E$91="PRICE",IF(EK234&gt;APE!$P$91,APE!$C$93*APE!$G$91,EL234),0)))</f>
        <v>0</v>
      </c>
      <c r="EO234" s="59">
        <f t="shared" si="349"/>
        <v>0</v>
      </c>
    </row>
    <row r="235" spans="21:145" x14ac:dyDescent="0.25">
      <c r="U235" s="61">
        <f t="shared" si="272"/>
        <v>52382</v>
      </c>
      <c r="V235" s="25">
        <f t="shared" si="270"/>
        <v>2043</v>
      </c>
      <c r="W235" s="25">
        <f t="shared" si="271"/>
        <v>5</v>
      </c>
      <c r="X235" s="25"/>
      <c r="Y235" s="25"/>
      <c r="Z235" s="62">
        <f t="shared" si="273"/>
        <v>0</v>
      </c>
      <c r="AA235" s="62">
        <f t="shared" si="274"/>
        <v>0</v>
      </c>
      <c r="AB235" s="62">
        <f t="shared" si="275"/>
        <v>0</v>
      </c>
      <c r="AC235" s="33">
        <f t="shared" si="276"/>
        <v>0</v>
      </c>
      <c r="AD235" s="69">
        <f t="shared" si="277"/>
        <v>0.85657097748866096</v>
      </c>
      <c r="AE235" s="70">
        <f t="shared" si="278"/>
        <v>0</v>
      </c>
      <c r="AF235" s="25"/>
      <c r="AG235" s="25"/>
      <c r="AH235" s="25"/>
      <c r="AI235" s="25"/>
      <c r="AJ235" s="25"/>
      <c r="AK235" s="25"/>
      <c r="AL235" s="25"/>
      <c r="AM235" s="75">
        <f t="shared" si="350"/>
        <v>0</v>
      </c>
      <c r="AN235" s="25"/>
      <c r="AO235" s="74">
        <f t="shared" si="279"/>
        <v>0</v>
      </c>
      <c r="AP235" s="75">
        <f t="shared" si="280"/>
        <v>0</v>
      </c>
      <c r="AQ235" s="76">
        <f t="shared" si="281"/>
        <v>0</v>
      </c>
      <c r="AR235" s="25"/>
      <c r="AS235" s="75">
        <f t="shared" si="282"/>
        <v>0</v>
      </c>
      <c r="AT235" s="74">
        <f t="shared" si="283"/>
        <v>0</v>
      </c>
      <c r="AU235" s="33">
        <f t="shared" si="284"/>
        <v>0</v>
      </c>
      <c r="AV235" s="25"/>
      <c r="AW235" s="74">
        <f t="shared" si="285"/>
        <v>0</v>
      </c>
      <c r="AX235" s="75">
        <f t="shared" si="286"/>
        <v>0</v>
      </c>
      <c r="AY235" s="76">
        <f t="shared" si="287"/>
        <v>0</v>
      </c>
      <c r="BB235" s="59">
        <f t="shared" si="288"/>
        <v>0</v>
      </c>
      <c r="BC235" s="59">
        <f t="shared" si="289"/>
        <v>0</v>
      </c>
      <c r="BD235" s="59">
        <f t="shared" si="290"/>
        <v>0</v>
      </c>
      <c r="BF235" s="59">
        <f t="shared" si="291"/>
        <v>0</v>
      </c>
      <c r="BG235" s="59">
        <f t="shared" si="292"/>
        <v>0</v>
      </c>
      <c r="BH235" s="59">
        <f t="shared" si="293"/>
        <v>0</v>
      </c>
      <c r="BI235" s="58">
        <f t="shared" si="294"/>
        <v>0</v>
      </c>
      <c r="BK235" s="59">
        <f t="shared" si="295"/>
        <v>0</v>
      </c>
      <c r="BL235" s="59">
        <f t="shared" si="296"/>
        <v>0</v>
      </c>
      <c r="BM235" s="59">
        <f t="shared" si="297"/>
        <v>0</v>
      </c>
      <c r="BN235" s="58">
        <f t="shared" si="298"/>
        <v>0</v>
      </c>
      <c r="BP235" s="58">
        <f t="shared" si="299"/>
        <v>0</v>
      </c>
      <c r="BR235" s="57">
        <f t="shared" si="300"/>
        <v>0</v>
      </c>
      <c r="BS235" s="57">
        <f t="shared" si="301"/>
        <v>0</v>
      </c>
      <c r="BT235" s="59">
        <f t="shared" si="302"/>
        <v>0</v>
      </c>
      <c r="BU235" s="58">
        <f t="shared" si="303"/>
        <v>0</v>
      </c>
      <c r="BW235" s="56">
        <f t="shared" si="304"/>
        <v>0</v>
      </c>
      <c r="BX235" s="14">
        <f t="shared" si="305"/>
        <v>0</v>
      </c>
      <c r="BY235" s="59">
        <f t="shared" si="306"/>
        <v>0</v>
      </c>
      <c r="BZ235" s="58">
        <f t="shared" si="307"/>
        <v>0</v>
      </c>
      <c r="CB235" s="58">
        <f t="shared" si="308"/>
        <v>0</v>
      </c>
      <c r="CD235" s="58">
        <f t="shared" si="309"/>
        <v>0</v>
      </c>
      <c r="CG235" s="59">
        <f t="shared" si="310"/>
        <v>0</v>
      </c>
      <c r="CH235" s="59">
        <f t="shared" si="311"/>
        <v>0</v>
      </c>
      <c r="CI235" s="59">
        <f t="shared" si="312"/>
        <v>0</v>
      </c>
      <c r="CK235" s="59">
        <f t="shared" si="313"/>
        <v>0</v>
      </c>
      <c r="CL235" s="59">
        <f t="shared" si="314"/>
        <v>0</v>
      </c>
      <c r="CM235" s="59">
        <f t="shared" si="315"/>
        <v>0</v>
      </c>
      <c r="CN235" s="58">
        <f t="shared" si="316"/>
        <v>0</v>
      </c>
      <c r="CP235" s="59">
        <f t="shared" si="317"/>
        <v>0</v>
      </c>
      <c r="CQ235" s="59">
        <f t="shared" si="318"/>
        <v>0</v>
      </c>
      <c r="CR235" s="59">
        <f t="shared" si="319"/>
        <v>0</v>
      </c>
      <c r="CS235" s="58">
        <f t="shared" si="320"/>
        <v>0</v>
      </c>
      <c r="CU235" s="59">
        <f t="shared" si="321"/>
        <v>0</v>
      </c>
      <c r="CV235" s="59">
        <f t="shared" si="322"/>
        <v>0</v>
      </c>
      <c r="CX235" s="59">
        <f t="shared" si="323"/>
        <v>0</v>
      </c>
      <c r="CY235" s="59">
        <f t="shared" si="324"/>
        <v>0</v>
      </c>
      <c r="CZ235" s="58">
        <f t="shared" si="325"/>
        <v>0</v>
      </c>
      <c r="DB235" s="59">
        <f t="shared" si="326"/>
        <v>0</v>
      </c>
      <c r="DC235" s="59">
        <f t="shared" si="327"/>
        <v>0</v>
      </c>
      <c r="DD235" s="58">
        <f t="shared" si="328"/>
        <v>0</v>
      </c>
      <c r="DF235" s="58">
        <f t="shared" si="329"/>
        <v>0</v>
      </c>
      <c r="DH235" s="58">
        <f t="shared" si="330"/>
        <v>0</v>
      </c>
      <c r="DJ235" s="57">
        <f t="shared" si="331"/>
        <v>0</v>
      </c>
      <c r="DK235" s="57">
        <f t="shared" si="332"/>
        <v>0</v>
      </c>
      <c r="DL235" s="59">
        <f t="shared" si="333"/>
        <v>0</v>
      </c>
      <c r="DM235" s="58">
        <f t="shared" si="334"/>
        <v>0</v>
      </c>
      <c r="DO235" s="56">
        <f t="shared" si="335"/>
        <v>0</v>
      </c>
      <c r="DP235" s="14">
        <f t="shared" si="336"/>
        <v>0</v>
      </c>
      <c r="DQ235" s="59">
        <f t="shared" si="337"/>
        <v>0</v>
      </c>
      <c r="DR235" s="49">
        <f t="shared" si="338"/>
        <v>0</v>
      </c>
      <c r="DT235" s="58">
        <f t="shared" si="339"/>
        <v>0</v>
      </c>
      <c r="DU235" s="58"/>
      <c r="DV235" s="59">
        <f t="shared" si="340"/>
        <v>0</v>
      </c>
      <c r="DX235" s="58">
        <f t="shared" si="341"/>
        <v>0</v>
      </c>
      <c r="EA235" s="59">
        <f t="shared" si="342"/>
        <v>0</v>
      </c>
      <c r="EB235" s="59">
        <f t="shared" si="343"/>
        <v>0</v>
      </c>
      <c r="EC235" s="58">
        <f t="shared" si="344"/>
        <v>0</v>
      </c>
      <c r="EE235" s="29">
        <f t="shared" si="345"/>
        <v>0</v>
      </c>
      <c r="EF235" s="29">
        <f t="shared" si="346"/>
        <v>0</v>
      </c>
      <c r="EG235" s="58">
        <f t="shared" si="347"/>
        <v>0</v>
      </c>
      <c r="EI235" s="58">
        <f t="shared" si="348"/>
        <v>0</v>
      </c>
      <c r="EK235" s="59">
        <v>233</v>
      </c>
      <c r="EL235" s="59">
        <f>APE!$N$91*EO234</f>
        <v>0</v>
      </c>
      <c r="EM235" s="59">
        <f>IF(EK235&gt;APE!$O$91,0,IF(EK235&gt;APE!$P$91,IF(APE!$E$91="SAC",APE!$C$93/(APE!$O$91-APE!$P$91),IF(APE!$E$91="PRICE",IF(EK235&gt;APE!$D$91,EN235-EL235,EN235-EL235-APE!$C$95/APE!$D$91),0)),0))</f>
        <v>0</v>
      </c>
      <c r="EN235" s="59">
        <f>IF(EK235&gt;APE!$O$91,0,IF(APE!$E$91="SAC",EL235+EM235,IF(APE!$E$91="PRICE",IF(EK235&gt;APE!$P$91,APE!$C$93*APE!$G$91,EL235),0)))</f>
        <v>0</v>
      </c>
      <c r="EO235" s="59">
        <f t="shared" si="349"/>
        <v>0</v>
      </c>
    </row>
    <row r="236" spans="21:145" x14ac:dyDescent="0.25">
      <c r="U236" s="61">
        <f t="shared" si="272"/>
        <v>52412</v>
      </c>
      <c r="V236" s="25">
        <f t="shared" si="270"/>
        <v>2043</v>
      </c>
      <c r="W236" s="25">
        <f t="shared" si="271"/>
        <v>6</v>
      </c>
      <c r="X236" s="25"/>
      <c r="Y236" s="25"/>
      <c r="Z236" s="62">
        <f t="shared" si="273"/>
        <v>0</v>
      </c>
      <c r="AA236" s="62">
        <f t="shared" si="274"/>
        <v>0</v>
      </c>
      <c r="AB236" s="62">
        <f t="shared" si="275"/>
        <v>0</v>
      </c>
      <c r="AC236" s="33">
        <f t="shared" si="276"/>
        <v>0</v>
      </c>
      <c r="AD236" s="69">
        <f t="shared" si="277"/>
        <v>0.85600201337069137</v>
      </c>
      <c r="AE236" s="70">
        <f t="shared" si="278"/>
        <v>0</v>
      </c>
      <c r="AF236" s="25"/>
      <c r="AG236" s="25"/>
      <c r="AH236" s="25"/>
      <c r="AI236" s="25"/>
      <c r="AJ236" s="25"/>
      <c r="AK236" s="25"/>
      <c r="AL236" s="25"/>
      <c r="AM236" s="75">
        <f t="shared" si="350"/>
        <v>0</v>
      </c>
      <c r="AN236" s="25"/>
      <c r="AO236" s="74">
        <f t="shared" si="279"/>
        <v>0</v>
      </c>
      <c r="AP236" s="75">
        <f t="shared" si="280"/>
        <v>0</v>
      </c>
      <c r="AQ236" s="76">
        <f t="shared" si="281"/>
        <v>0</v>
      </c>
      <c r="AR236" s="25"/>
      <c r="AS236" s="75">
        <f t="shared" si="282"/>
        <v>0</v>
      </c>
      <c r="AT236" s="74">
        <f t="shared" si="283"/>
        <v>0</v>
      </c>
      <c r="AU236" s="33">
        <f t="shared" si="284"/>
        <v>0</v>
      </c>
      <c r="AV236" s="25"/>
      <c r="AW236" s="74">
        <f t="shared" si="285"/>
        <v>0</v>
      </c>
      <c r="AX236" s="75">
        <f t="shared" si="286"/>
        <v>0</v>
      </c>
      <c r="AY236" s="76">
        <f t="shared" si="287"/>
        <v>0</v>
      </c>
      <c r="BB236" s="59">
        <f t="shared" si="288"/>
        <v>0</v>
      </c>
      <c r="BC236" s="59">
        <f t="shared" si="289"/>
        <v>0</v>
      </c>
      <c r="BD236" s="59">
        <f t="shared" si="290"/>
        <v>0</v>
      </c>
      <c r="BF236" s="59">
        <f t="shared" si="291"/>
        <v>0</v>
      </c>
      <c r="BG236" s="59">
        <f t="shared" si="292"/>
        <v>0</v>
      </c>
      <c r="BH236" s="59">
        <f t="shared" si="293"/>
        <v>0</v>
      </c>
      <c r="BI236" s="58">
        <f t="shared" si="294"/>
        <v>0</v>
      </c>
      <c r="BK236" s="59">
        <f t="shared" si="295"/>
        <v>0</v>
      </c>
      <c r="BL236" s="59">
        <f t="shared" si="296"/>
        <v>0</v>
      </c>
      <c r="BM236" s="59">
        <f t="shared" si="297"/>
        <v>0</v>
      </c>
      <c r="BN236" s="58">
        <f t="shared" si="298"/>
        <v>0</v>
      </c>
      <c r="BP236" s="58">
        <f t="shared" si="299"/>
        <v>0</v>
      </c>
      <c r="BR236" s="57">
        <f t="shared" si="300"/>
        <v>0</v>
      </c>
      <c r="BS236" s="57">
        <f t="shared" si="301"/>
        <v>0</v>
      </c>
      <c r="BT236" s="59">
        <f t="shared" si="302"/>
        <v>0</v>
      </c>
      <c r="BU236" s="58">
        <f t="shared" si="303"/>
        <v>0</v>
      </c>
      <c r="BW236" s="56">
        <f t="shared" si="304"/>
        <v>0</v>
      </c>
      <c r="BX236" s="14">
        <f t="shared" si="305"/>
        <v>0</v>
      </c>
      <c r="BY236" s="59">
        <f t="shared" si="306"/>
        <v>0</v>
      </c>
      <c r="BZ236" s="58">
        <f t="shared" si="307"/>
        <v>0</v>
      </c>
      <c r="CB236" s="58">
        <f t="shared" si="308"/>
        <v>0</v>
      </c>
      <c r="CD236" s="58">
        <f t="shared" si="309"/>
        <v>0</v>
      </c>
      <c r="CG236" s="59">
        <f t="shared" si="310"/>
        <v>0</v>
      </c>
      <c r="CH236" s="59">
        <f t="shared" si="311"/>
        <v>0</v>
      </c>
      <c r="CI236" s="59">
        <f t="shared" si="312"/>
        <v>0</v>
      </c>
      <c r="CK236" s="59">
        <f t="shared" si="313"/>
        <v>0</v>
      </c>
      <c r="CL236" s="59">
        <f t="shared" si="314"/>
        <v>0</v>
      </c>
      <c r="CM236" s="59">
        <f t="shared" si="315"/>
        <v>0</v>
      </c>
      <c r="CN236" s="58">
        <f t="shared" si="316"/>
        <v>0</v>
      </c>
      <c r="CP236" s="59">
        <f t="shared" si="317"/>
        <v>0</v>
      </c>
      <c r="CQ236" s="59">
        <f t="shared" si="318"/>
        <v>0</v>
      </c>
      <c r="CR236" s="59">
        <f t="shared" si="319"/>
        <v>0</v>
      </c>
      <c r="CS236" s="58">
        <f t="shared" si="320"/>
        <v>0</v>
      </c>
      <c r="CU236" s="59">
        <f t="shared" si="321"/>
        <v>0</v>
      </c>
      <c r="CV236" s="59">
        <f t="shared" si="322"/>
        <v>0</v>
      </c>
      <c r="CX236" s="59">
        <f t="shared" si="323"/>
        <v>0</v>
      </c>
      <c r="CY236" s="59">
        <f t="shared" si="324"/>
        <v>0</v>
      </c>
      <c r="CZ236" s="58">
        <f t="shared" si="325"/>
        <v>0</v>
      </c>
      <c r="DB236" s="59">
        <f t="shared" si="326"/>
        <v>0</v>
      </c>
      <c r="DC236" s="59">
        <f t="shared" si="327"/>
        <v>0</v>
      </c>
      <c r="DD236" s="58">
        <f t="shared" si="328"/>
        <v>0</v>
      </c>
      <c r="DF236" s="58">
        <f t="shared" si="329"/>
        <v>0</v>
      </c>
      <c r="DH236" s="58">
        <f t="shared" si="330"/>
        <v>0</v>
      </c>
      <c r="DJ236" s="57">
        <f t="shared" si="331"/>
        <v>0</v>
      </c>
      <c r="DK236" s="57">
        <f t="shared" si="332"/>
        <v>0</v>
      </c>
      <c r="DL236" s="59">
        <f t="shared" si="333"/>
        <v>0</v>
      </c>
      <c r="DM236" s="58">
        <f t="shared" si="334"/>
        <v>0</v>
      </c>
      <c r="DO236" s="56">
        <f t="shared" si="335"/>
        <v>0</v>
      </c>
      <c r="DP236" s="14">
        <f t="shared" si="336"/>
        <v>0</v>
      </c>
      <c r="DQ236" s="59">
        <f t="shared" si="337"/>
        <v>0</v>
      </c>
      <c r="DR236" s="49">
        <f t="shared" si="338"/>
        <v>0</v>
      </c>
      <c r="DT236" s="58">
        <f t="shared" si="339"/>
        <v>0</v>
      </c>
      <c r="DU236" s="58"/>
      <c r="DV236" s="59">
        <f t="shared" si="340"/>
        <v>0</v>
      </c>
      <c r="DX236" s="58">
        <f t="shared" si="341"/>
        <v>0</v>
      </c>
      <c r="EA236" s="59">
        <f t="shared" si="342"/>
        <v>0</v>
      </c>
      <c r="EB236" s="59">
        <f t="shared" si="343"/>
        <v>0</v>
      </c>
      <c r="EC236" s="58">
        <f t="shared" si="344"/>
        <v>0</v>
      </c>
      <c r="EE236" s="29">
        <f t="shared" si="345"/>
        <v>0</v>
      </c>
      <c r="EF236" s="29">
        <f t="shared" si="346"/>
        <v>0</v>
      </c>
      <c r="EG236" s="58">
        <f t="shared" si="347"/>
        <v>0</v>
      </c>
      <c r="EI236" s="58">
        <f t="shared" si="348"/>
        <v>0</v>
      </c>
      <c r="EK236" s="59">
        <v>234</v>
      </c>
      <c r="EL236" s="59">
        <f>APE!$N$91*EO235</f>
        <v>0</v>
      </c>
      <c r="EM236" s="59">
        <f>IF(EK236&gt;APE!$O$91,0,IF(EK236&gt;APE!$P$91,IF(APE!$E$91="SAC",APE!$C$93/(APE!$O$91-APE!$P$91),IF(APE!$E$91="PRICE",IF(EK236&gt;APE!$D$91,EN236-EL236,EN236-EL236-APE!$C$95/APE!$D$91),0)),0))</f>
        <v>0</v>
      </c>
      <c r="EN236" s="59">
        <f>IF(EK236&gt;APE!$O$91,0,IF(APE!$E$91="SAC",EL236+EM236,IF(APE!$E$91="PRICE",IF(EK236&gt;APE!$P$91,APE!$C$93*APE!$G$91,EL236),0)))</f>
        <v>0</v>
      </c>
      <c r="EO236" s="59">
        <f t="shared" si="349"/>
        <v>0</v>
      </c>
    </row>
    <row r="237" spans="21:145" x14ac:dyDescent="0.25">
      <c r="U237" s="61">
        <f t="shared" si="272"/>
        <v>52443</v>
      </c>
      <c r="V237" s="25">
        <f t="shared" si="270"/>
        <v>2043</v>
      </c>
      <c r="W237" s="25">
        <f t="shared" si="271"/>
        <v>7</v>
      </c>
      <c r="X237" s="25"/>
      <c r="Y237" s="25"/>
      <c r="Z237" s="62">
        <f t="shared" si="273"/>
        <v>0</v>
      </c>
      <c r="AA237" s="62">
        <f t="shared" si="274"/>
        <v>0</v>
      </c>
      <c r="AB237" s="62">
        <f t="shared" si="275"/>
        <v>0</v>
      </c>
      <c r="AC237" s="33">
        <f t="shared" si="276"/>
        <v>0</v>
      </c>
      <c r="AD237" s="69">
        <f t="shared" si="277"/>
        <v>0.85543342717839987</v>
      </c>
      <c r="AE237" s="70">
        <f t="shared" si="278"/>
        <v>0</v>
      </c>
      <c r="AF237" s="25"/>
      <c r="AG237" s="25"/>
      <c r="AH237" s="25"/>
      <c r="AI237" s="25"/>
      <c r="AJ237" s="25"/>
      <c r="AK237" s="25"/>
      <c r="AL237" s="25"/>
      <c r="AM237" s="75">
        <f t="shared" si="350"/>
        <v>0</v>
      </c>
      <c r="AN237" s="25"/>
      <c r="AO237" s="74">
        <f t="shared" si="279"/>
        <v>0</v>
      </c>
      <c r="AP237" s="75">
        <f t="shared" si="280"/>
        <v>0</v>
      </c>
      <c r="AQ237" s="76">
        <f t="shared" si="281"/>
        <v>0</v>
      </c>
      <c r="AR237" s="25"/>
      <c r="AS237" s="75">
        <f t="shared" si="282"/>
        <v>0</v>
      </c>
      <c r="AT237" s="74">
        <f t="shared" si="283"/>
        <v>0</v>
      </c>
      <c r="AU237" s="33">
        <f t="shared" si="284"/>
        <v>0</v>
      </c>
      <c r="AV237" s="25"/>
      <c r="AW237" s="74">
        <f t="shared" si="285"/>
        <v>0</v>
      </c>
      <c r="AX237" s="75">
        <f t="shared" si="286"/>
        <v>0</v>
      </c>
      <c r="AY237" s="76">
        <f t="shared" si="287"/>
        <v>0</v>
      </c>
      <c r="BB237" s="59">
        <f t="shared" si="288"/>
        <v>0</v>
      </c>
      <c r="BC237" s="59">
        <f t="shared" si="289"/>
        <v>0</v>
      </c>
      <c r="BD237" s="59">
        <f t="shared" si="290"/>
        <v>0</v>
      </c>
      <c r="BF237" s="59">
        <f t="shared" si="291"/>
        <v>0</v>
      </c>
      <c r="BG237" s="59">
        <f t="shared" si="292"/>
        <v>0</v>
      </c>
      <c r="BH237" s="59">
        <f t="shared" si="293"/>
        <v>0</v>
      </c>
      <c r="BI237" s="58">
        <f t="shared" si="294"/>
        <v>0</v>
      </c>
      <c r="BK237" s="59">
        <f t="shared" si="295"/>
        <v>0</v>
      </c>
      <c r="BL237" s="59">
        <f t="shared" si="296"/>
        <v>0</v>
      </c>
      <c r="BM237" s="59">
        <f t="shared" si="297"/>
        <v>0</v>
      </c>
      <c r="BN237" s="58">
        <f t="shared" si="298"/>
        <v>0</v>
      </c>
      <c r="BP237" s="58">
        <f t="shared" si="299"/>
        <v>0</v>
      </c>
      <c r="BR237" s="57">
        <f t="shared" si="300"/>
        <v>0</v>
      </c>
      <c r="BS237" s="57">
        <f t="shared" si="301"/>
        <v>0</v>
      </c>
      <c r="BT237" s="59">
        <f t="shared" si="302"/>
        <v>0</v>
      </c>
      <c r="BU237" s="58">
        <f t="shared" si="303"/>
        <v>0</v>
      </c>
      <c r="BW237" s="56">
        <f t="shared" si="304"/>
        <v>0</v>
      </c>
      <c r="BX237" s="14">
        <f t="shared" si="305"/>
        <v>0</v>
      </c>
      <c r="BY237" s="59">
        <f t="shared" si="306"/>
        <v>0</v>
      </c>
      <c r="BZ237" s="58">
        <f t="shared" si="307"/>
        <v>0</v>
      </c>
      <c r="CB237" s="58">
        <f t="shared" si="308"/>
        <v>0</v>
      </c>
      <c r="CD237" s="58">
        <f t="shared" si="309"/>
        <v>0</v>
      </c>
      <c r="CG237" s="59">
        <f t="shared" si="310"/>
        <v>0</v>
      </c>
      <c r="CH237" s="59">
        <f t="shared" si="311"/>
        <v>0</v>
      </c>
      <c r="CI237" s="59">
        <f t="shared" si="312"/>
        <v>0</v>
      </c>
      <c r="CK237" s="59">
        <f t="shared" si="313"/>
        <v>0</v>
      </c>
      <c r="CL237" s="59">
        <f t="shared" si="314"/>
        <v>0</v>
      </c>
      <c r="CM237" s="59">
        <f t="shared" si="315"/>
        <v>0</v>
      </c>
      <c r="CN237" s="58">
        <f t="shared" si="316"/>
        <v>0</v>
      </c>
      <c r="CP237" s="59">
        <f t="shared" si="317"/>
        <v>0</v>
      </c>
      <c r="CQ237" s="59">
        <f t="shared" si="318"/>
        <v>0</v>
      </c>
      <c r="CR237" s="59">
        <f t="shared" si="319"/>
        <v>0</v>
      </c>
      <c r="CS237" s="58">
        <f t="shared" si="320"/>
        <v>0</v>
      </c>
      <c r="CU237" s="59">
        <f t="shared" si="321"/>
        <v>0</v>
      </c>
      <c r="CV237" s="59">
        <f t="shared" si="322"/>
        <v>0</v>
      </c>
      <c r="CX237" s="59">
        <f t="shared" si="323"/>
        <v>0</v>
      </c>
      <c r="CY237" s="59">
        <f t="shared" si="324"/>
        <v>0</v>
      </c>
      <c r="CZ237" s="58">
        <f t="shared" si="325"/>
        <v>0</v>
      </c>
      <c r="DB237" s="59">
        <f t="shared" si="326"/>
        <v>0</v>
      </c>
      <c r="DC237" s="59">
        <f t="shared" si="327"/>
        <v>0</v>
      </c>
      <c r="DD237" s="58">
        <f t="shared" si="328"/>
        <v>0</v>
      </c>
      <c r="DF237" s="58">
        <f t="shared" si="329"/>
        <v>0</v>
      </c>
      <c r="DH237" s="58">
        <f t="shared" si="330"/>
        <v>0</v>
      </c>
      <c r="DJ237" s="57">
        <f t="shared" si="331"/>
        <v>0</v>
      </c>
      <c r="DK237" s="57">
        <f t="shared" si="332"/>
        <v>0</v>
      </c>
      <c r="DL237" s="59">
        <f t="shared" si="333"/>
        <v>0</v>
      </c>
      <c r="DM237" s="58">
        <f t="shared" si="334"/>
        <v>0</v>
      </c>
      <c r="DO237" s="56">
        <f t="shared" si="335"/>
        <v>0</v>
      </c>
      <c r="DP237" s="14">
        <f t="shared" si="336"/>
        <v>0</v>
      </c>
      <c r="DQ237" s="59">
        <f t="shared" si="337"/>
        <v>0</v>
      </c>
      <c r="DR237" s="49">
        <f t="shared" si="338"/>
        <v>0</v>
      </c>
      <c r="DT237" s="58">
        <f t="shared" si="339"/>
        <v>0</v>
      </c>
      <c r="DU237" s="58"/>
      <c r="DV237" s="59">
        <f t="shared" si="340"/>
        <v>0</v>
      </c>
      <c r="DX237" s="58">
        <f t="shared" si="341"/>
        <v>0</v>
      </c>
      <c r="EA237" s="59">
        <f t="shared" si="342"/>
        <v>0</v>
      </c>
      <c r="EB237" s="59">
        <f t="shared" si="343"/>
        <v>0</v>
      </c>
      <c r="EC237" s="58">
        <f t="shared" si="344"/>
        <v>0</v>
      </c>
      <c r="EE237" s="29">
        <f t="shared" si="345"/>
        <v>0</v>
      </c>
      <c r="EF237" s="29">
        <f t="shared" si="346"/>
        <v>0</v>
      </c>
      <c r="EG237" s="58">
        <f t="shared" si="347"/>
        <v>0</v>
      </c>
      <c r="EI237" s="58">
        <f t="shared" si="348"/>
        <v>0</v>
      </c>
      <c r="EK237" s="59">
        <v>235</v>
      </c>
      <c r="EL237" s="59">
        <f>APE!$N$91*EO236</f>
        <v>0</v>
      </c>
      <c r="EM237" s="59">
        <f>IF(EK237&gt;APE!$O$91,0,IF(EK237&gt;APE!$P$91,IF(APE!$E$91="SAC",APE!$C$93/(APE!$O$91-APE!$P$91),IF(APE!$E$91="PRICE",IF(EK237&gt;APE!$D$91,EN237-EL237,EN237-EL237-APE!$C$95/APE!$D$91),0)),0))</f>
        <v>0</v>
      </c>
      <c r="EN237" s="59">
        <f>IF(EK237&gt;APE!$O$91,0,IF(APE!$E$91="SAC",EL237+EM237,IF(APE!$E$91="PRICE",IF(EK237&gt;APE!$P$91,APE!$C$93*APE!$G$91,EL237),0)))</f>
        <v>0</v>
      </c>
      <c r="EO237" s="59">
        <f t="shared" si="349"/>
        <v>0</v>
      </c>
    </row>
    <row r="238" spans="21:145" x14ac:dyDescent="0.25">
      <c r="U238" s="61">
        <f t="shared" si="272"/>
        <v>52474</v>
      </c>
      <c r="V238" s="25">
        <f t="shared" si="270"/>
        <v>2043</v>
      </c>
      <c r="W238" s="25">
        <f t="shared" si="271"/>
        <v>8</v>
      </c>
      <c r="X238" s="25"/>
      <c r="Y238" s="25"/>
      <c r="Z238" s="62">
        <f t="shared" si="273"/>
        <v>0</v>
      </c>
      <c r="AA238" s="62">
        <f t="shared" si="274"/>
        <v>0</v>
      </c>
      <c r="AB238" s="62">
        <f t="shared" si="275"/>
        <v>0</v>
      </c>
      <c r="AC238" s="33">
        <f t="shared" si="276"/>
        <v>0</v>
      </c>
      <c r="AD238" s="69">
        <f t="shared" si="277"/>
        <v>0.85486521866075527</v>
      </c>
      <c r="AE238" s="70">
        <f t="shared" si="278"/>
        <v>0</v>
      </c>
      <c r="AF238" s="25"/>
      <c r="AG238" s="25"/>
      <c r="AH238" s="25"/>
      <c r="AI238" s="25"/>
      <c r="AJ238" s="25"/>
      <c r="AK238" s="25"/>
      <c r="AL238" s="25"/>
      <c r="AM238" s="75">
        <f t="shared" si="350"/>
        <v>0</v>
      </c>
      <c r="AN238" s="25"/>
      <c r="AO238" s="74">
        <f t="shared" si="279"/>
        <v>0</v>
      </c>
      <c r="AP238" s="75">
        <f t="shared" si="280"/>
        <v>0</v>
      </c>
      <c r="AQ238" s="76">
        <f t="shared" si="281"/>
        <v>0</v>
      </c>
      <c r="AR238" s="25"/>
      <c r="AS238" s="75">
        <f t="shared" si="282"/>
        <v>0</v>
      </c>
      <c r="AT238" s="74">
        <f t="shared" si="283"/>
        <v>0</v>
      </c>
      <c r="AU238" s="33">
        <f t="shared" si="284"/>
        <v>0</v>
      </c>
      <c r="AV238" s="25"/>
      <c r="AW238" s="74">
        <f t="shared" si="285"/>
        <v>0</v>
      </c>
      <c r="AX238" s="75">
        <f t="shared" si="286"/>
        <v>0</v>
      </c>
      <c r="AY238" s="76">
        <f t="shared" si="287"/>
        <v>0</v>
      </c>
      <c r="BB238" s="59">
        <f t="shared" si="288"/>
        <v>0</v>
      </c>
      <c r="BC238" s="59">
        <f t="shared" si="289"/>
        <v>0</v>
      </c>
      <c r="BD238" s="59">
        <f t="shared" si="290"/>
        <v>0</v>
      </c>
      <c r="BF238" s="59">
        <f t="shared" si="291"/>
        <v>0</v>
      </c>
      <c r="BG238" s="59">
        <f t="shared" si="292"/>
        <v>0</v>
      </c>
      <c r="BH238" s="59">
        <f t="shared" si="293"/>
        <v>0</v>
      </c>
      <c r="BI238" s="58">
        <f t="shared" si="294"/>
        <v>0</v>
      </c>
      <c r="BK238" s="59">
        <f t="shared" si="295"/>
        <v>0</v>
      </c>
      <c r="BL238" s="59">
        <f t="shared" si="296"/>
        <v>0</v>
      </c>
      <c r="BM238" s="59">
        <f t="shared" si="297"/>
        <v>0</v>
      </c>
      <c r="BN238" s="58">
        <f t="shared" si="298"/>
        <v>0</v>
      </c>
      <c r="BP238" s="58">
        <f t="shared" si="299"/>
        <v>0</v>
      </c>
      <c r="BR238" s="57">
        <f t="shared" si="300"/>
        <v>0</v>
      </c>
      <c r="BS238" s="57">
        <f t="shared" si="301"/>
        <v>0</v>
      </c>
      <c r="BT238" s="59">
        <f t="shared" si="302"/>
        <v>0</v>
      </c>
      <c r="BU238" s="58">
        <f t="shared" si="303"/>
        <v>0</v>
      </c>
      <c r="BW238" s="56">
        <f t="shared" si="304"/>
        <v>0</v>
      </c>
      <c r="BX238" s="14">
        <f t="shared" si="305"/>
        <v>0</v>
      </c>
      <c r="BY238" s="59">
        <f t="shared" si="306"/>
        <v>0</v>
      </c>
      <c r="BZ238" s="58">
        <f t="shared" si="307"/>
        <v>0</v>
      </c>
      <c r="CB238" s="58">
        <f t="shared" si="308"/>
        <v>0</v>
      </c>
      <c r="CD238" s="58">
        <f t="shared" si="309"/>
        <v>0</v>
      </c>
      <c r="CG238" s="59">
        <f t="shared" si="310"/>
        <v>0</v>
      </c>
      <c r="CH238" s="59">
        <f t="shared" si="311"/>
        <v>0</v>
      </c>
      <c r="CI238" s="59">
        <f t="shared" si="312"/>
        <v>0</v>
      </c>
      <c r="CK238" s="59">
        <f t="shared" si="313"/>
        <v>0</v>
      </c>
      <c r="CL238" s="59">
        <f t="shared" si="314"/>
        <v>0</v>
      </c>
      <c r="CM238" s="59">
        <f t="shared" si="315"/>
        <v>0</v>
      </c>
      <c r="CN238" s="58">
        <f t="shared" si="316"/>
        <v>0</v>
      </c>
      <c r="CP238" s="59">
        <f t="shared" si="317"/>
        <v>0</v>
      </c>
      <c r="CQ238" s="59">
        <f t="shared" si="318"/>
        <v>0</v>
      </c>
      <c r="CR238" s="59">
        <f t="shared" si="319"/>
        <v>0</v>
      </c>
      <c r="CS238" s="58">
        <f t="shared" si="320"/>
        <v>0</v>
      </c>
      <c r="CU238" s="59">
        <f t="shared" si="321"/>
        <v>0</v>
      </c>
      <c r="CV238" s="59">
        <f t="shared" si="322"/>
        <v>0</v>
      </c>
      <c r="CX238" s="59">
        <f t="shared" si="323"/>
        <v>0</v>
      </c>
      <c r="CY238" s="59">
        <f t="shared" si="324"/>
        <v>0</v>
      </c>
      <c r="CZ238" s="58">
        <f t="shared" si="325"/>
        <v>0</v>
      </c>
      <c r="DB238" s="59">
        <f t="shared" si="326"/>
        <v>0</v>
      </c>
      <c r="DC238" s="59">
        <f t="shared" si="327"/>
        <v>0</v>
      </c>
      <c r="DD238" s="58">
        <f t="shared" si="328"/>
        <v>0</v>
      </c>
      <c r="DF238" s="58">
        <f t="shared" si="329"/>
        <v>0</v>
      </c>
      <c r="DH238" s="58">
        <f t="shared" si="330"/>
        <v>0</v>
      </c>
      <c r="DJ238" s="57">
        <f t="shared" si="331"/>
        <v>0</v>
      </c>
      <c r="DK238" s="57">
        <f t="shared" si="332"/>
        <v>0</v>
      </c>
      <c r="DL238" s="59">
        <f t="shared" si="333"/>
        <v>0</v>
      </c>
      <c r="DM238" s="58">
        <f t="shared" si="334"/>
        <v>0</v>
      </c>
      <c r="DO238" s="56">
        <f t="shared" si="335"/>
        <v>0</v>
      </c>
      <c r="DP238" s="14">
        <f t="shared" si="336"/>
        <v>0</v>
      </c>
      <c r="DQ238" s="59">
        <f t="shared" si="337"/>
        <v>0</v>
      </c>
      <c r="DR238" s="49">
        <f t="shared" si="338"/>
        <v>0</v>
      </c>
      <c r="DT238" s="58">
        <f t="shared" si="339"/>
        <v>0</v>
      </c>
      <c r="DU238" s="58"/>
      <c r="DV238" s="59">
        <f t="shared" si="340"/>
        <v>0</v>
      </c>
      <c r="DX238" s="58">
        <f t="shared" si="341"/>
        <v>0</v>
      </c>
      <c r="EA238" s="59">
        <f t="shared" si="342"/>
        <v>0</v>
      </c>
      <c r="EB238" s="59">
        <f t="shared" si="343"/>
        <v>0</v>
      </c>
      <c r="EC238" s="58">
        <f t="shared" si="344"/>
        <v>0</v>
      </c>
      <c r="EE238" s="29">
        <f t="shared" si="345"/>
        <v>0</v>
      </c>
      <c r="EF238" s="29">
        <f t="shared" si="346"/>
        <v>0</v>
      </c>
      <c r="EG238" s="58">
        <f t="shared" si="347"/>
        <v>0</v>
      </c>
      <c r="EI238" s="58">
        <f t="shared" si="348"/>
        <v>0</v>
      </c>
      <c r="EK238" s="59">
        <v>236</v>
      </c>
      <c r="EL238" s="59">
        <f>APE!$N$91*EO237</f>
        <v>0</v>
      </c>
      <c r="EM238" s="59">
        <f>IF(EK238&gt;APE!$O$91,0,IF(EK238&gt;APE!$P$91,IF(APE!$E$91="SAC",APE!$C$93/(APE!$O$91-APE!$P$91),IF(APE!$E$91="PRICE",IF(EK238&gt;APE!$D$91,EN238-EL238,EN238-EL238-APE!$C$95/APE!$D$91),0)),0))</f>
        <v>0</v>
      </c>
      <c r="EN238" s="59">
        <f>IF(EK238&gt;APE!$O$91,0,IF(APE!$E$91="SAC",EL238+EM238,IF(APE!$E$91="PRICE",IF(EK238&gt;APE!$P$91,APE!$C$93*APE!$G$91,EL238),0)))</f>
        <v>0</v>
      </c>
      <c r="EO238" s="59">
        <f t="shared" si="349"/>
        <v>0</v>
      </c>
    </row>
    <row r="239" spans="21:145" x14ac:dyDescent="0.25">
      <c r="U239" s="61">
        <f t="shared" si="272"/>
        <v>52504</v>
      </c>
      <c r="V239" s="25">
        <f t="shared" si="270"/>
        <v>2043</v>
      </c>
      <c r="W239" s="25">
        <f t="shared" si="271"/>
        <v>9</v>
      </c>
      <c r="X239" s="25"/>
      <c r="Y239" s="25"/>
      <c r="Z239" s="62">
        <f t="shared" si="273"/>
        <v>0</v>
      </c>
      <c r="AA239" s="62">
        <f t="shared" si="274"/>
        <v>0</v>
      </c>
      <c r="AB239" s="62">
        <f t="shared" si="275"/>
        <v>0</v>
      </c>
      <c r="AC239" s="33">
        <f t="shared" si="276"/>
        <v>0</v>
      </c>
      <c r="AD239" s="69">
        <f t="shared" si="277"/>
        <v>0.85429738756689289</v>
      </c>
      <c r="AE239" s="70">
        <f t="shared" si="278"/>
        <v>0</v>
      </c>
      <c r="AF239" s="25"/>
      <c r="AG239" s="25"/>
      <c r="AH239" s="25"/>
      <c r="AI239" s="25"/>
      <c r="AJ239" s="25"/>
      <c r="AK239" s="25"/>
      <c r="AL239" s="25"/>
      <c r="AM239" s="75">
        <f t="shared" si="350"/>
        <v>0</v>
      </c>
      <c r="AN239" s="25"/>
      <c r="AO239" s="74">
        <f t="shared" si="279"/>
        <v>0</v>
      </c>
      <c r="AP239" s="75">
        <f t="shared" si="280"/>
        <v>0</v>
      </c>
      <c r="AQ239" s="76">
        <f t="shared" si="281"/>
        <v>0</v>
      </c>
      <c r="AR239" s="25"/>
      <c r="AS239" s="75">
        <f t="shared" si="282"/>
        <v>0</v>
      </c>
      <c r="AT239" s="74">
        <f t="shared" si="283"/>
        <v>0</v>
      </c>
      <c r="AU239" s="33">
        <f t="shared" si="284"/>
        <v>0</v>
      </c>
      <c r="AV239" s="25"/>
      <c r="AW239" s="74">
        <f t="shared" si="285"/>
        <v>0</v>
      </c>
      <c r="AX239" s="75">
        <f t="shared" si="286"/>
        <v>0</v>
      </c>
      <c r="AY239" s="76">
        <f t="shared" si="287"/>
        <v>0</v>
      </c>
      <c r="BB239" s="59">
        <f t="shared" si="288"/>
        <v>0</v>
      </c>
      <c r="BC239" s="59">
        <f t="shared" si="289"/>
        <v>0</v>
      </c>
      <c r="BD239" s="59">
        <f t="shared" si="290"/>
        <v>0</v>
      </c>
      <c r="BF239" s="59">
        <f t="shared" si="291"/>
        <v>0</v>
      </c>
      <c r="BG239" s="59">
        <f t="shared" si="292"/>
        <v>0</v>
      </c>
      <c r="BH239" s="59">
        <f t="shared" si="293"/>
        <v>0</v>
      </c>
      <c r="BI239" s="58">
        <f t="shared" si="294"/>
        <v>0</v>
      </c>
      <c r="BK239" s="59">
        <f t="shared" si="295"/>
        <v>0</v>
      </c>
      <c r="BL239" s="59">
        <f t="shared" si="296"/>
        <v>0</v>
      </c>
      <c r="BM239" s="59">
        <f t="shared" si="297"/>
        <v>0</v>
      </c>
      <c r="BN239" s="58">
        <f t="shared" si="298"/>
        <v>0</v>
      </c>
      <c r="BP239" s="58">
        <f t="shared" si="299"/>
        <v>0</v>
      </c>
      <c r="BR239" s="57">
        <f t="shared" si="300"/>
        <v>0</v>
      </c>
      <c r="BS239" s="57">
        <f t="shared" si="301"/>
        <v>0</v>
      </c>
      <c r="BT239" s="59">
        <f t="shared" si="302"/>
        <v>0</v>
      </c>
      <c r="BU239" s="58">
        <f t="shared" si="303"/>
        <v>0</v>
      </c>
      <c r="BW239" s="56">
        <f t="shared" si="304"/>
        <v>0</v>
      </c>
      <c r="BX239" s="14">
        <f t="shared" si="305"/>
        <v>0</v>
      </c>
      <c r="BY239" s="59">
        <f t="shared" si="306"/>
        <v>0</v>
      </c>
      <c r="BZ239" s="58">
        <f t="shared" si="307"/>
        <v>0</v>
      </c>
      <c r="CB239" s="58">
        <f t="shared" si="308"/>
        <v>0</v>
      </c>
      <c r="CD239" s="58">
        <f t="shared" si="309"/>
        <v>0</v>
      </c>
      <c r="CG239" s="59">
        <f t="shared" si="310"/>
        <v>0</v>
      </c>
      <c r="CH239" s="59">
        <f t="shared" si="311"/>
        <v>0</v>
      </c>
      <c r="CI239" s="59">
        <f t="shared" si="312"/>
        <v>0</v>
      </c>
      <c r="CK239" s="59">
        <f t="shared" si="313"/>
        <v>0</v>
      </c>
      <c r="CL239" s="59">
        <f t="shared" si="314"/>
        <v>0</v>
      </c>
      <c r="CM239" s="59">
        <f t="shared" si="315"/>
        <v>0</v>
      </c>
      <c r="CN239" s="58">
        <f t="shared" si="316"/>
        <v>0</v>
      </c>
      <c r="CP239" s="59">
        <f t="shared" si="317"/>
        <v>0</v>
      </c>
      <c r="CQ239" s="59">
        <f t="shared" si="318"/>
        <v>0</v>
      </c>
      <c r="CR239" s="59">
        <f t="shared" si="319"/>
        <v>0</v>
      </c>
      <c r="CS239" s="58">
        <f t="shared" si="320"/>
        <v>0</v>
      </c>
      <c r="CU239" s="59">
        <f t="shared" si="321"/>
        <v>0</v>
      </c>
      <c r="CV239" s="59">
        <f t="shared" si="322"/>
        <v>0</v>
      </c>
      <c r="CX239" s="59">
        <f t="shared" si="323"/>
        <v>0</v>
      </c>
      <c r="CY239" s="59">
        <f t="shared" si="324"/>
        <v>0</v>
      </c>
      <c r="CZ239" s="58">
        <f t="shared" si="325"/>
        <v>0</v>
      </c>
      <c r="DB239" s="59">
        <f t="shared" si="326"/>
        <v>0</v>
      </c>
      <c r="DC239" s="59">
        <f t="shared" si="327"/>
        <v>0</v>
      </c>
      <c r="DD239" s="58">
        <f t="shared" si="328"/>
        <v>0</v>
      </c>
      <c r="DF239" s="58">
        <f t="shared" si="329"/>
        <v>0</v>
      </c>
      <c r="DH239" s="58">
        <f t="shared" si="330"/>
        <v>0</v>
      </c>
      <c r="DJ239" s="57">
        <f t="shared" si="331"/>
        <v>0</v>
      </c>
      <c r="DK239" s="57">
        <f t="shared" si="332"/>
        <v>0</v>
      </c>
      <c r="DL239" s="59">
        <f t="shared" si="333"/>
        <v>0</v>
      </c>
      <c r="DM239" s="58">
        <f t="shared" si="334"/>
        <v>0</v>
      </c>
      <c r="DO239" s="56">
        <f t="shared" si="335"/>
        <v>0</v>
      </c>
      <c r="DP239" s="14">
        <f t="shared" si="336"/>
        <v>0</v>
      </c>
      <c r="DQ239" s="59">
        <f t="shared" si="337"/>
        <v>0</v>
      </c>
      <c r="DR239" s="49">
        <f t="shared" si="338"/>
        <v>0</v>
      </c>
      <c r="DT239" s="58">
        <f t="shared" si="339"/>
        <v>0</v>
      </c>
      <c r="DU239" s="58"/>
      <c r="DV239" s="59">
        <f t="shared" si="340"/>
        <v>0</v>
      </c>
      <c r="DX239" s="58">
        <f t="shared" si="341"/>
        <v>0</v>
      </c>
      <c r="EA239" s="59">
        <f t="shared" si="342"/>
        <v>0</v>
      </c>
      <c r="EB239" s="59">
        <f t="shared" si="343"/>
        <v>0</v>
      </c>
      <c r="EC239" s="58">
        <f t="shared" si="344"/>
        <v>0</v>
      </c>
      <c r="EE239" s="29">
        <f t="shared" si="345"/>
        <v>0</v>
      </c>
      <c r="EF239" s="29">
        <f t="shared" si="346"/>
        <v>0</v>
      </c>
      <c r="EG239" s="58">
        <f t="shared" si="347"/>
        <v>0</v>
      </c>
      <c r="EI239" s="58">
        <f t="shared" si="348"/>
        <v>0</v>
      </c>
      <c r="EK239" s="59">
        <v>237</v>
      </c>
      <c r="EL239" s="59">
        <f>APE!$N$91*EO238</f>
        <v>0</v>
      </c>
      <c r="EM239" s="59">
        <f>IF(EK239&gt;APE!$O$91,0,IF(EK239&gt;APE!$P$91,IF(APE!$E$91="SAC",APE!$C$93/(APE!$O$91-APE!$P$91),IF(APE!$E$91="PRICE",IF(EK239&gt;APE!$D$91,EN239-EL239,EN239-EL239-APE!$C$95/APE!$D$91),0)),0))</f>
        <v>0</v>
      </c>
      <c r="EN239" s="59">
        <f>IF(EK239&gt;APE!$O$91,0,IF(APE!$E$91="SAC",EL239+EM239,IF(APE!$E$91="PRICE",IF(EK239&gt;APE!$P$91,APE!$C$93*APE!$G$91,EL239),0)))</f>
        <v>0</v>
      </c>
      <c r="EO239" s="59">
        <f t="shared" si="349"/>
        <v>0</v>
      </c>
    </row>
    <row r="240" spans="21:145" x14ac:dyDescent="0.25">
      <c r="U240" s="61">
        <f t="shared" si="272"/>
        <v>52535</v>
      </c>
      <c r="V240" s="25">
        <f t="shared" si="270"/>
        <v>2043</v>
      </c>
      <c r="W240" s="25">
        <f t="shared" si="271"/>
        <v>10</v>
      </c>
      <c r="X240" s="25"/>
      <c r="Y240" s="25"/>
      <c r="Z240" s="62">
        <f t="shared" si="273"/>
        <v>0</v>
      </c>
      <c r="AA240" s="62">
        <f t="shared" si="274"/>
        <v>0</v>
      </c>
      <c r="AB240" s="62">
        <f t="shared" si="275"/>
        <v>0</v>
      </c>
      <c r="AC240" s="33">
        <f t="shared" si="276"/>
        <v>0</v>
      </c>
      <c r="AD240" s="69">
        <f t="shared" si="277"/>
        <v>0.85372993364611471</v>
      </c>
      <c r="AE240" s="70">
        <f t="shared" si="278"/>
        <v>0</v>
      </c>
      <c r="AF240" s="25"/>
      <c r="AG240" s="25"/>
      <c r="AH240" s="25"/>
      <c r="AI240" s="25"/>
      <c r="AJ240" s="25"/>
      <c r="AK240" s="25"/>
      <c r="AL240" s="25"/>
      <c r="AM240" s="75">
        <f t="shared" si="350"/>
        <v>0</v>
      </c>
      <c r="AN240" s="25"/>
      <c r="AO240" s="74">
        <f t="shared" si="279"/>
        <v>0</v>
      </c>
      <c r="AP240" s="75">
        <f t="shared" si="280"/>
        <v>0</v>
      </c>
      <c r="AQ240" s="76">
        <f t="shared" si="281"/>
        <v>0</v>
      </c>
      <c r="AR240" s="25"/>
      <c r="AS240" s="75">
        <f t="shared" si="282"/>
        <v>0</v>
      </c>
      <c r="AT240" s="74">
        <f t="shared" si="283"/>
        <v>0</v>
      </c>
      <c r="AU240" s="33">
        <f t="shared" si="284"/>
        <v>0</v>
      </c>
      <c r="AV240" s="25"/>
      <c r="AW240" s="74">
        <f t="shared" si="285"/>
        <v>0</v>
      </c>
      <c r="AX240" s="75">
        <f t="shared" si="286"/>
        <v>0</v>
      </c>
      <c r="AY240" s="76">
        <f t="shared" si="287"/>
        <v>0</v>
      </c>
      <c r="BB240" s="59">
        <f t="shared" si="288"/>
        <v>0</v>
      </c>
      <c r="BC240" s="59">
        <f t="shared" si="289"/>
        <v>0</v>
      </c>
      <c r="BD240" s="59">
        <f t="shared" si="290"/>
        <v>0</v>
      </c>
      <c r="BF240" s="59">
        <f t="shared" si="291"/>
        <v>0</v>
      </c>
      <c r="BG240" s="59">
        <f t="shared" si="292"/>
        <v>0</v>
      </c>
      <c r="BH240" s="59">
        <f t="shared" si="293"/>
        <v>0</v>
      </c>
      <c r="BI240" s="58">
        <f t="shared" si="294"/>
        <v>0</v>
      </c>
      <c r="BK240" s="59">
        <f t="shared" si="295"/>
        <v>0</v>
      </c>
      <c r="BL240" s="59">
        <f t="shared" si="296"/>
        <v>0</v>
      </c>
      <c r="BM240" s="59">
        <f t="shared" si="297"/>
        <v>0</v>
      </c>
      <c r="BN240" s="58">
        <f t="shared" si="298"/>
        <v>0</v>
      </c>
      <c r="BP240" s="58">
        <f t="shared" si="299"/>
        <v>0</v>
      </c>
      <c r="BR240" s="57">
        <f t="shared" si="300"/>
        <v>0</v>
      </c>
      <c r="BS240" s="57">
        <f t="shared" si="301"/>
        <v>0</v>
      </c>
      <c r="BT240" s="59">
        <f t="shared" si="302"/>
        <v>0</v>
      </c>
      <c r="BU240" s="58">
        <f t="shared" si="303"/>
        <v>0</v>
      </c>
      <c r="BW240" s="56">
        <f t="shared" si="304"/>
        <v>0</v>
      </c>
      <c r="BX240" s="14">
        <f t="shared" si="305"/>
        <v>0</v>
      </c>
      <c r="BY240" s="59">
        <f t="shared" si="306"/>
        <v>0</v>
      </c>
      <c r="BZ240" s="58">
        <f t="shared" si="307"/>
        <v>0</v>
      </c>
      <c r="CB240" s="58">
        <f t="shared" si="308"/>
        <v>0</v>
      </c>
      <c r="CD240" s="58">
        <f t="shared" si="309"/>
        <v>0</v>
      </c>
      <c r="CG240" s="59">
        <f t="shared" si="310"/>
        <v>0</v>
      </c>
      <c r="CH240" s="59">
        <f t="shared" si="311"/>
        <v>0</v>
      </c>
      <c r="CI240" s="59">
        <f t="shared" si="312"/>
        <v>0</v>
      </c>
      <c r="CK240" s="59">
        <f t="shared" si="313"/>
        <v>0</v>
      </c>
      <c r="CL240" s="59">
        <f t="shared" si="314"/>
        <v>0</v>
      </c>
      <c r="CM240" s="59">
        <f t="shared" si="315"/>
        <v>0</v>
      </c>
      <c r="CN240" s="58">
        <f t="shared" si="316"/>
        <v>0</v>
      </c>
      <c r="CP240" s="59">
        <f t="shared" si="317"/>
        <v>0</v>
      </c>
      <c r="CQ240" s="59">
        <f t="shared" si="318"/>
        <v>0</v>
      </c>
      <c r="CR240" s="59">
        <f t="shared" si="319"/>
        <v>0</v>
      </c>
      <c r="CS240" s="58">
        <f t="shared" si="320"/>
        <v>0</v>
      </c>
      <c r="CU240" s="59">
        <f t="shared" si="321"/>
        <v>0</v>
      </c>
      <c r="CV240" s="59">
        <f t="shared" si="322"/>
        <v>0</v>
      </c>
      <c r="CX240" s="59">
        <f t="shared" si="323"/>
        <v>0</v>
      </c>
      <c r="CY240" s="59">
        <f t="shared" si="324"/>
        <v>0</v>
      </c>
      <c r="CZ240" s="58">
        <f t="shared" si="325"/>
        <v>0</v>
      </c>
      <c r="DB240" s="59">
        <f t="shared" si="326"/>
        <v>0</v>
      </c>
      <c r="DC240" s="59">
        <f t="shared" si="327"/>
        <v>0</v>
      </c>
      <c r="DD240" s="58">
        <f t="shared" si="328"/>
        <v>0</v>
      </c>
      <c r="DF240" s="58">
        <f t="shared" si="329"/>
        <v>0</v>
      </c>
      <c r="DH240" s="58">
        <f t="shared" si="330"/>
        <v>0</v>
      </c>
      <c r="DJ240" s="57">
        <f t="shared" si="331"/>
        <v>0</v>
      </c>
      <c r="DK240" s="57">
        <f t="shared" si="332"/>
        <v>0</v>
      </c>
      <c r="DL240" s="59">
        <f t="shared" si="333"/>
        <v>0</v>
      </c>
      <c r="DM240" s="58">
        <f t="shared" si="334"/>
        <v>0</v>
      </c>
      <c r="DO240" s="56">
        <f t="shared" si="335"/>
        <v>0</v>
      </c>
      <c r="DP240" s="14">
        <f t="shared" si="336"/>
        <v>0</v>
      </c>
      <c r="DQ240" s="59">
        <f t="shared" si="337"/>
        <v>0</v>
      </c>
      <c r="DR240" s="49">
        <f t="shared" si="338"/>
        <v>0</v>
      </c>
      <c r="DT240" s="58">
        <f t="shared" si="339"/>
        <v>0</v>
      </c>
      <c r="DU240" s="58"/>
      <c r="DV240" s="59">
        <f t="shared" si="340"/>
        <v>0</v>
      </c>
      <c r="DX240" s="58">
        <f t="shared" si="341"/>
        <v>0</v>
      </c>
      <c r="EA240" s="59">
        <f t="shared" si="342"/>
        <v>0</v>
      </c>
      <c r="EB240" s="59">
        <f t="shared" si="343"/>
        <v>0</v>
      </c>
      <c r="EC240" s="58">
        <f t="shared" si="344"/>
        <v>0</v>
      </c>
      <c r="EE240" s="29">
        <f t="shared" si="345"/>
        <v>0</v>
      </c>
      <c r="EF240" s="29">
        <f t="shared" si="346"/>
        <v>0</v>
      </c>
      <c r="EG240" s="58">
        <f t="shared" si="347"/>
        <v>0</v>
      </c>
      <c r="EI240" s="58">
        <f t="shared" si="348"/>
        <v>0</v>
      </c>
      <c r="EK240" s="59">
        <v>238</v>
      </c>
      <c r="EL240" s="59">
        <f>APE!$N$91*EO239</f>
        <v>0</v>
      </c>
      <c r="EM240" s="59">
        <f>IF(EK240&gt;APE!$O$91,0,IF(EK240&gt;APE!$P$91,IF(APE!$E$91="SAC",APE!$C$93/(APE!$O$91-APE!$P$91),IF(APE!$E$91="PRICE",IF(EK240&gt;APE!$D$91,EN240-EL240,EN240-EL240-APE!$C$95/APE!$D$91),0)),0))</f>
        <v>0</v>
      </c>
      <c r="EN240" s="59">
        <f>IF(EK240&gt;APE!$O$91,0,IF(APE!$E$91="SAC",EL240+EM240,IF(APE!$E$91="PRICE",IF(EK240&gt;APE!$P$91,APE!$C$93*APE!$G$91,EL240),0)))</f>
        <v>0</v>
      </c>
      <c r="EO240" s="59">
        <f t="shared" si="349"/>
        <v>0</v>
      </c>
    </row>
    <row r="241" spans="21:145" x14ac:dyDescent="0.25">
      <c r="U241" s="61">
        <f t="shared" si="272"/>
        <v>52565</v>
      </c>
      <c r="V241" s="25">
        <f t="shared" si="270"/>
        <v>2043</v>
      </c>
      <c r="W241" s="25">
        <f t="shared" si="271"/>
        <v>11</v>
      </c>
      <c r="X241" s="25"/>
      <c r="Y241" s="25"/>
      <c r="Z241" s="62">
        <f t="shared" si="273"/>
        <v>0</v>
      </c>
      <c r="AA241" s="62">
        <f t="shared" si="274"/>
        <v>0</v>
      </c>
      <c r="AB241" s="62">
        <f t="shared" si="275"/>
        <v>0</v>
      </c>
      <c r="AC241" s="33">
        <f t="shared" si="276"/>
        <v>0</v>
      </c>
      <c r="AD241" s="69">
        <f t="shared" si="277"/>
        <v>0.85316285664788938</v>
      </c>
      <c r="AE241" s="70">
        <f t="shared" si="278"/>
        <v>0</v>
      </c>
      <c r="AF241" s="25"/>
      <c r="AG241" s="25"/>
      <c r="AH241" s="25"/>
      <c r="AI241" s="25"/>
      <c r="AJ241" s="25"/>
      <c r="AK241" s="25"/>
      <c r="AL241" s="25"/>
      <c r="AM241" s="75">
        <f t="shared" si="350"/>
        <v>0</v>
      </c>
      <c r="AN241" s="25"/>
      <c r="AO241" s="74">
        <f t="shared" si="279"/>
        <v>0</v>
      </c>
      <c r="AP241" s="75">
        <f t="shared" si="280"/>
        <v>0</v>
      </c>
      <c r="AQ241" s="76">
        <f t="shared" si="281"/>
        <v>0</v>
      </c>
      <c r="AR241" s="25"/>
      <c r="AS241" s="75">
        <f t="shared" si="282"/>
        <v>0</v>
      </c>
      <c r="AT241" s="74">
        <f t="shared" si="283"/>
        <v>0</v>
      </c>
      <c r="AU241" s="33">
        <f t="shared" si="284"/>
        <v>0</v>
      </c>
      <c r="AV241" s="25"/>
      <c r="AW241" s="74">
        <f t="shared" si="285"/>
        <v>0</v>
      </c>
      <c r="AX241" s="75">
        <f t="shared" si="286"/>
        <v>0</v>
      </c>
      <c r="AY241" s="76">
        <f t="shared" si="287"/>
        <v>0</v>
      </c>
      <c r="BB241" s="59">
        <f t="shared" si="288"/>
        <v>0</v>
      </c>
      <c r="BC241" s="59">
        <f t="shared" si="289"/>
        <v>0</v>
      </c>
      <c r="BD241" s="59">
        <f t="shared" si="290"/>
        <v>0</v>
      </c>
      <c r="BF241" s="59">
        <f t="shared" si="291"/>
        <v>0</v>
      </c>
      <c r="BG241" s="59">
        <f t="shared" si="292"/>
        <v>0</v>
      </c>
      <c r="BH241" s="59">
        <f t="shared" si="293"/>
        <v>0</v>
      </c>
      <c r="BI241" s="58">
        <f t="shared" si="294"/>
        <v>0</v>
      </c>
      <c r="BK241" s="59">
        <f t="shared" si="295"/>
        <v>0</v>
      </c>
      <c r="BL241" s="59">
        <f t="shared" si="296"/>
        <v>0</v>
      </c>
      <c r="BM241" s="59">
        <f t="shared" si="297"/>
        <v>0</v>
      </c>
      <c r="BN241" s="58">
        <f t="shared" si="298"/>
        <v>0</v>
      </c>
      <c r="BP241" s="58">
        <f t="shared" si="299"/>
        <v>0</v>
      </c>
      <c r="BR241" s="57">
        <f t="shared" si="300"/>
        <v>0</v>
      </c>
      <c r="BS241" s="57">
        <f t="shared" si="301"/>
        <v>0</v>
      </c>
      <c r="BT241" s="59">
        <f t="shared" si="302"/>
        <v>0</v>
      </c>
      <c r="BU241" s="58">
        <f t="shared" si="303"/>
        <v>0</v>
      </c>
      <c r="BW241" s="56">
        <f t="shared" si="304"/>
        <v>0</v>
      </c>
      <c r="BX241" s="14">
        <f t="shared" si="305"/>
        <v>0</v>
      </c>
      <c r="BY241" s="59">
        <f t="shared" si="306"/>
        <v>0</v>
      </c>
      <c r="BZ241" s="58">
        <f t="shared" si="307"/>
        <v>0</v>
      </c>
      <c r="CB241" s="58">
        <f t="shared" si="308"/>
        <v>0</v>
      </c>
      <c r="CD241" s="58">
        <f t="shared" si="309"/>
        <v>0</v>
      </c>
      <c r="CG241" s="59">
        <f t="shared" si="310"/>
        <v>0</v>
      </c>
      <c r="CH241" s="59">
        <f t="shared" si="311"/>
        <v>0</v>
      </c>
      <c r="CI241" s="59">
        <f t="shared" si="312"/>
        <v>0</v>
      </c>
      <c r="CK241" s="59">
        <f t="shared" si="313"/>
        <v>0</v>
      </c>
      <c r="CL241" s="59">
        <f t="shared" si="314"/>
        <v>0</v>
      </c>
      <c r="CM241" s="59">
        <f t="shared" si="315"/>
        <v>0</v>
      </c>
      <c r="CN241" s="58">
        <f t="shared" si="316"/>
        <v>0</v>
      </c>
      <c r="CP241" s="59">
        <f t="shared" si="317"/>
        <v>0</v>
      </c>
      <c r="CQ241" s="59">
        <f t="shared" si="318"/>
        <v>0</v>
      </c>
      <c r="CR241" s="59">
        <f t="shared" si="319"/>
        <v>0</v>
      </c>
      <c r="CS241" s="58">
        <f t="shared" si="320"/>
        <v>0</v>
      </c>
      <c r="CU241" s="59">
        <f t="shared" si="321"/>
        <v>0</v>
      </c>
      <c r="CV241" s="59">
        <f t="shared" si="322"/>
        <v>0</v>
      </c>
      <c r="CX241" s="59">
        <f t="shared" si="323"/>
        <v>0</v>
      </c>
      <c r="CY241" s="59">
        <f t="shared" si="324"/>
        <v>0</v>
      </c>
      <c r="CZ241" s="58">
        <f t="shared" si="325"/>
        <v>0</v>
      </c>
      <c r="DB241" s="59">
        <f t="shared" si="326"/>
        <v>0</v>
      </c>
      <c r="DC241" s="59">
        <f t="shared" si="327"/>
        <v>0</v>
      </c>
      <c r="DD241" s="58">
        <f t="shared" si="328"/>
        <v>0</v>
      </c>
      <c r="DF241" s="58">
        <f t="shared" si="329"/>
        <v>0</v>
      </c>
      <c r="DH241" s="58">
        <f t="shared" si="330"/>
        <v>0</v>
      </c>
      <c r="DJ241" s="57">
        <f t="shared" si="331"/>
        <v>0</v>
      </c>
      <c r="DK241" s="57">
        <f t="shared" si="332"/>
        <v>0</v>
      </c>
      <c r="DL241" s="59">
        <f t="shared" si="333"/>
        <v>0</v>
      </c>
      <c r="DM241" s="58">
        <f t="shared" si="334"/>
        <v>0</v>
      </c>
      <c r="DO241" s="56">
        <f t="shared" si="335"/>
        <v>0</v>
      </c>
      <c r="DP241" s="14">
        <f t="shared" si="336"/>
        <v>0</v>
      </c>
      <c r="DQ241" s="59">
        <f t="shared" si="337"/>
        <v>0</v>
      </c>
      <c r="DR241" s="49">
        <f t="shared" si="338"/>
        <v>0</v>
      </c>
      <c r="DT241" s="58">
        <f t="shared" si="339"/>
        <v>0</v>
      </c>
      <c r="DU241" s="58"/>
      <c r="DV241" s="59">
        <f t="shared" si="340"/>
        <v>0</v>
      </c>
      <c r="DX241" s="58">
        <f t="shared" si="341"/>
        <v>0</v>
      </c>
      <c r="EA241" s="59">
        <f t="shared" si="342"/>
        <v>0</v>
      </c>
      <c r="EB241" s="59">
        <f t="shared" si="343"/>
        <v>0</v>
      </c>
      <c r="EC241" s="58">
        <f t="shared" si="344"/>
        <v>0</v>
      </c>
      <c r="EE241" s="29">
        <f t="shared" si="345"/>
        <v>0</v>
      </c>
      <c r="EF241" s="29">
        <f t="shared" si="346"/>
        <v>0</v>
      </c>
      <c r="EG241" s="58">
        <f t="shared" si="347"/>
        <v>0</v>
      </c>
      <c r="EI241" s="58">
        <f t="shared" si="348"/>
        <v>0</v>
      </c>
      <c r="EK241" s="59">
        <v>239</v>
      </c>
      <c r="EL241" s="59">
        <f>APE!$N$91*EO240</f>
        <v>0</v>
      </c>
      <c r="EM241" s="59">
        <f>IF(EK241&gt;APE!$O$91,0,IF(EK241&gt;APE!$P$91,IF(APE!$E$91="SAC",APE!$C$93/(APE!$O$91-APE!$P$91),IF(APE!$E$91="PRICE",IF(EK241&gt;APE!$D$91,EN241-EL241,EN241-EL241-APE!$C$95/APE!$D$91),0)),0))</f>
        <v>0</v>
      </c>
      <c r="EN241" s="59">
        <f>IF(EK241&gt;APE!$O$91,0,IF(APE!$E$91="SAC",EL241+EM241,IF(APE!$E$91="PRICE",IF(EK241&gt;APE!$P$91,APE!$C$93*APE!$G$91,EL241),0)))</f>
        <v>0</v>
      </c>
      <c r="EO241" s="59">
        <f t="shared" si="349"/>
        <v>0</v>
      </c>
    </row>
    <row r="242" spans="21:145" x14ac:dyDescent="0.25">
      <c r="U242" s="61">
        <f t="shared" si="272"/>
        <v>52596</v>
      </c>
      <c r="V242" s="25">
        <f t="shared" si="270"/>
        <v>2043</v>
      </c>
      <c r="W242" s="25">
        <f t="shared" si="271"/>
        <v>12</v>
      </c>
      <c r="X242" s="25"/>
      <c r="Y242" s="25"/>
      <c r="Z242" s="62">
        <f t="shared" si="273"/>
        <v>0</v>
      </c>
      <c r="AA242" s="62">
        <f t="shared" si="274"/>
        <v>0</v>
      </c>
      <c r="AB242" s="62">
        <f t="shared" si="275"/>
        <v>0</v>
      </c>
      <c r="AC242" s="33">
        <f t="shared" si="276"/>
        <v>0</v>
      </c>
      <c r="AD242" s="69">
        <f t="shared" si="277"/>
        <v>0.85259615632185193</v>
      </c>
      <c r="AE242" s="70">
        <f t="shared" si="278"/>
        <v>0</v>
      </c>
      <c r="AF242" s="25"/>
      <c r="AG242" s="25"/>
      <c r="AH242" s="25"/>
      <c r="AI242" s="25"/>
      <c r="AJ242" s="25"/>
      <c r="AK242" s="25"/>
      <c r="AL242" s="25"/>
      <c r="AM242" s="75">
        <f t="shared" si="350"/>
        <v>0</v>
      </c>
      <c r="AN242" s="25"/>
      <c r="AO242" s="74">
        <f t="shared" si="279"/>
        <v>0</v>
      </c>
      <c r="AP242" s="75">
        <f t="shared" si="280"/>
        <v>0</v>
      </c>
      <c r="AQ242" s="76">
        <f t="shared" si="281"/>
        <v>0</v>
      </c>
      <c r="AR242" s="25"/>
      <c r="AS242" s="75">
        <f t="shared" si="282"/>
        <v>0</v>
      </c>
      <c r="AT242" s="74">
        <f t="shared" si="283"/>
        <v>0</v>
      </c>
      <c r="AU242" s="33">
        <f t="shared" si="284"/>
        <v>0</v>
      </c>
      <c r="AV242" s="25"/>
      <c r="AW242" s="74">
        <f t="shared" si="285"/>
        <v>0</v>
      </c>
      <c r="AX242" s="75">
        <f t="shared" si="286"/>
        <v>0</v>
      </c>
      <c r="AY242" s="76">
        <f t="shared" si="287"/>
        <v>0</v>
      </c>
      <c r="BB242" s="59">
        <f t="shared" si="288"/>
        <v>0</v>
      </c>
      <c r="BC242" s="59">
        <f t="shared" si="289"/>
        <v>0</v>
      </c>
      <c r="BD242" s="59">
        <f t="shared" si="290"/>
        <v>0</v>
      </c>
      <c r="BF242" s="59">
        <f t="shared" si="291"/>
        <v>0</v>
      </c>
      <c r="BG242" s="59">
        <f t="shared" si="292"/>
        <v>0</v>
      </c>
      <c r="BH242" s="59">
        <f t="shared" si="293"/>
        <v>0</v>
      </c>
      <c r="BI242" s="58">
        <f t="shared" si="294"/>
        <v>0</v>
      </c>
      <c r="BK242" s="59">
        <f t="shared" si="295"/>
        <v>0</v>
      </c>
      <c r="BL242" s="59">
        <f t="shared" si="296"/>
        <v>0</v>
      </c>
      <c r="BM242" s="59">
        <f t="shared" si="297"/>
        <v>0</v>
      </c>
      <c r="BN242" s="58">
        <f t="shared" si="298"/>
        <v>0</v>
      </c>
      <c r="BP242" s="58">
        <f t="shared" si="299"/>
        <v>0</v>
      </c>
      <c r="BR242" s="57">
        <f t="shared" si="300"/>
        <v>0</v>
      </c>
      <c r="BS242" s="57">
        <f t="shared" si="301"/>
        <v>0</v>
      </c>
      <c r="BT242" s="59">
        <f t="shared" si="302"/>
        <v>0</v>
      </c>
      <c r="BU242" s="58">
        <f t="shared" si="303"/>
        <v>0</v>
      </c>
      <c r="BW242" s="56">
        <f t="shared" si="304"/>
        <v>0</v>
      </c>
      <c r="BX242" s="14">
        <f t="shared" si="305"/>
        <v>0</v>
      </c>
      <c r="BY242" s="59">
        <f t="shared" si="306"/>
        <v>0</v>
      </c>
      <c r="BZ242" s="58">
        <f t="shared" si="307"/>
        <v>0</v>
      </c>
      <c r="CB242" s="58">
        <f t="shared" si="308"/>
        <v>0</v>
      </c>
      <c r="CD242" s="58">
        <f t="shared" si="309"/>
        <v>0</v>
      </c>
      <c r="CG242" s="59">
        <f t="shared" si="310"/>
        <v>0</v>
      </c>
      <c r="CH242" s="59">
        <f t="shared" si="311"/>
        <v>0</v>
      </c>
      <c r="CI242" s="59">
        <f t="shared" si="312"/>
        <v>0</v>
      </c>
      <c r="CK242" s="59">
        <f t="shared" si="313"/>
        <v>0</v>
      </c>
      <c r="CL242" s="59">
        <f t="shared" si="314"/>
        <v>0</v>
      </c>
      <c r="CM242" s="59">
        <f t="shared" si="315"/>
        <v>0</v>
      </c>
      <c r="CN242" s="58">
        <f t="shared" si="316"/>
        <v>0</v>
      </c>
      <c r="CP242" s="59">
        <f t="shared" si="317"/>
        <v>0</v>
      </c>
      <c r="CQ242" s="59">
        <f t="shared" si="318"/>
        <v>0</v>
      </c>
      <c r="CR242" s="59">
        <f t="shared" si="319"/>
        <v>0</v>
      </c>
      <c r="CS242" s="58">
        <f t="shared" si="320"/>
        <v>0</v>
      </c>
      <c r="CU242" s="59">
        <f t="shared" si="321"/>
        <v>0</v>
      </c>
      <c r="CV242" s="59">
        <f t="shared" si="322"/>
        <v>0</v>
      </c>
      <c r="CX242" s="59">
        <f t="shared" si="323"/>
        <v>0</v>
      </c>
      <c r="CY242" s="59">
        <f t="shared" si="324"/>
        <v>0</v>
      </c>
      <c r="CZ242" s="58">
        <f t="shared" si="325"/>
        <v>0</v>
      </c>
      <c r="DB242" s="59">
        <f t="shared" si="326"/>
        <v>0</v>
      </c>
      <c r="DC242" s="59">
        <f t="shared" si="327"/>
        <v>0</v>
      </c>
      <c r="DD242" s="58">
        <f t="shared" si="328"/>
        <v>0</v>
      </c>
      <c r="DF242" s="58">
        <f t="shared" si="329"/>
        <v>0</v>
      </c>
      <c r="DH242" s="58">
        <f t="shared" si="330"/>
        <v>0</v>
      </c>
      <c r="DJ242" s="57">
        <f t="shared" si="331"/>
        <v>0</v>
      </c>
      <c r="DK242" s="57">
        <f t="shared" si="332"/>
        <v>0</v>
      </c>
      <c r="DL242" s="59">
        <f t="shared" si="333"/>
        <v>0</v>
      </c>
      <c r="DM242" s="58">
        <f t="shared" si="334"/>
        <v>0</v>
      </c>
      <c r="DO242" s="56">
        <f t="shared" si="335"/>
        <v>0</v>
      </c>
      <c r="DP242" s="14">
        <f t="shared" si="336"/>
        <v>0</v>
      </c>
      <c r="DQ242" s="59">
        <f t="shared" si="337"/>
        <v>0</v>
      </c>
      <c r="DR242" s="49">
        <f t="shared" si="338"/>
        <v>0</v>
      </c>
      <c r="DT242" s="58">
        <f t="shared" si="339"/>
        <v>0</v>
      </c>
      <c r="DU242" s="58"/>
      <c r="DV242" s="59">
        <f t="shared" si="340"/>
        <v>0</v>
      </c>
      <c r="DX242" s="58">
        <f t="shared" si="341"/>
        <v>0</v>
      </c>
      <c r="EA242" s="59">
        <f t="shared" si="342"/>
        <v>0</v>
      </c>
      <c r="EB242" s="59">
        <f t="shared" si="343"/>
        <v>0</v>
      </c>
      <c r="EC242" s="58">
        <f t="shared" si="344"/>
        <v>0</v>
      </c>
      <c r="EE242" s="29">
        <f t="shared" si="345"/>
        <v>0</v>
      </c>
      <c r="EF242" s="29">
        <f t="shared" si="346"/>
        <v>0</v>
      </c>
      <c r="EG242" s="58">
        <f t="shared" si="347"/>
        <v>0</v>
      </c>
      <c r="EI242" s="58">
        <f t="shared" si="348"/>
        <v>0</v>
      </c>
      <c r="EK242" s="59">
        <v>240</v>
      </c>
      <c r="EL242" s="59">
        <f>APE!$N$91*EO241</f>
        <v>0</v>
      </c>
      <c r="EM242" s="59">
        <f>IF(EK242&gt;APE!$O$91,0,IF(EK242&gt;APE!$P$91,IF(APE!$E$91="SAC",APE!$C$93/(APE!$O$91-APE!$P$91),IF(APE!$E$91="PRICE",IF(EK242&gt;APE!$D$91,EN242-EL242,EN242-EL242-APE!$C$95/APE!$D$91),0)),0))</f>
        <v>0</v>
      </c>
      <c r="EN242" s="59">
        <f>IF(EK242&gt;APE!$O$91,0,IF(APE!$E$91="SAC",EL242+EM242,IF(APE!$E$91="PRICE",IF(EK242&gt;APE!$P$91,APE!$C$93*APE!$G$91,EL242),0)))</f>
        <v>0</v>
      </c>
      <c r="EO242" s="59">
        <f t="shared" si="349"/>
        <v>0</v>
      </c>
    </row>
    <row r="243" spans="21:145" x14ac:dyDescent="0.25">
      <c r="U243" s="61">
        <f t="shared" si="272"/>
        <v>52627</v>
      </c>
      <c r="V243" s="25">
        <f t="shared" si="270"/>
        <v>2044</v>
      </c>
      <c r="W243" s="25">
        <f t="shared" si="271"/>
        <v>1</v>
      </c>
      <c r="X243" s="25"/>
      <c r="Y243" s="25"/>
      <c r="Z243" s="62">
        <f t="shared" si="273"/>
        <v>0</v>
      </c>
      <c r="AA243" s="62">
        <f t="shared" si="274"/>
        <v>0</v>
      </c>
      <c r="AB243" s="62">
        <f t="shared" si="275"/>
        <v>0</v>
      </c>
      <c r="AC243" s="33">
        <f t="shared" si="276"/>
        <v>0</v>
      </c>
      <c r="AD243" s="69">
        <f t="shared" si="277"/>
        <v>0.8520298324178035</v>
      </c>
      <c r="AE243" s="70">
        <f t="shared" si="278"/>
        <v>0</v>
      </c>
      <c r="AF243" s="25"/>
      <c r="AG243" s="25"/>
      <c r="AH243" s="25"/>
      <c r="AI243" s="25"/>
      <c r="AJ243" s="25"/>
      <c r="AK243" s="25"/>
      <c r="AL243" s="25"/>
      <c r="AM243" s="75">
        <f t="shared" si="350"/>
        <v>0</v>
      </c>
      <c r="AN243" s="25"/>
      <c r="AO243" s="74">
        <f t="shared" si="279"/>
        <v>0</v>
      </c>
      <c r="AP243" s="75">
        <f t="shared" si="280"/>
        <v>0</v>
      </c>
      <c r="AQ243" s="76">
        <f t="shared" si="281"/>
        <v>0</v>
      </c>
      <c r="AR243" s="25"/>
      <c r="AS243" s="75">
        <f t="shared" si="282"/>
        <v>0</v>
      </c>
      <c r="AT243" s="74">
        <f t="shared" si="283"/>
        <v>0</v>
      </c>
      <c r="AU243" s="33">
        <f t="shared" si="284"/>
        <v>0</v>
      </c>
      <c r="AV243" s="25"/>
      <c r="AW243" s="74">
        <f t="shared" si="285"/>
        <v>0</v>
      </c>
      <c r="AX243" s="75">
        <f t="shared" si="286"/>
        <v>0</v>
      </c>
      <c r="AY243" s="76">
        <f t="shared" si="287"/>
        <v>0</v>
      </c>
      <c r="BB243" s="59">
        <f t="shared" si="288"/>
        <v>0</v>
      </c>
      <c r="BC243" s="59">
        <f t="shared" si="289"/>
        <v>0</v>
      </c>
      <c r="BD243" s="59">
        <f t="shared" si="290"/>
        <v>0</v>
      </c>
      <c r="BF243" s="59">
        <f t="shared" si="291"/>
        <v>0</v>
      </c>
      <c r="BG243" s="59">
        <f t="shared" si="292"/>
        <v>0</v>
      </c>
      <c r="BH243" s="59">
        <f t="shared" si="293"/>
        <v>0</v>
      </c>
      <c r="BI243" s="58">
        <f t="shared" si="294"/>
        <v>0</v>
      </c>
      <c r="BK243" s="59">
        <f t="shared" si="295"/>
        <v>0</v>
      </c>
      <c r="BL243" s="59">
        <f t="shared" si="296"/>
        <v>0</v>
      </c>
      <c r="BM243" s="59">
        <f t="shared" si="297"/>
        <v>0</v>
      </c>
      <c r="BN243" s="58">
        <f t="shared" si="298"/>
        <v>0</v>
      </c>
      <c r="BP243" s="58">
        <f t="shared" si="299"/>
        <v>0</v>
      </c>
      <c r="BR243" s="57">
        <f t="shared" si="300"/>
        <v>0</v>
      </c>
      <c r="BS243" s="57">
        <f t="shared" si="301"/>
        <v>0</v>
      </c>
      <c r="BT243" s="59">
        <f t="shared" si="302"/>
        <v>0</v>
      </c>
      <c r="BU243" s="58">
        <f t="shared" si="303"/>
        <v>0</v>
      </c>
      <c r="BW243" s="56">
        <f t="shared" si="304"/>
        <v>0</v>
      </c>
      <c r="BX243" s="14">
        <f t="shared" si="305"/>
        <v>0</v>
      </c>
      <c r="BY243" s="59">
        <f t="shared" si="306"/>
        <v>0</v>
      </c>
      <c r="BZ243" s="58">
        <f t="shared" si="307"/>
        <v>0</v>
      </c>
      <c r="CB243" s="58">
        <f t="shared" si="308"/>
        <v>0</v>
      </c>
      <c r="CD243" s="58">
        <f t="shared" si="309"/>
        <v>0</v>
      </c>
      <c r="CG243" s="59">
        <f t="shared" si="310"/>
        <v>0</v>
      </c>
      <c r="CH243" s="59">
        <f t="shared" si="311"/>
        <v>0</v>
      </c>
      <c r="CI243" s="59">
        <f t="shared" si="312"/>
        <v>0</v>
      </c>
      <c r="CK243" s="59">
        <f t="shared" si="313"/>
        <v>0</v>
      </c>
      <c r="CL243" s="59">
        <f t="shared" si="314"/>
        <v>0</v>
      </c>
      <c r="CM243" s="59">
        <f t="shared" si="315"/>
        <v>0</v>
      </c>
      <c r="CN243" s="58">
        <f t="shared" si="316"/>
        <v>0</v>
      </c>
      <c r="CP243" s="59">
        <f t="shared" si="317"/>
        <v>0</v>
      </c>
      <c r="CQ243" s="59">
        <f t="shared" si="318"/>
        <v>0</v>
      </c>
      <c r="CR243" s="59">
        <f t="shared" si="319"/>
        <v>0</v>
      </c>
      <c r="CS243" s="58">
        <f t="shared" si="320"/>
        <v>0</v>
      </c>
      <c r="CU243" s="59">
        <f t="shared" si="321"/>
        <v>0</v>
      </c>
      <c r="CV243" s="59">
        <f t="shared" si="322"/>
        <v>0</v>
      </c>
      <c r="CX243" s="59">
        <f t="shared" si="323"/>
        <v>0</v>
      </c>
      <c r="CY243" s="59">
        <f t="shared" si="324"/>
        <v>0</v>
      </c>
      <c r="CZ243" s="58">
        <f t="shared" si="325"/>
        <v>0</v>
      </c>
      <c r="DB243" s="59">
        <f t="shared" si="326"/>
        <v>0</v>
      </c>
      <c r="DC243" s="59">
        <f t="shared" si="327"/>
        <v>0</v>
      </c>
      <c r="DD243" s="58">
        <f t="shared" si="328"/>
        <v>0</v>
      </c>
      <c r="DF243" s="58">
        <f t="shared" si="329"/>
        <v>0</v>
      </c>
      <c r="DH243" s="58">
        <f t="shared" si="330"/>
        <v>0</v>
      </c>
      <c r="DJ243" s="57">
        <f t="shared" si="331"/>
        <v>0</v>
      </c>
      <c r="DK243" s="57">
        <f t="shared" si="332"/>
        <v>0</v>
      </c>
      <c r="DL243" s="59">
        <f t="shared" si="333"/>
        <v>0</v>
      </c>
      <c r="DM243" s="58">
        <f t="shared" si="334"/>
        <v>0</v>
      </c>
      <c r="DO243" s="56">
        <f t="shared" si="335"/>
        <v>0</v>
      </c>
      <c r="DP243" s="14">
        <f t="shared" si="336"/>
        <v>0</v>
      </c>
      <c r="DQ243" s="59">
        <f t="shared" si="337"/>
        <v>0</v>
      </c>
      <c r="DR243" s="49">
        <f t="shared" si="338"/>
        <v>0</v>
      </c>
      <c r="DT243" s="58">
        <f t="shared" si="339"/>
        <v>0</v>
      </c>
      <c r="DU243" s="58"/>
      <c r="DV243" s="59">
        <f t="shared" si="340"/>
        <v>0</v>
      </c>
      <c r="DX243" s="58">
        <f t="shared" si="341"/>
        <v>0</v>
      </c>
      <c r="EA243" s="59">
        <f t="shared" si="342"/>
        <v>0</v>
      </c>
      <c r="EB243" s="59">
        <f t="shared" si="343"/>
        <v>0</v>
      </c>
      <c r="EC243" s="58">
        <f t="shared" si="344"/>
        <v>0</v>
      </c>
      <c r="EE243" s="29">
        <f t="shared" si="345"/>
        <v>0</v>
      </c>
      <c r="EF243" s="29">
        <f t="shared" si="346"/>
        <v>0</v>
      </c>
      <c r="EG243" s="58">
        <f t="shared" si="347"/>
        <v>0</v>
      </c>
      <c r="EI243" s="58">
        <f t="shared" si="348"/>
        <v>0</v>
      </c>
      <c r="EK243" s="59">
        <v>241</v>
      </c>
      <c r="EL243" s="59">
        <f>APE!$N$91*EO242</f>
        <v>0</v>
      </c>
      <c r="EM243" s="59">
        <f>IF(EK243&gt;APE!$O$91,0,IF(EK243&gt;APE!$P$91,IF(APE!$E$91="SAC",APE!$C$93/(APE!$O$91-APE!$P$91),IF(APE!$E$91="PRICE",IF(EK243&gt;APE!$D$91,EN243-EL243,EN243-EL243-APE!$C$95/APE!$D$91),0)),0))</f>
        <v>0</v>
      </c>
      <c r="EN243" s="59">
        <f>IF(EK243&gt;APE!$O$91,0,IF(APE!$E$91="SAC",EL243+EM243,IF(APE!$E$91="PRICE",IF(EK243&gt;APE!$P$91,APE!$C$93*APE!$G$91,EL243),0)))</f>
        <v>0</v>
      </c>
      <c r="EO243" s="59">
        <f t="shared" si="349"/>
        <v>0</v>
      </c>
    </row>
    <row r="244" spans="21:145" x14ac:dyDescent="0.25">
      <c r="U244" s="61">
        <f t="shared" si="272"/>
        <v>52656</v>
      </c>
      <c r="V244" s="25">
        <f t="shared" si="270"/>
        <v>2044</v>
      </c>
      <c r="W244" s="25">
        <f t="shared" si="271"/>
        <v>2</v>
      </c>
      <c r="X244" s="25"/>
      <c r="Y244" s="25"/>
      <c r="Z244" s="62">
        <f t="shared" si="273"/>
        <v>0</v>
      </c>
      <c r="AA244" s="62">
        <f t="shared" si="274"/>
        <v>0</v>
      </c>
      <c r="AB244" s="62">
        <f t="shared" si="275"/>
        <v>0</v>
      </c>
      <c r="AC244" s="33">
        <f t="shared" si="276"/>
        <v>0</v>
      </c>
      <c r="AD244" s="69">
        <f t="shared" si="277"/>
        <v>0.85146388468571166</v>
      </c>
      <c r="AE244" s="70">
        <f t="shared" si="278"/>
        <v>0</v>
      </c>
      <c r="AF244" s="25"/>
      <c r="AG244" s="25"/>
      <c r="AH244" s="25"/>
      <c r="AI244" s="25"/>
      <c r="AJ244" s="25"/>
      <c r="AK244" s="25"/>
      <c r="AL244" s="25"/>
      <c r="AM244" s="75">
        <f t="shared" si="350"/>
        <v>0</v>
      </c>
      <c r="AN244" s="25"/>
      <c r="AO244" s="74">
        <f t="shared" si="279"/>
        <v>0</v>
      </c>
      <c r="AP244" s="75">
        <f t="shared" si="280"/>
        <v>0</v>
      </c>
      <c r="AQ244" s="76">
        <f t="shared" si="281"/>
        <v>0</v>
      </c>
      <c r="AR244" s="25"/>
      <c r="AS244" s="75">
        <f t="shared" si="282"/>
        <v>0</v>
      </c>
      <c r="AT244" s="74">
        <f t="shared" si="283"/>
        <v>0</v>
      </c>
      <c r="AU244" s="33">
        <f t="shared" si="284"/>
        <v>0</v>
      </c>
      <c r="AV244" s="25"/>
      <c r="AW244" s="74">
        <f t="shared" si="285"/>
        <v>0</v>
      </c>
      <c r="AX244" s="75">
        <f t="shared" si="286"/>
        <v>0</v>
      </c>
      <c r="AY244" s="76">
        <f t="shared" si="287"/>
        <v>0</v>
      </c>
      <c r="BB244" s="59">
        <f t="shared" si="288"/>
        <v>0</v>
      </c>
      <c r="BC244" s="59">
        <f t="shared" si="289"/>
        <v>0</v>
      </c>
      <c r="BD244" s="59">
        <f t="shared" si="290"/>
        <v>0</v>
      </c>
      <c r="BF244" s="59">
        <f t="shared" si="291"/>
        <v>0</v>
      </c>
      <c r="BG244" s="59">
        <f t="shared" si="292"/>
        <v>0</v>
      </c>
      <c r="BH244" s="59">
        <f t="shared" si="293"/>
        <v>0</v>
      </c>
      <c r="BI244" s="58">
        <f t="shared" si="294"/>
        <v>0</v>
      </c>
      <c r="BK244" s="59">
        <f t="shared" si="295"/>
        <v>0</v>
      </c>
      <c r="BL244" s="59">
        <f t="shared" si="296"/>
        <v>0</v>
      </c>
      <c r="BM244" s="59">
        <f t="shared" si="297"/>
        <v>0</v>
      </c>
      <c r="BN244" s="58">
        <f t="shared" si="298"/>
        <v>0</v>
      </c>
      <c r="BP244" s="58">
        <f t="shared" si="299"/>
        <v>0</v>
      </c>
      <c r="BR244" s="57">
        <f t="shared" si="300"/>
        <v>0</v>
      </c>
      <c r="BS244" s="57">
        <f t="shared" si="301"/>
        <v>0</v>
      </c>
      <c r="BT244" s="59">
        <f t="shared" si="302"/>
        <v>0</v>
      </c>
      <c r="BU244" s="58">
        <f t="shared" si="303"/>
        <v>0</v>
      </c>
      <c r="BW244" s="56">
        <f t="shared" si="304"/>
        <v>0</v>
      </c>
      <c r="BX244" s="14">
        <f t="shared" si="305"/>
        <v>0</v>
      </c>
      <c r="BY244" s="59">
        <f t="shared" si="306"/>
        <v>0</v>
      </c>
      <c r="BZ244" s="58">
        <f t="shared" si="307"/>
        <v>0</v>
      </c>
      <c r="CB244" s="58">
        <f t="shared" si="308"/>
        <v>0</v>
      </c>
      <c r="CD244" s="58">
        <f t="shared" si="309"/>
        <v>0</v>
      </c>
      <c r="CG244" s="59">
        <f t="shared" si="310"/>
        <v>0</v>
      </c>
      <c r="CH244" s="59">
        <f t="shared" si="311"/>
        <v>0</v>
      </c>
      <c r="CI244" s="59">
        <f t="shared" si="312"/>
        <v>0</v>
      </c>
      <c r="CK244" s="59">
        <f t="shared" si="313"/>
        <v>0</v>
      </c>
      <c r="CL244" s="59">
        <f t="shared" si="314"/>
        <v>0</v>
      </c>
      <c r="CM244" s="59">
        <f t="shared" si="315"/>
        <v>0</v>
      </c>
      <c r="CN244" s="58">
        <f t="shared" si="316"/>
        <v>0</v>
      </c>
      <c r="CP244" s="59">
        <f t="shared" si="317"/>
        <v>0</v>
      </c>
      <c r="CQ244" s="59">
        <f t="shared" si="318"/>
        <v>0</v>
      </c>
      <c r="CR244" s="59">
        <f t="shared" si="319"/>
        <v>0</v>
      </c>
      <c r="CS244" s="58">
        <f t="shared" si="320"/>
        <v>0</v>
      </c>
      <c r="CU244" s="59">
        <f t="shared" si="321"/>
        <v>0</v>
      </c>
      <c r="CV244" s="59">
        <f t="shared" si="322"/>
        <v>0</v>
      </c>
      <c r="CX244" s="59">
        <f t="shared" si="323"/>
        <v>0</v>
      </c>
      <c r="CY244" s="59">
        <f t="shared" si="324"/>
        <v>0</v>
      </c>
      <c r="CZ244" s="58">
        <f t="shared" si="325"/>
        <v>0</v>
      </c>
      <c r="DB244" s="59">
        <f t="shared" si="326"/>
        <v>0</v>
      </c>
      <c r="DC244" s="59">
        <f t="shared" si="327"/>
        <v>0</v>
      </c>
      <c r="DD244" s="58">
        <f t="shared" si="328"/>
        <v>0</v>
      </c>
      <c r="DF244" s="58">
        <f t="shared" si="329"/>
        <v>0</v>
      </c>
      <c r="DH244" s="58">
        <f t="shared" si="330"/>
        <v>0</v>
      </c>
      <c r="DJ244" s="57">
        <f t="shared" si="331"/>
        <v>0</v>
      </c>
      <c r="DK244" s="57">
        <f t="shared" si="332"/>
        <v>0</v>
      </c>
      <c r="DL244" s="59">
        <f t="shared" si="333"/>
        <v>0</v>
      </c>
      <c r="DM244" s="58">
        <f t="shared" si="334"/>
        <v>0</v>
      </c>
      <c r="DO244" s="56">
        <f t="shared" si="335"/>
        <v>0</v>
      </c>
      <c r="DP244" s="14">
        <f t="shared" si="336"/>
        <v>0</v>
      </c>
      <c r="DQ244" s="59">
        <f t="shared" si="337"/>
        <v>0</v>
      </c>
      <c r="DR244" s="49">
        <f t="shared" si="338"/>
        <v>0</v>
      </c>
      <c r="DT244" s="58">
        <f t="shared" si="339"/>
        <v>0</v>
      </c>
      <c r="DU244" s="58"/>
      <c r="DV244" s="59">
        <f t="shared" si="340"/>
        <v>0</v>
      </c>
      <c r="DX244" s="58">
        <f t="shared" si="341"/>
        <v>0</v>
      </c>
      <c r="EA244" s="59">
        <f t="shared" si="342"/>
        <v>0</v>
      </c>
      <c r="EB244" s="59">
        <f t="shared" si="343"/>
        <v>0</v>
      </c>
      <c r="EC244" s="58">
        <f t="shared" si="344"/>
        <v>0</v>
      </c>
      <c r="EE244" s="29">
        <f t="shared" si="345"/>
        <v>0</v>
      </c>
      <c r="EF244" s="29">
        <f t="shared" si="346"/>
        <v>0</v>
      </c>
      <c r="EG244" s="58">
        <f t="shared" si="347"/>
        <v>0</v>
      </c>
      <c r="EI244" s="58">
        <f t="shared" si="348"/>
        <v>0</v>
      </c>
      <c r="EK244" s="59">
        <v>242</v>
      </c>
      <c r="EL244" s="59">
        <f>APE!$N$91*EO243</f>
        <v>0</v>
      </c>
      <c r="EM244" s="59">
        <f>IF(EK244&gt;APE!$O$91,0,IF(EK244&gt;APE!$P$91,IF(APE!$E$91="SAC",APE!$C$93/(APE!$O$91-APE!$P$91),IF(APE!$E$91="PRICE",IF(EK244&gt;APE!$D$91,EN244-EL244,EN244-EL244-APE!$C$95/APE!$D$91),0)),0))</f>
        <v>0</v>
      </c>
      <c r="EN244" s="59">
        <f>IF(EK244&gt;APE!$O$91,0,IF(APE!$E$91="SAC",EL244+EM244,IF(APE!$E$91="PRICE",IF(EK244&gt;APE!$P$91,APE!$C$93*APE!$G$91,EL244),0)))</f>
        <v>0</v>
      </c>
      <c r="EO244" s="59">
        <f t="shared" si="349"/>
        <v>0</v>
      </c>
    </row>
    <row r="245" spans="21:145" x14ac:dyDescent="0.25">
      <c r="U245" s="61">
        <f t="shared" si="272"/>
        <v>52687</v>
      </c>
      <c r="V245" s="25">
        <f t="shared" si="270"/>
        <v>2044</v>
      </c>
      <c r="W245" s="25">
        <f t="shared" si="271"/>
        <v>3</v>
      </c>
      <c r="X245" s="25"/>
      <c r="Y245" s="25"/>
      <c r="Z245" s="62">
        <f t="shared" si="273"/>
        <v>0</v>
      </c>
      <c r="AA245" s="62">
        <f t="shared" si="274"/>
        <v>0</v>
      </c>
      <c r="AB245" s="62">
        <f t="shared" si="275"/>
        <v>0</v>
      </c>
      <c r="AC245" s="33">
        <f t="shared" si="276"/>
        <v>0</v>
      </c>
      <c r="AD245" s="69">
        <f t="shared" si="277"/>
        <v>0.85089831287570994</v>
      </c>
      <c r="AE245" s="70">
        <f t="shared" si="278"/>
        <v>0</v>
      </c>
      <c r="AF245" s="25"/>
      <c r="AG245" s="25"/>
      <c r="AH245" s="25"/>
      <c r="AI245" s="25"/>
      <c r="AJ245" s="25"/>
      <c r="AK245" s="25"/>
      <c r="AL245" s="25"/>
      <c r="AM245" s="75">
        <f t="shared" si="350"/>
        <v>0</v>
      </c>
      <c r="AN245" s="25"/>
      <c r="AO245" s="74">
        <f t="shared" si="279"/>
        <v>0</v>
      </c>
      <c r="AP245" s="75">
        <f t="shared" si="280"/>
        <v>0</v>
      </c>
      <c r="AQ245" s="76">
        <f t="shared" si="281"/>
        <v>0</v>
      </c>
      <c r="AR245" s="25"/>
      <c r="AS245" s="75">
        <f t="shared" si="282"/>
        <v>0</v>
      </c>
      <c r="AT245" s="74">
        <f t="shared" si="283"/>
        <v>0</v>
      </c>
      <c r="AU245" s="33">
        <f t="shared" si="284"/>
        <v>0</v>
      </c>
      <c r="AV245" s="25"/>
      <c r="AW245" s="74">
        <f t="shared" si="285"/>
        <v>0</v>
      </c>
      <c r="AX245" s="75">
        <f t="shared" si="286"/>
        <v>0</v>
      </c>
      <c r="AY245" s="76">
        <f t="shared" si="287"/>
        <v>0</v>
      </c>
      <c r="BB245" s="59">
        <f t="shared" si="288"/>
        <v>0</v>
      </c>
      <c r="BC245" s="59">
        <f t="shared" si="289"/>
        <v>0</v>
      </c>
      <c r="BD245" s="59">
        <f t="shared" si="290"/>
        <v>0</v>
      </c>
      <c r="BF245" s="59">
        <f t="shared" si="291"/>
        <v>0</v>
      </c>
      <c r="BG245" s="59">
        <f t="shared" si="292"/>
        <v>0</v>
      </c>
      <c r="BH245" s="59">
        <f t="shared" si="293"/>
        <v>0</v>
      </c>
      <c r="BI245" s="58">
        <f t="shared" si="294"/>
        <v>0</v>
      </c>
      <c r="BK245" s="59">
        <f t="shared" si="295"/>
        <v>0</v>
      </c>
      <c r="BL245" s="59">
        <f t="shared" si="296"/>
        <v>0</v>
      </c>
      <c r="BM245" s="59">
        <f t="shared" si="297"/>
        <v>0</v>
      </c>
      <c r="BN245" s="58">
        <f t="shared" si="298"/>
        <v>0</v>
      </c>
      <c r="BP245" s="58">
        <f t="shared" si="299"/>
        <v>0</v>
      </c>
      <c r="BR245" s="57">
        <f t="shared" si="300"/>
        <v>0</v>
      </c>
      <c r="BS245" s="57">
        <f t="shared" si="301"/>
        <v>0</v>
      </c>
      <c r="BT245" s="59">
        <f t="shared" si="302"/>
        <v>0</v>
      </c>
      <c r="BU245" s="58">
        <f t="shared" si="303"/>
        <v>0</v>
      </c>
      <c r="BW245" s="56">
        <f t="shared" si="304"/>
        <v>0</v>
      </c>
      <c r="BX245" s="14">
        <f t="shared" si="305"/>
        <v>0</v>
      </c>
      <c r="BY245" s="59">
        <f t="shared" si="306"/>
        <v>0</v>
      </c>
      <c r="BZ245" s="58">
        <f t="shared" si="307"/>
        <v>0</v>
      </c>
      <c r="CB245" s="58">
        <f t="shared" si="308"/>
        <v>0</v>
      </c>
      <c r="CD245" s="58">
        <f t="shared" si="309"/>
        <v>0</v>
      </c>
      <c r="CG245" s="59">
        <f t="shared" si="310"/>
        <v>0</v>
      </c>
      <c r="CH245" s="59">
        <f t="shared" si="311"/>
        <v>0</v>
      </c>
      <c r="CI245" s="59">
        <f t="shared" si="312"/>
        <v>0</v>
      </c>
      <c r="CK245" s="59">
        <f t="shared" si="313"/>
        <v>0</v>
      </c>
      <c r="CL245" s="59">
        <f t="shared" si="314"/>
        <v>0</v>
      </c>
      <c r="CM245" s="59">
        <f t="shared" si="315"/>
        <v>0</v>
      </c>
      <c r="CN245" s="58">
        <f t="shared" si="316"/>
        <v>0</v>
      </c>
      <c r="CP245" s="59">
        <f t="shared" si="317"/>
        <v>0</v>
      </c>
      <c r="CQ245" s="59">
        <f t="shared" si="318"/>
        <v>0</v>
      </c>
      <c r="CR245" s="59">
        <f t="shared" si="319"/>
        <v>0</v>
      </c>
      <c r="CS245" s="58">
        <f t="shared" si="320"/>
        <v>0</v>
      </c>
      <c r="CU245" s="59">
        <f t="shared" si="321"/>
        <v>0</v>
      </c>
      <c r="CV245" s="59">
        <f t="shared" si="322"/>
        <v>0</v>
      </c>
      <c r="CX245" s="59">
        <f t="shared" si="323"/>
        <v>0</v>
      </c>
      <c r="CY245" s="59">
        <f t="shared" si="324"/>
        <v>0</v>
      </c>
      <c r="CZ245" s="58">
        <f t="shared" si="325"/>
        <v>0</v>
      </c>
      <c r="DB245" s="59">
        <f t="shared" si="326"/>
        <v>0</v>
      </c>
      <c r="DC245" s="59">
        <f t="shared" si="327"/>
        <v>0</v>
      </c>
      <c r="DD245" s="58">
        <f t="shared" si="328"/>
        <v>0</v>
      </c>
      <c r="DF245" s="58">
        <f t="shared" si="329"/>
        <v>0</v>
      </c>
      <c r="DH245" s="58">
        <f t="shared" si="330"/>
        <v>0</v>
      </c>
      <c r="DJ245" s="57">
        <f t="shared" si="331"/>
        <v>0</v>
      </c>
      <c r="DK245" s="57">
        <f t="shared" si="332"/>
        <v>0</v>
      </c>
      <c r="DL245" s="59">
        <f t="shared" si="333"/>
        <v>0</v>
      </c>
      <c r="DM245" s="58">
        <f t="shared" si="334"/>
        <v>0</v>
      </c>
      <c r="DO245" s="56">
        <f t="shared" si="335"/>
        <v>0</v>
      </c>
      <c r="DP245" s="14">
        <f t="shared" si="336"/>
        <v>0</v>
      </c>
      <c r="DQ245" s="59">
        <f t="shared" si="337"/>
        <v>0</v>
      </c>
      <c r="DR245" s="49">
        <f t="shared" si="338"/>
        <v>0</v>
      </c>
      <c r="DT245" s="58">
        <f t="shared" si="339"/>
        <v>0</v>
      </c>
      <c r="DU245" s="58"/>
      <c r="DV245" s="59">
        <f t="shared" si="340"/>
        <v>0</v>
      </c>
      <c r="DX245" s="58">
        <f t="shared" si="341"/>
        <v>0</v>
      </c>
      <c r="EA245" s="59">
        <f t="shared" si="342"/>
        <v>0</v>
      </c>
      <c r="EB245" s="59">
        <f t="shared" si="343"/>
        <v>0</v>
      </c>
      <c r="EC245" s="58">
        <f t="shared" si="344"/>
        <v>0</v>
      </c>
      <c r="EE245" s="29">
        <f t="shared" si="345"/>
        <v>0</v>
      </c>
      <c r="EF245" s="29">
        <f t="shared" si="346"/>
        <v>0</v>
      </c>
      <c r="EG245" s="58">
        <f t="shared" si="347"/>
        <v>0</v>
      </c>
      <c r="EI245" s="58">
        <f t="shared" si="348"/>
        <v>0</v>
      </c>
      <c r="EK245" s="59">
        <v>243</v>
      </c>
      <c r="EL245" s="59">
        <f>APE!$N$91*EO244</f>
        <v>0</v>
      </c>
      <c r="EM245" s="59">
        <f>IF(EK245&gt;APE!$O$91,0,IF(EK245&gt;APE!$P$91,IF(APE!$E$91="SAC",APE!$C$93/(APE!$O$91-APE!$P$91),IF(APE!$E$91="PRICE",IF(EK245&gt;APE!$D$91,EN245-EL245,EN245-EL245-APE!$C$95/APE!$D$91),0)),0))</f>
        <v>0</v>
      </c>
      <c r="EN245" s="59">
        <f>IF(EK245&gt;APE!$O$91,0,IF(APE!$E$91="SAC",EL245+EM245,IF(APE!$E$91="PRICE",IF(EK245&gt;APE!$P$91,APE!$C$93*APE!$G$91,EL245),0)))</f>
        <v>0</v>
      </c>
      <c r="EO245" s="59">
        <f t="shared" si="349"/>
        <v>0</v>
      </c>
    </row>
    <row r="246" spans="21:145" x14ac:dyDescent="0.25">
      <c r="U246" s="61">
        <f t="shared" si="272"/>
        <v>52717</v>
      </c>
      <c r="V246" s="25">
        <f t="shared" si="270"/>
        <v>2044</v>
      </c>
      <c r="W246" s="25">
        <f t="shared" si="271"/>
        <v>4</v>
      </c>
      <c r="X246" s="25"/>
      <c r="Y246" s="25"/>
      <c r="Z246" s="62">
        <f t="shared" si="273"/>
        <v>0</v>
      </c>
      <c r="AA246" s="62">
        <f t="shared" si="274"/>
        <v>0</v>
      </c>
      <c r="AB246" s="62">
        <f t="shared" si="275"/>
        <v>0</v>
      </c>
      <c r="AC246" s="33">
        <f t="shared" si="276"/>
        <v>0</v>
      </c>
      <c r="AD246" s="69">
        <f t="shared" si="277"/>
        <v>0.85033311673809797</v>
      </c>
      <c r="AE246" s="70">
        <f t="shared" si="278"/>
        <v>0</v>
      </c>
      <c r="AF246" s="25"/>
      <c r="AG246" s="25"/>
      <c r="AH246" s="25"/>
      <c r="AI246" s="25"/>
      <c r="AJ246" s="25"/>
      <c r="AK246" s="25"/>
      <c r="AL246" s="25"/>
      <c r="AM246" s="75">
        <f t="shared" si="350"/>
        <v>0</v>
      </c>
      <c r="AN246" s="25"/>
      <c r="AO246" s="74">
        <f t="shared" si="279"/>
        <v>0</v>
      </c>
      <c r="AP246" s="75">
        <f t="shared" si="280"/>
        <v>0</v>
      </c>
      <c r="AQ246" s="76">
        <f t="shared" si="281"/>
        <v>0</v>
      </c>
      <c r="AR246" s="25"/>
      <c r="AS246" s="75">
        <f t="shared" si="282"/>
        <v>0</v>
      </c>
      <c r="AT246" s="74">
        <f t="shared" si="283"/>
        <v>0</v>
      </c>
      <c r="AU246" s="33">
        <f t="shared" si="284"/>
        <v>0</v>
      </c>
      <c r="AV246" s="25"/>
      <c r="AW246" s="74">
        <f t="shared" si="285"/>
        <v>0</v>
      </c>
      <c r="AX246" s="75">
        <f t="shared" si="286"/>
        <v>0</v>
      </c>
      <c r="AY246" s="76">
        <f t="shared" si="287"/>
        <v>0</v>
      </c>
      <c r="BB246" s="59">
        <f t="shared" si="288"/>
        <v>0</v>
      </c>
      <c r="BC246" s="59">
        <f t="shared" si="289"/>
        <v>0</v>
      </c>
      <c r="BD246" s="59">
        <f t="shared" si="290"/>
        <v>0</v>
      </c>
      <c r="BF246" s="59">
        <f t="shared" si="291"/>
        <v>0</v>
      </c>
      <c r="BG246" s="59">
        <f t="shared" si="292"/>
        <v>0</v>
      </c>
      <c r="BH246" s="59">
        <f t="shared" si="293"/>
        <v>0</v>
      </c>
      <c r="BI246" s="58">
        <f t="shared" si="294"/>
        <v>0</v>
      </c>
      <c r="BK246" s="59">
        <f t="shared" si="295"/>
        <v>0</v>
      </c>
      <c r="BL246" s="59">
        <f t="shared" si="296"/>
        <v>0</v>
      </c>
      <c r="BM246" s="59">
        <f t="shared" si="297"/>
        <v>0</v>
      </c>
      <c r="BN246" s="58">
        <f t="shared" si="298"/>
        <v>0</v>
      </c>
      <c r="BP246" s="58">
        <f t="shared" si="299"/>
        <v>0</v>
      </c>
      <c r="BR246" s="57">
        <f t="shared" si="300"/>
        <v>0</v>
      </c>
      <c r="BS246" s="57">
        <f t="shared" si="301"/>
        <v>0</v>
      </c>
      <c r="BT246" s="59">
        <f t="shared" si="302"/>
        <v>0</v>
      </c>
      <c r="BU246" s="58">
        <f t="shared" si="303"/>
        <v>0</v>
      </c>
      <c r="BW246" s="56">
        <f t="shared" si="304"/>
        <v>0</v>
      </c>
      <c r="BX246" s="14">
        <f t="shared" si="305"/>
        <v>0</v>
      </c>
      <c r="BY246" s="59">
        <f t="shared" si="306"/>
        <v>0</v>
      </c>
      <c r="BZ246" s="58">
        <f t="shared" si="307"/>
        <v>0</v>
      </c>
      <c r="CB246" s="58">
        <f t="shared" si="308"/>
        <v>0</v>
      </c>
      <c r="CD246" s="58">
        <f t="shared" si="309"/>
        <v>0</v>
      </c>
      <c r="CG246" s="59">
        <f t="shared" si="310"/>
        <v>0</v>
      </c>
      <c r="CH246" s="59">
        <f t="shared" si="311"/>
        <v>0</v>
      </c>
      <c r="CI246" s="59">
        <f t="shared" si="312"/>
        <v>0</v>
      </c>
      <c r="CK246" s="59">
        <f t="shared" si="313"/>
        <v>0</v>
      </c>
      <c r="CL246" s="59">
        <f t="shared" si="314"/>
        <v>0</v>
      </c>
      <c r="CM246" s="59">
        <f t="shared" si="315"/>
        <v>0</v>
      </c>
      <c r="CN246" s="58">
        <f t="shared" si="316"/>
        <v>0</v>
      </c>
      <c r="CP246" s="59">
        <f t="shared" si="317"/>
        <v>0</v>
      </c>
      <c r="CQ246" s="59">
        <f t="shared" si="318"/>
        <v>0</v>
      </c>
      <c r="CR246" s="59">
        <f t="shared" si="319"/>
        <v>0</v>
      </c>
      <c r="CS246" s="58">
        <f t="shared" si="320"/>
        <v>0</v>
      </c>
      <c r="CU246" s="59">
        <f t="shared" si="321"/>
        <v>0</v>
      </c>
      <c r="CV246" s="59">
        <f t="shared" si="322"/>
        <v>0</v>
      </c>
      <c r="CX246" s="59">
        <f t="shared" si="323"/>
        <v>0</v>
      </c>
      <c r="CY246" s="59">
        <f t="shared" si="324"/>
        <v>0</v>
      </c>
      <c r="CZ246" s="58">
        <f t="shared" si="325"/>
        <v>0</v>
      </c>
      <c r="DB246" s="59">
        <f t="shared" si="326"/>
        <v>0</v>
      </c>
      <c r="DC246" s="59">
        <f t="shared" si="327"/>
        <v>0</v>
      </c>
      <c r="DD246" s="58">
        <f t="shared" si="328"/>
        <v>0</v>
      </c>
      <c r="DF246" s="58">
        <f t="shared" si="329"/>
        <v>0</v>
      </c>
      <c r="DH246" s="58">
        <f t="shared" si="330"/>
        <v>0</v>
      </c>
      <c r="DJ246" s="57">
        <f t="shared" si="331"/>
        <v>0</v>
      </c>
      <c r="DK246" s="57">
        <f t="shared" si="332"/>
        <v>0</v>
      </c>
      <c r="DL246" s="59">
        <f t="shared" si="333"/>
        <v>0</v>
      </c>
      <c r="DM246" s="58">
        <f t="shared" si="334"/>
        <v>0</v>
      </c>
      <c r="DO246" s="56">
        <f t="shared" si="335"/>
        <v>0</v>
      </c>
      <c r="DP246" s="14">
        <f t="shared" si="336"/>
        <v>0</v>
      </c>
      <c r="DQ246" s="59">
        <f t="shared" si="337"/>
        <v>0</v>
      </c>
      <c r="DR246" s="49">
        <f t="shared" si="338"/>
        <v>0</v>
      </c>
      <c r="DT246" s="58">
        <f t="shared" si="339"/>
        <v>0</v>
      </c>
      <c r="DU246" s="58"/>
      <c r="DV246" s="59">
        <f t="shared" si="340"/>
        <v>0</v>
      </c>
      <c r="DX246" s="58">
        <f t="shared" si="341"/>
        <v>0</v>
      </c>
      <c r="EA246" s="59">
        <f t="shared" si="342"/>
        <v>0</v>
      </c>
      <c r="EB246" s="59">
        <f t="shared" si="343"/>
        <v>0</v>
      </c>
      <c r="EC246" s="58">
        <f t="shared" si="344"/>
        <v>0</v>
      </c>
      <c r="EE246" s="29">
        <f t="shared" si="345"/>
        <v>0</v>
      </c>
      <c r="EF246" s="29">
        <f t="shared" si="346"/>
        <v>0</v>
      </c>
      <c r="EG246" s="58">
        <f t="shared" si="347"/>
        <v>0</v>
      </c>
      <c r="EI246" s="58">
        <f t="shared" si="348"/>
        <v>0</v>
      </c>
      <c r="EK246" s="59">
        <v>244</v>
      </c>
      <c r="EL246" s="59">
        <f>APE!$N$91*EO245</f>
        <v>0</v>
      </c>
      <c r="EM246" s="59">
        <f>IF(EK246&gt;APE!$O$91,0,IF(EK246&gt;APE!$P$91,IF(APE!$E$91="SAC",APE!$C$93/(APE!$O$91-APE!$P$91),IF(APE!$E$91="PRICE",IF(EK246&gt;APE!$D$91,EN246-EL246,EN246-EL246-APE!$C$95/APE!$D$91),0)),0))</f>
        <v>0</v>
      </c>
      <c r="EN246" s="59">
        <f>IF(EK246&gt;APE!$O$91,0,IF(APE!$E$91="SAC",EL246+EM246,IF(APE!$E$91="PRICE",IF(EK246&gt;APE!$P$91,APE!$C$93*APE!$G$91,EL246),0)))</f>
        <v>0</v>
      </c>
      <c r="EO246" s="59">
        <f t="shared" si="349"/>
        <v>0</v>
      </c>
    </row>
    <row r="247" spans="21:145" x14ac:dyDescent="0.25">
      <c r="U247" s="61">
        <f t="shared" si="272"/>
        <v>52748</v>
      </c>
      <c r="V247" s="25">
        <f t="shared" si="270"/>
        <v>2044</v>
      </c>
      <c r="W247" s="25">
        <f t="shared" si="271"/>
        <v>5</v>
      </c>
      <c r="X247" s="25"/>
      <c r="Y247" s="25"/>
      <c r="Z247" s="62">
        <f t="shared" si="273"/>
        <v>0</v>
      </c>
      <c r="AA247" s="62">
        <f t="shared" si="274"/>
        <v>0</v>
      </c>
      <c r="AB247" s="62">
        <f t="shared" si="275"/>
        <v>0</v>
      </c>
      <c r="AC247" s="33">
        <f t="shared" si="276"/>
        <v>0</v>
      </c>
      <c r="AD247" s="69">
        <f t="shared" si="277"/>
        <v>0.84976829602334103</v>
      </c>
      <c r="AE247" s="70">
        <f t="shared" si="278"/>
        <v>0</v>
      </c>
      <c r="AF247" s="25"/>
      <c r="AG247" s="25"/>
      <c r="AH247" s="25"/>
      <c r="AI247" s="25"/>
      <c r="AJ247" s="25"/>
      <c r="AK247" s="25"/>
      <c r="AL247" s="25"/>
      <c r="AM247" s="75">
        <f t="shared" si="350"/>
        <v>0</v>
      </c>
      <c r="AN247" s="25"/>
      <c r="AO247" s="74">
        <f t="shared" si="279"/>
        <v>0</v>
      </c>
      <c r="AP247" s="75">
        <f t="shared" si="280"/>
        <v>0</v>
      </c>
      <c r="AQ247" s="76">
        <f t="shared" si="281"/>
        <v>0</v>
      </c>
      <c r="AR247" s="25"/>
      <c r="AS247" s="75">
        <f t="shared" si="282"/>
        <v>0</v>
      </c>
      <c r="AT247" s="74">
        <f t="shared" si="283"/>
        <v>0</v>
      </c>
      <c r="AU247" s="33">
        <f t="shared" si="284"/>
        <v>0</v>
      </c>
      <c r="AV247" s="25"/>
      <c r="AW247" s="74">
        <f t="shared" si="285"/>
        <v>0</v>
      </c>
      <c r="AX247" s="75">
        <f t="shared" si="286"/>
        <v>0</v>
      </c>
      <c r="AY247" s="76">
        <f t="shared" si="287"/>
        <v>0</v>
      </c>
      <c r="BB247" s="59">
        <f t="shared" si="288"/>
        <v>0</v>
      </c>
      <c r="BC247" s="59">
        <f t="shared" si="289"/>
        <v>0</v>
      </c>
      <c r="BD247" s="59">
        <f t="shared" si="290"/>
        <v>0</v>
      </c>
      <c r="BF247" s="59">
        <f t="shared" si="291"/>
        <v>0</v>
      </c>
      <c r="BG247" s="59">
        <f t="shared" si="292"/>
        <v>0</v>
      </c>
      <c r="BH247" s="59">
        <f t="shared" si="293"/>
        <v>0</v>
      </c>
      <c r="BI247" s="58">
        <f t="shared" si="294"/>
        <v>0</v>
      </c>
      <c r="BK247" s="59">
        <f t="shared" si="295"/>
        <v>0</v>
      </c>
      <c r="BL247" s="59">
        <f t="shared" si="296"/>
        <v>0</v>
      </c>
      <c r="BM247" s="59">
        <f t="shared" si="297"/>
        <v>0</v>
      </c>
      <c r="BN247" s="58">
        <f t="shared" si="298"/>
        <v>0</v>
      </c>
      <c r="BP247" s="58">
        <f t="shared" si="299"/>
        <v>0</v>
      </c>
      <c r="BR247" s="57">
        <f t="shared" si="300"/>
        <v>0</v>
      </c>
      <c r="BS247" s="57">
        <f t="shared" si="301"/>
        <v>0</v>
      </c>
      <c r="BT247" s="59">
        <f t="shared" si="302"/>
        <v>0</v>
      </c>
      <c r="BU247" s="58">
        <f t="shared" si="303"/>
        <v>0</v>
      </c>
      <c r="BW247" s="56">
        <f t="shared" si="304"/>
        <v>0</v>
      </c>
      <c r="BX247" s="14">
        <f t="shared" si="305"/>
        <v>0</v>
      </c>
      <c r="BY247" s="59">
        <f t="shared" si="306"/>
        <v>0</v>
      </c>
      <c r="BZ247" s="58">
        <f t="shared" si="307"/>
        <v>0</v>
      </c>
      <c r="CB247" s="58">
        <f t="shared" si="308"/>
        <v>0</v>
      </c>
      <c r="CD247" s="58">
        <f t="shared" si="309"/>
        <v>0</v>
      </c>
      <c r="CG247" s="59">
        <f t="shared" si="310"/>
        <v>0</v>
      </c>
      <c r="CH247" s="59">
        <f t="shared" si="311"/>
        <v>0</v>
      </c>
      <c r="CI247" s="59">
        <f t="shared" si="312"/>
        <v>0</v>
      </c>
      <c r="CK247" s="59">
        <f t="shared" si="313"/>
        <v>0</v>
      </c>
      <c r="CL247" s="59">
        <f t="shared" si="314"/>
        <v>0</v>
      </c>
      <c r="CM247" s="59">
        <f t="shared" si="315"/>
        <v>0</v>
      </c>
      <c r="CN247" s="58">
        <f t="shared" si="316"/>
        <v>0</v>
      </c>
      <c r="CP247" s="59">
        <f t="shared" si="317"/>
        <v>0</v>
      </c>
      <c r="CQ247" s="59">
        <f t="shared" si="318"/>
        <v>0</v>
      </c>
      <c r="CR247" s="59">
        <f t="shared" si="319"/>
        <v>0</v>
      </c>
      <c r="CS247" s="58">
        <f t="shared" si="320"/>
        <v>0</v>
      </c>
      <c r="CU247" s="59">
        <f t="shared" si="321"/>
        <v>0</v>
      </c>
      <c r="CV247" s="59">
        <f t="shared" si="322"/>
        <v>0</v>
      </c>
      <c r="CX247" s="59">
        <f t="shared" si="323"/>
        <v>0</v>
      </c>
      <c r="CY247" s="59">
        <f t="shared" si="324"/>
        <v>0</v>
      </c>
      <c r="CZ247" s="58">
        <f t="shared" si="325"/>
        <v>0</v>
      </c>
      <c r="DB247" s="59">
        <f t="shared" si="326"/>
        <v>0</v>
      </c>
      <c r="DC247" s="59">
        <f t="shared" si="327"/>
        <v>0</v>
      </c>
      <c r="DD247" s="58">
        <f t="shared" si="328"/>
        <v>0</v>
      </c>
      <c r="DF247" s="58">
        <f t="shared" si="329"/>
        <v>0</v>
      </c>
      <c r="DH247" s="58">
        <f t="shared" si="330"/>
        <v>0</v>
      </c>
      <c r="DJ247" s="57">
        <f t="shared" si="331"/>
        <v>0</v>
      </c>
      <c r="DK247" s="57">
        <f t="shared" si="332"/>
        <v>0</v>
      </c>
      <c r="DL247" s="59">
        <f t="shared" si="333"/>
        <v>0</v>
      </c>
      <c r="DM247" s="58">
        <f t="shared" si="334"/>
        <v>0</v>
      </c>
      <c r="DO247" s="56">
        <f t="shared" si="335"/>
        <v>0</v>
      </c>
      <c r="DP247" s="14">
        <f t="shared" si="336"/>
        <v>0</v>
      </c>
      <c r="DQ247" s="59">
        <f t="shared" si="337"/>
        <v>0</v>
      </c>
      <c r="DR247" s="49">
        <f t="shared" si="338"/>
        <v>0</v>
      </c>
      <c r="DT247" s="58">
        <f t="shared" si="339"/>
        <v>0</v>
      </c>
      <c r="DU247" s="58"/>
      <c r="DV247" s="59">
        <f t="shared" si="340"/>
        <v>0</v>
      </c>
      <c r="DX247" s="58">
        <f t="shared" si="341"/>
        <v>0</v>
      </c>
      <c r="EA247" s="59">
        <f t="shared" si="342"/>
        <v>0</v>
      </c>
      <c r="EB247" s="59">
        <f t="shared" si="343"/>
        <v>0</v>
      </c>
      <c r="EC247" s="58">
        <f t="shared" si="344"/>
        <v>0</v>
      </c>
      <c r="EE247" s="29">
        <f t="shared" si="345"/>
        <v>0</v>
      </c>
      <c r="EF247" s="29">
        <f t="shared" si="346"/>
        <v>0</v>
      </c>
      <c r="EG247" s="58">
        <f t="shared" si="347"/>
        <v>0</v>
      </c>
      <c r="EI247" s="58">
        <f t="shared" si="348"/>
        <v>0</v>
      </c>
      <c r="EK247" s="59">
        <v>245</v>
      </c>
      <c r="EL247" s="59">
        <f>APE!$N$91*EO246</f>
        <v>0</v>
      </c>
      <c r="EM247" s="59">
        <f>IF(EK247&gt;APE!$O$91,0,IF(EK247&gt;APE!$P$91,IF(APE!$E$91="SAC",APE!$C$93/(APE!$O$91-APE!$P$91),IF(APE!$E$91="PRICE",IF(EK247&gt;APE!$D$91,EN247-EL247,EN247-EL247-APE!$C$95/APE!$D$91),0)),0))</f>
        <v>0</v>
      </c>
      <c r="EN247" s="59">
        <f>IF(EK247&gt;APE!$O$91,0,IF(APE!$E$91="SAC",EL247+EM247,IF(APE!$E$91="PRICE",IF(EK247&gt;APE!$P$91,APE!$C$93*APE!$G$91,EL247),0)))</f>
        <v>0</v>
      </c>
      <c r="EO247" s="59">
        <f t="shared" si="349"/>
        <v>0</v>
      </c>
    </row>
    <row r="248" spans="21:145" x14ac:dyDescent="0.25">
      <c r="U248" s="61">
        <f t="shared" si="272"/>
        <v>52778</v>
      </c>
      <c r="V248" s="25">
        <f t="shared" si="270"/>
        <v>2044</v>
      </c>
      <c r="W248" s="25">
        <f t="shared" si="271"/>
        <v>6</v>
      </c>
      <c r="X248" s="25"/>
      <c r="Y248" s="25"/>
      <c r="Z248" s="62">
        <f t="shared" si="273"/>
        <v>0</v>
      </c>
      <c r="AA248" s="62">
        <f t="shared" si="274"/>
        <v>0</v>
      </c>
      <c r="AB248" s="62">
        <f t="shared" si="275"/>
        <v>0</v>
      </c>
      <c r="AC248" s="33">
        <f t="shared" si="276"/>
        <v>0</v>
      </c>
      <c r="AD248" s="69">
        <f t="shared" si="277"/>
        <v>0.84920385048207025</v>
      </c>
      <c r="AE248" s="70">
        <f t="shared" si="278"/>
        <v>0</v>
      </c>
      <c r="AF248" s="25"/>
      <c r="AG248" s="25"/>
      <c r="AH248" s="25"/>
      <c r="AI248" s="25"/>
      <c r="AJ248" s="25"/>
      <c r="AK248" s="25"/>
      <c r="AL248" s="25"/>
      <c r="AM248" s="75">
        <f t="shared" si="350"/>
        <v>0</v>
      </c>
      <c r="AN248" s="25"/>
      <c r="AO248" s="74">
        <f t="shared" si="279"/>
        <v>0</v>
      </c>
      <c r="AP248" s="75">
        <f t="shared" si="280"/>
        <v>0</v>
      </c>
      <c r="AQ248" s="76">
        <f t="shared" si="281"/>
        <v>0</v>
      </c>
      <c r="AR248" s="25"/>
      <c r="AS248" s="75">
        <f t="shared" si="282"/>
        <v>0</v>
      </c>
      <c r="AT248" s="74">
        <f t="shared" si="283"/>
        <v>0</v>
      </c>
      <c r="AU248" s="33">
        <f t="shared" si="284"/>
        <v>0</v>
      </c>
      <c r="AV248" s="25"/>
      <c r="AW248" s="74">
        <f t="shared" si="285"/>
        <v>0</v>
      </c>
      <c r="AX248" s="75">
        <f t="shared" si="286"/>
        <v>0</v>
      </c>
      <c r="AY248" s="76">
        <f t="shared" si="287"/>
        <v>0</v>
      </c>
      <c r="BB248" s="59">
        <f t="shared" si="288"/>
        <v>0</v>
      </c>
      <c r="BC248" s="59">
        <f t="shared" si="289"/>
        <v>0</v>
      </c>
      <c r="BD248" s="59">
        <f t="shared" si="290"/>
        <v>0</v>
      </c>
      <c r="BF248" s="59">
        <f t="shared" si="291"/>
        <v>0</v>
      </c>
      <c r="BG248" s="59">
        <f t="shared" si="292"/>
        <v>0</v>
      </c>
      <c r="BH248" s="59">
        <f t="shared" si="293"/>
        <v>0</v>
      </c>
      <c r="BI248" s="58">
        <f t="shared" si="294"/>
        <v>0</v>
      </c>
      <c r="BK248" s="59">
        <f t="shared" si="295"/>
        <v>0</v>
      </c>
      <c r="BL248" s="59">
        <f t="shared" si="296"/>
        <v>0</v>
      </c>
      <c r="BM248" s="59">
        <f t="shared" si="297"/>
        <v>0</v>
      </c>
      <c r="BN248" s="58">
        <f t="shared" si="298"/>
        <v>0</v>
      </c>
      <c r="BP248" s="58">
        <f t="shared" si="299"/>
        <v>0</v>
      </c>
      <c r="BR248" s="57">
        <f t="shared" si="300"/>
        <v>0</v>
      </c>
      <c r="BS248" s="57">
        <f t="shared" si="301"/>
        <v>0</v>
      </c>
      <c r="BT248" s="59">
        <f t="shared" si="302"/>
        <v>0</v>
      </c>
      <c r="BU248" s="58">
        <f t="shared" si="303"/>
        <v>0</v>
      </c>
      <c r="BW248" s="56">
        <f t="shared" si="304"/>
        <v>0</v>
      </c>
      <c r="BX248" s="14">
        <f t="shared" si="305"/>
        <v>0</v>
      </c>
      <c r="BY248" s="59">
        <f t="shared" si="306"/>
        <v>0</v>
      </c>
      <c r="BZ248" s="58">
        <f t="shared" si="307"/>
        <v>0</v>
      </c>
      <c r="CB248" s="58">
        <f t="shared" si="308"/>
        <v>0</v>
      </c>
      <c r="CD248" s="58">
        <f t="shared" si="309"/>
        <v>0</v>
      </c>
      <c r="CG248" s="59">
        <f t="shared" si="310"/>
        <v>0</v>
      </c>
      <c r="CH248" s="59">
        <f t="shared" si="311"/>
        <v>0</v>
      </c>
      <c r="CI248" s="59">
        <f t="shared" si="312"/>
        <v>0</v>
      </c>
      <c r="CK248" s="59">
        <f t="shared" si="313"/>
        <v>0</v>
      </c>
      <c r="CL248" s="59">
        <f t="shared" si="314"/>
        <v>0</v>
      </c>
      <c r="CM248" s="59">
        <f t="shared" si="315"/>
        <v>0</v>
      </c>
      <c r="CN248" s="58">
        <f t="shared" si="316"/>
        <v>0</v>
      </c>
      <c r="CP248" s="59">
        <f t="shared" si="317"/>
        <v>0</v>
      </c>
      <c r="CQ248" s="59">
        <f t="shared" si="318"/>
        <v>0</v>
      </c>
      <c r="CR248" s="59">
        <f t="shared" si="319"/>
        <v>0</v>
      </c>
      <c r="CS248" s="58">
        <f t="shared" si="320"/>
        <v>0</v>
      </c>
      <c r="CU248" s="59">
        <f t="shared" si="321"/>
        <v>0</v>
      </c>
      <c r="CV248" s="59">
        <f t="shared" si="322"/>
        <v>0</v>
      </c>
      <c r="CX248" s="59">
        <f t="shared" si="323"/>
        <v>0</v>
      </c>
      <c r="CY248" s="59">
        <f t="shared" si="324"/>
        <v>0</v>
      </c>
      <c r="CZ248" s="58">
        <f t="shared" si="325"/>
        <v>0</v>
      </c>
      <c r="DB248" s="59">
        <f t="shared" si="326"/>
        <v>0</v>
      </c>
      <c r="DC248" s="59">
        <f t="shared" si="327"/>
        <v>0</v>
      </c>
      <c r="DD248" s="58">
        <f t="shared" si="328"/>
        <v>0</v>
      </c>
      <c r="DF248" s="58">
        <f t="shared" si="329"/>
        <v>0</v>
      </c>
      <c r="DH248" s="58">
        <f t="shared" si="330"/>
        <v>0</v>
      </c>
      <c r="DJ248" s="57">
        <f t="shared" si="331"/>
        <v>0</v>
      </c>
      <c r="DK248" s="57">
        <f t="shared" si="332"/>
        <v>0</v>
      </c>
      <c r="DL248" s="59">
        <f t="shared" si="333"/>
        <v>0</v>
      </c>
      <c r="DM248" s="58">
        <f t="shared" si="334"/>
        <v>0</v>
      </c>
      <c r="DO248" s="56">
        <f t="shared" si="335"/>
        <v>0</v>
      </c>
      <c r="DP248" s="14">
        <f t="shared" si="336"/>
        <v>0</v>
      </c>
      <c r="DQ248" s="59">
        <f t="shared" si="337"/>
        <v>0</v>
      </c>
      <c r="DR248" s="49">
        <f t="shared" si="338"/>
        <v>0</v>
      </c>
      <c r="DT248" s="58">
        <f t="shared" si="339"/>
        <v>0</v>
      </c>
      <c r="DU248" s="58"/>
      <c r="DV248" s="59">
        <f t="shared" si="340"/>
        <v>0</v>
      </c>
      <c r="DX248" s="58">
        <f t="shared" si="341"/>
        <v>0</v>
      </c>
      <c r="EA248" s="59">
        <f t="shared" si="342"/>
        <v>0</v>
      </c>
      <c r="EB248" s="59">
        <f t="shared" si="343"/>
        <v>0</v>
      </c>
      <c r="EC248" s="58">
        <f t="shared" si="344"/>
        <v>0</v>
      </c>
      <c r="EE248" s="29">
        <f t="shared" si="345"/>
        <v>0</v>
      </c>
      <c r="EF248" s="29">
        <f t="shared" si="346"/>
        <v>0</v>
      </c>
      <c r="EG248" s="58">
        <f t="shared" si="347"/>
        <v>0</v>
      </c>
      <c r="EI248" s="58">
        <f t="shared" si="348"/>
        <v>0</v>
      </c>
      <c r="EK248" s="59">
        <v>246</v>
      </c>
      <c r="EL248" s="59">
        <f>APE!$N$91*EO247</f>
        <v>0</v>
      </c>
      <c r="EM248" s="59">
        <f>IF(EK248&gt;APE!$O$91,0,IF(EK248&gt;APE!$P$91,IF(APE!$E$91="SAC",APE!$C$93/(APE!$O$91-APE!$P$91),IF(APE!$E$91="PRICE",IF(EK248&gt;APE!$D$91,EN248-EL248,EN248-EL248-APE!$C$95/APE!$D$91),0)),0))</f>
        <v>0</v>
      </c>
      <c r="EN248" s="59">
        <f>IF(EK248&gt;APE!$O$91,0,IF(APE!$E$91="SAC",EL248+EM248,IF(APE!$E$91="PRICE",IF(EK248&gt;APE!$P$91,APE!$C$93*APE!$G$91,EL248),0)))</f>
        <v>0</v>
      </c>
      <c r="EO248" s="59">
        <f t="shared" si="349"/>
        <v>0</v>
      </c>
    </row>
    <row r="249" spans="21:145" x14ac:dyDescent="0.25">
      <c r="U249" s="61">
        <f t="shared" si="272"/>
        <v>52809</v>
      </c>
      <c r="V249" s="25">
        <f t="shared" si="270"/>
        <v>2044</v>
      </c>
      <c r="W249" s="25">
        <f t="shared" si="271"/>
        <v>7</v>
      </c>
      <c r="X249" s="25"/>
      <c r="Y249" s="25"/>
      <c r="Z249" s="62">
        <f t="shared" si="273"/>
        <v>0</v>
      </c>
      <c r="AA249" s="62">
        <f t="shared" si="274"/>
        <v>0</v>
      </c>
      <c r="AB249" s="62">
        <f t="shared" si="275"/>
        <v>0</v>
      </c>
      <c r="AC249" s="33">
        <f t="shared" si="276"/>
        <v>0</v>
      </c>
      <c r="AD249" s="69">
        <f t="shared" si="277"/>
        <v>0.84863977986508243</v>
      </c>
      <c r="AE249" s="70">
        <f t="shared" si="278"/>
        <v>0</v>
      </c>
      <c r="AF249" s="25"/>
      <c r="AG249" s="25"/>
      <c r="AH249" s="25"/>
      <c r="AI249" s="25"/>
      <c r="AJ249" s="25"/>
      <c r="AK249" s="25"/>
      <c r="AL249" s="25"/>
      <c r="AM249" s="75">
        <f t="shared" si="350"/>
        <v>0</v>
      </c>
      <c r="AN249" s="25"/>
      <c r="AO249" s="74">
        <f t="shared" si="279"/>
        <v>0</v>
      </c>
      <c r="AP249" s="75">
        <f t="shared" si="280"/>
        <v>0</v>
      </c>
      <c r="AQ249" s="76">
        <f t="shared" si="281"/>
        <v>0</v>
      </c>
      <c r="AR249" s="25"/>
      <c r="AS249" s="75">
        <f t="shared" si="282"/>
        <v>0</v>
      </c>
      <c r="AT249" s="74">
        <f t="shared" si="283"/>
        <v>0</v>
      </c>
      <c r="AU249" s="33">
        <f t="shared" si="284"/>
        <v>0</v>
      </c>
      <c r="AV249" s="25"/>
      <c r="AW249" s="74">
        <f t="shared" si="285"/>
        <v>0</v>
      </c>
      <c r="AX249" s="75">
        <f t="shared" si="286"/>
        <v>0</v>
      </c>
      <c r="AY249" s="76">
        <f t="shared" si="287"/>
        <v>0</v>
      </c>
      <c r="BB249" s="59">
        <f t="shared" si="288"/>
        <v>0</v>
      </c>
      <c r="BC249" s="59">
        <f t="shared" si="289"/>
        <v>0</v>
      </c>
      <c r="BD249" s="59">
        <f t="shared" si="290"/>
        <v>0</v>
      </c>
      <c r="BF249" s="59">
        <f t="shared" si="291"/>
        <v>0</v>
      </c>
      <c r="BG249" s="59">
        <f t="shared" si="292"/>
        <v>0</v>
      </c>
      <c r="BH249" s="59">
        <f t="shared" si="293"/>
        <v>0</v>
      </c>
      <c r="BI249" s="58">
        <f t="shared" si="294"/>
        <v>0</v>
      </c>
      <c r="BK249" s="59">
        <f t="shared" si="295"/>
        <v>0</v>
      </c>
      <c r="BL249" s="59">
        <f t="shared" si="296"/>
        <v>0</v>
      </c>
      <c r="BM249" s="59">
        <f t="shared" si="297"/>
        <v>0</v>
      </c>
      <c r="BN249" s="58">
        <f t="shared" si="298"/>
        <v>0</v>
      </c>
      <c r="BP249" s="58">
        <f t="shared" si="299"/>
        <v>0</v>
      </c>
      <c r="BR249" s="57">
        <f t="shared" si="300"/>
        <v>0</v>
      </c>
      <c r="BS249" s="57">
        <f t="shared" si="301"/>
        <v>0</v>
      </c>
      <c r="BT249" s="59">
        <f t="shared" si="302"/>
        <v>0</v>
      </c>
      <c r="BU249" s="58">
        <f t="shared" si="303"/>
        <v>0</v>
      </c>
      <c r="BW249" s="56">
        <f t="shared" si="304"/>
        <v>0</v>
      </c>
      <c r="BX249" s="14">
        <f t="shared" si="305"/>
        <v>0</v>
      </c>
      <c r="BY249" s="59">
        <f t="shared" si="306"/>
        <v>0</v>
      </c>
      <c r="BZ249" s="58">
        <f t="shared" si="307"/>
        <v>0</v>
      </c>
      <c r="CB249" s="58">
        <f t="shared" si="308"/>
        <v>0</v>
      </c>
      <c r="CD249" s="58">
        <f t="shared" si="309"/>
        <v>0</v>
      </c>
      <c r="CG249" s="59">
        <f t="shared" si="310"/>
        <v>0</v>
      </c>
      <c r="CH249" s="59">
        <f t="shared" si="311"/>
        <v>0</v>
      </c>
      <c r="CI249" s="59">
        <f t="shared" si="312"/>
        <v>0</v>
      </c>
      <c r="CK249" s="59">
        <f t="shared" si="313"/>
        <v>0</v>
      </c>
      <c r="CL249" s="59">
        <f t="shared" si="314"/>
        <v>0</v>
      </c>
      <c r="CM249" s="59">
        <f t="shared" si="315"/>
        <v>0</v>
      </c>
      <c r="CN249" s="58">
        <f t="shared" si="316"/>
        <v>0</v>
      </c>
      <c r="CP249" s="59">
        <f t="shared" si="317"/>
        <v>0</v>
      </c>
      <c r="CQ249" s="59">
        <f t="shared" si="318"/>
        <v>0</v>
      </c>
      <c r="CR249" s="59">
        <f t="shared" si="319"/>
        <v>0</v>
      </c>
      <c r="CS249" s="58">
        <f t="shared" si="320"/>
        <v>0</v>
      </c>
      <c r="CU249" s="59">
        <f t="shared" si="321"/>
        <v>0</v>
      </c>
      <c r="CV249" s="59">
        <f t="shared" si="322"/>
        <v>0</v>
      </c>
      <c r="CX249" s="59">
        <f t="shared" si="323"/>
        <v>0</v>
      </c>
      <c r="CY249" s="59">
        <f t="shared" si="324"/>
        <v>0</v>
      </c>
      <c r="CZ249" s="58">
        <f t="shared" si="325"/>
        <v>0</v>
      </c>
      <c r="DB249" s="59">
        <f t="shared" si="326"/>
        <v>0</v>
      </c>
      <c r="DC249" s="59">
        <f t="shared" si="327"/>
        <v>0</v>
      </c>
      <c r="DD249" s="58">
        <f t="shared" si="328"/>
        <v>0</v>
      </c>
      <c r="DF249" s="58">
        <f t="shared" si="329"/>
        <v>0</v>
      </c>
      <c r="DH249" s="58">
        <f t="shared" si="330"/>
        <v>0</v>
      </c>
      <c r="DJ249" s="57">
        <f t="shared" si="331"/>
        <v>0</v>
      </c>
      <c r="DK249" s="57">
        <f t="shared" si="332"/>
        <v>0</v>
      </c>
      <c r="DL249" s="59">
        <f t="shared" si="333"/>
        <v>0</v>
      </c>
      <c r="DM249" s="58">
        <f t="shared" si="334"/>
        <v>0</v>
      </c>
      <c r="DO249" s="56">
        <f t="shared" si="335"/>
        <v>0</v>
      </c>
      <c r="DP249" s="14">
        <f t="shared" si="336"/>
        <v>0</v>
      </c>
      <c r="DQ249" s="59">
        <f t="shared" si="337"/>
        <v>0</v>
      </c>
      <c r="DR249" s="49">
        <f t="shared" si="338"/>
        <v>0</v>
      </c>
      <c r="DT249" s="58">
        <f t="shared" si="339"/>
        <v>0</v>
      </c>
      <c r="DU249" s="58"/>
      <c r="DV249" s="59">
        <f t="shared" si="340"/>
        <v>0</v>
      </c>
      <c r="DX249" s="58">
        <f t="shared" si="341"/>
        <v>0</v>
      </c>
      <c r="EA249" s="59">
        <f t="shared" si="342"/>
        <v>0</v>
      </c>
      <c r="EB249" s="59">
        <f t="shared" si="343"/>
        <v>0</v>
      </c>
      <c r="EC249" s="58">
        <f t="shared" si="344"/>
        <v>0</v>
      </c>
      <c r="EE249" s="29">
        <f t="shared" si="345"/>
        <v>0</v>
      </c>
      <c r="EF249" s="29">
        <f t="shared" si="346"/>
        <v>0</v>
      </c>
      <c r="EG249" s="58">
        <f t="shared" si="347"/>
        <v>0</v>
      </c>
      <c r="EI249" s="58">
        <f t="shared" si="348"/>
        <v>0</v>
      </c>
      <c r="EK249" s="59">
        <v>247</v>
      </c>
      <c r="EL249" s="59">
        <f>APE!$N$91*EO248</f>
        <v>0</v>
      </c>
      <c r="EM249" s="59">
        <f>IF(EK249&gt;APE!$O$91,0,IF(EK249&gt;APE!$P$91,IF(APE!$E$91="SAC",APE!$C$93/(APE!$O$91-APE!$P$91),IF(APE!$E$91="PRICE",IF(EK249&gt;APE!$D$91,EN249-EL249,EN249-EL249-APE!$C$95/APE!$D$91),0)),0))</f>
        <v>0</v>
      </c>
      <c r="EN249" s="59">
        <f>IF(EK249&gt;APE!$O$91,0,IF(APE!$E$91="SAC",EL249+EM249,IF(APE!$E$91="PRICE",IF(EK249&gt;APE!$P$91,APE!$C$93*APE!$G$91,EL249),0)))</f>
        <v>0</v>
      </c>
      <c r="EO249" s="59">
        <f t="shared" si="349"/>
        <v>0</v>
      </c>
    </row>
    <row r="250" spans="21:145" x14ac:dyDescent="0.25">
      <c r="U250" s="61">
        <f t="shared" si="272"/>
        <v>52840</v>
      </c>
      <c r="V250" s="25">
        <f t="shared" si="270"/>
        <v>2044</v>
      </c>
      <c r="W250" s="25">
        <f t="shared" si="271"/>
        <v>8</v>
      </c>
      <c r="X250" s="25"/>
      <c r="Y250" s="25"/>
      <c r="Z250" s="62">
        <f t="shared" si="273"/>
        <v>0</v>
      </c>
      <c r="AA250" s="62">
        <f t="shared" si="274"/>
        <v>0</v>
      </c>
      <c r="AB250" s="62">
        <f t="shared" si="275"/>
        <v>0</v>
      </c>
      <c r="AC250" s="33">
        <f t="shared" si="276"/>
        <v>0</v>
      </c>
      <c r="AD250" s="69">
        <f t="shared" si="277"/>
        <v>0.84807608392333989</v>
      </c>
      <c r="AE250" s="70">
        <f t="shared" si="278"/>
        <v>0</v>
      </c>
      <c r="AF250" s="25"/>
      <c r="AG250" s="25"/>
      <c r="AH250" s="25"/>
      <c r="AI250" s="25"/>
      <c r="AJ250" s="25"/>
      <c r="AK250" s="25"/>
      <c r="AL250" s="25"/>
      <c r="AM250" s="75">
        <f t="shared" si="350"/>
        <v>0</v>
      </c>
      <c r="AN250" s="25"/>
      <c r="AO250" s="74">
        <f t="shared" si="279"/>
        <v>0</v>
      </c>
      <c r="AP250" s="75">
        <f t="shared" si="280"/>
        <v>0</v>
      </c>
      <c r="AQ250" s="76">
        <f t="shared" si="281"/>
        <v>0</v>
      </c>
      <c r="AR250" s="25"/>
      <c r="AS250" s="75">
        <f t="shared" si="282"/>
        <v>0</v>
      </c>
      <c r="AT250" s="74">
        <f t="shared" si="283"/>
        <v>0</v>
      </c>
      <c r="AU250" s="33">
        <f t="shared" si="284"/>
        <v>0</v>
      </c>
      <c r="AV250" s="25"/>
      <c r="AW250" s="74">
        <f t="shared" si="285"/>
        <v>0</v>
      </c>
      <c r="AX250" s="75">
        <f t="shared" si="286"/>
        <v>0</v>
      </c>
      <c r="AY250" s="76">
        <f t="shared" si="287"/>
        <v>0</v>
      </c>
      <c r="BB250" s="59">
        <f t="shared" si="288"/>
        <v>0</v>
      </c>
      <c r="BC250" s="59">
        <f t="shared" si="289"/>
        <v>0</v>
      </c>
      <c r="BD250" s="59">
        <f t="shared" si="290"/>
        <v>0</v>
      </c>
      <c r="BF250" s="59">
        <f t="shared" si="291"/>
        <v>0</v>
      </c>
      <c r="BG250" s="59">
        <f t="shared" si="292"/>
        <v>0</v>
      </c>
      <c r="BH250" s="59">
        <f t="shared" si="293"/>
        <v>0</v>
      </c>
      <c r="BI250" s="58">
        <f t="shared" si="294"/>
        <v>0</v>
      </c>
      <c r="BK250" s="59">
        <f t="shared" si="295"/>
        <v>0</v>
      </c>
      <c r="BL250" s="59">
        <f t="shared" si="296"/>
        <v>0</v>
      </c>
      <c r="BM250" s="59">
        <f t="shared" si="297"/>
        <v>0</v>
      </c>
      <c r="BN250" s="58">
        <f t="shared" si="298"/>
        <v>0</v>
      </c>
      <c r="BP250" s="58">
        <f t="shared" si="299"/>
        <v>0</v>
      </c>
      <c r="BR250" s="57">
        <f t="shared" si="300"/>
        <v>0</v>
      </c>
      <c r="BS250" s="57">
        <f t="shared" si="301"/>
        <v>0</v>
      </c>
      <c r="BT250" s="59">
        <f t="shared" si="302"/>
        <v>0</v>
      </c>
      <c r="BU250" s="58">
        <f t="shared" si="303"/>
        <v>0</v>
      </c>
      <c r="BW250" s="56">
        <f t="shared" si="304"/>
        <v>0</v>
      </c>
      <c r="BX250" s="14">
        <f t="shared" si="305"/>
        <v>0</v>
      </c>
      <c r="BY250" s="59">
        <f t="shared" si="306"/>
        <v>0</v>
      </c>
      <c r="BZ250" s="58">
        <f t="shared" si="307"/>
        <v>0</v>
      </c>
      <c r="CB250" s="58">
        <f t="shared" si="308"/>
        <v>0</v>
      </c>
      <c r="CD250" s="58">
        <f t="shared" si="309"/>
        <v>0</v>
      </c>
      <c r="CG250" s="59">
        <f t="shared" si="310"/>
        <v>0</v>
      </c>
      <c r="CH250" s="59">
        <f t="shared" si="311"/>
        <v>0</v>
      </c>
      <c r="CI250" s="59">
        <f t="shared" si="312"/>
        <v>0</v>
      </c>
      <c r="CK250" s="59">
        <f t="shared" si="313"/>
        <v>0</v>
      </c>
      <c r="CL250" s="59">
        <f t="shared" si="314"/>
        <v>0</v>
      </c>
      <c r="CM250" s="59">
        <f t="shared" si="315"/>
        <v>0</v>
      </c>
      <c r="CN250" s="58">
        <f t="shared" si="316"/>
        <v>0</v>
      </c>
      <c r="CP250" s="59">
        <f t="shared" si="317"/>
        <v>0</v>
      </c>
      <c r="CQ250" s="59">
        <f t="shared" si="318"/>
        <v>0</v>
      </c>
      <c r="CR250" s="59">
        <f t="shared" si="319"/>
        <v>0</v>
      </c>
      <c r="CS250" s="58">
        <f t="shared" si="320"/>
        <v>0</v>
      </c>
      <c r="CU250" s="59">
        <f t="shared" si="321"/>
        <v>0</v>
      </c>
      <c r="CV250" s="59">
        <f t="shared" si="322"/>
        <v>0</v>
      </c>
      <c r="CX250" s="59">
        <f t="shared" si="323"/>
        <v>0</v>
      </c>
      <c r="CY250" s="59">
        <f t="shared" si="324"/>
        <v>0</v>
      </c>
      <c r="CZ250" s="58">
        <f t="shared" si="325"/>
        <v>0</v>
      </c>
      <c r="DB250" s="59">
        <f t="shared" si="326"/>
        <v>0</v>
      </c>
      <c r="DC250" s="59">
        <f t="shared" si="327"/>
        <v>0</v>
      </c>
      <c r="DD250" s="58">
        <f t="shared" si="328"/>
        <v>0</v>
      </c>
      <c r="DF250" s="58">
        <f t="shared" si="329"/>
        <v>0</v>
      </c>
      <c r="DH250" s="58">
        <f t="shared" si="330"/>
        <v>0</v>
      </c>
      <c r="DJ250" s="57">
        <f t="shared" si="331"/>
        <v>0</v>
      </c>
      <c r="DK250" s="57">
        <f t="shared" si="332"/>
        <v>0</v>
      </c>
      <c r="DL250" s="59">
        <f t="shared" si="333"/>
        <v>0</v>
      </c>
      <c r="DM250" s="58">
        <f t="shared" si="334"/>
        <v>0</v>
      </c>
      <c r="DO250" s="56">
        <f t="shared" si="335"/>
        <v>0</v>
      </c>
      <c r="DP250" s="14">
        <f t="shared" si="336"/>
        <v>0</v>
      </c>
      <c r="DQ250" s="59">
        <f t="shared" si="337"/>
        <v>0</v>
      </c>
      <c r="DR250" s="49">
        <f t="shared" si="338"/>
        <v>0</v>
      </c>
      <c r="DT250" s="58">
        <f t="shared" si="339"/>
        <v>0</v>
      </c>
      <c r="DU250" s="58"/>
      <c r="DV250" s="59">
        <f t="shared" si="340"/>
        <v>0</v>
      </c>
      <c r="DX250" s="58">
        <f t="shared" si="341"/>
        <v>0</v>
      </c>
      <c r="EA250" s="59">
        <f t="shared" si="342"/>
        <v>0</v>
      </c>
      <c r="EB250" s="59">
        <f t="shared" si="343"/>
        <v>0</v>
      </c>
      <c r="EC250" s="58">
        <f t="shared" si="344"/>
        <v>0</v>
      </c>
      <c r="EE250" s="29">
        <f t="shared" si="345"/>
        <v>0</v>
      </c>
      <c r="EF250" s="29">
        <f t="shared" si="346"/>
        <v>0</v>
      </c>
      <c r="EG250" s="58">
        <f t="shared" si="347"/>
        <v>0</v>
      </c>
      <c r="EI250" s="58">
        <f t="shared" si="348"/>
        <v>0</v>
      </c>
      <c r="EK250" s="59">
        <v>248</v>
      </c>
      <c r="EL250" s="59">
        <f>APE!$N$91*EO249</f>
        <v>0</v>
      </c>
      <c r="EM250" s="59">
        <f>IF(EK250&gt;APE!$O$91,0,IF(EK250&gt;APE!$P$91,IF(APE!$E$91="SAC",APE!$C$93/(APE!$O$91-APE!$P$91),IF(APE!$E$91="PRICE",IF(EK250&gt;APE!$D$91,EN250-EL250,EN250-EL250-APE!$C$95/APE!$D$91),0)),0))</f>
        <v>0</v>
      </c>
      <c r="EN250" s="59">
        <f>IF(EK250&gt;APE!$O$91,0,IF(APE!$E$91="SAC",EL250+EM250,IF(APE!$E$91="PRICE",IF(EK250&gt;APE!$P$91,APE!$C$93*APE!$G$91,EL250),0)))</f>
        <v>0</v>
      </c>
      <c r="EO250" s="59">
        <f t="shared" si="349"/>
        <v>0</v>
      </c>
    </row>
    <row r="251" spans="21:145" x14ac:dyDescent="0.25">
      <c r="U251" s="61">
        <f t="shared" si="272"/>
        <v>52870</v>
      </c>
      <c r="V251" s="25">
        <f t="shared" si="270"/>
        <v>2044</v>
      </c>
      <c r="W251" s="25">
        <f t="shared" si="271"/>
        <v>9</v>
      </c>
      <c r="X251" s="25"/>
      <c r="Y251" s="25"/>
      <c r="Z251" s="62">
        <f t="shared" si="273"/>
        <v>0</v>
      </c>
      <c r="AA251" s="62">
        <f t="shared" si="274"/>
        <v>0</v>
      </c>
      <c r="AB251" s="62">
        <f t="shared" si="275"/>
        <v>0</v>
      </c>
      <c r="AC251" s="33">
        <f t="shared" si="276"/>
        <v>0</v>
      </c>
      <c r="AD251" s="69">
        <f t="shared" si="277"/>
        <v>0.84751276240797024</v>
      </c>
      <c r="AE251" s="70">
        <f t="shared" si="278"/>
        <v>0</v>
      </c>
      <c r="AF251" s="25"/>
      <c r="AG251" s="25"/>
      <c r="AH251" s="25"/>
      <c r="AI251" s="25"/>
      <c r="AJ251" s="25"/>
      <c r="AK251" s="25"/>
      <c r="AL251" s="25"/>
      <c r="AM251" s="75">
        <f t="shared" si="350"/>
        <v>0</v>
      </c>
      <c r="AN251" s="25"/>
      <c r="AO251" s="74">
        <f t="shared" si="279"/>
        <v>0</v>
      </c>
      <c r="AP251" s="75">
        <f t="shared" si="280"/>
        <v>0</v>
      </c>
      <c r="AQ251" s="76">
        <f t="shared" si="281"/>
        <v>0</v>
      </c>
      <c r="AR251" s="25"/>
      <c r="AS251" s="75">
        <f t="shared" si="282"/>
        <v>0</v>
      </c>
      <c r="AT251" s="74">
        <f t="shared" si="283"/>
        <v>0</v>
      </c>
      <c r="AU251" s="33">
        <f t="shared" si="284"/>
        <v>0</v>
      </c>
      <c r="AV251" s="25"/>
      <c r="AW251" s="74">
        <f t="shared" si="285"/>
        <v>0</v>
      </c>
      <c r="AX251" s="75">
        <f t="shared" si="286"/>
        <v>0</v>
      </c>
      <c r="AY251" s="76">
        <f t="shared" si="287"/>
        <v>0</v>
      </c>
      <c r="BB251" s="59">
        <f t="shared" si="288"/>
        <v>0</v>
      </c>
      <c r="BC251" s="59">
        <f t="shared" si="289"/>
        <v>0</v>
      </c>
      <c r="BD251" s="59">
        <f t="shared" si="290"/>
        <v>0</v>
      </c>
      <c r="BF251" s="59">
        <f t="shared" si="291"/>
        <v>0</v>
      </c>
      <c r="BG251" s="59">
        <f t="shared" si="292"/>
        <v>0</v>
      </c>
      <c r="BH251" s="59">
        <f t="shared" si="293"/>
        <v>0</v>
      </c>
      <c r="BI251" s="58">
        <f t="shared" si="294"/>
        <v>0</v>
      </c>
      <c r="BK251" s="59">
        <f t="shared" si="295"/>
        <v>0</v>
      </c>
      <c r="BL251" s="59">
        <f t="shared" si="296"/>
        <v>0</v>
      </c>
      <c r="BM251" s="59">
        <f t="shared" si="297"/>
        <v>0</v>
      </c>
      <c r="BN251" s="58">
        <f t="shared" si="298"/>
        <v>0</v>
      </c>
      <c r="BP251" s="58">
        <f t="shared" si="299"/>
        <v>0</v>
      </c>
      <c r="BR251" s="57">
        <f t="shared" si="300"/>
        <v>0</v>
      </c>
      <c r="BS251" s="57">
        <f t="shared" si="301"/>
        <v>0</v>
      </c>
      <c r="BT251" s="59">
        <f t="shared" si="302"/>
        <v>0</v>
      </c>
      <c r="BU251" s="58">
        <f t="shared" si="303"/>
        <v>0</v>
      </c>
      <c r="BW251" s="56">
        <f t="shared" si="304"/>
        <v>0</v>
      </c>
      <c r="BX251" s="14">
        <f t="shared" si="305"/>
        <v>0</v>
      </c>
      <c r="BY251" s="59">
        <f t="shared" si="306"/>
        <v>0</v>
      </c>
      <c r="BZ251" s="58">
        <f t="shared" si="307"/>
        <v>0</v>
      </c>
      <c r="CB251" s="58">
        <f t="shared" si="308"/>
        <v>0</v>
      </c>
      <c r="CD251" s="58">
        <f t="shared" si="309"/>
        <v>0</v>
      </c>
      <c r="CG251" s="59">
        <f t="shared" si="310"/>
        <v>0</v>
      </c>
      <c r="CH251" s="59">
        <f t="shared" si="311"/>
        <v>0</v>
      </c>
      <c r="CI251" s="59">
        <f t="shared" si="312"/>
        <v>0</v>
      </c>
      <c r="CK251" s="59">
        <f t="shared" si="313"/>
        <v>0</v>
      </c>
      <c r="CL251" s="59">
        <f t="shared" si="314"/>
        <v>0</v>
      </c>
      <c r="CM251" s="59">
        <f t="shared" si="315"/>
        <v>0</v>
      </c>
      <c r="CN251" s="58">
        <f t="shared" si="316"/>
        <v>0</v>
      </c>
      <c r="CP251" s="59">
        <f t="shared" si="317"/>
        <v>0</v>
      </c>
      <c r="CQ251" s="59">
        <f t="shared" si="318"/>
        <v>0</v>
      </c>
      <c r="CR251" s="59">
        <f t="shared" si="319"/>
        <v>0</v>
      </c>
      <c r="CS251" s="58">
        <f t="shared" si="320"/>
        <v>0</v>
      </c>
      <c r="CU251" s="59">
        <f t="shared" si="321"/>
        <v>0</v>
      </c>
      <c r="CV251" s="59">
        <f t="shared" si="322"/>
        <v>0</v>
      </c>
      <c r="CX251" s="59">
        <f t="shared" si="323"/>
        <v>0</v>
      </c>
      <c r="CY251" s="59">
        <f t="shared" si="324"/>
        <v>0</v>
      </c>
      <c r="CZ251" s="58">
        <f t="shared" si="325"/>
        <v>0</v>
      </c>
      <c r="DB251" s="59">
        <f t="shared" si="326"/>
        <v>0</v>
      </c>
      <c r="DC251" s="59">
        <f t="shared" si="327"/>
        <v>0</v>
      </c>
      <c r="DD251" s="58">
        <f t="shared" si="328"/>
        <v>0</v>
      </c>
      <c r="DF251" s="58">
        <f t="shared" si="329"/>
        <v>0</v>
      </c>
      <c r="DH251" s="58">
        <f t="shared" si="330"/>
        <v>0</v>
      </c>
      <c r="DJ251" s="57">
        <f t="shared" si="331"/>
        <v>0</v>
      </c>
      <c r="DK251" s="57">
        <f t="shared" si="332"/>
        <v>0</v>
      </c>
      <c r="DL251" s="59">
        <f t="shared" si="333"/>
        <v>0</v>
      </c>
      <c r="DM251" s="58">
        <f t="shared" si="334"/>
        <v>0</v>
      </c>
      <c r="DO251" s="56">
        <f t="shared" si="335"/>
        <v>0</v>
      </c>
      <c r="DP251" s="14">
        <f t="shared" si="336"/>
        <v>0</v>
      </c>
      <c r="DQ251" s="59">
        <f t="shared" si="337"/>
        <v>0</v>
      </c>
      <c r="DR251" s="49">
        <f t="shared" si="338"/>
        <v>0</v>
      </c>
      <c r="DT251" s="58">
        <f t="shared" si="339"/>
        <v>0</v>
      </c>
      <c r="DU251" s="58"/>
      <c r="DV251" s="59">
        <f t="shared" si="340"/>
        <v>0</v>
      </c>
      <c r="DX251" s="58">
        <f t="shared" si="341"/>
        <v>0</v>
      </c>
      <c r="EA251" s="59">
        <f t="shared" si="342"/>
        <v>0</v>
      </c>
      <c r="EB251" s="59">
        <f t="shared" si="343"/>
        <v>0</v>
      </c>
      <c r="EC251" s="58">
        <f t="shared" si="344"/>
        <v>0</v>
      </c>
      <c r="EE251" s="29">
        <f t="shared" si="345"/>
        <v>0</v>
      </c>
      <c r="EF251" s="29">
        <f t="shared" si="346"/>
        <v>0</v>
      </c>
      <c r="EG251" s="58">
        <f t="shared" si="347"/>
        <v>0</v>
      </c>
      <c r="EI251" s="58">
        <f t="shared" si="348"/>
        <v>0</v>
      </c>
      <c r="EK251" s="59">
        <v>249</v>
      </c>
      <c r="EL251" s="59">
        <f>APE!$N$91*EO250</f>
        <v>0</v>
      </c>
      <c r="EM251" s="59">
        <f>IF(EK251&gt;APE!$O$91,0,IF(EK251&gt;APE!$P$91,IF(APE!$E$91="SAC",APE!$C$93/(APE!$O$91-APE!$P$91),IF(APE!$E$91="PRICE",IF(EK251&gt;APE!$D$91,EN251-EL251,EN251-EL251-APE!$C$95/APE!$D$91),0)),0))</f>
        <v>0</v>
      </c>
      <c r="EN251" s="59">
        <f>IF(EK251&gt;APE!$O$91,0,IF(APE!$E$91="SAC",EL251+EM251,IF(APE!$E$91="PRICE",IF(EK251&gt;APE!$P$91,APE!$C$93*APE!$G$91,EL251),0)))</f>
        <v>0</v>
      </c>
      <c r="EO251" s="59">
        <f t="shared" si="349"/>
        <v>0</v>
      </c>
    </row>
    <row r="252" spans="21:145" x14ac:dyDescent="0.25">
      <c r="U252" s="61">
        <f t="shared" si="272"/>
        <v>52901</v>
      </c>
      <c r="V252" s="25">
        <f t="shared" si="270"/>
        <v>2044</v>
      </c>
      <c r="W252" s="25">
        <f t="shared" si="271"/>
        <v>10</v>
      </c>
      <c r="X252" s="25"/>
      <c r="Y252" s="25"/>
      <c r="Z252" s="62">
        <f t="shared" si="273"/>
        <v>0</v>
      </c>
      <c r="AA252" s="62">
        <f t="shared" si="274"/>
        <v>0</v>
      </c>
      <c r="AB252" s="62">
        <f t="shared" si="275"/>
        <v>0</v>
      </c>
      <c r="AC252" s="33">
        <f t="shared" si="276"/>
        <v>0</v>
      </c>
      <c r="AD252" s="69">
        <f t="shared" si="277"/>
        <v>0.84694981507026668</v>
      </c>
      <c r="AE252" s="70">
        <f t="shared" si="278"/>
        <v>0</v>
      </c>
      <c r="AF252" s="25"/>
      <c r="AG252" s="25"/>
      <c r="AH252" s="25"/>
      <c r="AI252" s="25"/>
      <c r="AJ252" s="25"/>
      <c r="AK252" s="25"/>
      <c r="AL252" s="25"/>
      <c r="AM252" s="75">
        <f t="shared" si="350"/>
        <v>0</v>
      </c>
      <c r="AN252" s="25"/>
      <c r="AO252" s="74">
        <f t="shared" si="279"/>
        <v>0</v>
      </c>
      <c r="AP252" s="75">
        <f t="shared" si="280"/>
        <v>0</v>
      </c>
      <c r="AQ252" s="76">
        <f t="shared" si="281"/>
        <v>0</v>
      </c>
      <c r="AR252" s="25"/>
      <c r="AS252" s="75">
        <f t="shared" si="282"/>
        <v>0</v>
      </c>
      <c r="AT252" s="74">
        <f t="shared" si="283"/>
        <v>0</v>
      </c>
      <c r="AU252" s="33">
        <f t="shared" si="284"/>
        <v>0</v>
      </c>
      <c r="AV252" s="25"/>
      <c r="AW252" s="74">
        <f t="shared" si="285"/>
        <v>0</v>
      </c>
      <c r="AX252" s="75">
        <f t="shared" si="286"/>
        <v>0</v>
      </c>
      <c r="AY252" s="76">
        <f t="shared" si="287"/>
        <v>0</v>
      </c>
      <c r="BB252" s="59">
        <f t="shared" si="288"/>
        <v>0</v>
      </c>
      <c r="BC252" s="59">
        <f t="shared" si="289"/>
        <v>0</v>
      </c>
      <c r="BD252" s="59">
        <f t="shared" si="290"/>
        <v>0</v>
      </c>
      <c r="BF252" s="59">
        <f t="shared" si="291"/>
        <v>0</v>
      </c>
      <c r="BG252" s="59">
        <f t="shared" si="292"/>
        <v>0</v>
      </c>
      <c r="BH252" s="59">
        <f t="shared" si="293"/>
        <v>0</v>
      </c>
      <c r="BI252" s="58">
        <f t="shared" si="294"/>
        <v>0</v>
      </c>
      <c r="BK252" s="59">
        <f t="shared" si="295"/>
        <v>0</v>
      </c>
      <c r="BL252" s="59">
        <f t="shared" si="296"/>
        <v>0</v>
      </c>
      <c r="BM252" s="59">
        <f t="shared" si="297"/>
        <v>0</v>
      </c>
      <c r="BN252" s="58">
        <f t="shared" si="298"/>
        <v>0</v>
      </c>
      <c r="BP252" s="58">
        <f t="shared" si="299"/>
        <v>0</v>
      </c>
      <c r="BR252" s="57">
        <f t="shared" si="300"/>
        <v>0</v>
      </c>
      <c r="BS252" s="57">
        <f t="shared" si="301"/>
        <v>0</v>
      </c>
      <c r="BT252" s="59">
        <f t="shared" si="302"/>
        <v>0</v>
      </c>
      <c r="BU252" s="58">
        <f t="shared" si="303"/>
        <v>0</v>
      </c>
      <c r="BW252" s="56">
        <f t="shared" si="304"/>
        <v>0</v>
      </c>
      <c r="BX252" s="14">
        <f t="shared" si="305"/>
        <v>0</v>
      </c>
      <c r="BY252" s="59">
        <f t="shared" si="306"/>
        <v>0</v>
      </c>
      <c r="BZ252" s="58">
        <f t="shared" si="307"/>
        <v>0</v>
      </c>
      <c r="CB252" s="58">
        <f t="shared" si="308"/>
        <v>0</v>
      </c>
      <c r="CD252" s="58">
        <f t="shared" si="309"/>
        <v>0</v>
      </c>
      <c r="CG252" s="59">
        <f t="shared" si="310"/>
        <v>0</v>
      </c>
      <c r="CH252" s="59">
        <f t="shared" si="311"/>
        <v>0</v>
      </c>
      <c r="CI252" s="59">
        <f t="shared" si="312"/>
        <v>0</v>
      </c>
      <c r="CK252" s="59">
        <f t="shared" si="313"/>
        <v>0</v>
      </c>
      <c r="CL252" s="59">
        <f t="shared" si="314"/>
        <v>0</v>
      </c>
      <c r="CM252" s="59">
        <f t="shared" si="315"/>
        <v>0</v>
      </c>
      <c r="CN252" s="58">
        <f t="shared" si="316"/>
        <v>0</v>
      </c>
      <c r="CP252" s="59">
        <f t="shared" si="317"/>
        <v>0</v>
      </c>
      <c r="CQ252" s="59">
        <f t="shared" si="318"/>
        <v>0</v>
      </c>
      <c r="CR252" s="59">
        <f t="shared" si="319"/>
        <v>0</v>
      </c>
      <c r="CS252" s="58">
        <f t="shared" si="320"/>
        <v>0</v>
      </c>
      <c r="CU252" s="59">
        <f t="shared" si="321"/>
        <v>0</v>
      </c>
      <c r="CV252" s="59">
        <f t="shared" si="322"/>
        <v>0</v>
      </c>
      <c r="CX252" s="59">
        <f t="shared" si="323"/>
        <v>0</v>
      </c>
      <c r="CY252" s="59">
        <f t="shared" si="324"/>
        <v>0</v>
      </c>
      <c r="CZ252" s="58">
        <f t="shared" si="325"/>
        <v>0</v>
      </c>
      <c r="DB252" s="59">
        <f t="shared" si="326"/>
        <v>0</v>
      </c>
      <c r="DC252" s="59">
        <f t="shared" si="327"/>
        <v>0</v>
      </c>
      <c r="DD252" s="58">
        <f t="shared" si="328"/>
        <v>0</v>
      </c>
      <c r="DF252" s="58">
        <f t="shared" si="329"/>
        <v>0</v>
      </c>
      <c r="DH252" s="58">
        <f t="shared" si="330"/>
        <v>0</v>
      </c>
      <c r="DJ252" s="57">
        <f t="shared" si="331"/>
        <v>0</v>
      </c>
      <c r="DK252" s="57">
        <f t="shared" si="332"/>
        <v>0</v>
      </c>
      <c r="DL252" s="59">
        <f t="shared" si="333"/>
        <v>0</v>
      </c>
      <c r="DM252" s="58">
        <f t="shared" si="334"/>
        <v>0</v>
      </c>
      <c r="DO252" s="56">
        <f t="shared" si="335"/>
        <v>0</v>
      </c>
      <c r="DP252" s="14">
        <f t="shared" si="336"/>
        <v>0</v>
      </c>
      <c r="DQ252" s="59">
        <f t="shared" si="337"/>
        <v>0</v>
      </c>
      <c r="DR252" s="49">
        <f t="shared" si="338"/>
        <v>0</v>
      </c>
      <c r="DT252" s="58">
        <f t="shared" si="339"/>
        <v>0</v>
      </c>
      <c r="DU252" s="58"/>
      <c r="DV252" s="59">
        <f t="shared" si="340"/>
        <v>0</v>
      </c>
      <c r="DX252" s="58">
        <f t="shared" si="341"/>
        <v>0</v>
      </c>
      <c r="EA252" s="59">
        <f t="shared" si="342"/>
        <v>0</v>
      </c>
      <c r="EB252" s="59">
        <f t="shared" si="343"/>
        <v>0</v>
      </c>
      <c r="EC252" s="58">
        <f t="shared" si="344"/>
        <v>0</v>
      </c>
      <c r="EE252" s="29">
        <f t="shared" si="345"/>
        <v>0</v>
      </c>
      <c r="EF252" s="29">
        <f t="shared" si="346"/>
        <v>0</v>
      </c>
      <c r="EG252" s="58">
        <f t="shared" si="347"/>
        <v>0</v>
      </c>
      <c r="EI252" s="58">
        <f t="shared" si="348"/>
        <v>0</v>
      </c>
      <c r="EK252" s="59">
        <v>250</v>
      </c>
      <c r="EL252" s="59">
        <f>APE!$N$91*EO251</f>
        <v>0</v>
      </c>
      <c r="EM252" s="59">
        <f>IF(EK252&gt;APE!$O$91,0,IF(EK252&gt;APE!$P$91,IF(APE!$E$91="SAC",APE!$C$93/(APE!$O$91-APE!$P$91),IF(APE!$E$91="PRICE",IF(EK252&gt;APE!$D$91,EN252-EL252,EN252-EL252-APE!$C$95/APE!$D$91),0)),0))</f>
        <v>0</v>
      </c>
      <c r="EN252" s="59">
        <f>IF(EK252&gt;APE!$O$91,0,IF(APE!$E$91="SAC",EL252+EM252,IF(APE!$E$91="PRICE",IF(EK252&gt;APE!$P$91,APE!$C$93*APE!$G$91,EL252),0)))</f>
        <v>0</v>
      </c>
      <c r="EO252" s="59">
        <f t="shared" si="349"/>
        <v>0</v>
      </c>
    </row>
    <row r="253" spans="21:145" x14ac:dyDescent="0.25">
      <c r="U253" s="61">
        <f t="shared" si="272"/>
        <v>52931</v>
      </c>
      <c r="V253" s="25">
        <f t="shared" si="270"/>
        <v>2044</v>
      </c>
      <c r="W253" s="25">
        <f t="shared" si="271"/>
        <v>11</v>
      </c>
      <c r="X253" s="25"/>
      <c r="Y253" s="25"/>
      <c r="Z253" s="62">
        <f t="shared" si="273"/>
        <v>0</v>
      </c>
      <c r="AA253" s="62">
        <f t="shared" si="274"/>
        <v>0</v>
      </c>
      <c r="AB253" s="62">
        <f t="shared" si="275"/>
        <v>0</v>
      </c>
      <c r="AC253" s="33">
        <f t="shared" si="276"/>
        <v>0</v>
      </c>
      <c r="AD253" s="69">
        <f t="shared" si="277"/>
        <v>0.84638724166168733</v>
      </c>
      <c r="AE253" s="70">
        <f t="shared" si="278"/>
        <v>0</v>
      </c>
      <c r="AF253" s="25"/>
      <c r="AG253" s="25"/>
      <c r="AH253" s="25"/>
      <c r="AI253" s="25"/>
      <c r="AJ253" s="25"/>
      <c r="AK253" s="25"/>
      <c r="AL253" s="25"/>
      <c r="AM253" s="75">
        <f t="shared" si="350"/>
        <v>0</v>
      </c>
      <c r="AN253" s="25"/>
      <c r="AO253" s="74">
        <f t="shared" si="279"/>
        <v>0</v>
      </c>
      <c r="AP253" s="75">
        <f t="shared" si="280"/>
        <v>0</v>
      </c>
      <c r="AQ253" s="76">
        <f t="shared" si="281"/>
        <v>0</v>
      </c>
      <c r="AR253" s="25"/>
      <c r="AS253" s="75">
        <f t="shared" si="282"/>
        <v>0</v>
      </c>
      <c r="AT253" s="74">
        <f t="shared" si="283"/>
        <v>0</v>
      </c>
      <c r="AU253" s="33">
        <f t="shared" si="284"/>
        <v>0</v>
      </c>
      <c r="AV253" s="25"/>
      <c r="AW253" s="74">
        <f t="shared" si="285"/>
        <v>0</v>
      </c>
      <c r="AX253" s="75">
        <f t="shared" si="286"/>
        <v>0</v>
      </c>
      <c r="AY253" s="76">
        <f t="shared" si="287"/>
        <v>0</v>
      </c>
      <c r="BB253" s="59">
        <f t="shared" si="288"/>
        <v>0</v>
      </c>
      <c r="BC253" s="59">
        <f t="shared" si="289"/>
        <v>0</v>
      </c>
      <c r="BD253" s="59">
        <f t="shared" si="290"/>
        <v>0</v>
      </c>
      <c r="BF253" s="59">
        <f t="shared" si="291"/>
        <v>0</v>
      </c>
      <c r="BG253" s="59">
        <f t="shared" si="292"/>
        <v>0</v>
      </c>
      <c r="BH253" s="59">
        <f t="shared" si="293"/>
        <v>0</v>
      </c>
      <c r="BI253" s="58">
        <f t="shared" si="294"/>
        <v>0</v>
      </c>
      <c r="BK253" s="59">
        <f t="shared" si="295"/>
        <v>0</v>
      </c>
      <c r="BL253" s="59">
        <f t="shared" si="296"/>
        <v>0</v>
      </c>
      <c r="BM253" s="59">
        <f t="shared" si="297"/>
        <v>0</v>
      </c>
      <c r="BN253" s="58">
        <f t="shared" si="298"/>
        <v>0</v>
      </c>
      <c r="BP253" s="58">
        <f t="shared" si="299"/>
        <v>0</v>
      </c>
      <c r="BR253" s="57">
        <f t="shared" si="300"/>
        <v>0</v>
      </c>
      <c r="BS253" s="57">
        <f t="shared" si="301"/>
        <v>0</v>
      </c>
      <c r="BT253" s="59">
        <f t="shared" si="302"/>
        <v>0</v>
      </c>
      <c r="BU253" s="58">
        <f t="shared" si="303"/>
        <v>0</v>
      </c>
      <c r="BW253" s="56">
        <f t="shared" si="304"/>
        <v>0</v>
      </c>
      <c r="BX253" s="14">
        <f t="shared" si="305"/>
        <v>0</v>
      </c>
      <c r="BY253" s="59">
        <f t="shared" si="306"/>
        <v>0</v>
      </c>
      <c r="BZ253" s="58">
        <f t="shared" si="307"/>
        <v>0</v>
      </c>
      <c r="CB253" s="58">
        <f t="shared" si="308"/>
        <v>0</v>
      </c>
      <c r="CD253" s="58">
        <f t="shared" si="309"/>
        <v>0</v>
      </c>
      <c r="CG253" s="59">
        <f t="shared" si="310"/>
        <v>0</v>
      </c>
      <c r="CH253" s="59">
        <f t="shared" si="311"/>
        <v>0</v>
      </c>
      <c r="CI253" s="59">
        <f t="shared" si="312"/>
        <v>0</v>
      </c>
      <c r="CK253" s="59">
        <f t="shared" si="313"/>
        <v>0</v>
      </c>
      <c r="CL253" s="59">
        <f t="shared" si="314"/>
        <v>0</v>
      </c>
      <c r="CM253" s="59">
        <f t="shared" si="315"/>
        <v>0</v>
      </c>
      <c r="CN253" s="58">
        <f t="shared" si="316"/>
        <v>0</v>
      </c>
      <c r="CP253" s="59">
        <f t="shared" si="317"/>
        <v>0</v>
      </c>
      <c r="CQ253" s="59">
        <f t="shared" si="318"/>
        <v>0</v>
      </c>
      <c r="CR253" s="59">
        <f t="shared" si="319"/>
        <v>0</v>
      </c>
      <c r="CS253" s="58">
        <f t="shared" si="320"/>
        <v>0</v>
      </c>
      <c r="CU253" s="59">
        <f t="shared" si="321"/>
        <v>0</v>
      </c>
      <c r="CV253" s="59">
        <f t="shared" si="322"/>
        <v>0</v>
      </c>
      <c r="CX253" s="59">
        <f t="shared" si="323"/>
        <v>0</v>
      </c>
      <c r="CY253" s="59">
        <f t="shared" si="324"/>
        <v>0</v>
      </c>
      <c r="CZ253" s="58">
        <f t="shared" si="325"/>
        <v>0</v>
      </c>
      <c r="DB253" s="59">
        <f t="shared" si="326"/>
        <v>0</v>
      </c>
      <c r="DC253" s="59">
        <f t="shared" si="327"/>
        <v>0</v>
      </c>
      <c r="DD253" s="58">
        <f t="shared" si="328"/>
        <v>0</v>
      </c>
      <c r="DF253" s="58">
        <f t="shared" si="329"/>
        <v>0</v>
      </c>
      <c r="DH253" s="58">
        <f t="shared" si="330"/>
        <v>0</v>
      </c>
      <c r="DJ253" s="57">
        <f t="shared" si="331"/>
        <v>0</v>
      </c>
      <c r="DK253" s="57">
        <f t="shared" si="332"/>
        <v>0</v>
      </c>
      <c r="DL253" s="59">
        <f t="shared" si="333"/>
        <v>0</v>
      </c>
      <c r="DM253" s="58">
        <f t="shared" si="334"/>
        <v>0</v>
      </c>
      <c r="DO253" s="56">
        <f t="shared" si="335"/>
        <v>0</v>
      </c>
      <c r="DP253" s="14">
        <f t="shared" si="336"/>
        <v>0</v>
      </c>
      <c r="DQ253" s="59">
        <f t="shared" si="337"/>
        <v>0</v>
      </c>
      <c r="DR253" s="49">
        <f t="shared" si="338"/>
        <v>0</v>
      </c>
      <c r="DT253" s="58">
        <f t="shared" si="339"/>
        <v>0</v>
      </c>
      <c r="DU253" s="58"/>
      <c r="DV253" s="59">
        <f t="shared" si="340"/>
        <v>0</v>
      </c>
      <c r="DX253" s="58">
        <f t="shared" si="341"/>
        <v>0</v>
      </c>
      <c r="EA253" s="59">
        <f t="shared" si="342"/>
        <v>0</v>
      </c>
      <c r="EB253" s="59">
        <f t="shared" si="343"/>
        <v>0</v>
      </c>
      <c r="EC253" s="58">
        <f t="shared" si="344"/>
        <v>0</v>
      </c>
      <c r="EE253" s="29">
        <f t="shared" si="345"/>
        <v>0</v>
      </c>
      <c r="EF253" s="29">
        <f t="shared" si="346"/>
        <v>0</v>
      </c>
      <c r="EG253" s="58">
        <f t="shared" si="347"/>
        <v>0</v>
      </c>
      <c r="EI253" s="58">
        <f t="shared" si="348"/>
        <v>0</v>
      </c>
      <c r="EK253" s="59">
        <v>251</v>
      </c>
      <c r="EL253" s="59">
        <f>APE!$N$91*EO252</f>
        <v>0</v>
      </c>
      <c r="EM253" s="59">
        <f>IF(EK253&gt;APE!$O$91,0,IF(EK253&gt;APE!$P$91,IF(APE!$E$91="SAC",APE!$C$93/(APE!$O$91-APE!$P$91),IF(APE!$E$91="PRICE",IF(EK253&gt;APE!$D$91,EN253-EL253,EN253-EL253-APE!$C$95/APE!$D$91),0)),0))</f>
        <v>0</v>
      </c>
      <c r="EN253" s="59">
        <f>IF(EK253&gt;APE!$O$91,0,IF(APE!$E$91="SAC",EL253+EM253,IF(APE!$E$91="PRICE",IF(EK253&gt;APE!$P$91,APE!$C$93*APE!$G$91,EL253),0)))</f>
        <v>0</v>
      </c>
      <c r="EO253" s="59">
        <f t="shared" si="349"/>
        <v>0</v>
      </c>
    </row>
    <row r="254" spans="21:145" x14ac:dyDescent="0.25">
      <c r="U254" s="61">
        <f t="shared" si="272"/>
        <v>52962</v>
      </c>
      <c r="V254" s="25">
        <f t="shared" si="270"/>
        <v>2044</v>
      </c>
      <c r="W254" s="25">
        <f t="shared" si="271"/>
        <v>12</v>
      </c>
      <c r="X254" s="25"/>
      <c r="Y254" s="25"/>
      <c r="Z254" s="62">
        <f t="shared" si="273"/>
        <v>0</v>
      </c>
      <c r="AA254" s="62">
        <f t="shared" si="274"/>
        <v>0</v>
      </c>
      <c r="AB254" s="62">
        <f t="shared" si="275"/>
        <v>0</v>
      </c>
      <c r="AC254" s="33">
        <f t="shared" si="276"/>
        <v>0</v>
      </c>
      <c r="AD254" s="69">
        <f t="shared" si="277"/>
        <v>0.84582504193385555</v>
      </c>
      <c r="AE254" s="70">
        <f t="shared" si="278"/>
        <v>0</v>
      </c>
      <c r="AF254" s="25"/>
      <c r="AG254" s="25"/>
      <c r="AH254" s="25"/>
      <c r="AI254" s="25"/>
      <c r="AJ254" s="25"/>
      <c r="AK254" s="25"/>
      <c r="AL254" s="25"/>
      <c r="AM254" s="75">
        <f t="shared" si="350"/>
        <v>0</v>
      </c>
      <c r="AN254" s="25"/>
      <c r="AO254" s="74">
        <f t="shared" si="279"/>
        <v>0</v>
      </c>
      <c r="AP254" s="75">
        <f t="shared" si="280"/>
        <v>0</v>
      </c>
      <c r="AQ254" s="76">
        <f t="shared" si="281"/>
        <v>0</v>
      </c>
      <c r="AR254" s="25"/>
      <c r="AS254" s="75">
        <f t="shared" si="282"/>
        <v>0</v>
      </c>
      <c r="AT254" s="74">
        <f t="shared" si="283"/>
        <v>0</v>
      </c>
      <c r="AU254" s="33">
        <f t="shared" si="284"/>
        <v>0</v>
      </c>
      <c r="AV254" s="25"/>
      <c r="AW254" s="74">
        <f t="shared" si="285"/>
        <v>0</v>
      </c>
      <c r="AX254" s="75">
        <f t="shared" si="286"/>
        <v>0</v>
      </c>
      <c r="AY254" s="76">
        <f t="shared" si="287"/>
        <v>0</v>
      </c>
      <c r="BB254" s="59">
        <f t="shared" si="288"/>
        <v>0</v>
      </c>
      <c r="BC254" s="59">
        <f t="shared" si="289"/>
        <v>0</v>
      </c>
      <c r="BD254" s="59">
        <f t="shared" si="290"/>
        <v>0</v>
      </c>
      <c r="BF254" s="59">
        <f t="shared" si="291"/>
        <v>0</v>
      </c>
      <c r="BG254" s="59">
        <f t="shared" si="292"/>
        <v>0</v>
      </c>
      <c r="BH254" s="59">
        <f t="shared" si="293"/>
        <v>0</v>
      </c>
      <c r="BI254" s="58">
        <f t="shared" si="294"/>
        <v>0</v>
      </c>
      <c r="BK254" s="59">
        <f t="shared" si="295"/>
        <v>0</v>
      </c>
      <c r="BL254" s="59">
        <f t="shared" si="296"/>
        <v>0</v>
      </c>
      <c r="BM254" s="59">
        <f t="shared" si="297"/>
        <v>0</v>
      </c>
      <c r="BN254" s="58">
        <f t="shared" si="298"/>
        <v>0</v>
      </c>
      <c r="BP254" s="58">
        <f t="shared" si="299"/>
        <v>0</v>
      </c>
      <c r="BR254" s="57">
        <f t="shared" si="300"/>
        <v>0</v>
      </c>
      <c r="BS254" s="57">
        <f t="shared" si="301"/>
        <v>0</v>
      </c>
      <c r="BT254" s="59">
        <f t="shared" si="302"/>
        <v>0</v>
      </c>
      <c r="BU254" s="58">
        <f t="shared" si="303"/>
        <v>0</v>
      </c>
      <c r="BW254" s="56">
        <f t="shared" si="304"/>
        <v>0</v>
      </c>
      <c r="BX254" s="14">
        <f t="shared" si="305"/>
        <v>0</v>
      </c>
      <c r="BY254" s="59">
        <f t="shared" si="306"/>
        <v>0</v>
      </c>
      <c r="BZ254" s="58">
        <f t="shared" si="307"/>
        <v>0</v>
      </c>
      <c r="CB254" s="58">
        <f t="shared" si="308"/>
        <v>0</v>
      </c>
      <c r="CD254" s="58">
        <f t="shared" si="309"/>
        <v>0</v>
      </c>
      <c r="CG254" s="59">
        <f t="shared" si="310"/>
        <v>0</v>
      </c>
      <c r="CH254" s="59">
        <f t="shared" si="311"/>
        <v>0</v>
      </c>
      <c r="CI254" s="59">
        <f t="shared" si="312"/>
        <v>0</v>
      </c>
      <c r="CK254" s="59">
        <f t="shared" si="313"/>
        <v>0</v>
      </c>
      <c r="CL254" s="59">
        <f t="shared" si="314"/>
        <v>0</v>
      </c>
      <c r="CM254" s="59">
        <f t="shared" si="315"/>
        <v>0</v>
      </c>
      <c r="CN254" s="58">
        <f t="shared" si="316"/>
        <v>0</v>
      </c>
      <c r="CP254" s="59">
        <f t="shared" si="317"/>
        <v>0</v>
      </c>
      <c r="CQ254" s="59">
        <f t="shared" si="318"/>
        <v>0</v>
      </c>
      <c r="CR254" s="59">
        <f t="shared" si="319"/>
        <v>0</v>
      </c>
      <c r="CS254" s="58">
        <f t="shared" si="320"/>
        <v>0</v>
      </c>
      <c r="CU254" s="59">
        <f t="shared" si="321"/>
        <v>0</v>
      </c>
      <c r="CV254" s="59">
        <f t="shared" si="322"/>
        <v>0</v>
      </c>
      <c r="CX254" s="59">
        <f t="shared" si="323"/>
        <v>0</v>
      </c>
      <c r="CY254" s="59">
        <f t="shared" si="324"/>
        <v>0</v>
      </c>
      <c r="CZ254" s="58">
        <f t="shared" si="325"/>
        <v>0</v>
      </c>
      <c r="DB254" s="59">
        <f t="shared" si="326"/>
        <v>0</v>
      </c>
      <c r="DC254" s="59">
        <f t="shared" si="327"/>
        <v>0</v>
      </c>
      <c r="DD254" s="58">
        <f t="shared" si="328"/>
        <v>0</v>
      </c>
      <c r="DF254" s="58">
        <f t="shared" si="329"/>
        <v>0</v>
      </c>
      <c r="DH254" s="58">
        <f t="shared" si="330"/>
        <v>0</v>
      </c>
      <c r="DJ254" s="57">
        <f t="shared" si="331"/>
        <v>0</v>
      </c>
      <c r="DK254" s="57">
        <f t="shared" si="332"/>
        <v>0</v>
      </c>
      <c r="DL254" s="59">
        <f t="shared" si="333"/>
        <v>0</v>
      </c>
      <c r="DM254" s="58">
        <f t="shared" si="334"/>
        <v>0</v>
      </c>
      <c r="DO254" s="56">
        <f t="shared" si="335"/>
        <v>0</v>
      </c>
      <c r="DP254" s="14">
        <f t="shared" si="336"/>
        <v>0</v>
      </c>
      <c r="DQ254" s="59">
        <f t="shared" si="337"/>
        <v>0</v>
      </c>
      <c r="DR254" s="49">
        <f t="shared" si="338"/>
        <v>0</v>
      </c>
      <c r="DT254" s="58">
        <f t="shared" si="339"/>
        <v>0</v>
      </c>
      <c r="DU254" s="58"/>
      <c r="DV254" s="59">
        <f t="shared" si="340"/>
        <v>0</v>
      </c>
      <c r="DX254" s="58">
        <f t="shared" si="341"/>
        <v>0</v>
      </c>
      <c r="EA254" s="59">
        <f t="shared" si="342"/>
        <v>0</v>
      </c>
      <c r="EB254" s="59">
        <f t="shared" si="343"/>
        <v>0</v>
      </c>
      <c r="EC254" s="58">
        <f t="shared" si="344"/>
        <v>0</v>
      </c>
      <c r="EE254" s="29">
        <f t="shared" si="345"/>
        <v>0</v>
      </c>
      <c r="EF254" s="29">
        <f t="shared" si="346"/>
        <v>0</v>
      </c>
      <c r="EG254" s="58">
        <f t="shared" si="347"/>
        <v>0</v>
      </c>
      <c r="EI254" s="58">
        <f t="shared" si="348"/>
        <v>0</v>
      </c>
      <c r="EK254" s="59">
        <v>252</v>
      </c>
      <c r="EL254" s="59">
        <f>APE!$N$91*EO253</f>
        <v>0</v>
      </c>
      <c r="EM254" s="59">
        <f>IF(EK254&gt;APE!$O$91,0,IF(EK254&gt;APE!$P$91,IF(APE!$E$91="SAC",APE!$C$93/(APE!$O$91-APE!$P$91),IF(APE!$E$91="PRICE",IF(EK254&gt;APE!$D$91,EN254-EL254,EN254-EL254-APE!$C$95/APE!$D$91),0)),0))</f>
        <v>0</v>
      </c>
      <c r="EN254" s="59">
        <f>IF(EK254&gt;APE!$O$91,0,IF(APE!$E$91="SAC",EL254+EM254,IF(APE!$E$91="PRICE",IF(EK254&gt;APE!$P$91,APE!$C$93*APE!$G$91,EL254),0)))</f>
        <v>0</v>
      </c>
      <c r="EO254" s="59">
        <f t="shared" si="349"/>
        <v>0</v>
      </c>
    </row>
    <row r="255" spans="21:145" x14ac:dyDescent="0.25">
      <c r="U255" s="61">
        <f t="shared" si="272"/>
        <v>52993</v>
      </c>
      <c r="V255" s="25">
        <f t="shared" si="270"/>
        <v>2045</v>
      </c>
      <c r="W255" s="25">
        <f t="shared" si="271"/>
        <v>1</v>
      </c>
      <c r="X255" s="25"/>
      <c r="Y255" s="25"/>
      <c r="Z255" s="62">
        <f t="shared" si="273"/>
        <v>0</v>
      </c>
      <c r="AA255" s="62">
        <f t="shared" si="274"/>
        <v>0</v>
      </c>
      <c r="AB255" s="62">
        <f t="shared" si="275"/>
        <v>0</v>
      </c>
      <c r="AC255" s="33">
        <f t="shared" si="276"/>
        <v>0</v>
      </c>
      <c r="AD255" s="69">
        <f t="shared" si="277"/>
        <v>0.84526321563855955</v>
      </c>
      <c r="AE255" s="70">
        <f t="shared" si="278"/>
        <v>0</v>
      </c>
      <c r="AF255" s="25"/>
      <c r="AG255" s="25"/>
      <c r="AH255" s="25"/>
      <c r="AI255" s="25"/>
      <c r="AJ255" s="25"/>
      <c r="AK255" s="25"/>
      <c r="AL255" s="25"/>
      <c r="AM255" s="75">
        <f t="shared" si="350"/>
        <v>0</v>
      </c>
      <c r="AN255" s="25"/>
      <c r="AO255" s="74">
        <f t="shared" si="279"/>
        <v>0</v>
      </c>
      <c r="AP255" s="75">
        <f t="shared" si="280"/>
        <v>0</v>
      </c>
      <c r="AQ255" s="76">
        <f t="shared" si="281"/>
        <v>0</v>
      </c>
      <c r="AR255" s="25"/>
      <c r="AS255" s="75">
        <f t="shared" si="282"/>
        <v>0</v>
      </c>
      <c r="AT255" s="74">
        <f t="shared" si="283"/>
        <v>0</v>
      </c>
      <c r="AU255" s="33">
        <f t="shared" si="284"/>
        <v>0</v>
      </c>
      <c r="AV255" s="25"/>
      <c r="AW255" s="74">
        <f t="shared" si="285"/>
        <v>0</v>
      </c>
      <c r="AX255" s="75">
        <f t="shared" si="286"/>
        <v>0</v>
      </c>
      <c r="AY255" s="76">
        <f t="shared" si="287"/>
        <v>0</v>
      </c>
      <c r="BB255" s="59">
        <f t="shared" si="288"/>
        <v>0</v>
      </c>
      <c r="BC255" s="59">
        <f t="shared" si="289"/>
        <v>0</v>
      </c>
      <c r="BD255" s="59">
        <f t="shared" si="290"/>
        <v>0</v>
      </c>
      <c r="BF255" s="59">
        <f t="shared" si="291"/>
        <v>0</v>
      </c>
      <c r="BG255" s="59">
        <f t="shared" si="292"/>
        <v>0</v>
      </c>
      <c r="BH255" s="59">
        <f t="shared" si="293"/>
        <v>0</v>
      </c>
      <c r="BI255" s="58">
        <f t="shared" si="294"/>
        <v>0</v>
      </c>
      <c r="BK255" s="59">
        <f t="shared" si="295"/>
        <v>0</v>
      </c>
      <c r="BL255" s="59">
        <f t="shared" si="296"/>
        <v>0</v>
      </c>
      <c r="BM255" s="59">
        <f t="shared" si="297"/>
        <v>0</v>
      </c>
      <c r="BN255" s="58">
        <f t="shared" si="298"/>
        <v>0</v>
      </c>
      <c r="BP255" s="58">
        <f t="shared" si="299"/>
        <v>0</v>
      </c>
      <c r="BR255" s="57">
        <f t="shared" si="300"/>
        <v>0</v>
      </c>
      <c r="BS255" s="57">
        <f t="shared" si="301"/>
        <v>0</v>
      </c>
      <c r="BT255" s="59">
        <f t="shared" si="302"/>
        <v>0</v>
      </c>
      <c r="BU255" s="58">
        <f t="shared" si="303"/>
        <v>0</v>
      </c>
      <c r="BW255" s="56">
        <f t="shared" si="304"/>
        <v>0</v>
      </c>
      <c r="BX255" s="14">
        <f t="shared" si="305"/>
        <v>0</v>
      </c>
      <c r="BY255" s="59">
        <f t="shared" si="306"/>
        <v>0</v>
      </c>
      <c r="BZ255" s="58">
        <f t="shared" si="307"/>
        <v>0</v>
      </c>
      <c r="CB255" s="58">
        <f t="shared" si="308"/>
        <v>0</v>
      </c>
      <c r="CD255" s="58">
        <f t="shared" si="309"/>
        <v>0</v>
      </c>
      <c r="CG255" s="59">
        <f t="shared" si="310"/>
        <v>0</v>
      </c>
      <c r="CH255" s="59">
        <f t="shared" si="311"/>
        <v>0</v>
      </c>
      <c r="CI255" s="59">
        <f t="shared" si="312"/>
        <v>0</v>
      </c>
      <c r="CK255" s="59">
        <f t="shared" si="313"/>
        <v>0</v>
      </c>
      <c r="CL255" s="59">
        <f t="shared" si="314"/>
        <v>0</v>
      </c>
      <c r="CM255" s="59">
        <f t="shared" si="315"/>
        <v>0</v>
      </c>
      <c r="CN255" s="58">
        <f t="shared" si="316"/>
        <v>0</v>
      </c>
      <c r="CP255" s="59">
        <f t="shared" si="317"/>
        <v>0</v>
      </c>
      <c r="CQ255" s="59">
        <f t="shared" si="318"/>
        <v>0</v>
      </c>
      <c r="CR255" s="59">
        <f t="shared" si="319"/>
        <v>0</v>
      </c>
      <c r="CS255" s="58">
        <f t="shared" si="320"/>
        <v>0</v>
      </c>
      <c r="CU255" s="59">
        <f t="shared" si="321"/>
        <v>0</v>
      </c>
      <c r="CV255" s="59">
        <f t="shared" si="322"/>
        <v>0</v>
      </c>
      <c r="CX255" s="59">
        <f t="shared" si="323"/>
        <v>0</v>
      </c>
      <c r="CY255" s="59">
        <f t="shared" si="324"/>
        <v>0</v>
      </c>
      <c r="CZ255" s="58">
        <f t="shared" si="325"/>
        <v>0</v>
      </c>
      <c r="DB255" s="59">
        <f t="shared" si="326"/>
        <v>0</v>
      </c>
      <c r="DC255" s="59">
        <f t="shared" si="327"/>
        <v>0</v>
      </c>
      <c r="DD255" s="58">
        <f t="shared" si="328"/>
        <v>0</v>
      </c>
      <c r="DF255" s="58">
        <f t="shared" si="329"/>
        <v>0</v>
      </c>
      <c r="DH255" s="58">
        <f t="shared" si="330"/>
        <v>0</v>
      </c>
      <c r="DJ255" s="57">
        <f t="shared" si="331"/>
        <v>0</v>
      </c>
      <c r="DK255" s="57">
        <f t="shared" si="332"/>
        <v>0</v>
      </c>
      <c r="DL255" s="59">
        <f t="shared" si="333"/>
        <v>0</v>
      </c>
      <c r="DM255" s="58">
        <f t="shared" si="334"/>
        <v>0</v>
      </c>
      <c r="DO255" s="56">
        <f t="shared" si="335"/>
        <v>0</v>
      </c>
      <c r="DP255" s="14">
        <f t="shared" si="336"/>
        <v>0</v>
      </c>
      <c r="DQ255" s="59">
        <f t="shared" si="337"/>
        <v>0</v>
      </c>
      <c r="DR255" s="49">
        <f t="shared" si="338"/>
        <v>0</v>
      </c>
      <c r="DT255" s="58">
        <f t="shared" si="339"/>
        <v>0</v>
      </c>
      <c r="DU255" s="58"/>
      <c r="DV255" s="59">
        <f t="shared" si="340"/>
        <v>0</v>
      </c>
      <c r="DX255" s="58">
        <f t="shared" si="341"/>
        <v>0</v>
      </c>
      <c r="EA255" s="59">
        <f t="shared" si="342"/>
        <v>0</v>
      </c>
      <c r="EB255" s="59">
        <f t="shared" si="343"/>
        <v>0</v>
      </c>
      <c r="EC255" s="58">
        <f t="shared" si="344"/>
        <v>0</v>
      </c>
      <c r="EE255" s="29">
        <f t="shared" si="345"/>
        <v>0</v>
      </c>
      <c r="EF255" s="29">
        <f t="shared" si="346"/>
        <v>0</v>
      </c>
      <c r="EG255" s="58">
        <f t="shared" si="347"/>
        <v>0</v>
      </c>
      <c r="EI255" s="58">
        <f t="shared" si="348"/>
        <v>0</v>
      </c>
      <c r="EK255" s="59">
        <v>253</v>
      </c>
      <c r="EL255" s="59">
        <f>APE!$N$91*EO254</f>
        <v>0</v>
      </c>
      <c r="EM255" s="59">
        <f>IF(EK255&gt;APE!$O$91,0,IF(EK255&gt;APE!$P$91,IF(APE!$E$91="SAC",APE!$C$93/(APE!$O$91-APE!$P$91),IF(APE!$E$91="PRICE",IF(EK255&gt;APE!$D$91,EN255-EL255,EN255-EL255-APE!$C$95/APE!$D$91),0)),0))</f>
        <v>0</v>
      </c>
      <c r="EN255" s="59">
        <f>IF(EK255&gt;APE!$O$91,0,IF(APE!$E$91="SAC",EL255+EM255,IF(APE!$E$91="PRICE",IF(EK255&gt;APE!$P$91,APE!$C$93*APE!$G$91,EL255),0)))</f>
        <v>0</v>
      </c>
      <c r="EO255" s="59">
        <f t="shared" si="349"/>
        <v>0</v>
      </c>
    </row>
    <row r="256" spans="21:145" x14ac:dyDescent="0.25">
      <c r="U256" s="61">
        <f t="shared" si="272"/>
        <v>53021</v>
      </c>
      <c r="V256" s="25">
        <f t="shared" si="270"/>
        <v>2045</v>
      </c>
      <c r="W256" s="25">
        <f t="shared" si="271"/>
        <v>2</v>
      </c>
      <c r="X256" s="25"/>
      <c r="Y256" s="25"/>
      <c r="Z256" s="62">
        <f t="shared" si="273"/>
        <v>0</v>
      </c>
      <c r="AA256" s="62">
        <f t="shared" si="274"/>
        <v>0</v>
      </c>
      <c r="AB256" s="62">
        <f t="shared" si="275"/>
        <v>0</v>
      </c>
      <c r="AC256" s="33">
        <f t="shared" si="276"/>
        <v>0</v>
      </c>
      <c r="AD256" s="69">
        <f t="shared" si="277"/>
        <v>0.84470176252775264</v>
      </c>
      <c r="AE256" s="70">
        <f t="shared" si="278"/>
        <v>0</v>
      </c>
      <c r="AF256" s="25"/>
      <c r="AG256" s="25"/>
      <c r="AH256" s="25"/>
      <c r="AI256" s="25"/>
      <c r="AJ256" s="25"/>
      <c r="AK256" s="25"/>
      <c r="AL256" s="25"/>
      <c r="AM256" s="75">
        <f t="shared" si="350"/>
        <v>0</v>
      </c>
      <c r="AN256" s="25"/>
      <c r="AO256" s="74">
        <f t="shared" si="279"/>
        <v>0</v>
      </c>
      <c r="AP256" s="75">
        <f t="shared" si="280"/>
        <v>0</v>
      </c>
      <c r="AQ256" s="76">
        <f t="shared" si="281"/>
        <v>0</v>
      </c>
      <c r="AR256" s="25"/>
      <c r="AS256" s="75">
        <f t="shared" si="282"/>
        <v>0</v>
      </c>
      <c r="AT256" s="74">
        <f t="shared" si="283"/>
        <v>0</v>
      </c>
      <c r="AU256" s="33">
        <f t="shared" si="284"/>
        <v>0</v>
      </c>
      <c r="AV256" s="25"/>
      <c r="AW256" s="74">
        <f t="shared" si="285"/>
        <v>0</v>
      </c>
      <c r="AX256" s="75">
        <f t="shared" si="286"/>
        <v>0</v>
      </c>
      <c r="AY256" s="76">
        <f t="shared" si="287"/>
        <v>0</v>
      </c>
      <c r="BB256" s="59">
        <f t="shared" si="288"/>
        <v>0</v>
      </c>
      <c r="BC256" s="59">
        <f t="shared" si="289"/>
        <v>0</v>
      </c>
      <c r="BD256" s="59">
        <f t="shared" si="290"/>
        <v>0</v>
      </c>
      <c r="BF256" s="59">
        <f t="shared" si="291"/>
        <v>0</v>
      </c>
      <c r="BG256" s="59">
        <f t="shared" si="292"/>
        <v>0</v>
      </c>
      <c r="BH256" s="59">
        <f t="shared" si="293"/>
        <v>0</v>
      </c>
      <c r="BI256" s="58">
        <f t="shared" si="294"/>
        <v>0</v>
      </c>
      <c r="BK256" s="59">
        <f t="shared" si="295"/>
        <v>0</v>
      </c>
      <c r="BL256" s="59">
        <f t="shared" si="296"/>
        <v>0</v>
      </c>
      <c r="BM256" s="59">
        <f t="shared" si="297"/>
        <v>0</v>
      </c>
      <c r="BN256" s="58">
        <f t="shared" si="298"/>
        <v>0</v>
      </c>
      <c r="BP256" s="58">
        <f t="shared" si="299"/>
        <v>0</v>
      </c>
      <c r="BR256" s="57">
        <f t="shared" si="300"/>
        <v>0</v>
      </c>
      <c r="BS256" s="57">
        <f t="shared" si="301"/>
        <v>0</v>
      </c>
      <c r="BT256" s="59">
        <f t="shared" si="302"/>
        <v>0</v>
      </c>
      <c r="BU256" s="58">
        <f t="shared" si="303"/>
        <v>0</v>
      </c>
      <c r="BW256" s="56">
        <f t="shared" si="304"/>
        <v>0</v>
      </c>
      <c r="BX256" s="14">
        <f t="shared" si="305"/>
        <v>0</v>
      </c>
      <c r="BY256" s="59">
        <f t="shared" si="306"/>
        <v>0</v>
      </c>
      <c r="BZ256" s="58">
        <f t="shared" si="307"/>
        <v>0</v>
      </c>
      <c r="CB256" s="58">
        <f t="shared" si="308"/>
        <v>0</v>
      </c>
      <c r="CD256" s="58">
        <f t="shared" si="309"/>
        <v>0</v>
      </c>
      <c r="CG256" s="59">
        <f t="shared" si="310"/>
        <v>0</v>
      </c>
      <c r="CH256" s="59">
        <f t="shared" si="311"/>
        <v>0</v>
      </c>
      <c r="CI256" s="59">
        <f t="shared" si="312"/>
        <v>0</v>
      </c>
      <c r="CK256" s="59">
        <f t="shared" si="313"/>
        <v>0</v>
      </c>
      <c r="CL256" s="59">
        <f t="shared" si="314"/>
        <v>0</v>
      </c>
      <c r="CM256" s="59">
        <f t="shared" si="315"/>
        <v>0</v>
      </c>
      <c r="CN256" s="58">
        <f t="shared" si="316"/>
        <v>0</v>
      </c>
      <c r="CP256" s="59">
        <f t="shared" si="317"/>
        <v>0</v>
      </c>
      <c r="CQ256" s="59">
        <f t="shared" si="318"/>
        <v>0</v>
      </c>
      <c r="CR256" s="59">
        <f t="shared" si="319"/>
        <v>0</v>
      </c>
      <c r="CS256" s="58">
        <f t="shared" si="320"/>
        <v>0</v>
      </c>
      <c r="CU256" s="59">
        <f t="shared" si="321"/>
        <v>0</v>
      </c>
      <c r="CV256" s="59">
        <f t="shared" si="322"/>
        <v>0</v>
      </c>
      <c r="CX256" s="59">
        <f t="shared" si="323"/>
        <v>0</v>
      </c>
      <c r="CY256" s="59">
        <f t="shared" si="324"/>
        <v>0</v>
      </c>
      <c r="CZ256" s="58">
        <f t="shared" si="325"/>
        <v>0</v>
      </c>
      <c r="DB256" s="59">
        <f t="shared" si="326"/>
        <v>0</v>
      </c>
      <c r="DC256" s="59">
        <f t="shared" si="327"/>
        <v>0</v>
      </c>
      <c r="DD256" s="58">
        <f t="shared" si="328"/>
        <v>0</v>
      </c>
      <c r="DF256" s="58">
        <f t="shared" si="329"/>
        <v>0</v>
      </c>
      <c r="DH256" s="58">
        <f t="shared" si="330"/>
        <v>0</v>
      </c>
      <c r="DJ256" s="57">
        <f t="shared" si="331"/>
        <v>0</v>
      </c>
      <c r="DK256" s="57">
        <f t="shared" si="332"/>
        <v>0</v>
      </c>
      <c r="DL256" s="59">
        <f t="shared" si="333"/>
        <v>0</v>
      </c>
      <c r="DM256" s="58">
        <f t="shared" si="334"/>
        <v>0</v>
      </c>
      <c r="DO256" s="56">
        <f t="shared" si="335"/>
        <v>0</v>
      </c>
      <c r="DP256" s="14">
        <f t="shared" si="336"/>
        <v>0</v>
      </c>
      <c r="DQ256" s="59">
        <f t="shared" si="337"/>
        <v>0</v>
      </c>
      <c r="DR256" s="49">
        <f t="shared" si="338"/>
        <v>0</v>
      </c>
      <c r="DT256" s="58">
        <f t="shared" si="339"/>
        <v>0</v>
      </c>
      <c r="DU256" s="58"/>
      <c r="DV256" s="59">
        <f t="shared" si="340"/>
        <v>0</v>
      </c>
      <c r="DX256" s="58">
        <f t="shared" si="341"/>
        <v>0</v>
      </c>
      <c r="EA256" s="59">
        <f t="shared" si="342"/>
        <v>0</v>
      </c>
      <c r="EB256" s="59">
        <f t="shared" si="343"/>
        <v>0</v>
      </c>
      <c r="EC256" s="58">
        <f t="shared" si="344"/>
        <v>0</v>
      </c>
      <c r="EE256" s="29">
        <f t="shared" si="345"/>
        <v>0</v>
      </c>
      <c r="EF256" s="29">
        <f t="shared" si="346"/>
        <v>0</v>
      </c>
      <c r="EG256" s="58">
        <f t="shared" si="347"/>
        <v>0</v>
      </c>
      <c r="EI256" s="58">
        <f t="shared" si="348"/>
        <v>0</v>
      </c>
      <c r="EK256" s="59">
        <v>254</v>
      </c>
      <c r="EL256" s="59">
        <f>APE!$N$91*EO255</f>
        <v>0</v>
      </c>
      <c r="EM256" s="59">
        <f>IF(EK256&gt;APE!$O$91,0,IF(EK256&gt;APE!$P$91,IF(APE!$E$91="SAC",APE!$C$93/(APE!$O$91-APE!$P$91),IF(APE!$E$91="PRICE",IF(EK256&gt;APE!$D$91,EN256-EL256,EN256-EL256-APE!$C$95/APE!$D$91),0)),0))</f>
        <v>0</v>
      </c>
      <c r="EN256" s="59">
        <f>IF(EK256&gt;APE!$O$91,0,IF(APE!$E$91="SAC",EL256+EM256,IF(APE!$E$91="PRICE",IF(EK256&gt;APE!$P$91,APE!$C$93*APE!$G$91,EL256),0)))</f>
        <v>0</v>
      </c>
      <c r="EO256" s="59">
        <f t="shared" si="349"/>
        <v>0</v>
      </c>
    </row>
    <row r="257" spans="21:145" x14ac:dyDescent="0.25">
      <c r="U257" s="61">
        <f t="shared" si="272"/>
        <v>53052</v>
      </c>
      <c r="V257" s="25">
        <f t="shared" si="270"/>
        <v>2045</v>
      </c>
      <c r="W257" s="25">
        <f t="shared" si="271"/>
        <v>3</v>
      </c>
      <c r="X257" s="25"/>
      <c r="Y257" s="25"/>
      <c r="Z257" s="62">
        <f t="shared" si="273"/>
        <v>0</v>
      </c>
      <c r="AA257" s="62">
        <f t="shared" si="274"/>
        <v>0</v>
      </c>
      <c r="AB257" s="62">
        <f t="shared" si="275"/>
        <v>0</v>
      </c>
      <c r="AC257" s="33">
        <f t="shared" si="276"/>
        <v>0</v>
      </c>
      <c r="AD257" s="69">
        <f t="shared" si="277"/>
        <v>0.84414068235355266</v>
      </c>
      <c r="AE257" s="70">
        <f t="shared" si="278"/>
        <v>0</v>
      </c>
      <c r="AF257" s="25"/>
      <c r="AG257" s="25"/>
      <c r="AH257" s="25"/>
      <c r="AI257" s="25"/>
      <c r="AJ257" s="25"/>
      <c r="AK257" s="25"/>
      <c r="AL257" s="25"/>
      <c r="AM257" s="75">
        <f t="shared" si="350"/>
        <v>0</v>
      </c>
      <c r="AN257" s="25"/>
      <c r="AO257" s="74">
        <f t="shared" si="279"/>
        <v>0</v>
      </c>
      <c r="AP257" s="75">
        <f t="shared" si="280"/>
        <v>0</v>
      </c>
      <c r="AQ257" s="76">
        <f t="shared" si="281"/>
        <v>0</v>
      </c>
      <c r="AR257" s="25"/>
      <c r="AS257" s="75">
        <f t="shared" si="282"/>
        <v>0</v>
      </c>
      <c r="AT257" s="74">
        <f t="shared" si="283"/>
        <v>0</v>
      </c>
      <c r="AU257" s="33">
        <f t="shared" si="284"/>
        <v>0</v>
      </c>
      <c r="AV257" s="25"/>
      <c r="AW257" s="74">
        <f t="shared" si="285"/>
        <v>0</v>
      </c>
      <c r="AX257" s="75">
        <f t="shared" si="286"/>
        <v>0</v>
      </c>
      <c r="AY257" s="76">
        <f t="shared" si="287"/>
        <v>0</v>
      </c>
      <c r="BB257" s="59">
        <f t="shared" si="288"/>
        <v>0</v>
      </c>
      <c r="BC257" s="59">
        <f t="shared" si="289"/>
        <v>0</v>
      </c>
      <c r="BD257" s="59">
        <f t="shared" si="290"/>
        <v>0</v>
      </c>
      <c r="BF257" s="59">
        <f t="shared" si="291"/>
        <v>0</v>
      </c>
      <c r="BG257" s="59">
        <f t="shared" si="292"/>
        <v>0</v>
      </c>
      <c r="BH257" s="59">
        <f t="shared" si="293"/>
        <v>0</v>
      </c>
      <c r="BI257" s="58">
        <f t="shared" si="294"/>
        <v>0</v>
      </c>
      <c r="BK257" s="59">
        <f t="shared" si="295"/>
        <v>0</v>
      </c>
      <c r="BL257" s="59">
        <f t="shared" si="296"/>
        <v>0</v>
      </c>
      <c r="BM257" s="59">
        <f t="shared" si="297"/>
        <v>0</v>
      </c>
      <c r="BN257" s="58">
        <f t="shared" si="298"/>
        <v>0</v>
      </c>
      <c r="BP257" s="58">
        <f t="shared" si="299"/>
        <v>0</v>
      </c>
      <c r="BR257" s="57">
        <f t="shared" si="300"/>
        <v>0</v>
      </c>
      <c r="BS257" s="57">
        <f t="shared" si="301"/>
        <v>0</v>
      </c>
      <c r="BT257" s="59">
        <f t="shared" si="302"/>
        <v>0</v>
      </c>
      <c r="BU257" s="58">
        <f t="shared" si="303"/>
        <v>0</v>
      </c>
      <c r="BW257" s="56">
        <f t="shared" si="304"/>
        <v>0</v>
      </c>
      <c r="BX257" s="14">
        <f t="shared" si="305"/>
        <v>0</v>
      </c>
      <c r="BY257" s="59">
        <f t="shared" si="306"/>
        <v>0</v>
      </c>
      <c r="BZ257" s="58">
        <f t="shared" si="307"/>
        <v>0</v>
      </c>
      <c r="CB257" s="58">
        <f t="shared" si="308"/>
        <v>0</v>
      </c>
      <c r="CD257" s="58">
        <f t="shared" si="309"/>
        <v>0</v>
      </c>
      <c r="CG257" s="59">
        <f t="shared" si="310"/>
        <v>0</v>
      </c>
      <c r="CH257" s="59">
        <f t="shared" si="311"/>
        <v>0</v>
      </c>
      <c r="CI257" s="59">
        <f t="shared" si="312"/>
        <v>0</v>
      </c>
      <c r="CK257" s="59">
        <f t="shared" si="313"/>
        <v>0</v>
      </c>
      <c r="CL257" s="59">
        <f t="shared" si="314"/>
        <v>0</v>
      </c>
      <c r="CM257" s="59">
        <f t="shared" si="315"/>
        <v>0</v>
      </c>
      <c r="CN257" s="58">
        <f t="shared" si="316"/>
        <v>0</v>
      </c>
      <c r="CP257" s="59">
        <f t="shared" si="317"/>
        <v>0</v>
      </c>
      <c r="CQ257" s="59">
        <f t="shared" si="318"/>
        <v>0</v>
      </c>
      <c r="CR257" s="59">
        <f t="shared" si="319"/>
        <v>0</v>
      </c>
      <c r="CS257" s="58">
        <f t="shared" si="320"/>
        <v>0</v>
      </c>
      <c r="CU257" s="59">
        <f t="shared" si="321"/>
        <v>0</v>
      </c>
      <c r="CV257" s="59">
        <f t="shared" si="322"/>
        <v>0</v>
      </c>
      <c r="CX257" s="59">
        <f t="shared" si="323"/>
        <v>0</v>
      </c>
      <c r="CY257" s="59">
        <f t="shared" si="324"/>
        <v>0</v>
      </c>
      <c r="CZ257" s="58">
        <f t="shared" si="325"/>
        <v>0</v>
      </c>
      <c r="DB257" s="59">
        <f t="shared" si="326"/>
        <v>0</v>
      </c>
      <c r="DC257" s="59">
        <f t="shared" si="327"/>
        <v>0</v>
      </c>
      <c r="DD257" s="58">
        <f t="shared" si="328"/>
        <v>0</v>
      </c>
      <c r="DF257" s="58">
        <f t="shared" si="329"/>
        <v>0</v>
      </c>
      <c r="DH257" s="58">
        <f t="shared" si="330"/>
        <v>0</v>
      </c>
      <c r="DJ257" s="57">
        <f t="shared" si="331"/>
        <v>0</v>
      </c>
      <c r="DK257" s="57">
        <f t="shared" si="332"/>
        <v>0</v>
      </c>
      <c r="DL257" s="59">
        <f t="shared" si="333"/>
        <v>0</v>
      </c>
      <c r="DM257" s="58">
        <f t="shared" si="334"/>
        <v>0</v>
      </c>
      <c r="DO257" s="56">
        <f t="shared" si="335"/>
        <v>0</v>
      </c>
      <c r="DP257" s="14">
        <f t="shared" si="336"/>
        <v>0</v>
      </c>
      <c r="DQ257" s="59">
        <f t="shared" si="337"/>
        <v>0</v>
      </c>
      <c r="DR257" s="49">
        <f t="shared" si="338"/>
        <v>0</v>
      </c>
      <c r="DT257" s="58">
        <f t="shared" si="339"/>
        <v>0</v>
      </c>
      <c r="DU257" s="58"/>
      <c r="DV257" s="59">
        <f t="shared" si="340"/>
        <v>0</v>
      </c>
      <c r="DX257" s="58">
        <f t="shared" si="341"/>
        <v>0</v>
      </c>
      <c r="EA257" s="59">
        <f t="shared" si="342"/>
        <v>0</v>
      </c>
      <c r="EB257" s="59">
        <f t="shared" si="343"/>
        <v>0</v>
      </c>
      <c r="EC257" s="58">
        <f t="shared" si="344"/>
        <v>0</v>
      </c>
      <c r="EE257" s="29">
        <f t="shared" si="345"/>
        <v>0</v>
      </c>
      <c r="EF257" s="29">
        <f t="shared" si="346"/>
        <v>0</v>
      </c>
      <c r="EG257" s="58">
        <f t="shared" si="347"/>
        <v>0</v>
      </c>
      <c r="EI257" s="58">
        <f t="shared" si="348"/>
        <v>0</v>
      </c>
      <c r="EK257" s="59">
        <v>255</v>
      </c>
      <c r="EL257" s="59">
        <f>APE!$N$91*EO256</f>
        <v>0</v>
      </c>
      <c r="EM257" s="59">
        <f>IF(EK257&gt;APE!$O$91,0,IF(EK257&gt;APE!$P$91,IF(APE!$E$91="SAC",APE!$C$93/(APE!$O$91-APE!$P$91),IF(APE!$E$91="PRICE",IF(EK257&gt;APE!$D$91,EN257-EL257,EN257-EL257-APE!$C$95/APE!$D$91),0)),0))</f>
        <v>0</v>
      </c>
      <c r="EN257" s="59">
        <f>IF(EK257&gt;APE!$O$91,0,IF(APE!$E$91="SAC",EL257+EM257,IF(APE!$E$91="PRICE",IF(EK257&gt;APE!$P$91,APE!$C$93*APE!$G$91,EL257),0)))</f>
        <v>0</v>
      </c>
      <c r="EO257" s="59">
        <f t="shared" si="349"/>
        <v>0</v>
      </c>
    </row>
    <row r="258" spans="21:145" x14ac:dyDescent="0.25">
      <c r="U258" s="61">
        <f t="shared" si="272"/>
        <v>53082</v>
      </c>
      <c r="V258" s="25">
        <f t="shared" ref="V258:V321" si="351">YEAR(U258)</f>
        <v>2045</v>
      </c>
      <c r="W258" s="25">
        <f t="shared" ref="W258:W321" si="352">MONTH(U258)</f>
        <v>4</v>
      </c>
      <c r="X258" s="25"/>
      <c r="Y258" s="25"/>
      <c r="Z258" s="62">
        <f t="shared" si="273"/>
        <v>0</v>
      </c>
      <c r="AA258" s="62">
        <f t="shared" si="274"/>
        <v>0</v>
      </c>
      <c r="AB258" s="62">
        <f t="shared" si="275"/>
        <v>0</v>
      </c>
      <c r="AC258" s="33">
        <f t="shared" si="276"/>
        <v>0</v>
      </c>
      <c r="AD258" s="69">
        <f t="shared" si="277"/>
        <v>0.84357997486824232</v>
      </c>
      <c r="AE258" s="70">
        <f t="shared" si="278"/>
        <v>0</v>
      </c>
      <c r="AF258" s="25"/>
      <c r="AG258" s="25"/>
      <c r="AH258" s="25"/>
      <c r="AI258" s="25"/>
      <c r="AJ258" s="25"/>
      <c r="AK258" s="25"/>
      <c r="AL258" s="25"/>
      <c r="AM258" s="75">
        <f t="shared" si="350"/>
        <v>0</v>
      </c>
      <c r="AN258" s="25"/>
      <c r="AO258" s="74">
        <f t="shared" si="279"/>
        <v>0</v>
      </c>
      <c r="AP258" s="75">
        <f t="shared" si="280"/>
        <v>0</v>
      </c>
      <c r="AQ258" s="76">
        <f t="shared" si="281"/>
        <v>0</v>
      </c>
      <c r="AR258" s="25"/>
      <c r="AS258" s="75">
        <f t="shared" si="282"/>
        <v>0</v>
      </c>
      <c r="AT258" s="74">
        <f t="shared" si="283"/>
        <v>0</v>
      </c>
      <c r="AU258" s="33">
        <f t="shared" si="284"/>
        <v>0</v>
      </c>
      <c r="AV258" s="25"/>
      <c r="AW258" s="74">
        <f t="shared" si="285"/>
        <v>0</v>
      </c>
      <c r="AX258" s="75">
        <f t="shared" si="286"/>
        <v>0</v>
      </c>
      <c r="AY258" s="76">
        <f t="shared" si="287"/>
        <v>0</v>
      </c>
      <c r="BB258" s="59">
        <f t="shared" si="288"/>
        <v>0</v>
      </c>
      <c r="BC258" s="59">
        <f t="shared" si="289"/>
        <v>0</v>
      </c>
      <c r="BD258" s="59">
        <f t="shared" si="290"/>
        <v>0</v>
      </c>
      <c r="BF258" s="59">
        <f t="shared" si="291"/>
        <v>0</v>
      </c>
      <c r="BG258" s="59">
        <f t="shared" si="292"/>
        <v>0</v>
      </c>
      <c r="BH258" s="59">
        <f t="shared" si="293"/>
        <v>0</v>
      </c>
      <c r="BI258" s="58">
        <f t="shared" si="294"/>
        <v>0</v>
      </c>
      <c r="BK258" s="59">
        <f t="shared" si="295"/>
        <v>0</v>
      </c>
      <c r="BL258" s="59">
        <f t="shared" si="296"/>
        <v>0</v>
      </c>
      <c r="BM258" s="59">
        <f t="shared" si="297"/>
        <v>0</v>
      </c>
      <c r="BN258" s="58">
        <f t="shared" si="298"/>
        <v>0</v>
      </c>
      <c r="BP258" s="58">
        <f t="shared" si="299"/>
        <v>0</v>
      </c>
      <c r="BR258" s="57">
        <f t="shared" si="300"/>
        <v>0</v>
      </c>
      <c r="BS258" s="57">
        <f t="shared" si="301"/>
        <v>0</v>
      </c>
      <c r="BT258" s="59">
        <f t="shared" si="302"/>
        <v>0</v>
      </c>
      <c r="BU258" s="58">
        <f t="shared" si="303"/>
        <v>0</v>
      </c>
      <c r="BW258" s="56">
        <f t="shared" si="304"/>
        <v>0</v>
      </c>
      <c r="BX258" s="14">
        <f t="shared" si="305"/>
        <v>0</v>
      </c>
      <c r="BY258" s="59">
        <f t="shared" si="306"/>
        <v>0</v>
      </c>
      <c r="BZ258" s="58">
        <f t="shared" si="307"/>
        <v>0</v>
      </c>
      <c r="CB258" s="58">
        <f t="shared" si="308"/>
        <v>0</v>
      </c>
      <c r="CD258" s="58">
        <f t="shared" si="309"/>
        <v>0</v>
      </c>
      <c r="CG258" s="59">
        <f t="shared" si="310"/>
        <v>0</v>
      </c>
      <c r="CH258" s="59">
        <f t="shared" si="311"/>
        <v>0</v>
      </c>
      <c r="CI258" s="59">
        <f t="shared" si="312"/>
        <v>0</v>
      </c>
      <c r="CK258" s="59">
        <f t="shared" si="313"/>
        <v>0</v>
      </c>
      <c r="CL258" s="59">
        <f t="shared" si="314"/>
        <v>0</v>
      </c>
      <c r="CM258" s="59">
        <f t="shared" si="315"/>
        <v>0</v>
      </c>
      <c r="CN258" s="58">
        <f t="shared" si="316"/>
        <v>0</v>
      </c>
      <c r="CP258" s="59">
        <f t="shared" si="317"/>
        <v>0</v>
      </c>
      <c r="CQ258" s="59">
        <f t="shared" si="318"/>
        <v>0</v>
      </c>
      <c r="CR258" s="59">
        <f t="shared" si="319"/>
        <v>0</v>
      </c>
      <c r="CS258" s="58">
        <f t="shared" si="320"/>
        <v>0</v>
      </c>
      <c r="CU258" s="59">
        <f t="shared" si="321"/>
        <v>0</v>
      </c>
      <c r="CV258" s="59">
        <f t="shared" si="322"/>
        <v>0</v>
      </c>
      <c r="CX258" s="59">
        <f t="shared" si="323"/>
        <v>0</v>
      </c>
      <c r="CY258" s="59">
        <f t="shared" si="324"/>
        <v>0</v>
      </c>
      <c r="CZ258" s="58">
        <f t="shared" si="325"/>
        <v>0</v>
      </c>
      <c r="DB258" s="59">
        <f t="shared" si="326"/>
        <v>0</v>
      </c>
      <c r="DC258" s="59">
        <f t="shared" si="327"/>
        <v>0</v>
      </c>
      <c r="DD258" s="58">
        <f t="shared" si="328"/>
        <v>0</v>
      </c>
      <c r="DF258" s="58">
        <f t="shared" si="329"/>
        <v>0</v>
      </c>
      <c r="DH258" s="58">
        <f t="shared" si="330"/>
        <v>0</v>
      </c>
      <c r="DJ258" s="57">
        <f t="shared" si="331"/>
        <v>0</v>
      </c>
      <c r="DK258" s="57">
        <f t="shared" si="332"/>
        <v>0</v>
      </c>
      <c r="DL258" s="59">
        <f t="shared" si="333"/>
        <v>0</v>
      </c>
      <c r="DM258" s="58">
        <f t="shared" si="334"/>
        <v>0</v>
      </c>
      <c r="DO258" s="56">
        <f t="shared" si="335"/>
        <v>0</v>
      </c>
      <c r="DP258" s="14">
        <f t="shared" si="336"/>
        <v>0</v>
      </c>
      <c r="DQ258" s="59">
        <f t="shared" si="337"/>
        <v>0</v>
      </c>
      <c r="DR258" s="49">
        <f t="shared" si="338"/>
        <v>0</v>
      </c>
      <c r="DT258" s="58">
        <f t="shared" si="339"/>
        <v>0</v>
      </c>
      <c r="DU258" s="58"/>
      <c r="DV258" s="59">
        <f t="shared" si="340"/>
        <v>0</v>
      </c>
      <c r="DX258" s="58">
        <f t="shared" si="341"/>
        <v>0</v>
      </c>
      <c r="EA258" s="59">
        <f t="shared" si="342"/>
        <v>0</v>
      </c>
      <c r="EB258" s="59">
        <f t="shared" si="343"/>
        <v>0</v>
      </c>
      <c r="EC258" s="58">
        <f t="shared" si="344"/>
        <v>0</v>
      </c>
      <c r="EE258" s="29">
        <f t="shared" si="345"/>
        <v>0</v>
      </c>
      <c r="EF258" s="29">
        <f t="shared" si="346"/>
        <v>0</v>
      </c>
      <c r="EG258" s="58">
        <f t="shared" si="347"/>
        <v>0</v>
      </c>
      <c r="EI258" s="58">
        <f t="shared" si="348"/>
        <v>0</v>
      </c>
      <c r="EK258" s="59">
        <v>256</v>
      </c>
      <c r="EL258" s="59">
        <f>APE!$N$91*EO257</f>
        <v>0</v>
      </c>
      <c r="EM258" s="59">
        <f>IF(EK258&gt;APE!$O$91,0,IF(EK258&gt;APE!$P$91,IF(APE!$E$91="SAC",APE!$C$93/(APE!$O$91-APE!$P$91),IF(APE!$E$91="PRICE",IF(EK258&gt;APE!$D$91,EN258-EL258,EN258-EL258-APE!$C$95/APE!$D$91),0)),0))</f>
        <v>0</v>
      </c>
      <c r="EN258" s="59">
        <f>IF(EK258&gt;APE!$O$91,0,IF(APE!$E$91="SAC",EL258+EM258,IF(APE!$E$91="PRICE",IF(EK258&gt;APE!$P$91,APE!$C$93*APE!$G$91,EL258),0)))</f>
        <v>0</v>
      </c>
      <c r="EO258" s="59">
        <f t="shared" si="349"/>
        <v>0</v>
      </c>
    </row>
    <row r="259" spans="21:145" x14ac:dyDescent="0.25">
      <c r="U259" s="61">
        <f t="shared" ref="U259:U322" si="353">EOMONTH(U258,1)</f>
        <v>53113</v>
      </c>
      <c r="V259" s="25">
        <f t="shared" si="351"/>
        <v>2045</v>
      </c>
      <c r="W259" s="25">
        <f t="shared" si="352"/>
        <v>5</v>
      </c>
      <c r="X259" s="25"/>
      <c r="Y259" s="25"/>
      <c r="Z259" s="62">
        <f t="shared" ref="Z259:Z322" si="354">$F$13</f>
        <v>0</v>
      </c>
      <c r="AA259" s="62">
        <f t="shared" ref="AA259:AA322" si="355">SUMIF($A$17:$A$28,$W259,$E$17:$E$28)</f>
        <v>0</v>
      </c>
      <c r="AB259" s="62">
        <f t="shared" ref="AB259:AB322" si="356">SUMIF($A$17:$A$28,$W259,$D$17:$D$28)</f>
        <v>0</v>
      </c>
      <c r="AC259" s="33">
        <f t="shared" ref="AC259:AC322" si="357">SUM(AA259:AB259)</f>
        <v>0</v>
      </c>
      <c r="AD259" s="69">
        <f t="shared" ref="AD259:AD322" si="358">AD258*(1-((1+$C$86)^(1/12)-1))</f>
        <v>0.84301963982426864</v>
      </c>
      <c r="AE259" s="70">
        <f t="shared" ref="AE259:AE322" si="359">SUMIF($A$17:$A$28,$W259,$J$17:$J$28)*AD259</f>
        <v>0</v>
      </c>
      <c r="AF259" s="25"/>
      <c r="AG259" s="25"/>
      <c r="AH259" s="25"/>
      <c r="AI259" s="25"/>
      <c r="AJ259" s="25"/>
      <c r="AK259" s="25"/>
      <c r="AL259" s="25"/>
      <c r="AM259" s="75">
        <f t="shared" si="350"/>
        <v>0</v>
      </c>
      <c r="AN259" s="25"/>
      <c r="AO259" s="74">
        <f t="shared" ref="AO259:AO322" si="360">-AC259</f>
        <v>0</v>
      </c>
      <c r="AP259" s="75">
        <f t="shared" ref="AP259:AP322" si="361">IF(-AO259&gt;AM259*(1+$J$35),AM259*(1+$J$35),IF(-AO259&lt;AM259*(1-$J$36),AM259*(1-$J$36),-AO259))</f>
        <v>0</v>
      </c>
      <c r="AQ259" s="76">
        <f t="shared" ref="AQ259:AQ322" si="362">SUM(AO259:AP259)</f>
        <v>0</v>
      </c>
      <c r="AR259" s="25"/>
      <c r="AS259" s="75">
        <f t="shared" ref="AS259:AS322" si="363">AB259-AE259*SUMIF($A$17:$A$28,$W259,$M$17:$M$28)</f>
        <v>0</v>
      </c>
      <c r="AT259" s="74">
        <f t="shared" ref="AT259:AT322" si="364">-AE259*(1-SUMIF($A$17:$A$28,$W259,$M$17:$M$28))</f>
        <v>0</v>
      </c>
      <c r="AU259" s="33">
        <f t="shared" ref="AU259:AU322" si="365">IF(SUM(AA259,AS259,AT259)&lt;0,0,SUM(AA259,AS259,AT259))</f>
        <v>0</v>
      </c>
      <c r="AV259" s="25"/>
      <c r="AW259" s="74">
        <f t="shared" ref="AW259:AW322" si="366">-AU259</f>
        <v>0</v>
      </c>
      <c r="AX259" s="75">
        <f t="shared" ref="AX259:AX322" si="367">IF(-AW259&gt;AM259*(1+$J$35),AM259*(1+$J$35),IF(-AW259&lt;AM259*(1-$J$36),AM259*(1-$J$36),-AW259))</f>
        <v>0</v>
      </c>
      <c r="AY259" s="76">
        <f t="shared" ref="AY259:AY322" si="368">SUM(AW259:AX259)</f>
        <v>0</v>
      </c>
      <c r="BB259" s="59">
        <f t="shared" ref="BB259:BB322" si="369">$BB$2*Z259*1000</f>
        <v>0</v>
      </c>
      <c r="BC259" s="59">
        <f t="shared" ref="BC259:BC322" si="370">$AA259*$BC$2</f>
        <v>0</v>
      </c>
      <c r="BD259" s="59">
        <f t="shared" ref="BD259:BD322" si="371">$AB259*$BD$2</f>
        <v>0</v>
      </c>
      <c r="BF259" s="59">
        <f t="shared" ref="BF259:BF322" si="372">BB259*$BI$2/(1-$BI$2)</f>
        <v>0</v>
      </c>
      <c r="BG259" s="59">
        <f t="shared" ref="BG259:BG322" si="373">BC259*$BI$2/(1-$BI$2)</f>
        <v>0</v>
      </c>
      <c r="BH259" s="59">
        <f t="shared" ref="BH259:BH322" si="374">BD259*$BI$2/(1-$BI$2)</f>
        <v>0</v>
      </c>
      <c r="BI259" s="58">
        <f t="shared" ref="BI259:BI322" si="375">SUM(BF259:BH259)</f>
        <v>0</v>
      </c>
      <c r="BK259" s="59">
        <f t="shared" ref="BK259:BK322" si="376">BB259*$BN$2/(1-$BI$2)/(1-$BN$2)</f>
        <v>0</v>
      </c>
      <c r="BL259" s="59">
        <f t="shared" ref="BL259:BL322" si="377">BC259*$BN$2/(1-$BI$2)/(1-$BN$2)</f>
        <v>0</v>
      </c>
      <c r="BM259" s="59">
        <f t="shared" ref="BM259:BM322" si="378">BD259*$BN$2/(1-$BI$2)/(1-$BN$2)</f>
        <v>0</v>
      </c>
      <c r="BN259" s="58">
        <f t="shared" ref="BN259:BN322" si="379">SUM(BK259:BM259)</f>
        <v>0</v>
      </c>
      <c r="BP259" s="58">
        <f t="shared" ref="BP259:BP322" si="380">SUM(BB259:BD259,BI259,BN259)</f>
        <v>0</v>
      </c>
      <c r="BR259" s="57">
        <f t="shared" ref="BR259:BR322" si="381">AP259</f>
        <v>0</v>
      </c>
      <c r="BS259" s="57">
        <f t="shared" ref="BS259:BS322" si="382">SUMIF($K$34:$K$48,$V259,$L$34:$L$48)</f>
        <v>0</v>
      </c>
      <c r="BT259" s="59">
        <f t="shared" ref="BT259:BT322" si="383">(BR259*BS259)*$BT$2/(1-$BT$2)</f>
        <v>0</v>
      </c>
      <c r="BU259" s="58">
        <f t="shared" ref="BU259:BU322" si="384">(BR259*BS259)+BT259</f>
        <v>0</v>
      </c>
      <c r="BW259" s="56">
        <f t="shared" ref="BW259:BW322" si="385">AQ259</f>
        <v>0</v>
      </c>
      <c r="BX259" s="14">
        <f t="shared" ref="BX259:BX322" si="386">LOOKUP($V259,$K$34:$K$48,$M$34:$M$48)</f>
        <v>0</v>
      </c>
      <c r="BY259" s="59">
        <f t="shared" ref="BY259:BY322" si="387">(-BW259*BX259)*$BY$2/(1-$BY$2)*IF((-BW259*BX259)&gt;0,1,0)</f>
        <v>0</v>
      </c>
      <c r="BZ259" s="58">
        <f t="shared" ref="BZ259:BZ322" si="388">(-BW259*BX259)+BY259</f>
        <v>0</v>
      </c>
      <c r="CB259" s="58">
        <f t="shared" ref="CB259:CB322" si="389">SUM(BU259,BZ259)</f>
        <v>0</v>
      </c>
      <c r="CD259" s="58">
        <f t="shared" ref="CD259:CD322" si="390">SUM(BP259,CB259)</f>
        <v>0</v>
      </c>
      <c r="CG259" s="59">
        <f t="shared" ref="CG259:CG322" si="391">$CG$2*Z259*1000</f>
        <v>0</v>
      </c>
      <c r="CH259" s="59">
        <f t="shared" ref="CH259:CH322" si="392">$AA259*$CH$2</f>
        <v>0</v>
      </c>
      <c r="CI259" s="59">
        <f t="shared" ref="CI259:CI322" si="393">(AS259+AT259)*$CI$2</f>
        <v>0</v>
      </c>
      <c r="CK259" s="59">
        <f t="shared" ref="CK259:CK322" si="394">CG259*$CN$2/(1-$CN$2)</f>
        <v>0</v>
      </c>
      <c r="CL259" s="59">
        <f t="shared" ref="CL259:CL322" si="395">CH259*$CN$2/(1-$CN$2)</f>
        <v>0</v>
      </c>
      <c r="CM259" s="59">
        <f t="shared" ref="CM259:CM322" si="396">CI259*$CN$2/(1-$CN$2)</f>
        <v>0</v>
      </c>
      <c r="CN259" s="58">
        <f t="shared" ref="CN259:CN322" si="397">SUM(CK259:CM259)</f>
        <v>0</v>
      </c>
      <c r="CP259" s="59">
        <f t="shared" ref="CP259:CP322" si="398">CG259*$CS$2/(1-$CN$2)/(1-$CS$2)</f>
        <v>0</v>
      </c>
      <c r="CQ259" s="59">
        <f t="shared" ref="CQ259:CQ322" si="399">CH259*$CS$2/(1-$CN$2)/(1-$CS$2)</f>
        <v>0</v>
      </c>
      <c r="CR259" s="59">
        <f t="shared" ref="CR259:CR322" si="400">CI259*$CS$2/(1-$CN$2)/(1-$CS$2)</f>
        <v>0</v>
      </c>
      <c r="CS259" s="58">
        <f t="shared" ref="CS259:CS322" si="401">SUM(CP259:CR259)</f>
        <v>0</v>
      </c>
      <c r="CU259" s="59">
        <f t="shared" ref="CU259:CU322" si="402">($J$14-$F$13)*$CU$2*1000*IF($J$14-$F$13&lt;0,0,1)</f>
        <v>0</v>
      </c>
      <c r="CV259" s="59">
        <f t="shared" ref="CV259:CV322" si="403">$CV$2*-AT259</f>
        <v>0</v>
      </c>
      <c r="CX259" s="59">
        <f t="shared" ref="CX259:CX322" si="404">CU259*$CZ$2/(1-$CZ$2)</f>
        <v>0</v>
      </c>
      <c r="CY259" s="59">
        <f t="shared" ref="CY259:CY322" si="405">CV259*$CZ$2/(1-$CZ$2)</f>
        <v>0</v>
      </c>
      <c r="CZ259" s="58">
        <f t="shared" ref="CZ259:CZ322" si="406">SUM(CX259:CY259)</f>
        <v>0</v>
      </c>
      <c r="DB259" s="59">
        <f t="shared" ref="DB259:DB322" si="407">CU259*$DD$2/(1-$CZ$2)/(1-$DD$2)</f>
        <v>0</v>
      </c>
      <c r="DC259" s="59">
        <f t="shared" ref="DC259:DC322" si="408">CV259*$DD$2/(1-$CZ$2)/(1-$DD$2)</f>
        <v>0</v>
      </c>
      <c r="DD259" s="58">
        <f t="shared" ref="DD259:DD322" si="409">SUM(DB259:DC259)</f>
        <v>0</v>
      </c>
      <c r="DF259" s="58">
        <f t="shared" ref="DF259:DF322" si="410">SUM(CU259:CV259,CZ259,DD259)</f>
        <v>0</v>
      </c>
      <c r="DH259" s="58">
        <f t="shared" ref="DH259:DH322" si="411">SUM(CG259:CI259,CN259,CS259,DF259)</f>
        <v>0</v>
      </c>
      <c r="DJ259" s="57">
        <f t="shared" ref="DJ259:DJ322" si="412">AX259</f>
        <v>0</v>
      </c>
      <c r="DK259" s="57">
        <f t="shared" ref="DK259:DK322" si="413">SUMIF($K$34:$K$48,$V259,$L$34:$L$48)</f>
        <v>0</v>
      </c>
      <c r="DL259" s="59">
        <f t="shared" ref="DL259:DL322" si="414">(DJ259*DK259)*$DL$2/(1-$DL$2)</f>
        <v>0</v>
      </c>
      <c r="DM259" s="58">
        <f t="shared" ref="DM259:DM322" si="415">(DJ259*DK259)+DL259</f>
        <v>0</v>
      </c>
      <c r="DO259" s="56">
        <f t="shared" ref="DO259:DO322" si="416">AY259</f>
        <v>0</v>
      </c>
      <c r="DP259" s="14">
        <f t="shared" ref="DP259:DP322" si="417">LOOKUP($V259,$K$34:$K$48,$M$34:$M$48)</f>
        <v>0</v>
      </c>
      <c r="DQ259" s="59">
        <f t="shared" ref="DQ259:DQ322" si="418">(-DO259*DP259)*$DQ$2/(1-$DQ$2)*IF((-DO259*DP259)&gt;0,1,0)</f>
        <v>0</v>
      </c>
      <c r="DR259" s="49">
        <f t="shared" ref="DR259:DR322" si="419">(-DO259*DP259)+DQ259</f>
        <v>0</v>
      </c>
      <c r="DT259" s="58">
        <f t="shared" ref="DT259:DT322" si="420">SUM(DM259,DR259)</f>
        <v>0</v>
      </c>
      <c r="DU259" s="58"/>
      <c r="DV259" s="59">
        <f t="shared" ref="DV259:DV322" si="421">$DV$2*$J$5/12</f>
        <v>0</v>
      </c>
      <c r="DX259" s="58">
        <f t="shared" ref="DX259:DX322" si="422">SUM(DH259,DT259,DV259)</f>
        <v>0</v>
      </c>
      <c r="EA259" s="59">
        <f t="shared" ref="EA259:EA322" si="423">CD259</f>
        <v>0</v>
      </c>
      <c r="EB259" s="59">
        <f t="shared" ref="EB259:EB322" si="424">DX259</f>
        <v>0</v>
      </c>
      <c r="EC259" s="58">
        <f t="shared" ref="EC259:EC322" si="425">EA259-EB259</f>
        <v>0</v>
      </c>
      <c r="EE259" s="29">
        <f t="shared" ref="EE259:EE322" si="426">$EE$2*AC259</f>
        <v>0</v>
      </c>
      <c r="EF259" s="29">
        <f t="shared" ref="EF259:EF322" si="427">$EF$2*AU259</f>
        <v>0</v>
      </c>
      <c r="EG259" s="58">
        <f t="shared" ref="EG259:EG322" si="428">EE259-EF259</f>
        <v>0</v>
      </c>
      <c r="EI259" s="58">
        <f t="shared" ref="EI259:EI322" si="429">SUM(EC259,EG259)</f>
        <v>0</v>
      </c>
      <c r="EK259" s="59">
        <v>257</v>
      </c>
      <c r="EL259" s="59">
        <f>APE!$N$91*EO258</f>
        <v>0</v>
      </c>
      <c r="EM259" s="59">
        <f>IF(EK259&gt;APE!$O$91,0,IF(EK259&gt;APE!$P$91,IF(APE!$E$91="SAC",APE!$C$93/(APE!$O$91-APE!$P$91),IF(APE!$E$91="PRICE",IF(EK259&gt;APE!$D$91,EN259-EL259,EN259-EL259-APE!$C$95/APE!$D$91),0)),0))</f>
        <v>0</v>
      </c>
      <c r="EN259" s="59">
        <f>IF(EK259&gt;APE!$O$91,0,IF(APE!$E$91="SAC",EL259+EM259,IF(APE!$E$91="PRICE",IF(EK259&gt;APE!$P$91,APE!$C$93*APE!$G$91,EL259),0)))</f>
        <v>0</v>
      </c>
      <c r="EO259" s="59">
        <f t="shared" ref="EO259:EO322" si="430">EO258-EM259</f>
        <v>0</v>
      </c>
    </row>
    <row r="260" spans="21:145" x14ac:dyDescent="0.25">
      <c r="U260" s="61">
        <f t="shared" si="353"/>
        <v>53143</v>
      </c>
      <c r="V260" s="25">
        <f t="shared" si="351"/>
        <v>2045</v>
      </c>
      <c r="W260" s="25">
        <f t="shared" si="352"/>
        <v>6</v>
      </c>
      <c r="X260" s="25"/>
      <c r="Y260" s="25"/>
      <c r="Z260" s="62">
        <f t="shared" si="354"/>
        <v>0</v>
      </c>
      <c r="AA260" s="62">
        <f t="shared" si="355"/>
        <v>0</v>
      </c>
      <c r="AB260" s="62">
        <f t="shared" si="356"/>
        <v>0</v>
      </c>
      <c r="AC260" s="33">
        <f t="shared" si="357"/>
        <v>0</v>
      </c>
      <c r="AD260" s="69">
        <f t="shared" si="358"/>
        <v>0.84245967697424318</v>
      </c>
      <c r="AE260" s="70">
        <f t="shared" si="359"/>
        <v>0</v>
      </c>
      <c r="AF260" s="25"/>
      <c r="AG260" s="25"/>
      <c r="AH260" s="25"/>
      <c r="AI260" s="25"/>
      <c r="AJ260" s="25"/>
      <c r="AK260" s="25"/>
      <c r="AL260" s="25"/>
      <c r="AM260" s="75">
        <f t="shared" si="350"/>
        <v>0</v>
      </c>
      <c r="AN260" s="25"/>
      <c r="AO260" s="74">
        <f t="shared" si="360"/>
        <v>0</v>
      </c>
      <c r="AP260" s="75">
        <f t="shared" si="361"/>
        <v>0</v>
      </c>
      <c r="AQ260" s="76">
        <f t="shared" si="362"/>
        <v>0</v>
      </c>
      <c r="AR260" s="25"/>
      <c r="AS260" s="75">
        <f t="shared" si="363"/>
        <v>0</v>
      </c>
      <c r="AT260" s="74">
        <f t="shared" si="364"/>
        <v>0</v>
      </c>
      <c r="AU260" s="33">
        <f t="shared" si="365"/>
        <v>0</v>
      </c>
      <c r="AV260" s="25"/>
      <c r="AW260" s="74">
        <f t="shared" si="366"/>
        <v>0</v>
      </c>
      <c r="AX260" s="75">
        <f t="shared" si="367"/>
        <v>0</v>
      </c>
      <c r="AY260" s="76">
        <f t="shared" si="368"/>
        <v>0</v>
      </c>
      <c r="BB260" s="59">
        <f t="shared" si="369"/>
        <v>0</v>
      </c>
      <c r="BC260" s="59">
        <f t="shared" si="370"/>
        <v>0</v>
      </c>
      <c r="BD260" s="59">
        <f t="shared" si="371"/>
        <v>0</v>
      </c>
      <c r="BF260" s="59">
        <f t="shared" si="372"/>
        <v>0</v>
      </c>
      <c r="BG260" s="59">
        <f t="shared" si="373"/>
        <v>0</v>
      </c>
      <c r="BH260" s="59">
        <f t="shared" si="374"/>
        <v>0</v>
      </c>
      <c r="BI260" s="58">
        <f t="shared" si="375"/>
        <v>0</v>
      </c>
      <c r="BK260" s="59">
        <f t="shared" si="376"/>
        <v>0</v>
      </c>
      <c r="BL260" s="59">
        <f t="shared" si="377"/>
        <v>0</v>
      </c>
      <c r="BM260" s="59">
        <f t="shared" si="378"/>
        <v>0</v>
      </c>
      <c r="BN260" s="58">
        <f t="shared" si="379"/>
        <v>0</v>
      </c>
      <c r="BP260" s="58">
        <f t="shared" si="380"/>
        <v>0</v>
      </c>
      <c r="BR260" s="57">
        <f t="shared" si="381"/>
        <v>0</v>
      </c>
      <c r="BS260" s="57">
        <f t="shared" si="382"/>
        <v>0</v>
      </c>
      <c r="BT260" s="59">
        <f t="shared" si="383"/>
        <v>0</v>
      </c>
      <c r="BU260" s="58">
        <f t="shared" si="384"/>
        <v>0</v>
      </c>
      <c r="BW260" s="56">
        <f t="shared" si="385"/>
        <v>0</v>
      </c>
      <c r="BX260" s="14">
        <f t="shared" si="386"/>
        <v>0</v>
      </c>
      <c r="BY260" s="59">
        <f t="shared" si="387"/>
        <v>0</v>
      </c>
      <c r="BZ260" s="58">
        <f t="shared" si="388"/>
        <v>0</v>
      </c>
      <c r="CB260" s="58">
        <f t="shared" si="389"/>
        <v>0</v>
      </c>
      <c r="CD260" s="58">
        <f t="shared" si="390"/>
        <v>0</v>
      </c>
      <c r="CG260" s="59">
        <f t="shared" si="391"/>
        <v>0</v>
      </c>
      <c r="CH260" s="59">
        <f t="shared" si="392"/>
        <v>0</v>
      </c>
      <c r="CI260" s="59">
        <f t="shared" si="393"/>
        <v>0</v>
      </c>
      <c r="CK260" s="59">
        <f t="shared" si="394"/>
        <v>0</v>
      </c>
      <c r="CL260" s="59">
        <f t="shared" si="395"/>
        <v>0</v>
      </c>
      <c r="CM260" s="59">
        <f t="shared" si="396"/>
        <v>0</v>
      </c>
      <c r="CN260" s="58">
        <f t="shared" si="397"/>
        <v>0</v>
      </c>
      <c r="CP260" s="59">
        <f t="shared" si="398"/>
        <v>0</v>
      </c>
      <c r="CQ260" s="59">
        <f t="shared" si="399"/>
        <v>0</v>
      </c>
      <c r="CR260" s="59">
        <f t="shared" si="400"/>
        <v>0</v>
      </c>
      <c r="CS260" s="58">
        <f t="shared" si="401"/>
        <v>0</v>
      </c>
      <c r="CU260" s="59">
        <f t="shared" si="402"/>
        <v>0</v>
      </c>
      <c r="CV260" s="59">
        <f t="shared" si="403"/>
        <v>0</v>
      </c>
      <c r="CX260" s="59">
        <f t="shared" si="404"/>
        <v>0</v>
      </c>
      <c r="CY260" s="59">
        <f t="shared" si="405"/>
        <v>0</v>
      </c>
      <c r="CZ260" s="58">
        <f t="shared" si="406"/>
        <v>0</v>
      </c>
      <c r="DB260" s="59">
        <f t="shared" si="407"/>
        <v>0</v>
      </c>
      <c r="DC260" s="59">
        <f t="shared" si="408"/>
        <v>0</v>
      </c>
      <c r="DD260" s="58">
        <f t="shared" si="409"/>
        <v>0</v>
      </c>
      <c r="DF260" s="58">
        <f t="shared" si="410"/>
        <v>0</v>
      </c>
      <c r="DH260" s="58">
        <f t="shared" si="411"/>
        <v>0</v>
      </c>
      <c r="DJ260" s="57">
        <f t="shared" si="412"/>
        <v>0</v>
      </c>
      <c r="DK260" s="57">
        <f t="shared" si="413"/>
        <v>0</v>
      </c>
      <c r="DL260" s="59">
        <f t="shared" si="414"/>
        <v>0</v>
      </c>
      <c r="DM260" s="58">
        <f t="shared" si="415"/>
        <v>0</v>
      </c>
      <c r="DO260" s="56">
        <f t="shared" si="416"/>
        <v>0</v>
      </c>
      <c r="DP260" s="14">
        <f t="shared" si="417"/>
        <v>0</v>
      </c>
      <c r="DQ260" s="59">
        <f t="shared" si="418"/>
        <v>0</v>
      </c>
      <c r="DR260" s="49">
        <f t="shared" si="419"/>
        <v>0</v>
      </c>
      <c r="DT260" s="58">
        <f t="shared" si="420"/>
        <v>0</v>
      </c>
      <c r="DU260" s="58"/>
      <c r="DV260" s="59">
        <f t="shared" si="421"/>
        <v>0</v>
      </c>
      <c r="DX260" s="58">
        <f t="shared" si="422"/>
        <v>0</v>
      </c>
      <c r="EA260" s="59">
        <f t="shared" si="423"/>
        <v>0</v>
      </c>
      <c r="EB260" s="59">
        <f t="shared" si="424"/>
        <v>0</v>
      </c>
      <c r="EC260" s="58">
        <f t="shared" si="425"/>
        <v>0</v>
      </c>
      <c r="EE260" s="29">
        <f t="shared" si="426"/>
        <v>0</v>
      </c>
      <c r="EF260" s="29">
        <f t="shared" si="427"/>
        <v>0</v>
      </c>
      <c r="EG260" s="58">
        <f t="shared" si="428"/>
        <v>0</v>
      </c>
      <c r="EI260" s="58">
        <f t="shared" si="429"/>
        <v>0</v>
      </c>
      <c r="EK260" s="59">
        <v>258</v>
      </c>
      <c r="EL260" s="59">
        <f>APE!$N$91*EO259</f>
        <v>0</v>
      </c>
      <c r="EM260" s="59">
        <f>IF(EK260&gt;APE!$O$91,0,IF(EK260&gt;APE!$P$91,IF(APE!$E$91="SAC",APE!$C$93/(APE!$O$91-APE!$P$91),IF(APE!$E$91="PRICE",IF(EK260&gt;APE!$D$91,EN260-EL260,EN260-EL260-APE!$C$95/APE!$D$91),0)),0))</f>
        <v>0</v>
      </c>
      <c r="EN260" s="59">
        <f>IF(EK260&gt;APE!$O$91,0,IF(APE!$E$91="SAC",EL260+EM260,IF(APE!$E$91="PRICE",IF(EK260&gt;APE!$P$91,APE!$C$93*APE!$G$91,EL260),0)))</f>
        <v>0</v>
      </c>
      <c r="EO260" s="59">
        <f t="shared" si="430"/>
        <v>0</v>
      </c>
    </row>
    <row r="261" spans="21:145" x14ac:dyDescent="0.25">
      <c r="U261" s="61">
        <f t="shared" si="353"/>
        <v>53174</v>
      </c>
      <c r="V261" s="25">
        <f t="shared" si="351"/>
        <v>2045</v>
      </c>
      <c r="W261" s="25">
        <f t="shared" si="352"/>
        <v>7</v>
      </c>
      <c r="X261" s="25"/>
      <c r="Y261" s="25"/>
      <c r="Z261" s="62">
        <f t="shared" si="354"/>
        <v>0</v>
      </c>
      <c r="AA261" s="62">
        <f t="shared" si="355"/>
        <v>0</v>
      </c>
      <c r="AB261" s="62">
        <f t="shared" si="356"/>
        <v>0</v>
      </c>
      <c r="AC261" s="33">
        <f t="shared" si="357"/>
        <v>0</v>
      </c>
      <c r="AD261" s="69">
        <f t="shared" si="358"/>
        <v>0.8419000860709418</v>
      </c>
      <c r="AE261" s="70">
        <f t="shared" si="359"/>
        <v>0</v>
      </c>
      <c r="AF261" s="25"/>
      <c r="AG261" s="25"/>
      <c r="AH261" s="25"/>
      <c r="AI261" s="25"/>
      <c r="AJ261" s="25"/>
      <c r="AK261" s="25"/>
      <c r="AL261" s="25"/>
      <c r="AM261" s="75">
        <f t="shared" si="350"/>
        <v>0</v>
      </c>
      <c r="AN261" s="25"/>
      <c r="AO261" s="74">
        <f t="shared" si="360"/>
        <v>0</v>
      </c>
      <c r="AP261" s="75">
        <f t="shared" si="361"/>
        <v>0</v>
      </c>
      <c r="AQ261" s="76">
        <f t="shared" si="362"/>
        <v>0</v>
      </c>
      <c r="AR261" s="25"/>
      <c r="AS261" s="75">
        <f t="shared" si="363"/>
        <v>0</v>
      </c>
      <c r="AT261" s="74">
        <f t="shared" si="364"/>
        <v>0</v>
      </c>
      <c r="AU261" s="33">
        <f t="shared" si="365"/>
        <v>0</v>
      </c>
      <c r="AV261" s="25"/>
      <c r="AW261" s="74">
        <f t="shared" si="366"/>
        <v>0</v>
      </c>
      <c r="AX261" s="75">
        <f t="shared" si="367"/>
        <v>0</v>
      </c>
      <c r="AY261" s="76">
        <f t="shared" si="368"/>
        <v>0</v>
      </c>
      <c r="BB261" s="59">
        <f t="shared" si="369"/>
        <v>0</v>
      </c>
      <c r="BC261" s="59">
        <f t="shared" si="370"/>
        <v>0</v>
      </c>
      <c r="BD261" s="59">
        <f t="shared" si="371"/>
        <v>0</v>
      </c>
      <c r="BF261" s="59">
        <f t="shared" si="372"/>
        <v>0</v>
      </c>
      <c r="BG261" s="59">
        <f t="shared" si="373"/>
        <v>0</v>
      </c>
      <c r="BH261" s="59">
        <f t="shared" si="374"/>
        <v>0</v>
      </c>
      <c r="BI261" s="58">
        <f t="shared" si="375"/>
        <v>0</v>
      </c>
      <c r="BK261" s="59">
        <f t="shared" si="376"/>
        <v>0</v>
      </c>
      <c r="BL261" s="59">
        <f t="shared" si="377"/>
        <v>0</v>
      </c>
      <c r="BM261" s="59">
        <f t="shared" si="378"/>
        <v>0</v>
      </c>
      <c r="BN261" s="58">
        <f t="shared" si="379"/>
        <v>0</v>
      </c>
      <c r="BP261" s="58">
        <f t="shared" si="380"/>
        <v>0</v>
      </c>
      <c r="BR261" s="57">
        <f t="shared" si="381"/>
        <v>0</v>
      </c>
      <c r="BS261" s="57">
        <f t="shared" si="382"/>
        <v>0</v>
      </c>
      <c r="BT261" s="59">
        <f t="shared" si="383"/>
        <v>0</v>
      </c>
      <c r="BU261" s="58">
        <f t="shared" si="384"/>
        <v>0</v>
      </c>
      <c r="BW261" s="56">
        <f t="shared" si="385"/>
        <v>0</v>
      </c>
      <c r="BX261" s="14">
        <f t="shared" si="386"/>
        <v>0</v>
      </c>
      <c r="BY261" s="59">
        <f t="shared" si="387"/>
        <v>0</v>
      </c>
      <c r="BZ261" s="58">
        <f t="shared" si="388"/>
        <v>0</v>
      </c>
      <c r="CB261" s="58">
        <f t="shared" si="389"/>
        <v>0</v>
      </c>
      <c r="CD261" s="58">
        <f t="shared" si="390"/>
        <v>0</v>
      </c>
      <c r="CG261" s="59">
        <f t="shared" si="391"/>
        <v>0</v>
      </c>
      <c r="CH261" s="59">
        <f t="shared" si="392"/>
        <v>0</v>
      </c>
      <c r="CI261" s="59">
        <f t="shared" si="393"/>
        <v>0</v>
      </c>
      <c r="CK261" s="59">
        <f t="shared" si="394"/>
        <v>0</v>
      </c>
      <c r="CL261" s="59">
        <f t="shared" si="395"/>
        <v>0</v>
      </c>
      <c r="CM261" s="59">
        <f t="shared" si="396"/>
        <v>0</v>
      </c>
      <c r="CN261" s="58">
        <f t="shared" si="397"/>
        <v>0</v>
      </c>
      <c r="CP261" s="59">
        <f t="shared" si="398"/>
        <v>0</v>
      </c>
      <c r="CQ261" s="59">
        <f t="shared" si="399"/>
        <v>0</v>
      </c>
      <c r="CR261" s="59">
        <f t="shared" si="400"/>
        <v>0</v>
      </c>
      <c r="CS261" s="58">
        <f t="shared" si="401"/>
        <v>0</v>
      </c>
      <c r="CU261" s="59">
        <f t="shared" si="402"/>
        <v>0</v>
      </c>
      <c r="CV261" s="59">
        <f t="shared" si="403"/>
        <v>0</v>
      </c>
      <c r="CX261" s="59">
        <f t="shared" si="404"/>
        <v>0</v>
      </c>
      <c r="CY261" s="59">
        <f t="shared" si="405"/>
        <v>0</v>
      </c>
      <c r="CZ261" s="58">
        <f t="shared" si="406"/>
        <v>0</v>
      </c>
      <c r="DB261" s="59">
        <f t="shared" si="407"/>
        <v>0</v>
      </c>
      <c r="DC261" s="59">
        <f t="shared" si="408"/>
        <v>0</v>
      </c>
      <c r="DD261" s="58">
        <f t="shared" si="409"/>
        <v>0</v>
      </c>
      <c r="DF261" s="58">
        <f t="shared" si="410"/>
        <v>0</v>
      </c>
      <c r="DH261" s="58">
        <f t="shared" si="411"/>
        <v>0</v>
      </c>
      <c r="DJ261" s="57">
        <f t="shared" si="412"/>
        <v>0</v>
      </c>
      <c r="DK261" s="57">
        <f t="shared" si="413"/>
        <v>0</v>
      </c>
      <c r="DL261" s="59">
        <f t="shared" si="414"/>
        <v>0</v>
      </c>
      <c r="DM261" s="58">
        <f t="shared" si="415"/>
        <v>0</v>
      </c>
      <c r="DO261" s="56">
        <f t="shared" si="416"/>
        <v>0</v>
      </c>
      <c r="DP261" s="14">
        <f t="shared" si="417"/>
        <v>0</v>
      </c>
      <c r="DQ261" s="59">
        <f t="shared" si="418"/>
        <v>0</v>
      </c>
      <c r="DR261" s="49">
        <f t="shared" si="419"/>
        <v>0</v>
      </c>
      <c r="DT261" s="58">
        <f t="shared" si="420"/>
        <v>0</v>
      </c>
      <c r="DU261" s="58"/>
      <c r="DV261" s="59">
        <f t="shared" si="421"/>
        <v>0</v>
      </c>
      <c r="DX261" s="58">
        <f t="shared" si="422"/>
        <v>0</v>
      </c>
      <c r="EA261" s="59">
        <f t="shared" si="423"/>
        <v>0</v>
      </c>
      <c r="EB261" s="59">
        <f t="shared" si="424"/>
        <v>0</v>
      </c>
      <c r="EC261" s="58">
        <f t="shared" si="425"/>
        <v>0</v>
      </c>
      <c r="EE261" s="29">
        <f t="shared" si="426"/>
        <v>0</v>
      </c>
      <c r="EF261" s="29">
        <f t="shared" si="427"/>
        <v>0</v>
      </c>
      <c r="EG261" s="58">
        <f t="shared" si="428"/>
        <v>0</v>
      </c>
      <c r="EI261" s="58">
        <f t="shared" si="429"/>
        <v>0</v>
      </c>
      <c r="EK261" s="59">
        <v>259</v>
      </c>
      <c r="EL261" s="59">
        <f>APE!$N$91*EO260</f>
        <v>0</v>
      </c>
      <c r="EM261" s="59">
        <f>IF(EK261&gt;APE!$O$91,0,IF(EK261&gt;APE!$P$91,IF(APE!$E$91="SAC",APE!$C$93/(APE!$O$91-APE!$P$91),IF(APE!$E$91="PRICE",IF(EK261&gt;APE!$D$91,EN261-EL261,EN261-EL261-APE!$C$95/APE!$D$91),0)),0))</f>
        <v>0</v>
      </c>
      <c r="EN261" s="59">
        <f>IF(EK261&gt;APE!$O$91,0,IF(APE!$E$91="SAC",EL261+EM261,IF(APE!$E$91="PRICE",IF(EK261&gt;APE!$P$91,APE!$C$93*APE!$G$91,EL261),0)))</f>
        <v>0</v>
      </c>
      <c r="EO261" s="59">
        <f t="shared" si="430"/>
        <v>0</v>
      </c>
    </row>
    <row r="262" spans="21:145" x14ac:dyDescent="0.25">
      <c r="U262" s="61">
        <f t="shared" si="353"/>
        <v>53205</v>
      </c>
      <c r="V262" s="25">
        <f t="shared" si="351"/>
        <v>2045</v>
      </c>
      <c r="W262" s="25">
        <f t="shared" si="352"/>
        <v>8</v>
      </c>
      <c r="X262" s="25"/>
      <c r="Y262" s="25"/>
      <c r="Z262" s="62">
        <f t="shared" si="354"/>
        <v>0</v>
      </c>
      <c r="AA262" s="62">
        <f t="shared" si="355"/>
        <v>0</v>
      </c>
      <c r="AB262" s="62">
        <f t="shared" si="356"/>
        <v>0</v>
      </c>
      <c r="AC262" s="33">
        <f t="shared" si="357"/>
        <v>0</v>
      </c>
      <c r="AD262" s="69">
        <f t="shared" si="358"/>
        <v>0.84134086686730469</v>
      </c>
      <c r="AE262" s="70">
        <f t="shared" si="359"/>
        <v>0</v>
      </c>
      <c r="AF262" s="25"/>
      <c r="AG262" s="25"/>
      <c r="AH262" s="25"/>
      <c r="AI262" s="25"/>
      <c r="AJ262" s="25"/>
      <c r="AK262" s="25"/>
      <c r="AL262" s="25"/>
      <c r="AM262" s="75">
        <f t="shared" si="350"/>
        <v>0</v>
      </c>
      <c r="AN262" s="25"/>
      <c r="AO262" s="74">
        <f t="shared" si="360"/>
        <v>0</v>
      </c>
      <c r="AP262" s="75">
        <f t="shared" si="361"/>
        <v>0</v>
      </c>
      <c r="AQ262" s="76">
        <f t="shared" si="362"/>
        <v>0</v>
      </c>
      <c r="AR262" s="25"/>
      <c r="AS262" s="75">
        <f t="shared" si="363"/>
        <v>0</v>
      </c>
      <c r="AT262" s="74">
        <f t="shared" si="364"/>
        <v>0</v>
      </c>
      <c r="AU262" s="33">
        <f t="shared" si="365"/>
        <v>0</v>
      </c>
      <c r="AV262" s="25"/>
      <c r="AW262" s="74">
        <f t="shared" si="366"/>
        <v>0</v>
      </c>
      <c r="AX262" s="75">
        <f t="shared" si="367"/>
        <v>0</v>
      </c>
      <c r="AY262" s="76">
        <f t="shared" si="368"/>
        <v>0</v>
      </c>
      <c r="BB262" s="59">
        <f t="shared" si="369"/>
        <v>0</v>
      </c>
      <c r="BC262" s="59">
        <f t="shared" si="370"/>
        <v>0</v>
      </c>
      <c r="BD262" s="59">
        <f t="shared" si="371"/>
        <v>0</v>
      </c>
      <c r="BF262" s="59">
        <f t="shared" si="372"/>
        <v>0</v>
      </c>
      <c r="BG262" s="59">
        <f t="shared" si="373"/>
        <v>0</v>
      </c>
      <c r="BH262" s="59">
        <f t="shared" si="374"/>
        <v>0</v>
      </c>
      <c r="BI262" s="58">
        <f t="shared" si="375"/>
        <v>0</v>
      </c>
      <c r="BK262" s="59">
        <f t="shared" si="376"/>
        <v>0</v>
      </c>
      <c r="BL262" s="59">
        <f t="shared" si="377"/>
        <v>0</v>
      </c>
      <c r="BM262" s="59">
        <f t="shared" si="378"/>
        <v>0</v>
      </c>
      <c r="BN262" s="58">
        <f t="shared" si="379"/>
        <v>0</v>
      </c>
      <c r="BP262" s="58">
        <f t="shared" si="380"/>
        <v>0</v>
      </c>
      <c r="BR262" s="57">
        <f t="shared" si="381"/>
        <v>0</v>
      </c>
      <c r="BS262" s="57">
        <f t="shared" si="382"/>
        <v>0</v>
      </c>
      <c r="BT262" s="59">
        <f t="shared" si="383"/>
        <v>0</v>
      </c>
      <c r="BU262" s="58">
        <f t="shared" si="384"/>
        <v>0</v>
      </c>
      <c r="BW262" s="56">
        <f t="shared" si="385"/>
        <v>0</v>
      </c>
      <c r="BX262" s="14">
        <f t="shared" si="386"/>
        <v>0</v>
      </c>
      <c r="BY262" s="59">
        <f t="shared" si="387"/>
        <v>0</v>
      </c>
      <c r="BZ262" s="58">
        <f t="shared" si="388"/>
        <v>0</v>
      </c>
      <c r="CB262" s="58">
        <f t="shared" si="389"/>
        <v>0</v>
      </c>
      <c r="CD262" s="58">
        <f t="shared" si="390"/>
        <v>0</v>
      </c>
      <c r="CG262" s="59">
        <f t="shared" si="391"/>
        <v>0</v>
      </c>
      <c r="CH262" s="59">
        <f t="shared" si="392"/>
        <v>0</v>
      </c>
      <c r="CI262" s="59">
        <f t="shared" si="393"/>
        <v>0</v>
      </c>
      <c r="CK262" s="59">
        <f t="shared" si="394"/>
        <v>0</v>
      </c>
      <c r="CL262" s="59">
        <f t="shared" si="395"/>
        <v>0</v>
      </c>
      <c r="CM262" s="59">
        <f t="shared" si="396"/>
        <v>0</v>
      </c>
      <c r="CN262" s="58">
        <f t="shared" si="397"/>
        <v>0</v>
      </c>
      <c r="CP262" s="59">
        <f t="shared" si="398"/>
        <v>0</v>
      </c>
      <c r="CQ262" s="59">
        <f t="shared" si="399"/>
        <v>0</v>
      </c>
      <c r="CR262" s="59">
        <f t="shared" si="400"/>
        <v>0</v>
      </c>
      <c r="CS262" s="58">
        <f t="shared" si="401"/>
        <v>0</v>
      </c>
      <c r="CU262" s="59">
        <f t="shared" si="402"/>
        <v>0</v>
      </c>
      <c r="CV262" s="59">
        <f t="shared" si="403"/>
        <v>0</v>
      </c>
      <c r="CX262" s="59">
        <f t="shared" si="404"/>
        <v>0</v>
      </c>
      <c r="CY262" s="59">
        <f t="shared" si="405"/>
        <v>0</v>
      </c>
      <c r="CZ262" s="58">
        <f t="shared" si="406"/>
        <v>0</v>
      </c>
      <c r="DB262" s="59">
        <f t="shared" si="407"/>
        <v>0</v>
      </c>
      <c r="DC262" s="59">
        <f t="shared" si="408"/>
        <v>0</v>
      </c>
      <c r="DD262" s="58">
        <f t="shared" si="409"/>
        <v>0</v>
      </c>
      <c r="DF262" s="58">
        <f t="shared" si="410"/>
        <v>0</v>
      </c>
      <c r="DH262" s="58">
        <f t="shared" si="411"/>
        <v>0</v>
      </c>
      <c r="DJ262" s="57">
        <f t="shared" si="412"/>
        <v>0</v>
      </c>
      <c r="DK262" s="57">
        <f t="shared" si="413"/>
        <v>0</v>
      </c>
      <c r="DL262" s="59">
        <f t="shared" si="414"/>
        <v>0</v>
      </c>
      <c r="DM262" s="58">
        <f t="shared" si="415"/>
        <v>0</v>
      </c>
      <c r="DO262" s="56">
        <f t="shared" si="416"/>
        <v>0</v>
      </c>
      <c r="DP262" s="14">
        <f t="shared" si="417"/>
        <v>0</v>
      </c>
      <c r="DQ262" s="59">
        <f t="shared" si="418"/>
        <v>0</v>
      </c>
      <c r="DR262" s="49">
        <f t="shared" si="419"/>
        <v>0</v>
      </c>
      <c r="DT262" s="58">
        <f t="shared" si="420"/>
        <v>0</v>
      </c>
      <c r="DU262" s="58"/>
      <c r="DV262" s="59">
        <f t="shared" si="421"/>
        <v>0</v>
      </c>
      <c r="DX262" s="58">
        <f t="shared" si="422"/>
        <v>0</v>
      </c>
      <c r="EA262" s="59">
        <f t="shared" si="423"/>
        <v>0</v>
      </c>
      <c r="EB262" s="59">
        <f t="shared" si="424"/>
        <v>0</v>
      </c>
      <c r="EC262" s="58">
        <f t="shared" si="425"/>
        <v>0</v>
      </c>
      <c r="EE262" s="29">
        <f t="shared" si="426"/>
        <v>0</v>
      </c>
      <c r="EF262" s="29">
        <f t="shared" si="427"/>
        <v>0</v>
      </c>
      <c r="EG262" s="58">
        <f t="shared" si="428"/>
        <v>0</v>
      </c>
      <c r="EI262" s="58">
        <f t="shared" si="429"/>
        <v>0</v>
      </c>
      <c r="EK262" s="59">
        <v>260</v>
      </c>
      <c r="EL262" s="59">
        <f>APE!$N$91*EO261</f>
        <v>0</v>
      </c>
      <c r="EM262" s="59">
        <f>IF(EK262&gt;APE!$O$91,0,IF(EK262&gt;APE!$P$91,IF(APE!$E$91="SAC",APE!$C$93/(APE!$O$91-APE!$P$91),IF(APE!$E$91="PRICE",IF(EK262&gt;APE!$D$91,EN262-EL262,EN262-EL262-APE!$C$95/APE!$D$91),0)),0))</f>
        <v>0</v>
      </c>
      <c r="EN262" s="59">
        <f>IF(EK262&gt;APE!$O$91,0,IF(APE!$E$91="SAC",EL262+EM262,IF(APE!$E$91="PRICE",IF(EK262&gt;APE!$P$91,APE!$C$93*APE!$G$91,EL262),0)))</f>
        <v>0</v>
      </c>
      <c r="EO262" s="59">
        <f t="shared" si="430"/>
        <v>0</v>
      </c>
    </row>
    <row r="263" spans="21:145" x14ac:dyDescent="0.25">
      <c r="U263" s="61">
        <f t="shared" si="353"/>
        <v>53235</v>
      </c>
      <c r="V263" s="25">
        <f t="shared" si="351"/>
        <v>2045</v>
      </c>
      <c r="W263" s="25">
        <f t="shared" si="352"/>
        <v>9</v>
      </c>
      <c r="X263" s="25"/>
      <c r="Y263" s="25"/>
      <c r="Z263" s="62">
        <f t="shared" si="354"/>
        <v>0</v>
      </c>
      <c r="AA263" s="62">
        <f t="shared" si="355"/>
        <v>0</v>
      </c>
      <c r="AB263" s="62">
        <f t="shared" si="356"/>
        <v>0</v>
      </c>
      <c r="AC263" s="33">
        <f t="shared" si="357"/>
        <v>0</v>
      </c>
      <c r="AD263" s="69">
        <f t="shared" si="358"/>
        <v>0.84078201911643602</v>
      </c>
      <c r="AE263" s="70">
        <f t="shared" si="359"/>
        <v>0</v>
      </c>
      <c r="AF263" s="25"/>
      <c r="AG263" s="25"/>
      <c r="AH263" s="25"/>
      <c r="AI263" s="25"/>
      <c r="AJ263" s="25"/>
      <c r="AK263" s="25"/>
      <c r="AL263" s="25"/>
      <c r="AM263" s="75">
        <f t="shared" si="350"/>
        <v>0</v>
      </c>
      <c r="AN263" s="25"/>
      <c r="AO263" s="74">
        <f t="shared" si="360"/>
        <v>0</v>
      </c>
      <c r="AP263" s="75">
        <f t="shared" si="361"/>
        <v>0</v>
      </c>
      <c r="AQ263" s="76">
        <f t="shared" si="362"/>
        <v>0</v>
      </c>
      <c r="AR263" s="25"/>
      <c r="AS263" s="75">
        <f t="shared" si="363"/>
        <v>0</v>
      </c>
      <c r="AT263" s="74">
        <f t="shared" si="364"/>
        <v>0</v>
      </c>
      <c r="AU263" s="33">
        <f t="shared" si="365"/>
        <v>0</v>
      </c>
      <c r="AV263" s="25"/>
      <c r="AW263" s="74">
        <f t="shared" si="366"/>
        <v>0</v>
      </c>
      <c r="AX263" s="75">
        <f t="shared" si="367"/>
        <v>0</v>
      </c>
      <c r="AY263" s="76">
        <f t="shared" si="368"/>
        <v>0</v>
      </c>
      <c r="BB263" s="59">
        <f t="shared" si="369"/>
        <v>0</v>
      </c>
      <c r="BC263" s="59">
        <f t="shared" si="370"/>
        <v>0</v>
      </c>
      <c r="BD263" s="59">
        <f t="shared" si="371"/>
        <v>0</v>
      </c>
      <c r="BF263" s="59">
        <f t="shared" si="372"/>
        <v>0</v>
      </c>
      <c r="BG263" s="59">
        <f t="shared" si="373"/>
        <v>0</v>
      </c>
      <c r="BH263" s="59">
        <f t="shared" si="374"/>
        <v>0</v>
      </c>
      <c r="BI263" s="58">
        <f t="shared" si="375"/>
        <v>0</v>
      </c>
      <c r="BK263" s="59">
        <f t="shared" si="376"/>
        <v>0</v>
      </c>
      <c r="BL263" s="59">
        <f t="shared" si="377"/>
        <v>0</v>
      </c>
      <c r="BM263" s="59">
        <f t="shared" si="378"/>
        <v>0</v>
      </c>
      <c r="BN263" s="58">
        <f t="shared" si="379"/>
        <v>0</v>
      </c>
      <c r="BP263" s="58">
        <f t="shared" si="380"/>
        <v>0</v>
      </c>
      <c r="BR263" s="57">
        <f t="shared" si="381"/>
        <v>0</v>
      </c>
      <c r="BS263" s="57">
        <f t="shared" si="382"/>
        <v>0</v>
      </c>
      <c r="BT263" s="59">
        <f t="shared" si="383"/>
        <v>0</v>
      </c>
      <c r="BU263" s="58">
        <f t="shared" si="384"/>
        <v>0</v>
      </c>
      <c r="BW263" s="56">
        <f t="shared" si="385"/>
        <v>0</v>
      </c>
      <c r="BX263" s="14">
        <f t="shared" si="386"/>
        <v>0</v>
      </c>
      <c r="BY263" s="59">
        <f t="shared" si="387"/>
        <v>0</v>
      </c>
      <c r="BZ263" s="58">
        <f t="shared" si="388"/>
        <v>0</v>
      </c>
      <c r="CB263" s="58">
        <f t="shared" si="389"/>
        <v>0</v>
      </c>
      <c r="CD263" s="58">
        <f t="shared" si="390"/>
        <v>0</v>
      </c>
      <c r="CG263" s="59">
        <f t="shared" si="391"/>
        <v>0</v>
      </c>
      <c r="CH263" s="59">
        <f t="shared" si="392"/>
        <v>0</v>
      </c>
      <c r="CI263" s="59">
        <f t="shared" si="393"/>
        <v>0</v>
      </c>
      <c r="CK263" s="59">
        <f t="shared" si="394"/>
        <v>0</v>
      </c>
      <c r="CL263" s="59">
        <f t="shared" si="395"/>
        <v>0</v>
      </c>
      <c r="CM263" s="59">
        <f t="shared" si="396"/>
        <v>0</v>
      </c>
      <c r="CN263" s="58">
        <f t="shared" si="397"/>
        <v>0</v>
      </c>
      <c r="CP263" s="59">
        <f t="shared" si="398"/>
        <v>0</v>
      </c>
      <c r="CQ263" s="59">
        <f t="shared" si="399"/>
        <v>0</v>
      </c>
      <c r="CR263" s="59">
        <f t="shared" si="400"/>
        <v>0</v>
      </c>
      <c r="CS263" s="58">
        <f t="shared" si="401"/>
        <v>0</v>
      </c>
      <c r="CU263" s="59">
        <f t="shared" si="402"/>
        <v>0</v>
      </c>
      <c r="CV263" s="59">
        <f t="shared" si="403"/>
        <v>0</v>
      </c>
      <c r="CX263" s="59">
        <f t="shared" si="404"/>
        <v>0</v>
      </c>
      <c r="CY263" s="59">
        <f t="shared" si="405"/>
        <v>0</v>
      </c>
      <c r="CZ263" s="58">
        <f t="shared" si="406"/>
        <v>0</v>
      </c>
      <c r="DB263" s="59">
        <f t="shared" si="407"/>
        <v>0</v>
      </c>
      <c r="DC263" s="59">
        <f t="shared" si="408"/>
        <v>0</v>
      </c>
      <c r="DD263" s="58">
        <f t="shared" si="409"/>
        <v>0</v>
      </c>
      <c r="DF263" s="58">
        <f t="shared" si="410"/>
        <v>0</v>
      </c>
      <c r="DH263" s="58">
        <f t="shared" si="411"/>
        <v>0</v>
      </c>
      <c r="DJ263" s="57">
        <f t="shared" si="412"/>
        <v>0</v>
      </c>
      <c r="DK263" s="57">
        <f t="shared" si="413"/>
        <v>0</v>
      </c>
      <c r="DL263" s="59">
        <f t="shared" si="414"/>
        <v>0</v>
      </c>
      <c r="DM263" s="58">
        <f t="shared" si="415"/>
        <v>0</v>
      </c>
      <c r="DO263" s="56">
        <f t="shared" si="416"/>
        <v>0</v>
      </c>
      <c r="DP263" s="14">
        <f t="shared" si="417"/>
        <v>0</v>
      </c>
      <c r="DQ263" s="59">
        <f t="shared" si="418"/>
        <v>0</v>
      </c>
      <c r="DR263" s="49">
        <f t="shared" si="419"/>
        <v>0</v>
      </c>
      <c r="DT263" s="58">
        <f t="shared" si="420"/>
        <v>0</v>
      </c>
      <c r="DU263" s="58"/>
      <c r="DV263" s="59">
        <f t="shared" si="421"/>
        <v>0</v>
      </c>
      <c r="DX263" s="58">
        <f t="shared" si="422"/>
        <v>0</v>
      </c>
      <c r="EA263" s="59">
        <f t="shared" si="423"/>
        <v>0</v>
      </c>
      <c r="EB263" s="59">
        <f t="shared" si="424"/>
        <v>0</v>
      </c>
      <c r="EC263" s="58">
        <f t="shared" si="425"/>
        <v>0</v>
      </c>
      <c r="EE263" s="29">
        <f t="shared" si="426"/>
        <v>0</v>
      </c>
      <c r="EF263" s="29">
        <f t="shared" si="427"/>
        <v>0</v>
      </c>
      <c r="EG263" s="58">
        <f t="shared" si="428"/>
        <v>0</v>
      </c>
      <c r="EI263" s="58">
        <f t="shared" si="429"/>
        <v>0</v>
      </c>
      <c r="EK263" s="59">
        <v>261</v>
      </c>
      <c r="EL263" s="59">
        <f>APE!$N$91*EO262</f>
        <v>0</v>
      </c>
      <c r="EM263" s="59">
        <f>IF(EK263&gt;APE!$O$91,0,IF(EK263&gt;APE!$P$91,IF(APE!$E$91="SAC",APE!$C$93/(APE!$O$91-APE!$P$91),IF(APE!$E$91="PRICE",IF(EK263&gt;APE!$D$91,EN263-EL263,EN263-EL263-APE!$C$95/APE!$D$91),0)),0))</f>
        <v>0</v>
      </c>
      <c r="EN263" s="59">
        <f>IF(EK263&gt;APE!$O$91,0,IF(APE!$E$91="SAC",EL263+EM263,IF(APE!$E$91="PRICE",IF(EK263&gt;APE!$P$91,APE!$C$93*APE!$G$91,EL263),0)))</f>
        <v>0</v>
      </c>
      <c r="EO263" s="59">
        <f t="shared" si="430"/>
        <v>0</v>
      </c>
    </row>
    <row r="264" spans="21:145" x14ac:dyDescent="0.25">
      <c r="U264" s="61">
        <f t="shared" si="353"/>
        <v>53266</v>
      </c>
      <c r="V264" s="25">
        <f t="shared" si="351"/>
        <v>2045</v>
      </c>
      <c r="W264" s="25">
        <f t="shared" si="352"/>
        <v>10</v>
      </c>
      <c r="X264" s="25"/>
      <c r="Y264" s="25"/>
      <c r="Z264" s="62">
        <f t="shared" si="354"/>
        <v>0</v>
      </c>
      <c r="AA264" s="62">
        <f t="shared" si="355"/>
        <v>0</v>
      </c>
      <c r="AB264" s="62">
        <f t="shared" si="356"/>
        <v>0</v>
      </c>
      <c r="AC264" s="33">
        <f t="shared" si="357"/>
        <v>0</v>
      </c>
      <c r="AD264" s="69">
        <f t="shared" si="358"/>
        <v>0.84022354257160403</v>
      </c>
      <c r="AE264" s="70">
        <f t="shared" si="359"/>
        <v>0</v>
      </c>
      <c r="AF264" s="25"/>
      <c r="AG264" s="25"/>
      <c r="AH264" s="25"/>
      <c r="AI264" s="25"/>
      <c r="AJ264" s="25"/>
      <c r="AK264" s="25"/>
      <c r="AL264" s="25"/>
      <c r="AM264" s="75">
        <f t="shared" si="350"/>
        <v>0</v>
      </c>
      <c r="AN264" s="25"/>
      <c r="AO264" s="74">
        <f t="shared" si="360"/>
        <v>0</v>
      </c>
      <c r="AP264" s="75">
        <f t="shared" si="361"/>
        <v>0</v>
      </c>
      <c r="AQ264" s="76">
        <f t="shared" si="362"/>
        <v>0</v>
      </c>
      <c r="AR264" s="25"/>
      <c r="AS264" s="75">
        <f t="shared" si="363"/>
        <v>0</v>
      </c>
      <c r="AT264" s="74">
        <f t="shared" si="364"/>
        <v>0</v>
      </c>
      <c r="AU264" s="33">
        <f t="shared" si="365"/>
        <v>0</v>
      </c>
      <c r="AV264" s="25"/>
      <c r="AW264" s="74">
        <f t="shared" si="366"/>
        <v>0</v>
      </c>
      <c r="AX264" s="75">
        <f t="shared" si="367"/>
        <v>0</v>
      </c>
      <c r="AY264" s="76">
        <f t="shared" si="368"/>
        <v>0</v>
      </c>
      <c r="BB264" s="59">
        <f t="shared" si="369"/>
        <v>0</v>
      </c>
      <c r="BC264" s="59">
        <f t="shared" si="370"/>
        <v>0</v>
      </c>
      <c r="BD264" s="59">
        <f t="shared" si="371"/>
        <v>0</v>
      </c>
      <c r="BF264" s="59">
        <f t="shared" si="372"/>
        <v>0</v>
      </c>
      <c r="BG264" s="59">
        <f t="shared" si="373"/>
        <v>0</v>
      </c>
      <c r="BH264" s="59">
        <f t="shared" si="374"/>
        <v>0</v>
      </c>
      <c r="BI264" s="58">
        <f t="shared" si="375"/>
        <v>0</v>
      </c>
      <c r="BK264" s="59">
        <f t="shared" si="376"/>
        <v>0</v>
      </c>
      <c r="BL264" s="59">
        <f t="shared" si="377"/>
        <v>0</v>
      </c>
      <c r="BM264" s="59">
        <f t="shared" si="378"/>
        <v>0</v>
      </c>
      <c r="BN264" s="58">
        <f t="shared" si="379"/>
        <v>0</v>
      </c>
      <c r="BP264" s="58">
        <f t="shared" si="380"/>
        <v>0</v>
      </c>
      <c r="BR264" s="57">
        <f t="shared" si="381"/>
        <v>0</v>
      </c>
      <c r="BS264" s="57">
        <f t="shared" si="382"/>
        <v>0</v>
      </c>
      <c r="BT264" s="59">
        <f t="shared" si="383"/>
        <v>0</v>
      </c>
      <c r="BU264" s="58">
        <f t="shared" si="384"/>
        <v>0</v>
      </c>
      <c r="BW264" s="56">
        <f t="shared" si="385"/>
        <v>0</v>
      </c>
      <c r="BX264" s="14">
        <f t="shared" si="386"/>
        <v>0</v>
      </c>
      <c r="BY264" s="59">
        <f t="shared" si="387"/>
        <v>0</v>
      </c>
      <c r="BZ264" s="58">
        <f t="shared" si="388"/>
        <v>0</v>
      </c>
      <c r="CB264" s="58">
        <f t="shared" si="389"/>
        <v>0</v>
      </c>
      <c r="CD264" s="58">
        <f t="shared" si="390"/>
        <v>0</v>
      </c>
      <c r="CG264" s="59">
        <f t="shared" si="391"/>
        <v>0</v>
      </c>
      <c r="CH264" s="59">
        <f t="shared" si="392"/>
        <v>0</v>
      </c>
      <c r="CI264" s="59">
        <f t="shared" si="393"/>
        <v>0</v>
      </c>
      <c r="CK264" s="59">
        <f t="shared" si="394"/>
        <v>0</v>
      </c>
      <c r="CL264" s="59">
        <f t="shared" si="395"/>
        <v>0</v>
      </c>
      <c r="CM264" s="59">
        <f t="shared" si="396"/>
        <v>0</v>
      </c>
      <c r="CN264" s="58">
        <f t="shared" si="397"/>
        <v>0</v>
      </c>
      <c r="CP264" s="59">
        <f t="shared" si="398"/>
        <v>0</v>
      </c>
      <c r="CQ264" s="59">
        <f t="shared" si="399"/>
        <v>0</v>
      </c>
      <c r="CR264" s="59">
        <f t="shared" si="400"/>
        <v>0</v>
      </c>
      <c r="CS264" s="58">
        <f t="shared" si="401"/>
        <v>0</v>
      </c>
      <c r="CU264" s="59">
        <f t="shared" si="402"/>
        <v>0</v>
      </c>
      <c r="CV264" s="59">
        <f t="shared" si="403"/>
        <v>0</v>
      </c>
      <c r="CX264" s="59">
        <f t="shared" si="404"/>
        <v>0</v>
      </c>
      <c r="CY264" s="59">
        <f t="shared" si="405"/>
        <v>0</v>
      </c>
      <c r="CZ264" s="58">
        <f t="shared" si="406"/>
        <v>0</v>
      </c>
      <c r="DB264" s="59">
        <f t="shared" si="407"/>
        <v>0</v>
      </c>
      <c r="DC264" s="59">
        <f t="shared" si="408"/>
        <v>0</v>
      </c>
      <c r="DD264" s="58">
        <f t="shared" si="409"/>
        <v>0</v>
      </c>
      <c r="DF264" s="58">
        <f t="shared" si="410"/>
        <v>0</v>
      </c>
      <c r="DH264" s="58">
        <f t="shared" si="411"/>
        <v>0</v>
      </c>
      <c r="DJ264" s="57">
        <f t="shared" si="412"/>
        <v>0</v>
      </c>
      <c r="DK264" s="57">
        <f t="shared" si="413"/>
        <v>0</v>
      </c>
      <c r="DL264" s="59">
        <f t="shared" si="414"/>
        <v>0</v>
      </c>
      <c r="DM264" s="58">
        <f t="shared" si="415"/>
        <v>0</v>
      </c>
      <c r="DO264" s="56">
        <f t="shared" si="416"/>
        <v>0</v>
      </c>
      <c r="DP264" s="14">
        <f t="shared" si="417"/>
        <v>0</v>
      </c>
      <c r="DQ264" s="59">
        <f t="shared" si="418"/>
        <v>0</v>
      </c>
      <c r="DR264" s="49">
        <f t="shared" si="419"/>
        <v>0</v>
      </c>
      <c r="DT264" s="58">
        <f t="shared" si="420"/>
        <v>0</v>
      </c>
      <c r="DU264" s="58"/>
      <c r="DV264" s="59">
        <f t="shared" si="421"/>
        <v>0</v>
      </c>
      <c r="DX264" s="58">
        <f t="shared" si="422"/>
        <v>0</v>
      </c>
      <c r="EA264" s="59">
        <f t="shared" si="423"/>
        <v>0</v>
      </c>
      <c r="EB264" s="59">
        <f t="shared" si="424"/>
        <v>0</v>
      </c>
      <c r="EC264" s="58">
        <f t="shared" si="425"/>
        <v>0</v>
      </c>
      <c r="EE264" s="29">
        <f t="shared" si="426"/>
        <v>0</v>
      </c>
      <c r="EF264" s="29">
        <f t="shared" si="427"/>
        <v>0</v>
      </c>
      <c r="EG264" s="58">
        <f t="shared" si="428"/>
        <v>0</v>
      </c>
      <c r="EI264" s="58">
        <f t="shared" si="429"/>
        <v>0</v>
      </c>
      <c r="EK264" s="59">
        <v>262</v>
      </c>
      <c r="EL264" s="59">
        <f>APE!$N$91*EO263</f>
        <v>0</v>
      </c>
      <c r="EM264" s="59">
        <f>IF(EK264&gt;APE!$O$91,0,IF(EK264&gt;APE!$P$91,IF(APE!$E$91="SAC",APE!$C$93/(APE!$O$91-APE!$P$91),IF(APE!$E$91="PRICE",IF(EK264&gt;APE!$D$91,EN264-EL264,EN264-EL264-APE!$C$95/APE!$D$91),0)),0))</f>
        <v>0</v>
      </c>
      <c r="EN264" s="59">
        <f>IF(EK264&gt;APE!$O$91,0,IF(APE!$E$91="SAC",EL264+EM264,IF(APE!$E$91="PRICE",IF(EK264&gt;APE!$P$91,APE!$C$93*APE!$G$91,EL264),0)))</f>
        <v>0</v>
      </c>
      <c r="EO264" s="59">
        <f t="shared" si="430"/>
        <v>0</v>
      </c>
    </row>
    <row r="265" spans="21:145" x14ac:dyDescent="0.25">
      <c r="U265" s="61">
        <f t="shared" si="353"/>
        <v>53296</v>
      </c>
      <c r="V265" s="25">
        <f t="shared" si="351"/>
        <v>2045</v>
      </c>
      <c r="W265" s="25">
        <f t="shared" si="352"/>
        <v>11</v>
      </c>
      <c r="X265" s="25"/>
      <c r="Y265" s="25"/>
      <c r="Z265" s="62">
        <f t="shared" si="354"/>
        <v>0</v>
      </c>
      <c r="AA265" s="62">
        <f t="shared" si="355"/>
        <v>0</v>
      </c>
      <c r="AB265" s="62">
        <f t="shared" si="356"/>
        <v>0</v>
      </c>
      <c r="AC265" s="33">
        <f t="shared" si="357"/>
        <v>0</v>
      </c>
      <c r="AD265" s="69">
        <f t="shared" si="358"/>
        <v>0.83966543698624074</v>
      </c>
      <c r="AE265" s="70">
        <f t="shared" si="359"/>
        <v>0</v>
      </c>
      <c r="AF265" s="25"/>
      <c r="AG265" s="25"/>
      <c r="AH265" s="25"/>
      <c r="AI265" s="25"/>
      <c r="AJ265" s="25"/>
      <c r="AK265" s="25"/>
      <c r="AL265" s="25"/>
      <c r="AM265" s="75">
        <f t="shared" si="350"/>
        <v>0</v>
      </c>
      <c r="AN265" s="25"/>
      <c r="AO265" s="74">
        <f t="shared" si="360"/>
        <v>0</v>
      </c>
      <c r="AP265" s="75">
        <f t="shared" si="361"/>
        <v>0</v>
      </c>
      <c r="AQ265" s="76">
        <f t="shared" si="362"/>
        <v>0</v>
      </c>
      <c r="AR265" s="25"/>
      <c r="AS265" s="75">
        <f t="shared" si="363"/>
        <v>0</v>
      </c>
      <c r="AT265" s="74">
        <f t="shared" si="364"/>
        <v>0</v>
      </c>
      <c r="AU265" s="33">
        <f t="shared" si="365"/>
        <v>0</v>
      </c>
      <c r="AV265" s="25"/>
      <c r="AW265" s="74">
        <f t="shared" si="366"/>
        <v>0</v>
      </c>
      <c r="AX265" s="75">
        <f t="shared" si="367"/>
        <v>0</v>
      </c>
      <c r="AY265" s="76">
        <f t="shared" si="368"/>
        <v>0</v>
      </c>
      <c r="BB265" s="59">
        <f t="shared" si="369"/>
        <v>0</v>
      </c>
      <c r="BC265" s="59">
        <f t="shared" si="370"/>
        <v>0</v>
      </c>
      <c r="BD265" s="59">
        <f t="shared" si="371"/>
        <v>0</v>
      </c>
      <c r="BF265" s="59">
        <f t="shared" si="372"/>
        <v>0</v>
      </c>
      <c r="BG265" s="59">
        <f t="shared" si="373"/>
        <v>0</v>
      </c>
      <c r="BH265" s="59">
        <f t="shared" si="374"/>
        <v>0</v>
      </c>
      <c r="BI265" s="58">
        <f t="shared" si="375"/>
        <v>0</v>
      </c>
      <c r="BK265" s="59">
        <f t="shared" si="376"/>
        <v>0</v>
      </c>
      <c r="BL265" s="59">
        <f t="shared" si="377"/>
        <v>0</v>
      </c>
      <c r="BM265" s="59">
        <f t="shared" si="378"/>
        <v>0</v>
      </c>
      <c r="BN265" s="58">
        <f t="shared" si="379"/>
        <v>0</v>
      </c>
      <c r="BP265" s="58">
        <f t="shared" si="380"/>
        <v>0</v>
      </c>
      <c r="BR265" s="57">
        <f t="shared" si="381"/>
        <v>0</v>
      </c>
      <c r="BS265" s="57">
        <f t="shared" si="382"/>
        <v>0</v>
      </c>
      <c r="BT265" s="59">
        <f t="shared" si="383"/>
        <v>0</v>
      </c>
      <c r="BU265" s="58">
        <f t="shared" si="384"/>
        <v>0</v>
      </c>
      <c r="BW265" s="56">
        <f t="shared" si="385"/>
        <v>0</v>
      </c>
      <c r="BX265" s="14">
        <f t="shared" si="386"/>
        <v>0</v>
      </c>
      <c r="BY265" s="59">
        <f t="shared" si="387"/>
        <v>0</v>
      </c>
      <c r="BZ265" s="58">
        <f t="shared" si="388"/>
        <v>0</v>
      </c>
      <c r="CB265" s="58">
        <f t="shared" si="389"/>
        <v>0</v>
      </c>
      <c r="CD265" s="58">
        <f t="shared" si="390"/>
        <v>0</v>
      </c>
      <c r="CG265" s="59">
        <f t="shared" si="391"/>
        <v>0</v>
      </c>
      <c r="CH265" s="59">
        <f t="shared" si="392"/>
        <v>0</v>
      </c>
      <c r="CI265" s="59">
        <f t="shared" si="393"/>
        <v>0</v>
      </c>
      <c r="CK265" s="59">
        <f t="shared" si="394"/>
        <v>0</v>
      </c>
      <c r="CL265" s="59">
        <f t="shared" si="395"/>
        <v>0</v>
      </c>
      <c r="CM265" s="59">
        <f t="shared" si="396"/>
        <v>0</v>
      </c>
      <c r="CN265" s="58">
        <f t="shared" si="397"/>
        <v>0</v>
      </c>
      <c r="CP265" s="59">
        <f t="shared" si="398"/>
        <v>0</v>
      </c>
      <c r="CQ265" s="59">
        <f t="shared" si="399"/>
        <v>0</v>
      </c>
      <c r="CR265" s="59">
        <f t="shared" si="400"/>
        <v>0</v>
      </c>
      <c r="CS265" s="58">
        <f t="shared" si="401"/>
        <v>0</v>
      </c>
      <c r="CU265" s="59">
        <f t="shared" si="402"/>
        <v>0</v>
      </c>
      <c r="CV265" s="59">
        <f t="shared" si="403"/>
        <v>0</v>
      </c>
      <c r="CX265" s="59">
        <f t="shared" si="404"/>
        <v>0</v>
      </c>
      <c r="CY265" s="59">
        <f t="shared" si="405"/>
        <v>0</v>
      </c>
      <c r="CZ265" s="58">
        <f t="shared" si="406"/>
        <v>0</v>
      </c>
      <c r="DB265" s="59">
        <f t="shared" si="407"/>
        <v>0</v>
      </c>
      <c r="DC265" s="59">
        <f t="shared" si="408"/>
        <v>0</v>
      </c>
      <c r="DD265" s="58">
        <f t="shared" si="409"/>
        <v>0</v>
      </c>
      <c r="DF265" s="58">
        <f t="shared" si="410"/>
        <v>0</v>
      </c>
      <c r="DH265" s="58">
        <f t="shared" si="411"/>
        <v>0</v>
      </c>
      <c r="DJ265" s="57">
        <f t="shared" si="412"/>
        <v>0</v>
      </c>
      <c r="DK265" s="57">
        <f t="shared" si="413"/>
        <v>0</v>
      </c>
      <c r="DL265" s="59">
        <f t="shared" si="414"/>
        <v>0</v>
      </c>
      <c r="DM265" s="58">
        <f t="shared" si="415"/>
        <v>0</v>
      </c>
      <c r="DO265" s="56">
        <f t="shared" si="416"/>
        <v>0</v>
      </c>
      <c r="DP265" s="14">
        <f t="shared" si="417"/>
        <v>0</v>
      </c>
      <c r="DQ265" s="59">
        <f t="shared" si="418"/>
        <v>0</v>
      </c>
      <c r="DR265" s="49">
        <f t="shared" si="419"/>
        <v>0</v>
      </c>
      <c r="DT265" s="58">
        <f t="shared" si="420"/>
        <v>0</v>
      </c>
      <c r="DU265" s="58"/>
      <c r="DV265" s="59">
        <f t="shared" si="421"/>
        <v>0</v>
      </c>
      <c r="DX265" s="58">
        <f t="shared" si="422"/>
        <v>0</v>
      </c>
      <c r="EA265" s="59">
        <f t="shared" si="423"/>
        <v>0</v>
      </c>
      <c r="EB265" s="59">
        <f t="shared" si="424"/>
        <v>0</v>
      </c>
      <c r="EC265" s="58">
        <f t="shared" si="425"/>
        <v>0</v>
      </c>
      <c r="EE265" s="29">
        <f t="shared" si="426"/>
        <v>0</v>
      </c>
      <c r="EF265" s="29">
        <f t="shared" si="427"/>
        <v>0</v>
      </c>
      <c r="EG265" s="58">
        <f t="shared" si="428"/>
        <v>0</v>
      </c>
      <c r="EI265" s="58">
        <f t="shared" si="429"/>
        <v>0</v>
      </c>
      <c r="EK265" s="59">
        <v>263</v>
      </c>
      <c r="EL265" s="59">
        <f>APE!$N$91*EO264</f>
        <v>0</v>
      </c>
      <c r="EM265" s="59">
        <f>IF(EK265&gt;APE!$O$91,0,IF(EK265&gt;APE!$P$91,IF(APE!$E$91="SAC",APE!$C$93/(APE!$O$91-APE!$P$91),IF(APE!$E$91="PRICE",IF(EK265&gt;APE!$D$91,EN265-EL265,EN265-EL265-APE!$C$95/APE!$D$91),0)),0))</f>
        <v>0</v>
      </c>
      <c r="EN265" s="59">
        <f>IF(EK265&gt;APE!$O$91,0,IF(APE!$E$91="SAC",EL265+EM265,IF(APE!$E$91="PRICE",IF(EK265&gt;APE!$P$91,APE!$C$93*APE!$G$91,EL265),0)))</f>
        <v>0</v>
      </c>
      <c r="EO265" s="59">
        <f t="shared" si="430"/>
        <v>0</v>
      </c>
    </row>
    <row r="266" spans="21:145" x14ac:dyDescent="0.25">
      <c r="U266" s="61">
        <f t="shared" si="353"/>
        <v>53327</v>
      </c>
      <c r="V266" s="25">
        <f t="shared" si="351"/>
        <v>2045</v>
      </c>
      <c r="W266" s="25">
        <f t="shared" si="352"/>
        <v>12</v>
      </c>
      <c r="X266" s="25"/>
      <c r="Y266" s="25"/>
      <c r="Z266" s="62">
        <f t="shared" si="354"/>
        <v>0</v>
      </c>
      <c r="AA266" s="62">
        <f t="shared" si="355"/>
        <v>0</v>
      </c>
      <c r="AB266" s="62">
        <f t="shared" si="356"/>
        <v>0</v>
      </c>
      <c r="AC266" s="33">
        <f t="shared" si="357"/>
        <v>0</v>
      </c>
      <c r="AD266" s="69">
        <f t="shared" si="358"/>
        <v>0.83910770211394203</v>
      </c>
      <c r="AE266" s="70">
        <f t="shared" si="359"/>
        <v>0</v>
      </c>
      <c r="AF266" s="25"/>
      <c r="AG266" s="25"/>
      <c r="AH266" s="25"/>
      <c r="AI266" s="25"/>
      <c r="AJ266" s="25"/>
      <c r="AK266" s="25"/>
      <c r="AL266" s="25"/>
      <c r="AM266" s="75">
        <f t="shared" si="350"/>
        <v>0</v>
      </c>
      <c r="AN266" s="25"/>
      <c r="AO266" s="74">
        <f t="shared" si="360"/>
        <v>0</v>
      </c>
      <c r="AP266" s="75">
        <f t="shared" si="361"/>
        <v>0</v>
      </c>
      <c r="AQ266" s="76">
        <f t="shared" si="362"/>
        <v>0</v>
      </c>
      <c r="AR266" s="25"/>
      <c r="AS266" s="75">
        <f t="shared" si="363"/>
        <v>0</v>
      </c>
      <c r="AT266" s="74">
        <f t="shared" si="364"/>
        <v>0</v>
      </c>
      <c r="AU266" s="33">
        <f t="shared" si="365"/>
        <v>0</v>
      </c>
      <c r="AV266" s="25"/>
      <c r="AW266" s="74">
        <f t="shared" si="366"/>
        <v>0</v>
      </c>
      <c r="AX266" s="75">
        <f t="shared" si="367"/>
        <v>0</v>
      </c>
      <c r="AY266" s="76">
        <f t="shared" si="368"/>
        <v>0</v>
      </c>
      <c r="BB266" s="59">
        <f t="shared" si="369"/>
        <v>0</v>
      </c>
      <c r="BC266" s="59">
        <f t="shared" si="370"/>
        <v>0</v>
      </c>
      <c r="BD266" s="59">
        <f t="shared" si="371"/>
        <v>0</v>
      </c>
      <c r="BF266" s="59">
        <f t="shared" si="372"/>
        <v>0</v>
      </c>
      <c r="BG266" s="59">
        <f t="shared" si="373"/>
        <v>0</v>
      </c>
      <c r="BH266" s="59">
        <f t="shared" si="374"/>
        <v>0</v>
      </c>
      <c r="BI266" s="58">
        <f t="shared" si="375"/>
        <v>0</v>
      </c>
      <c r="BK266" s="59">
        <f t="shared" si="376"/>
        <v>0</v>
      </c>
      <c r="BL266" s="59">
        <f t="shared" si="377"/>
        <v>0</v>
      </c>
      <c r="BM266" s="59">
        <f t="shared" si="378"/>
        <v>0</v>
      </c>
      <c r="BN266" s="58">
        <f t="shared" si="379"/>
        <v>0</v>
      </c>
      <c r="BP266" s="58">
        <f t="shared" si="380"/>
        <v>0</v>
      </c>
      <c r="BR266" s="57">
        <f t="shared" si="381"/>
        <v>0</v>
      </c>
      <c r="BS266" s="57">
        <f t="shared" si="382"/>
        <v>0</v>
      </c>
      <c r="BT266" s="59">
        <f t="shared" si="383"/>
        <v>0</v>
      </c>
      <c r="BU266" s="58">
        <f t="shared" si="384"/>
        <v>0</v>
      </c>
      <c r="BW266" s="56">
        <f t="shared" si="385"/>
        <v>0</v>
      </c>
      <c r="BX266" s="14">
        <f t="shared" si="386"/>
        <v>0</v>
      </c>
      <c r="BY266" s="59">
        <f t="shared" si="387"/>
        <v>0</v>
      </c>
      <c r="BZ266" s="58">
        <f t="shared" si="388"/>
        <v>0</v>
      </c>
      <c r="CB266" s="58">
        <f t="shared" si="389"/>
        <v>0</v>
      </c>
      <c r="CD266" s="58">
        <f t="shared" si="390"/>
        <v>0</v>
      </c>
      <c r="CG266" s="59">
        <f t="shared" si="391"/>
        <v>0</v>
      </c>
      <c r="CH266" s="59">
        <f t="shared" si="392"/>
        <v>0</v>
      </c>
      <c r="CI266" s="59">
        <f t="shared" si="393"/>
        <v>0</v>
      </c>
      <c r="CK266" s="59">
        <f t="shared" si="394"/>
        <v>0</v>
      </c>
      <c r="CL266" s="59">
        <f t="shared" si="395"/>
        <v>0</v>
      </c>
      <c r="CM266" s="59">
        <f t="shared" si="396"/>
        <v>0</v>
      </c>
      <c r="CN266" s="58">
        <f t="shared" si="397"/>
        <v>0</v>
      </c>
      <c r="CP266" s="59">
        <f t="shared" si="398"/>
        <v>0</v>
      </c>
      <c r="CQ266" s="59">
        <f t="shared" si="399"/>
        <v>0</v>
      </c>
      <c r="CR266" s="59">
        <f t="shared" si="400"/>
        <v>0</v>
      </c>
      <c r="CS266" s="58">
        <f t="shared" si="401"/>
        <v>0</v>
      </c>
      <c r="CU266" s="59">
        <f t="shared" si="402"/>
        <v>0</v>
      </c>
      <c r="CV266" s="59">
        <f t="shared" si="403"/>
        <v>0</v>
      </c>
      <c r="CX266" s="59">
        <f t="shared" si="404"/>
        <v>0</v>
      </c>
      <c r="CY266" s="59">
        <f t="shared" si="405"/>
        <v>0</v>
      </c>
      <c r="CZ266" s="58">
        <f t="shared" si="406"/>
        <v>0</v>
      </c>
      <c r="DB266" s="59">
        <f t="shared" si="407"/>
        <v>0</v>
      </c>
      <c r="DC266" s="59">
        <f t="shared" si="408"/>
        <v>0</v>
      </c>
      <c r="DD266" s="58">
        <f t="shared" si="409"/>
        <v>0</v>
      </c>
      <c r="DF266" s="58">
        <f t="shared" si="410"/>
        <v>0</v>
      </c>
      <c r="DH266" s="58">
        <f t="shared" si="411"/>
        <v>0</v>
      </c>
      <c r="DJ266" s="57">
        <f t="shared" si="412"/>
        <v>0</v>
      </c>
      <c r="DK266" s="57">
        <f t="shared" si="413"/>
        <v>0</v>
      </c>
      <c r="DL266" s="59">
        <f t="shared" si="414"/>
        <v>0</v>
      </c>
      <c r="DM266" s="58">
        <f t="shared" si="415"/>
        <v>0</v>
      </c>
      <c r="DO266" s="56">
        <f t="shared" si="416"/>
        <v>0</v>
      </c>
      <c r="DP266" s="14">
        <f t="shared" si="417"/>
        <v>0</v>
      </c>
      <c r="DQ266" s="59">
        <f t="shared" si="418"/>
        <v>0</v>
      </c>
      <c r="DR266" s="49">
        <f t="shared" si="419"/>
        <v>0</v>
      </c>
      <c r="DT266" s="58">
        <f t="shared" si="420"/>
        <v>0</v>
      </c>
      <c r="DU266" s="58"/>
      <c r="DV266" s="59">
        <f t="shared" si="421"/>
        <v>0</v>
      </c>
      <c r="DX266" s="58">
        <f t="shared" si="422"/>
        <v>0</v>
      </c>
      <c r="EA266" s="59">
        <f t="shared" si="423"/>
        <v>0</v>
      </c>
      <c r="EB266" s="59">
        <f t="shared" si="424"/>
        <v>0</v>
      </c>
      <c r="EC266" s="58">
        <f t="shared" si="425"/>
        <v>0</v>
      </c>
      <c r="EE266" s="29">
        <f t="shared" si="426"/>
        <v>0</v>
      </c>
      <c r="EF266" s="29">
        <f t="shared" si="427"/>
        <v>0</v>
      </c>
      <c r="EG266" s="58">
        <f t="shared" si="428"/>
        <v>0</v>
      </c>
      <c r="EI266" s="58">
        <f t="shared" si="429"/>
        <v>0</v>
      </c>
      <c r="EK266" s="59">
        <v>264</v>
      </c>
      <c r="EL266" s="59">
        <f>APE!$N$91*EO265</f>
        <v>0</v>
      </c>
      <c r="EM266" s="59">
        <f>IF(EK266&gt;APE!$O$91,0,IF(EK266&gt;APE!$P$91,IF(APE!$E$91="SAC",APE!$C$93/(APE!$O$91-APE!$P$91),IF(APE!$E$91="PRICE",IF(EK266&gt;APE!$D$91,EN266-EL266,EN266-EL266-APE!$C$95/APE!$D$91),0)),0))</f>
        <v>0</v>
      </c>
      <c r="EN266" s="59">
        <f>IF(EK266&gt;APE!$O$91,0,IF(APE!$E$91="SAC",EL266+EM266,IF(APE!$E$91="PRICE",IF(EK266&gt;APE!$P$91,APE!$C$93*APE!$G$91,EL266),0)))</f>
        <v>0</v>
      </c>
      <c r="EO266" s="59">
        <f t="shared" si="430"/>
        <v>0</v>
      </c>
    </row>
    <row r="267" spans="21:145" x14ac:dyDescent="0.25">
      <c r="U267" s="61">
        <f t="shared" si="353"/>
        <v>53358</v>
      </c>
      <c r="V267" s="25">
        <f t="shared" si="351"/>
        <v>2046</v>
      </c>
      <c r="W267" s="25">
        <f t="shared" si="352"/>
        <v>1</v>
      </c>
      <c r="X267" s="25"/>
      <c r="Y267" s="25"/>
      <c r="Z267" s="62">
        <f t="shared" si="354"/>
        <v>0</v>
      </c>
      <c r="AA267" s="62">
        <f t="shared" si="355"/>
        <v>0</v>
      </c>
      <c r="AB267" s="62">
        <f t="shared" si="356"/>
        <v>0</v>
      </c>
      <c r="AC267" s="33">
        <f t="shared" si="357"/>
        <v>0</v>
      </c>
      <c r="AD267" s="69">
        <f t="shared" si="358"/>
        <v>0.83855033770846743</v>
      </c>
      <c r="AE267" s="70">
        <f t="shared" si="359"/>
        <v>0</v>
      </c>
      <c r="AF267" s="25"/>
      <c r="AG267" s="25"/>
      <c r="AH267" s="25"/>
      <c r="AI267" s="25"/>
      <c r="AJ267" s="25"/>
      <c r="AK267" s="25"/>
      <c r="AL267" s="25"/>
      <c r="AM267" s="75">
        <f t="shared" si="350"/>
        <v>0</v>
      </c>
      <c r="AN267" s="25"/>
      <c r="AO267" s="74">
        <f t="shared" si="360"/>
        <v>0</v>
      </c>
      <c r="AP267" s="75">
        <f t="shared" si="361"/>
        <v>0</v>
      </c>
      <c r="AQ267" s="76">
        <f t="shared" si="362"/>
        <v>0</v>
      </c>
      <c r="AR267" s="25"/>
      <c r="AS267" s="75">
        <f t="shared" si="363"/>
        <v>0</v>
      </c>
      <c r="AT267" s="74">
        <f t="shared" si="364"/>
        <v>0</v>
      </c>
      <c r="AU267" s="33">
        <f t="shared" si="365"/>
        <v>0</v>
      </c>
      <c r="AV267" s="25"/>
      <c r="AW267" s="74">
        <f t="shared" si="366"/>
        <v>0</v>
      </c>
      <c r="AX267" s="75">
        <f t="shared" si="367"/>
        <v>0</v>
      </c>
      <c r="AY267" s="76">
        <f t="shared" si="368"/>
        <v>0</v>
      </c>
      <c r="BB267" s="59">
        <f t="shared" si="369"/>
        <v>0</v>
      </c>
      <c r="BC267" s="59">
        <f t="shared" si="370"/>
        <v>0</v>
      </c>
      <c r="BD267" s="59">
        <f t="shared" si="371"/>
        <v>0</v>
      </c>
      <c r="BF267" s="59">
        <f t="shared" si="372"/>
        <v>0</v>
      </c>
      <c r="BG267" s="59">
        <f t="shared" si="373"/>
        <v>0</v>
      </c>
      <c r="BH267" s="59">
        <f t="shared" si="374"/>
        <v>0</v>
      </c>
      <c r="BI267" s="58">
        <f t="shared" si="375"/>
        <v>0</v>
      </c>
      <c r="BK267" s="59">
        <f t="shared" si="376"/>
        <v>0</v>
      </c>
      <c r="BL267" s="59">
        <f t="shared" si="377"/>
        <v>0</v>
      </c>
      <c r="BM267" s="59">
        <f t="shared" si="378"/>
        <v>0</v>
      </c>
      <c r="BN267" s="58">
        <f t="shared" si="379"/>
        <v>0</v>
      </c>
      <c r="BP267" s="58">
        <f t="shared" si="380"/>
        <v>0</v>
      </c>
      <c r="BR267" s="57">
        <f t="shared" si="381"/>
        <v>0</v>
      </c>
      <c r="BS267" s="57">
        <f t="shared" si="382"/>
        <v>0</v>
      </c>
      <c r="BT267" s="59">
        <f t="shared" si="383"/>
        <v>0</v>
      </c>
      <c r="BU267" s="58">
        <f t="shared" si="384"/>
        <v>0</v>
      </c>
      <c r="BW267" s="56">
        <f t="shared" si="385"/>
        <v>0</v>
      </c>
      <c r="BX267" s="14">
        <f t="shared" si="386"/>
        <v>0</v>
      </c>
      <c r="BY267" s="59">
        <f t="shared" si="387"/>
        <v>0</v>
      </c>
      <c r="BZ267" s="58">
        <f t="shared" si="388"/>
        <v>0</v>
      </c>
      <c r="CB267" s="58">
        <f t="shared" si="389"/>
        <v>0</v>
      </c>
      <c r="CD267" s="58">
        <f t="shared" si="390"/>
        <v>0</v>
      </c>
      <c r="CG267" s="59">
        <f t="shared" si="391"/>
        <v>0</v>
      </c>
      <c r="CH267" s="59">
        <f t="shared" si="392"/>
        <v>0</v>
      </c>
      <c r="CI267" s="59">
        <f t="shared" si="393"/>
        <v>0</v>
      </c>
      <c r="CK267" s="59">
        <f t="shared" si="394"/>
        <v>0</v>
      </c>
      <c r="CL267" s="59">
        <f t="shared" si="395"/>
        <v>0</v>
      </c>
      <c r="CM267" s="59">
        <f t="shared" si="396"/>
        <v>0</v>
      </c>
      <c r="CN267" s="58">
        <f t="shared" si="397"/>
        <v>0</v>
      </c>
      <c r="CP267" s="59">
        <f t="shared" si="398"/>
        <v>0</v>
      </c>
      <c r="CQ267" s="59">
        <f t="shared" si="399"/>
        <v>0</v>
      </c>
      <c r="CR267" s="59">
        <f t="shared" si="400"/>
        <v>0</v>
      </c>
      <c r="CS267" s="58">
        <f t="shared" si="401"/>
        <v>0</v>
      </c>
      <c r="CU267" s="59">
        <f t="shared" si="402"/>
        <v>0</v>
      </c>
      <c r="CV267" s="59">
        <f t="shared" si="403"/>
        <v>0</v>
      </c>
      <c r="CX267" s="59">
        <f t="shared" si="404"/>
        <v>0</v>
      </c>
      <c r="CY267" s="59">
        <f t="shared" si="405"/>
        <v>0</v>
      </c>
      <c r="CZ267" s="58">
        <f t="shared" si="406"/>
        <v>0</v>
      </c>
      <c r="DB267" s="59">
        <f t="shared" si="407"/>
        <v>0</v>
      </c>
      <c r="DC267" s="59">
        <f t="shared" si="408"/>
        <v>0</v>
      </c>
      <c r="DD267" s="58">
        <f t="shared" si="409"/>
        <v>0</v>
      </c>
      <c r="DF267" s="58">
        <f t="shared" si="410"/>
        <v>0</v>
      </c>
      <c r="DH267" s="58">
        <f t="shared" si="411"/>
        <v>0</v>
      </c>
      <c r="DJ267" s="57">
        <f t="shared" si="412"/>
        <v>0</v>
      </c>
      <c r="DK267" s="57">
        <f t="shared" si="413"/>
        <v>0</v>
      </c>
      <c r="DL267" s="59">
        <f t="shared" si="414"/>
        <v>0</v>
      </c>
      <c r="DM267" s="58">
        <f t="shared" si="415"/>
        <v>0</v>
      </c>
      <c r="DO267" s="56">
        <f t="shared" si="416"/>
        <v>0</v>
      </c>
      <c r="DP267" s="14">
        <f t="shared" si="417"/>
        <v>0</v>
      </c>
      <c r="DQ267" s="59">
        <f t="shared" si="418"/>
        <v>0</v>
      </c>
      <c r="DR267" s="49">
        <f t="shared" si="419"/>
        <v>0</v>
      </c>
      <c r="DT267" s="58">
        <f t="shared" si="420"/>
        <v>0</v>
      </c>
      <c r="DU267" s="58"/>
      <c r="DV267" s="59">
        <f t="shared" si="421"/>
        <v>0</v>
      </c>
      <c r="DX267" s="58">
        <f t="shared" si="422"/>
        <v>0</v>
      </c>
      <c r="EA267" s="59">
        <f t="shared" si="423"/>
        <v>0</v>
      </c>
      <c r="EB267" s="59">
        <f t="shared" si="424"/>
        <v>0</v>
      </c>
      <c r="EC267" s="58">
        <f t="shared" si="425"/>
        <v>0</v>
      </c>
      <c r="EE267" s="29">
        <f t="shared" si="426"/>
        <v>0</v>
      </c>
      <c r="EF267" s="29">
        <f t="shared" si="427"/>
        <v>0</v>
      </c>
      <c r="EG267" s="58">
        <f t="shared" si="428"/>
        <v>0</v>
      </c>
      <c r="EI267" s="58">
        <f t="shared" si="429"/>
        <v>0</v>
      </c>
      <c r="EK267" s="59">
        <v>265</v>
      </c>
      <c r="EL267" s="59">
        <f>APE!$N$91*EO266</f>
        <v>0</v>
      </c>
      <c r="EM267" s="59">
        <f>IF(EK267&gt;APE!$O$91,0,IF(EK267&gt;APE!$P$91,IF(APE!$E$91="SAC",APE!$C$93/(APE!$O$91-APE!$P$91),IF(APE!$E$91="PRICE",IF(EK267&gt;APE!$D$91,EN267-EL267,EN267-EL267-APE!$C$95/APE!$D$91),0)),0))</f>
        <v>0</v>
      </c>
      <c r="EN267" s="59">
        <f>IF(EK267&gt;APE!$O$91,0,IF(APE!$E$91="SAC",EL267+EM267,IF(APE!$E$91="PRICE",IF(EK267&gt;APE!$P$91,APE!$C$93*APE!$G$91,EL267),0)))</f>
        <v>0</v>
      </c>
      <c r="EO267" s="59">
        <f t="shared" si="430"/>
        <v>0</v>
      </c>
    </row>
    <row r="268" spans="21:145" x14ac:dyDescent="0.25">
      <c r="U268" s="61">
        <f t="shared" si="353"/>
        <v>53386</v>
      </c>
      <c r="V268" s="25">
        <f t="shared" si="351"/>
        <v>2046</v>
      </c>
      <c r="W268" s="25">
        <f t="shared" si="352"/>
        <v>2</v>
      </c>
      <c r="X268" s="25"/>
      <c r="Y268" s="25"/>
      <c r="Z268" s="62">
        <f t="shared" si="354"/>
        <v>0</v>
      </c>
      <c r="AA268" s="62">
        <f t="shared" si="355"/>
        <v>0</v>
      </c>
      <c r="AB268" s="62">
        <f t="shared" si="356"/>
        <v>0</v>
      </c>
      <c r="AC268" s="33">
        <f t="shared" si="357"/>
        <v>0</v>
      </c>
      <c r="AD268" s="69">
        <f t="shared" si="358"/>
        <v>0.83799334352374011</v>
      </c>
      <c r="AE268" s="70">
        <f t="shared" si="359"/>
        <v>0</v>
      </c>
      <c r="AF268" s="25"/>
      <c r="AG268" s="25"/>
      <c r="AH268" s="25"/>
      <c r="AI268" s="25"/>
      <c r="AJ268" s="25"/>
      <c r="AK268" s="25"/>
      <c r="AL268" s="25"/>
      <c r="AM268" s="75">
        <f t="shared" si="350"/>
        <v>0</v>
      </c>
      <c r="AN268" s="25"/>
      <c r="AO268" s="74">
        <f t="shared" si="360"/>
        <v>0</v>
      </c>
      <c r="AP268" s="75">
        <f t="shared" si="361"/>
        <v>0</v>
      </c>
      <c r="AQ268" s="76">
        <f t="shared" si="362"/>
        <v>0</v>
      </c>
      <c r="AR268" s="25"/>
      <c r="AS268" s="75">
        <f t="shared" si="363"/>
        <v>0</v>
      </c>
      <c r="AT268" s="74">
        <f t="shared" si="364"/>
        <v>0</v>
      </c>
      <c r="AU268" s="33">
        <f t="shared" si="365"/>
        <v>0</v>
      </c>
      <c r="AV268" s="25"/>
      <c r="AW268" s="74">
        <f t="shared" si="366"/>
        <v>0</v>
      </c>
      <c r="AX268" s="75">
        <f t="shared" si="367"/>
        <v>0</v>
      </c>
      <c r="AY268" s="76">
        <f t="shared" si="368"/>
        <v>0</v>
      </c>
      <c r="BB268" s="59">
        <f t="shared" si="369"/>
        <v>0</v>
      </c>
      <c r="BC268" s="59">
        <f t="shared" si="370"/>
        <v>0</v>
      </c>
      <c r="BD268" s="59">
        <f t="shared" si="371"/>
        <v>0</v>
      </c>
      <c r="BF268" s="59">
        <f t="shared" si="372"/>
        <v>0</v>
      </c>
      <c r="BG268" s="59">
        <f t="shared" si="373"/>
        <v>0</v>
      </c>
      <c r="BH268" s="59">
        <f t="shared" si="374"/>
        <v>0</v>
      </c>
      <c r="BI268" s="58">
        <f t="shared" si="375"/>
        <v>0</v>
      </c>
      <c r="BK268" s="59">
        <f t="shared" si="376"/>
        <v>0</v>
      </c>
      <c r="BL268" s="59">
        <f t="shared" si="377"/>
        <v>0</v>
      </c>
      <c r="BM268" s="59">
        <f t="shared" si="378"/>
        <v>0</v>
      </c>
      <c r="BN268" s="58">
        <f t="shared" si="379"/>
        <v>0</v>
      </c>
      <c r="BP268" s="58">
        <f t="shared" si="380"/>
        <v>0</v>
      </c>
      <c r="BR268" s="57">
        <f t="shared" si="381"/>
        <v>0</v>
      </c>
      <c r="BS268" s="57">
        <f t="shared" si="382"/>
        <v>0</v>
      </c>
      <c r="BT268" s="59">
        <f t="shared" si="383"/>
        <v>0</v>
      </c>
      <c r="BU268" s="58">
        <f t="shared" si="384"/>
        <v>0</v>
      </c>
      <c r="BW268" s="56">
        <f t="shared" si="385"/>
        <v>0</v>
      </c>
      <c r="BX268" s="14">
        <f t="shared" si="386"/>
        <v>0</v>
      </c>
      <c r="BY268" s="59">
        <f t="shared" si="387"/>
        <v>0</v>
      </c>
      <c r="BZ268" s="58">
        <f t="shared" si="388"/>
        <v>0</v>
      </c>
      <c r="CB268" s="58">
        <f t="shared" si="389"/>
        <v>0</v>
      </c>
      <c r="CD268" s="58">
        <f t="shared" si="390"/>
        <v>0</v>
      </c>
      <c r="CG268" s="59">
        <f t="shared" si="391"/>
        <v>0</v>
      </c>
      <c r="CH268" s="59">
        <f t="shared" si="392"/>
        <v>0</v>
      </c>
      <c r="CI268" s="59">
        <f t="shared" si="393"/>
        <v>0</v>
      </c>
      <c r="CK268" s="59">
        <f t="shared" si="394"/>
        <v>0</v>
      </c>
      <c r="CL268" s="59">
        <f t="shared" si="395"/>
        <v>0</v>
      </c>
      <c r="CM268" s="59">
        <f t="shared" si="396"/>
        <v>0</v>
      </c>
      <c r="CN268" s="58">
        <f t="shared" si="397"/>
        <v>0</v>
      </c>
      <c r="CP268" s="59">
        <f t="shared" si="398"/>
        <v>0</v>
      </c>
      <c r="CQ268" s="59">
        <f t="shared" si="399"/>
        <v>0</v>
      </c>
      <c r="CR268" s="59">
        <f t="shared" si="400"/>
        <v>0</v>
      </c>
      <c r="CS268" s="58">
        <f t="shared" si="401"/>
        <v>0</v>
      </c>
      <c r="CU268" s="59">
        <f t="shared" si="402"/>
        <v>0</v>
      </c>
      <c r="CV268" s="59">
        <f t="shared" si="403"/>
        <v>0</v>
      </c>
      <c r="CX268" s="59">
        <f t="shared" si="404"/>
        <v>0</v>
      </c>
      <c r="CY268" s="59">
        <f t="shared" si="405"/>
        <v>0</v>
      </c>
      <c r="CZ268" s="58">
        <f t="shared" si="406"/>
        <v>0</v>
      </c>
      <c r="DB268" s="59">
        <f t="shared" si="407"/>
        <v>0</v>
      </c>
      <c r="DC268" s="59">
        <f t="shared" si="408"/>
        <v>0</v>
      </c>
      <c r="DD268" s="58">
        <f t="shared" si="409"/>
        <v>0</v>
      </c>
      <c r="DF268" s="58">
        <f t="shared" si="410"/>
        <v>0</v>
      </c>
      <c r="DH268" s="58">
        <f t="shared" si="411"/>
        <v>0</v>
      </c>
      <c r="DJ268" s="57">
        <f t="shared" si="412"/>
        <v>0</v>
      </c>
      <c r="DK268" s="57">
        <f t="shared" si="413"/>
        <v>0</v>
      </c>
      <c r="DL268" s="59">
        <f t="shared" si="414"/>
        <v>0</v>
      </c>
      <c r="DM268" s="58">
        <f t="shared" si="415"/>
        <v>0</v>
      </c>
      <c r="DO268" s="56">
        <f t="shared" si="416"/>
        <v>0</v>
      </c>
      <c r="DP268" s="14">
        <f t="shared" si="417"/>
        <v>0</v>
      </c>
      <c r="DQ268" s="59">
        <f t="shared" si="418"/>
        <v>0</v>
      </c>
      <c r="DR268" s="49">
        <f t="shared" si="419"/>
        <v>0</v>
      </c>
      <c r="DT268" s="58">
        <f t="shared" si="420"/>
        <v>0</v>
      </c>
      <c r="DU268" s="58"/>
      <c r="DV268" s="59">
        <f t="shared" si="421"/>
        <v>0</v>
      </c>
      <c r="DX268" s="58">
        <f t="shared" si="422"/>
        <v>0</v>
      </c>
      <c r="EA268" s="59">
        <f t="shared" si="423"/>
        <v>0</v>
      </c>
      <c r="EB268" s="59">
        <f t="shared" si="424"/>
        <v>0</v>
      </c>
      <c r="EC268" s="58">
        <f t="shared" si="425"/>
        <v>0</v>
      </c>
      <c r="EE268" s="29">
        <f t="shared" si="426"/>
        <v>0</v>
      </c>
      <c r="EF268" s="29">
        <f t="shared" si="427"/>
        <v>0</v>
      </c>
      <c r="EG268" s="58">
        <f t="shared" si="428"/>
        <v>0</v>
      </c>
      <c r="EI268" s="58">
        <f t="shared" si="429"/>
        <v>0</v>
      </c>
      <c r="EK268" s="59">
        <v>266</v>
      </c>
      <c r="EL268" s="59">
        <f>APE!$N$91*EO267</f>
        <v>0</v>
      </c>
      <c r="EM268" s="59">
        <f>IF(EK268&gt;APE!$O$91,0,IF(EK268&gt;APE!$P$91,IF(APE!$E$91="SAC",APE!$C$93/(APE!$O$91-APE!$P$91),IF(APE!$E$91="PRICE",IF(EK268&gt;APE!$D$91,EN268-EL268,EN268-EL268-APE!$C$95/APE!$D$91),0)),0))</f>
        <v>0</v>
      </c>
      <c r="EN268" s="59">
        <f>IF(EK268&gt;APE!$O$91,0,IF(APE!$E$91="SAC",EL268+EM268,IF(APE!$E$91="PRICE",IF(EK268&gt;APE!$P$91,APE!$C$93*APE!$G$91,EL268),0)))</f>
        <v>0</v>
      </c>
      <c r="EO268" s="59">
        <f t="shared" si="430"/>
        <v>0</v>
      </c>
    </row>
    <row r="269" spans="21:145" x14ac:dyDescent="0.25">
      <c r="U269" s="61">
        <f t="shared" si="353"/>
        <v>53417</v>
      </c>
      <c r="V269" s="25">
        <f t="shared" si="351"/>
        <v>2046</v>
      </c>
      <c r="W269" s="25">
        <f t="shared" si="352"/>
        <v>3</v>
      </c>
      <c r="X269" s="25"/>
      <c r="Y269" s="25"/>
      <c r="Z269" s="62">
        <f t="shared" si="354"/>
        <v>0</v>
      </c>
      <c r="AA269" s="62">
        <f t="shared" si="355"/>
        <v>0</v>
      </c>
      <c r="AB269" s="62">
        <f t="shared" si="356"/>
        <v>0</v>
      </c>
      <c r="AC269" s="33">
        <f t="shared" si="357"/>
        <v>0</v>
      </c>
      <c r="AD269" s="69">
        <f t="shared" si="358"/>
        <v>0.83743671931384656</v>
      </c>
      <c r="AE269" s="70">
        <f t="shared" si="359"/>
        <v>0</v>
      </c>
      <c r="AF269" s="25"/>
      <c r="AG269" s="25"/>
      <c r="AH269" s="25"/>
      <c r="AI269" s="25"/>
      <c r="AJ269" s="25"/>
      <c r="AK269" s="25"/>
      <c r="AL269" s="25"/>
      <c r="AM269" s="75">
        <f t="shared" si="350"/>
        <v>0</v>
      </c>
      <c r="AN269" s="25"/>
      <c r="AO269" s="74">
        <f t="shared" si="360"/>
        <v>0</v>
      </c>
      <c r="AP269" s="75">
        <f t="shared" si="361"/>
        <v>0</v>
      </c>
      <c r="AQ269" s="76">
        <f t="shared" si="362"/>
        <v>0</v>
      </c>
      <c r="AR269" s="25"/>
      <c r="AS269" s="75">
        <f t="shared" si="363"/>
        <v>0</v>
      </c>
      <c r="AT269" s="74">
        <f t="shared" si="364"/>
        <v>0</v>
      </c>
      <c r="AU269" s="33">
        <f t="shared" si="365"/>
        <v>0</v>
      </c>
      <c r="AV269" s="25"/>
      <c r="AW269" s="74">
        <f t="shared" si="366"/>
        <v>0</v>
      </c>
      <c r="AX269" s="75">
        <f t="shared" si="367"/>
        <v>0</v>
      </c>
      <c r="AY269" s="76">
        <f t="shared" si="368"/>
        <v>0</v>
      </c>
      <c r="BB269" s="59">
        <f t="shared" si="369"/>
        <v>0</v>
      </c>
      <c r="BC269" s="59">
        <f t="shared" si="370"/>
        <v>0</v>
      </c>
      <c r="BD269" s="59">
        <f t="shared" si="371"/>
        <v>0</v>
      </c>
      <c r="BF269" s="59">
        <f t="shared" si="372"/>
        <v>0</v>
      </c>
      <c r="BG269" s="59">
        <f t="shared" si="373"/>
        <v>0</v>
      </c>
      <c r="BH269" s="59">
        <f t="shared" si="374"/>
        <v>0</v>
      </c>
      <c r="BI269" s="58">
        <f t="shared" si="375"/>
        <v>0</v>
      </c>
      <c r="BK269" s="59">
        <f t="shared" si="376"/>
        <v>0</v>
      </c>
      <c r="BL269" s="59">
        <f t="shared" si="377"/>
        <v>0</v>
      </c>
      <c r="BM269" s="59">
        <f t="shared" si="378"/>
        <v>0</v>
      </c>
      <c r="BN269" s="58">
        <f t="shared" si="379"/>
        <v>0</v>
      </c>
      <c r="BP269" s="58">
        <f t="shared" si="380"/>
        <v>0</v>
      </c>
      <c r="BR269" s="57">
        <f t="shared" si="381"/>
        <v>0</v>
      </c>
      <c r="BS269" s="57">
        <f t="shared" si="382"/>
        <v>0</v>
      </c>
      <c r="BT269" s="59">
        <f t="shared" si="383"/>
        <v>0</v>
      </c>
      <c r="BU269" s="58">
        <f t="shared" si="384"/>
        <v>0</v>
      </c>
      <c r="BW269" s="56">
        <f t="shared" si="385"/>
        <v>0</v>
      </c>
      <c r="BX269" s="14">
        <f t="shared" si="386"/>
        <v>0</v>
      </c>
      <c r="BY269" s="59">
        <f t="shared" si="387"/>
        <v>0</v>
      </c>
      <c r="BZ269" s="58">
        <f t="shared" si="388"/>
        <v>0</v>
      </c>
      <c r="CB269" s="58">
        <f t="shared" si="389"/>
        <v>0</v>
      </c>
      <c r="CD269" s="58">
        <f t="shared" si="390"/>
        <v>0</v>
      </c>
      <c r="CG269" s="59">
        <f t="shared" si="391"/>
        <v>0</v>
      </c>
      <c r="CH269" s="59">
        <f t="shared" si="392"/>
        <v>0</v>
      </c>
      <c r="CI269" s="59">
        <f t="shared" si="393"/>
        <v>0</v>
      </c>
      <c r="CK269" s="59">
        <f t="shared" si="394"/>
        <v>0</v>
      </c>
      <c r="CL269" s="59">
        <f t="shared" si="395"/>
        <v>0</v>
      </c>
      <c r="CM269" s="59">
        <f t="shared" si="396"/>
        <v>0</v>
      </c>
      <c r="CN269" s="58">
        <f t="shared" si="397"/>
        <v>0</v>
      </c>
      <c r="CP269" s="59">
        <f t="shared" si="398"/>
        <v>0</v>
      </c>
      <c r="CQ269" s="59">
        <f t="shared" si="399"/>
        <v>0</v>
      </c>
      <c r="CR269" s="59">
        <f t="shared" si="400"/>
        <v>0</v>
      </c>
      <c r="CS269" s="58">
        <f t="shared" si="401"/>
        <v>0</v>
      </c>
      <c r="CU269" s="59">
        <f t="shared" si="402"/>
        <v>0</v>
      </c>
      <c r="CV269" s="59">
        <f t="shared" si="403"/>
        <v>0</v>
      </c>
      <c r="CX269" s="59">
        <f t="shared" si="404"/>
        <v>0</v>
      </c>
      <c r="CY269" s="59">
        <f t="shared" si="405"/>
        <v>0</v>
      </c>
      <c r="CZ269" s="58">
        <f t="shared" si="406"/>
        <v>0</v>
      </c>
      <c r="DB269" s="59">
        <f t="shared" si="407"/>
        <v>0</v>
      </c>
      <c r="DC269" s="59">
        <f t="shared" si="408"/>
        <v>0</v>
      </c>
      <c r="DD269" s="58">
        <f t="shared" si="409"/>
        <v>0</v>
      </c>
      <c r="DF269" s="58">
        <f t="shared" si="410"/>
        <v>0</v>
      </c>
      <c r="DH269" s="58">
        <f t="shared" si="411"/>
        <v>0</v>
      </c>
      <c r="DJ269" s="57">
        <f t="shared" si="412"/>
        <v>0</v>
      </c>
      <c r="DK269" s="57">
        <f t="shared" si="413"/>
        <v>0</v>
      </c>
      <c r="DL269" s="59">
        <f t="shared" si="414"/>
        <v>0</v>
      </c>
      <c r="DM269" s="58">
        <f t="shared" si="415"/>
        <v>0</v>
      </c>
      <c r="DO269" s="56">
        <f t="shared" si="416"/>
        <v>0</v>
      </c>
      <c r="DP269" s="14">
        <f t="shared" si="417"/>
        <v>0</v>
      </c>
      <c r="DQ269" s="59">
        <f t="shared" si="418"/>
        <v>0</v>
      </c>
      <c r="DR269" s="49">
        <f t="shared" si="419"/>
        <v>0</v>
      </c>
      <c r="DT269" s="58">
        <f t="shared" si="420"/>
        <v>0</v>
      </c>
      <c r="DU269" s="58"/>
      <c r="DV269" s="59">
        <f t="shared" si="421"/>
        <v>0</v>
      </c>
      <c r="DX269" s="58">
        <f t="shared" si="422"/>
        <v>0</v>
      </c>
      <c r="EA269" s="59">
        <f t="shared" si="423"/>
        <v>0</v>
      </c>
      <c r="EB269" s="59">
        <f t="shared" si="424"/>
        <v>0</v>
      </c>
      <c r="EC269" s="58">
        <f t="shared" si="425"/>
        <v>0</v>
      </c>
      <c r="EE269" s="29">
        <f t="shared" si="426"/>
        <v>0</v>
      </c>
      <c r="EF269" s="29">
        <f t="shared" si="427"/>
        <v>0</v>
      </c>
      <c r="EG269" s="58">
        <f t="shared" si="428"/>
        <v>0</v>
      </c>
      <c r="EI269" s="58">
        <f t="shared" si="429"/>
        <v>0</v>
      </c>
      <c r="EK269" s="59">
        <v>267</v>
      </c>
      <c r="EL269" s="59">
        <f>APE!$N$91*EO268</f>
        <v>0</v>
      </c>
      <c r="EM269" s="59">
        <f>IF(EK269&gt;APE!$O$91,0,IF(EK269&gt;APE!$P$91,IF(APE!$E$91="SAC",APE!$C$93/(APE!$O$91-APE!$P$91),IF(APE!$E$91="PRICE",IF(EK269&gt;APE!$D$91,EN269-EL269,EN269-EL269-APE!$C$95/APE!$D$91),0)),0))</f>
        <v>0</v>
      </c>
      <c r="EN269" s="59">
        <f>IF(EK269&gt;APE!$O$91,0,IF(APE!$E$91="SAC",EL269+EM269,IF(APE!$E$91="PRICE",IF(EK269&gt;APE!$P$91,APE!$C$93*APE!$G$91,EL269),0)))</f>
        <v>0</v>
      </c>
      <c r="EO269" s="59">
        <f t="shared" si="430"/>
        <v>0</v>
      </c>
    </row>
    <row r="270" spans="21:145" x14ac:dyDescent="0.25">
      <c r="U270" s="61">
        <f t="shared" si="353"/>
        <v>53447</v>
      </c>
      <c r="V270" s="25">
        <f t="shared" si="351"/>
        <v>2046</v>
      </c>
      <c r="W270" s="25">
        <f t="shared" si="352"/>
        <v>4</v>
      </c>
      <c r="X270" s="25"/>
      <c r="Y270" s="25"/>
      <c r="Z270" s="62">
        <f t="shared" si="354"/>
        <v>0</v>
      </c>
      <c r="AA270" s="62">
        <f t="shared" si="355"/>
        <v>0</v>
      </c>
      <c r="AB270" s="62">
        <f t="shared" si="356"/>
        <v>0</v>
      </c>
      <c r="AC270" s="33">
        <f t="shared" si="357"/>
        <v>0</v>
      </c>
      <c r="AD270" s="69">
        <f t="shared" si="358"/>
        <v>0.83688046483303669</v>
      </c>
      <c r="AE270" s="70">
        <f t="shared" si="359"/>
        <v>0</v>
      </c>
      <c r="AF270" s="25"/>
      <c r="AG270" s="25"/>
      <c r="AH270" s="25"/>
      <c r="AI270" s="25"/>
      <c r="AJ270" s="25"/>
      <c r="AK270" s="25"/>
      <c r="AL270" s="25"/>
      <c r="AM270" s="75">
        <f t="shared" si="350"/>
        <v>0</v>
      </c>
      <c r="AN270" s="25"/>
      <c r="AO270" s="74">
        <f t="shared" si="360"/>
        <v>0</v>
      </c>
      <c r="AP270" s="75">
        <f t="shared" si="361"/>
        <v>0</v>
      </c>
      <c r="AQ270" s="76">
        <f t="shared" si="362"/>
        <v>0</v>
      </c>
      <c r="AR270" s="25"/>
      <c r="AS270" s="75">
        <f t="shared" si="363"/>
        <v>0</v>
      </c>
      <c r="AT270" s="74">
        <f t="shared" si="364"/>
        <v>0</v>
      </c>
      <c r="AU270" s="33">
        <f t="shared" si="365"/>
        <v>0</v>
      </c>
      <c r="AV270" s="25"/>
      <c r="AW270" s="74">
        <f t="shared" si="366"/>
        <v>0</v>
      </c>
      <c r="AX270" s="75">
        <f t="shared" si="367"/>
        <v>0</v>
      </c>
      <c r="AY270" s="76">
        <f t="shared" si="368"/>
        <v>0</v>
      </c>
      <c r="BB270" s="59">
        <f t="shared" si="369"/>
        <v>0</v>
      </c>
      <c r="BC270" s="59">
        <f t="shared" si="370"/>
        <v>0</v>
      </c>
      <c r="BD270" s="59">
        <f t="shared" si="371"/>
        <v>0</v>
      </c>
      <c r="BF270" s="59">
        <f t="shared" si="372"/>
        <v>0</v>
      </c>
      <c r="BG270" s="59">
        <f t="shared" si="373"/>
        <v>0</v>
      </c>
      <c r="BH270" s="59">
        <f t="shared" si="374"/>
        <v>0</v>
      </c>
      <c r="BI270" s="58">
        <f t="shared" si="375"/>
        <v>0</v>
      </c>
      <c r="BK270" s="59">
        <f t="shared" si="376"/>
        <v>0</v>
      </c>
      <c r="BL270" s="59">
        <f t="shared" si="377"/>
        <v>0</v>
      </c>
      <c r="BM270" s="59">
        <f t="shared" si="378"/>
        <v>0</v>
      </c>
      <c r="BN270" s="58">
        <f t="shared" si="379"/>
        <v>0</v>
      </c>
      <c r="BP270" s="58">
        <f t="shared" si="380"/>
        <v>0</v>
      </c>
      <c r="BR270" s="57">
        <f t="shared" si="381"/>
        <v>0</v>
      </c>
      <c r="BS270" s="57">
        <f t="shared" si="382"/>
        <v>0</v>
      </c>
      <c r="BT270" s="59">
        <f t="shared" si="383"/>
        <v>0</v>
      </c>
      <c r="BU270" s="58">
        <f t="shared" si="384"/>
        <v>0</v>
      </c>
      <c r="BW270" s="56">
        <f t="shared" si="385"/>
        <v>0</v>
      </c>
      <c r="BX270" s="14">
        <f t="shared" si="386"/>
        <v>0</v>
      </c>
      <c r="BY270" s="59">
        <f t="shared" si="387"/>
        <v>0</v>
      </c>
      <c r="BZ270" s="58">
        <f t="shared" si="388"/>
        <v>0</v>
      </c>
      <c r="CB270" s="58">
        <f t="shared" si="389"/>
        <v>0</v>
      </c>
      <c r="CD270" s="58">
        <f t="shared" si="390"/>
        <v>0</v>
      </c>
      <c r="CG270" s="59">
        <f t="shared" si="391"/>
        <v>0</v>
      </c>
      <c r="CH270" s="59">
        <f t="shared" si="392"/>
        <v>0</v>
      </c>
      <c r="CI270" s="59">
        <f t="shared" si="393"/>
        <v>0</v>
      </c>
      <c r="CK270" s="59">
        <f t="shared" si="394"/>
        <v>0</v>
      </c>
      <c r="CL270" s="59">
        <f t="shared" si="395"/>
        <v>0</v>
      </c>
      <c r="CM270" s="59">
        <f t="shared" si="396"/>
        <v>0</v>
      </c>
      <c r="CN270" s="58">
        <f t="shared" si="397"/>
        <v>0</v>
      </c>
      <c r="CP270" s="59">
        <f t="shared" si="398"/>
        <v>0</v>
      </c>
      <c r="CQ270" s="59">
        <f t="shared" si="399"/>
        <v>0</v>
      </c>
      <c r="CR270" s="59">
        <f t="shared" si="400"/>
        <v>0</v>
      </c>
      <c r="CS270" s="58">
        <f t="shared" si="401"/>
        <v>0</v>
      </c>
      <c r="CU270" s="59">
        <f t="shared" si="402"/>
        <v>0</v>
      </c>
      <c r="CV270" s="59">
        <f t="shared" si="403"/>
        <v>0</v>
      </c>
      <c r="CX270" s="59">
        <f t="shared" si="404"/>
        <v>0</v>
      </c>
      <c r="CY270" s="59">
        <f t="shared" si="405"/>
        <v>0</v>
      </c>
      <c r="CZ270" s="58">
        <f t="shared" si="406"/>
        <v>0</v>
      </c>
      <c r="DB270" s="59">
        <f t="shared" si="407"/>
        <v>0</v>
      </c>
      <c r="DC270" s="59">
        <f t="shared" si="408"/>
        <v>0</v>
      </c>
      <c r="DD270" s="58">
        <f t="shared" si="409"/>
        <v>0</v>
      </c>
      <c r="DF270" s="58">
        <f t="shared" si="410"/>
        <v>0</v>
      </c>
      <c r="DH270" s="58">
        <f t="shared" si="411"/>
        <v>0</v>
      </c>
      <c r="DJ270" s="57">
        <f t="shared" si="412"/>
        <v>0</v>
      </c>
      <c r="DK270" s="57">
        <f t="shared" si="413"/>
        <v>0</v>
      </c>
      <c r="DL270" s="59">
        <f t="shared" si="414"/>
        <v>0</v>
      </c>
      <c r="DM270" s="58">
        <f t="shared" si="415"/>
        <v>0</v>
      </c>
      <c r="DO270" s="56">
        <f t="shared" si="416"/>
        <v>0</v>
      </c>
      <c r="DP270" s="14">
        <f t="shared" si="417"/>
        <v>0</v>
      </c>
      <c r="DQ270" s="59">
        <f t="shared" si="418"/>
        <v>0</v>
      </c>
      <c r="DR270" s="49">
        <f t="shared" si="419"/>
        <v>0</v>
      </c>
      <c r="DT270" s="58">
        <f t="shared" si="420"/>
        <v>0</v>
      </c>
      <c r="DU270" s="58"/>
      <c r="DV270" s="59">
        <f t="shared" si="421"/>
        <v>0</v>
      </c>
      <c r="DX270" s="58">
        <f t="shared" si="422"/>
        <v>0</v>
      </c>
      <c r="EA270" s="59">
        <f t="shared" si="423"/>
        <v>0</v>
      </c>
      <c r="EB270" s="59">
        <f t="shared" si="424"/>
        <v>0</v>
      </c>
      <c r="EC270" s="58">
        <f t="shared" si="425"/>
        <v>0</v>
      </c>
      <c r="EE270" s="29">
        <f t="shared" si="426"/>
        <v>0</v>
      </c>
      <c r="EF270" s="29">
        <f t="shared" si="427"/>
        <v>0</v>
      </c>
      <c r="EG270" s="58">
        <f t="shared" si="428"/>
        <v>0</v>
      </c>
      <c r="EI270" s="58">
        <f t="shared" si="429"/>
        <v>0</v>
      </c>
      <c r="EK270" s="59">
        <v>268</v>
      </c>
      <c r="EL270" s="59">
        <f>APE!$N$91*EO269</f>
        <v>0</v>
      </c>
      <c r="EM270" s="59">
        <f>IF(EK270&gt;APE!$O$91,0,IF(EK270&gt;APE!$P$91,IF(APE!$E$91="SAC",APE!$C$93/(APE!$O$91-APE!$P$91),IF(APE!$E$91="PRICE",IF(EK270&gt;APE!$D$91,EN270-EL270,EN270-EL270-APE!$C$95/APE!$D$91),0)),0))</f>
        <v>0</v>
      </c>
      <c r="EN270" s="59">
        <f>IF(EK270&gt;APE!$O$91,0,IF(APE!$E$91="SAC",EL270+EM270,IF(APE!$E$91="PRICE",IF(EK270&gt;APE!$P$91,APE!$C$93*APE!$G$91,EL270),0)))</f>
        <v>0</v>
      </c>
      <c r="EO270" s="59">
        <f t="shared" si="430"/>
        <v>0</v>
      </c>
    </row>
    <row r="271" spans="21:145" x14ac:dyDescent="0.25">
      <c r="U271" s="61">
        <f t="shared" si="353"/>
        <v>53478</v>
      </c>
      <c r="V271" s="25">
        <f t="shared" si="351"/>
        <v>2046</v>
      </c>
      <c r="W271" s="25">
        <f t="shared" si="352"/>
        <v>5</v>
      </c>
      <c r="X271" s="25"/>
      <c r="Y271" s="25"/>
      <c r="Z271" s="62">
        <f t="shared" si="354"/>
        <v>0</v>
      </c>
      <c r="AA271" s="62">
        <f t="shared" si="355"/>
        <v>0</v>
      </c>
      <c r="AB271" s="62">
        <f t="shared" si="356"/>
        <v>0</v>
      </c>
      <c r="AC271" s="33">
        <f t="shared" si="357"/>
        <v>0</v>
      </c>
      <c r="AD271" s="69">
        <f t="shared" si="358"/>
        <v>0.83632457983572361</v>
      </c>
      <c r="AE271" s="70">
        <f t="shared" si="359"/>
        <v>0</v>
      </c>
      <c r="AF271" s="25"/>
      <c r="AG271" s="25"/>
      <c r="AH271" s="25"/>
      <c r="AI271" s="25"/>
      <c r="AJ271" s="25"/>
      <c r="AK271" s="25"/>
      <c r="AL271" s="25"/>
      <c r="AM271" s="75">
        <f t="shared" ref="AM271:AM334" si="431">AM259*IF(V271&gt;$J$37,0,1)</f>
        <v>0</v>
      </c>
      <c r="AN271" s="25"/>
      <c r="AO271" s="74">
        <f t="shared" si="360"/>
        <v>0</v>
      </c>
      <c r="AP271" s="75">
        <f t="shared" si="361"/>
        <v>0</v>
      </c>
      <c r="AQ271" s="76">
        <f t="shared" si="362"/>
        <v>0</v>
      </c>
      <c r="AR271" s="25"/>
      <c r="AS271" s="75">
        <f t="shared" si="363"/>
        <v>0</v>
      </c>
      <c r="AT271" s="74">
        <f t="shared" si="364"/>
        <v>0</v>
      </c>
      <c r="AU271" s="33">
        <f t="shared" si="365"/>
        <v>0</v>
      </c>
      <c r="AV271" s="25"/>
      <c r="AW271" s="74">
        <f t="shared" si="366"/>
        <v>0</v>
      </c>
      <c r="AX271" s="75">
        <f t="shared" si="367"/>
        <v>0</v>
      </c>
      <c r="AY271" s="76">
        <f t="shared" si="368"/>
        <v>0</v>
      </c>
      <c r="BB271" s="59">
        <f t="shared" si="369"/>
        <v>0</v>
      </c>
      <c r="BC271" s="59">
        <f t="shared" si="370"/>
        <v>0</v>
      </c>
      <c r="BD271" s="59">
        <f t="shared" si="371"/>
        <v>0</v>
      </c>
      <c r="BF271" s="59">
        <f t="shared" si="372"/>
        <v>0</v>
      </c>
      <c r="BG271" s="59">
        <f t="shared" si="373"/>
        <v>0</v>
      </c>
      <c r="BH271" s="59">
        <f t="shared" si="374"/>
        <v>0</v>
      </c>
      <c r="BI271" s="58">
        <f t="shared" si="375"/>
        <v>0</v>
      </c>
      <c r="BK271" s="59">
        <f t="shared" si="376"/>
        <v>0</v>
      </c>
      <c r="BL271" s="59">
        <f t="shared" si="377"/>
        <v>0</v>
      </c>
      <c r="BM271" s="59">
        <f t="shared" si="378"/>
        <v>0</v>
      </c>
      <c r="BN271" s="58">
        <f t="shared" si="379"/>
        <v>0</v>
      </c>
      <c r="BP271" s="58">
        <f t="shared" si="380"/>
        <v>0</v>
      </c>
      <c r="BR271" s="57">
        <f t="shared" si="381"/>
        <v>0</v>
      </c>
      <c r="BS271" s="57">
        <f t="shared" si="382"/>
        <v>0</v>
      </c>
      <c r="BT271" s="59">
        <f t="shared" si="383"/>
        <v>0</v>
      </c>
      <c r="BU271" s="58">
        <f t="shared" si="384"/>
        <v>0</v>
      </c>
      <c r="BW271" s="56">
        <f t="shared" si="385"/>
        <v>0</v>
      </c>
      <c r="BX271" s="14">
        <f t="shared" si="386"/>
        <v>0</v>
      </c>
      <c r="BY271" s="59">
        <f t="shared" si="387"/>
        <v>0</v>
      </c>
      <c r="BZ271" s="58">
        <f t="shared" si="388"/>
        <v>0</v>
      </c>
      <c r="CB271" s="58">
        <f t="shared" si="389"/>
        <v>0</v>
      </c>
      <c r="CD271" s="58">
        <f t="shared" si="390"/>
        <v>0</v>
      </c>
      <c r="CG271" s="59">
        <f t="shared" si="391"/>
        <v>0</v>
      </c>
      <c r="CH271" s="59">
        <f t="shared" si="392"/>
        <v>0</v>
      </c>
      <c r="CI271" s="59">
        <f t="shared" si="393"/>
        <v>0</v>
      </c>
      <c r="CK271" s="59">
        <f t="shared" si="394"/>
        <v>0</v>
      </c>
      <c r="CL271" s="59">
        <f t="shared" si="395"/>
        <v>0</v>
      </c>
      <c r="CM271" s="59">
        <f t="shared" si="396"/>
        <v>0</v>
      </c>
      <c r="CN271" s="58">
        <f t="shared" si="397"/>
        <v>0</v>
      </c>
      <c r="CP271" s="59">
        <f t="shared" si="398"/>
        <v>0</v>
      </c>
      <c r="CQ271" s="59">
        <f t="shared" si="399"/>
        <v>0</v>
      </c>
      <c r="CR271" s="59">
        <f t="shared" si="400"/>
        <v>0</v>
      </c>
      <c r="CS271" s="58">
        <f t="shared" si="401"/>
        <v>0</v>
      </c>
      <c r="CU271" s="59">
        <f t="shared" si="402"/>
        <v>0</v>
      </c>
      <c r="CV271" s="59">
        <f t="shared" si="403"/>
        <v>0</v>
      </c>
      <c r="CX271" s="59">
        <f t="shared" si="404"/>
        <v>0</v>
      </c>
      <c r="CY271" s="59">
        <f t="shared" si="405"/>
        <v>0</v>
      </c>
      <c r="CZ271" s="58">
        <f t="shared" si="406"/>
        <v>0</v>
      </c>
      <c r="DB271" s="59">
        <f t="shared" si="407"/>
        <v>0</v>
      </c>
      <c r="DC271" s="59">
        <f t="shared" si="408"/>
        <v>0</v>
      </c>
      <c r="DD271" s="58">
        <f t="shared" si="409"/>
        <v>0</v>
      </c>
      <c r="DF271" s="58">
        <f t="shared" si="410"/>
        <v>0</v>
      </c>
      <c r="DH271" s="58">
        <f t="shared" si="411"/>
        <v>0</v>
      </c>
      <c r="DJ271" s="57">
        <f t="shared" si="412"/>
        <v>0</v>
      </c>
      <c r="DK271" s="57">
        <f t="shared" si="413"/>
        <v>0</v>
      </c>
      <c r="DL271" s="59">
        <f t="shared" si="414"/>
        <v>0</v>
      </c>
      <c r="DM271" s="58">
        <f t="shared" si="415"/>
        <v>0</v>
      </c>
      <c r="DO271" s="56">
        <f t="shared" si="416"/>
        <v>0</v>
      </c>
      <c r="DP271" s="14">
        <f t="shared" si="417"/>
        <v>0</v>
      </c>
      <c r="DQ271" s="59">
        <f t="shared" si="418"/>
        <v>0</v>
      </c>
      <c r="DR271" s="49">
        <f t="shared" si="419"/>
        <v>0</v>
      </c>
      <c r="DT271" s="58">
        <f t="shared" si="420"/>
        <v>0</v>
      </c>
      <c r="DU271" s="58"/>
      <c r="DV271" s="59">
        <f t="shared" si="421"/>
        <v>0</v>
      </c>
      <c r="DX271" s="58">
        <f t="shared" si="422"/>
        <v>0</v>
      </c>
      <c r="EA271" s="59">
        <f t="shared" si="423"/>
        <v>0</v>
      </c>
      <c r="EB271" s="59">
        <f t="shared" si="424"/>
        <v>0</v>
      </c>
      <c r="EC271" s="58">
        <f t="shared" si="425"/>
        <v>0</v>
      </c>
      <c r="EE271" s="29">
        <f t="shared" si="426"/>
        <v>0</v>
      </c>
      <c r="EF271" s="29">
        <f t="shared" si="427"/>
        <v>0</v>
      </c>
      <c r="EG271" s="58">
        <f t="shared" si="428"/>
        <v>0</v>
      </c>
      <c r="EI271" s="58">
        <f t="shared" si="429"/>
        <v>0</v>
      </c>
      <c r="EK271" s="59">
        <v>269</v>
      </c>
      <c r="EL271" s="59">
        <f>APE!$N$91*EO270</f>
        <v>0</v>
      </c>
      <c r="EM271" s="59">
        <f>IF(EK271&gt;APE!$O$91,0,IF(EK271&gt;APE!$P$91,IF(APE!$E$91="SAC",APE!$C$93/(APE!$O$91-APE!$P$91),IF(APE!$E$91="PRICE",IF(EK271&gt;APE!$D$91,EN271-EL271,EN271-EL271-APE!$C$95/APE!$D$91),0)),0))</f>
        <v>0</v>
      </c>
      <c r="EN271" s="59">
        <f>IF(EK271&gt;APE!$O$91,0,IF(APE!$E$91="SAC",EL271+EM271,IF(APE!$E$91="PRICE",IF(EK271&gt;APE!$P$91,APE!$C$93*APE!$G$91,EL271),0)))</f>
        <v>0</v>
      </c>
      <c r="EO271" s="59">
        <f t="shared" si="430"/>
        <v>0</v>
      </c>
    </row>
    <row r="272" spans="21:145" x14ac:dyDescent="0.25">
      <c r="U272" s="61">
        <f t="shared" si="353"/>
        <v>53508</v>
      </c>
      <c r="V272" s="25">
        <f t="shared" si="351"/>
        <v>2046</v>
      </c>
      <c r="W272" s="25">
        <f t="shared" si="352"/>
        <v>6</v>
      </c>
      <c r="X272" s="25"/>
      <c r="Y272" s="25"/>
      <c r="Z272" s="62">
        <f t="shared" si="354"/>
        <v>0</v>
      </c>
      <c r="AA272" s="62">
        <f t="shared" si="355"/>
        <v>0</v>
      </c>
      <c r="AB272" s="62">
        <f t="shared" si="356"/>
        <v>0</v>
      </c>
      <c r="AC272" s="33">
        <f t="shared" si="357"/>
        <v>0</v>
      </c>
      <c r="AD272" s="69">
        <f t="shared" si="358"/>
        <v>0.83576906407648366</v>
      </c>
      <c r="AE272" s="70">
        <f t="shared" si="359"/>
        <v>0</v>
      </c>
      <c r="AF272" s="25"/>
      <c r="AG272" s="25"/>
      <c r="AH272" s="25"/>
      <c r="AI272" s="25"/>
      <c r="AJ272" s="25"/>
      <c r="AK272" s="25"/>
      <c r="AL272" s="25"/>
      <c r="AM272" s="75">
        <f t="shared" si="431"/>
        <v>0</v>
      </c>
      <c r="AN272" s="25"/>
      <c r="AO272" s="74">
        <f t="shared" si="360"/>
        <v>0</v>
      </c>
      <c r="AP272" s="75">
        <f t="shared" si="361"/>
        <v>0</v>
      </c>
      <c r="AQ272" s="76">
        <f t="shared" si="362"/>
        <v>0</v>
      </c>
      <c r="AR272" s="25"/>
      <c r="AS272" s="75">
        <f t="shared" si="363"/>
        <v>0</v>
      </c>
      <c r="AT272" s="74">
        <f t="shared" si="364"/>
        <v>0</v>
      </c>
      <c r="AU272" s="33">
        <f t="shared" si="365"/>
        <v>0</v>
      </c>
      <c r="AV272" s="25"/>
      <c r="AW272" s="74">
        <f t="shared" si="366"/>
        <v>0</v>
      </c>
      <c r="AX272" s="75">
        <f t="shared" si="367"/>
        <v>0</v>
      </c>
      <c r="AY272" s="76">
        <f t="shared" si="368"/>
        <v>0</v>
      </c>
      <c r="BB272" s="59">
        <f t="shared" si="369"/>
        <v>0</v>
      </c>
      <c r="BC272" s="59">
        <f t="shared" si="370"/>
        <v>0</v>
      </c>
      <c r="BD272" s="59">
        <f t="shared" si="371"/>
        <v>0</v>
      </c>
      <c r="BF272" s="59">
        <f t="shared" si="372"/>
        <v>0</v>
      </c>
      <c r="BG272" s="59">
        <f t="shared" si="373"/>
        <v>0</v>
      </c>
      <c r="BH272" s="59">
        <f t="shared" si="374"/>
        <v>0</v>
      </c>
      <c r="BI272" s="58">
        <f t="shared" si="375"/>
        <v>0</v>
      </c>
      <c r="BK272" s="59">
        <f t="shared" si="376"/>
        <v>0</v>
      </c>
      <c r="BL272" s="59">
        <f t="shared" si="377"/>
        <v>0</v>
      </c>
      <c r="BM272" s="59">
        <f t="shared" si="378"/>
        <v>0</v>
      </c>
      <c r="BN272" s="58">
        <f t="shared" si="379"/>
        <v>0</v>
      </c>
      <c r="BP272" s="58">
        <f t="shared" si="380"/>
        <v>0</v>
      </c>
      <c r="BR272" s="57">
        <f t="shared" si="381"/>
        <v>0</v>
      </c>
      <c r="BS272" s="57">
        <f t="shared" si="382"/>
        <v>0</v>
      </c>
      <c r="BT272" s="59">
        <f t="shared" si="383"/>
        <v>0</v>
      </c>
      <c r="BU272" s="58">
        <f t="shared" si="384"/>
        <v>0</v>
      </c>
      <c r="BW272" s="56">
        <f t="shared" si="385"/>
        <v>0</v>
      </c>
      <c r="BX272" s="14">
        <f t="shared" si="386"/>
        <v>0</v>
      </c>
      <c r="BY272" s="59">
        <f t="shared" si="387"/>
        <v>0</v>
      </c>
      <c r="BZ272" s="58">
        <f t="shared" si="388"/>
        <v>0</v>
      </c>
      <c r="CB272" s="58">
        <f t="shared" si="389"/>
        <v>0</v>
      </c>
      <c r="CD272" s="58">
        <f t="shared" si="390"/>
        <v>0</v>
      </c>
      <c r="CG272" s="59">
        <f t="shared" si="391"/>
        <v>0</v>
      </c>
      <c r="CH272" s="59">
        <f t="shared" si="392"/>
        <v>0</v>
      </c>
      <c r="CI272" s="59">
        <f t="shared" si="393"/>
        <v>0</v>
      </c>
      <c r="CK272" s="59">
        <f t="shared" si="394"/>
        <v>0</v>
      </c>
      <c r="CL272" s="59">
        <f t="shared" si="395"/>
        <v>0</v>
      </c>
      <c r="CM272" s="59">
        <f t="shared" si="396"/>
        <v>0</v>
      </c>
      <c r="CN272" s="58">
        <f t="shared" si="397"/>
        <v>0</v>
      </c>
      <c r="CP272" s="59">
        <f t="shared" si="398"/>
        <v>0</v>
      </c>
      <c r="CQ272" s="59">
        <f t="shared" si="399"/>
        <v>0</v>
      </c>
      <c r="CR272" s="59">
        <f t="shared" si="400"/>
        <v>0</v>
      </c>
      <c r="CS272" s="58">
        <f t="shared" si="401"/>
        <v>0</v>
      </c>
      <c r="CU272" s="59">
        <f t="shared" si="402"/>
        <v>0</v>
      </c>
      <c r="CV272" s="59">
        <f t="shared" si="403"/>
        <v>0</v>
      </c>
      <c r="CX272" s="59">
        <f t="shared" si="404"/>
        <v>0</v>
      </c>
      <c r="CY272" s="59">
        <f t="shared" si="405"/>
        <v>0</v>
      </c>
      <c r="CZ272" s="58">
        <f t="shared" si="406"/>
        <v>0</v>
      </c>
      <c r="DB272" s="59">
        <f t="shared" si="407"/>
        <v>0</v>
      </c>
      <c r="DC272" s="59">
        <f t="shared" si="408"/>
        <v>0</v>
      </c>
      <c r="DD272" s="58">
        <f t="shared" si="409"/>
        <v>0</v>
      </c>
      <c r="DF272" s="58">
        <f t="shared" si="410"/>
        <v>0</v>
      </c>
      <c r="DH272" s="58">
        <f t="shared" si="411"/>
        <v>0</v>
      </c>
      <c r="DJ272" s="57">
        <f t="shared" si="412"/>
        <v>0</v>
      </c>
      <c r="DK272" s="57">
        <f t="shared" si="413"/>
        <v>0</v>
      </c>
      <c r="DL272" s="59">
        <f t="shared" si="414"/>
        <v>0</v>
      </c>
      <c r="DM272" s="58">
        <f t="shared" si="415"/>
        <v>0</v>
      </c>
      <c r="DO272" s="56">
        <f t="shared" si="416"/>
        <v>0</v>
      </c>
      <c r="DP272" s="14">
        <f t="shared" si="417"/>
        <v>0</v>
      </c>
      <c r="DQ272" s="59">
        <f t="shared" si="418"/>
        <v>0</v>
      </c>
      <c r="DR272" s="49">
        <f t="shared" si="419"/>
        <v>0</v>
      </c>
      <c r="DT272" s="58">
        <f t="shared" si="420"/>
        <v>0</v>
      </c>
      <c r="DU272" s="58"/>
      <c r="DV272" s="59">
        <f t="shared" si="421"/>
        <v>0</v>
      </c>
      <c r="DX272" s="58">
        <f t="shared" si="422"/>
        <v>0</v>
      </c>
      <c r="EA272" s="59">
        <f t="shared" si="423"/>
        <v>0</v>
      </c>
      <c r="EB272" s="59">
        <f t="shared" si="424"/>
        <v>0</v>
      </c>
      <c r="EC272" s="58">
        <f t="shared" si="425"/>
        <v>0</v>
      </c>
      <c r="EE272" s="29">
        <f t="shared" si="426"/>
        <v>0</v>
      </c>
      <c r="EF272" s="29">
        <f t="shared" si="427"/>
        <v>0</v>
      </c>
      <c r="EG272" s="58">
        <f t="shared" si="428"/>
        <v>0</v>
      </c>
      <c r="EI272" s="58">
        <f t="shared" si="429"/>
        <v>0</v>
      </c>
      <c r="EK272" s="59">
        <v>270</v>
      </c>
      <c r="EL272" s="59">
        <f>APE!$N$91*EO271</f>
        <v>0</v>
      </c>
      <c r="EM272" s="59">
        <f>IF(EK272&gt;APE!$O$91,0,IF(EK272&gt;APE!$P$91,IF(APE!$E$91="SAC",APE!$C$93/(APE!$O$91-APE!$P$91),IF(APE!$E$91="PRICE",IF(EK272&gt;APE!$D$91,EN272-EL272,EN272-EL272-APE!$C$95/APE!$D$91),0)),0))</f>
        <v>0</v>
      </c>
      <c r="EN272" s="59">
        <f>IF(EK272&gt;APE!$O$91,0,IF(APE!$E$91="SAC",EL272+EM272,IF(APE!$E$91="PRICE",IF(EK272&gt;APE!$P$91,APE!$C$93*APE!$G$91,EL272),0)))</f>
        <v>0</v>
      </c>
      <c r="EO272" s="59">
        <f t="shared" si="430"/>
        <v>0</v>
      </c>
    </row>
    <row r="273" spans="21:145" x14ac:dyDescent="0.25">
      <c r="U273" s="61">
        <f t="shared" si="353"/>
        <v>53539</v>
      </c>
      <c r="V273" s="25">
        <f t="shared" si="351"/>
        <v>2046</v>
      </c>
      <c r="W273" s="25">
        <f t="shared" si="352"/>
        <v>7</v>
      </c>
      <c r="X273" s="25"/>
      <c r="Y273" s="25"/>
      <c r="Z273" s="62">
        <f t="shared" si="354"/>
        <v>0</v>
      </c>
      <c r="AA273" s="62">
        <f t="shared" si="355"/>
        <v>0</v>
      </c>
      <c r="AB273" s="62">
        <f t="shared" si="356"/>
        <v>0</v>
      </c>
      <c r="AC273" s="33">
        <f t="shared" si="357"/>
        <v>0</v>
      </c>
      <c r="AD273" s="69">
        <f t="shared" si="358"/>
        <v>0.83521391731005612</v>
      </c>
      <c r="AE273" s="70">
        <f t="shared" si="359"/>
        <v>0</v>
      </c>
      <c r="AF273" s="25"/>
      <c r="AG273" s="25"/>
      <c r="AH273" s="25"/>
      <c r="AI273" s="25"/>
      <c r="AJ273" s="25"/>
      <c r="AK273" s="25"/>
      <c r="AL273" s="25"/>
      <c r="AM273" s="75">
        <f t="shared" si="431"/>
        <v>0</v>
      </c>
      <c r="AN273" s="25"/>
      <c r="AO273" s="74">
        <f t="shared" si="360"/>
        <v>0</v>
      </c>
      <c r="AP273" s="75">
        <f t="shared" si="361"/>
        <v>0</v>
      </c>
      <c r="AQ273" s="76">
        <f t="shared" si="362"/>
        <v>0</v>
      </c>
      <c r="AR273" s="25"/>
      <c r="AS273" s="75">
        <f t="shared" si="363"/>
        <v>0</v>
      </c>
      <c r="AT273" s="74">
        <f t="shared" si="364"/>
        <v>0</v>
      </c>
      <c r="AU273" s="33">
        <f t="shared" si="365"/>
        <v>0</v>
      </c>
      <c r="AV273" s="25"/>
      <c r="AW273" s="74">
        <f t="shared" si="366"/>
        <v>0</v>
      </c>
      <c r="AX273" s="75">
        <f t="shared" si="367"/>
        <v>0</v>
      </c>
      <c r="AY273" s="76">
        <f t="shared" si="368"/>
        <v>0</v>
      </c>
      <c r="BB273" s="59">
        <f t="shared" si="369"/>
        <v>0</v>
      </c>
      <c r="BC273" s="59">
        <f t="shared" si="370"/>
        <v>0</v>
      </c>
      <c r="BD273" s="59">
        <f t="shared" si="371"/>
        <v>0</v>
      </c>
      <c r="BF273" s="59">
        <f t="shared" si="372"/>
        <v>0</v>
      </c>
      <c r="BG273" s="59">
        <f t="shared" si="373"/>
        <v>0</v>
      </c>
      <c r="BH273" s="59">
        <f t="shared" si="374"/>
        <v>0</v>
      </c>
      <c r="BI273" s="58">
        <f t="shared" si="375"/>
        <v>0</v>
      </c>
      <c r="BK273" s="59">
        <f t="shared" si="376"/>
        <v>0</v>
      </c>
      <c r="BL273" s="59">
        <f t="shared" si="377"/>
        <v>0</v>
      </c>
      <c r="BM273" s="59">
        <f t="shared" si="378"/>
        <v>0</v>
      </c>
      <c r="BN273" s="58">
        <f t="shared" si="379"/>
        <v>0</v>
      </c>
      <c r="BP273" s="58">
        <f t="shared" si="380"/>
        <v>0</v>
      </c>
      <c r="BR273" s="57">
        <f t="shared" si="381"/>
        <v>0</v>
      </c>
      <c r="BS273" s="57">
        <f t="shared" si="382"/>
        <v>0</v>
      </c>
      <c r="BT273" s="59">
        <f t="shared" si="383"/>
        <v>0</v>
      </c>
      <c r="BU273" s="58">
        <f t="shared" si="384"/>
        <v>0</v>
      </c>
      <c r="BW273" s="56">
        <f t="shared" si="385"/>
        <v>0</v>
      </c>
      <c r="BX273" s="14">
        <f t="shared" si="386"/>
        <v>0</v>
      </c>
      <c r="BY273" s="59">
        <f t="shared" si="387"/>
        <v>0</v>
      </c>
      <c r="BZ273" s="58">
        <f t="shared" si="388"/>
        <v>0</v>
      </c>
      <c r="CB273" s="58">
        <f t="shared" si="389"/>
        <v>0</v>
      </c>
      <c r="CD273" s="58">
        <f t="shared" si="390"/>
        <v>0</v>
      </c>
      <c r="CG273" s="59">
        <f t="shared" si="391"/>
        <v>0</v>
      </c>
      <c r="CH273" s="59">
        <f t="shared" si="392"/>
        <v>0</v>
      </c>
      <c r="CI273" s="59">
        <f t="shared" si="393"/>
        <v>0</v>
      </c>
      <c r="CK273" s="59">
        <f t="shared" si="394"/>
        <v>0</v>
      </c>
      <c r="CL273" s="59">
        <f t="shared" si="395"/>
        <v>0</v>
      </c>
      <c r="CM273" s="59">
        <f t="shared" si="396"/>
        <v>0</v>
      </c>
      <c r="CN273" s="58">
        <f t="shared" si="397"/>
        <v>0</v>
      </c>
      <c r="CP273" s="59">
        <f t="shared" si="398"/>
        <v>0</v>
      </c>
      <c r="CQ273" s="59">
        <f t="shared" si="399"/>
        <v>0</v>
      </c>
      <c r="CR273" s="59">
        <f t="shared" si="400"/>
        <v>0</v>
      </c>
      <c r="CS273" s="58">
        <f t="shared" si="401"/>
        <v>0</v>
      </c>
      <c r="CU273" s="59">
        <f t="shared" si="402"/>
        <v>0</v>
      </c>
      <c r="CV273" s="59">
        <f t="shared" si="403"/>
        <v>0</v>
      </c>
      <c r="CX273" s="59">
        <f t="shared" si="404"/>
        <v>0</v>
      </c>
      <c r="CY273" s="59">
        <f t="shared" si="405"/>
        <v>0</v>
      </c>
      <c r="CZ273" s="58">
        <f t="shared" si="406"/>
        <v>0</v>
      </c>
      <c r="DB273" s="59">
        <f t="shared" si="407"/>
        <v>0</v>
      </c>
      <c r="DC273" s="59">
        <f t="shared" si="408"/>
        <v>0</v>
      </c>
      <c r="DD273" s="58">
        <f t="shared" si="409"/>
        <v>0</v>
      </c>
      <c r="DF273" s="58">
        <f t="shared" si="410"/>
        <v>0</v>
      </c>
      <c r="DH273" s="58">
        <f t="shared" si="411"/>
        <v>0</v>
      </c>
      <c r="DJ273" s="57">
        <f t="shared" si="412"/>
        <v>0</v>
      </c>
      <c r="DK273" s="57">
        <f t="shared" si="413"/>
        <v>0</v>
      </c>
      <c r="DL273" s="59">
        <f t="shared" si="414"/>
        <v>0</v>
      </c>
      <c r="DM273" s="58">
        <f t="shared" si="415"/>
        <v>0</v>
      </c>
      <c r="DO273" s="56">
        <f t="shared" si="416"/>
        <v>0</v>
      </c>
      <c r="DP273" s="14">
        <f t="shared" si="417"/>
        <v>0</v>
      </c>
      <c r="DQ273" s="59">
        <f t="shared" si="418"/>
        <v>0</v>
      </c>
      <c r="DR273" s="49">
        <f t="shared" si="419"/>
        <v>0</v>
      </c>
      <c r="DT273" s="58">
        <f t="shared" si="420"/>
        <v>0</v>
      </c>
      <c r="DU273" s="58"/>
      <c r="DV273" s="59">
        <f t="shared" si="421"/>
        <v>0</v>
      </c>
      <c r="DX273" s="58">
        <f t="shared" si="422"/>
        <v>0</v>
      </c>
      <c r="EA273" s="59">
        <f t="shared" si="423"/>
        <v>0</v>
      </c>
      <c r="EB273" s="59">
        <f t="shared" si="424"/>
        <v>0</v>
      </c>
      <c r="EC273" s="58">
        <f t="shared" si="425"/>
        <v>0</v>
      </c>
      <c r="EE273" s="29">
        <f t="shared" si="426"/>
        <v>0</v>
      </c>
      <c r="EF273" s="29">
        <f t="shared" si="427"/>
        <v>0</v>
      </c>
      <c r="EG273" s="58">
        <f t="shared" si="428"/>
        <v>0</v>
      </c>
      <c r="EI273" s="58">
        <f t="shared" si="429"/>
        <v>0</v>
      </c>
      <c r="EK273" s="59">
        <v>271</v>
      </c>
      <c r="EL273" s="59">
        <f>APE!$N$91*EO272</f>
        <v>0</v>
      </c>
      <c r="EM273" s="59">
        <f>IF(EK273&gt;APE!$O$91,0,IF(EK273&gt;APE!$P$91,IF(APE!$E$91="SAC",APE!$C$93/(APE!$O$91-APE!$P$91),IF(APE!$E$91="PRICE",IF(EK273&gt;APE!$D$91,EN273-EL273,EN273-EL273-APE!$C$95/APE!$D$91),0)),0))</f>
        <v>0</v>
      </c>
      <c r="EN273" s="59">
        <f>IF(EK273&gt;APE!$O$91,0,IF(APE!$E$91="SAC",EL273+EM273,IF(APE!$E$91="PRICE",IF(EK273&gt;APE!$P$91,APE!$C$93*APE!$G$91,EL273),0)))</f>
        <v>0</v>
      </c>
      <c r="EO273" s="59">
        <f t="shared" si="430"/>
        <v>0</v>
      </c>
    </row>
    <row r="274" spans="21:145" x14ac:dyDescent="0.25">
      <c r="U274" s="61">
        <f t="shared" si="353"/>
        <v>53570</v>
      </c>
      <c r="V274" s="25">
        <f t="shared" si="351"/>
        <v>2046</v>
      </c>
      <c r="W274" s="25">
        <f t="shared" si="352"/>
        <v>8</v>
      </c>
      <c r="X274" s="25"/>
      <c r="Y274" s="25"/>
      <c r="Z274" s="62">
        <f t="shared" si="354"/>
        <v>0</v>
      </c>
      <c r="AA274" s="62">
        <f t="shared" si="355"/>
        <v>0</v>
      </c>
      <c r="AB274" s="62">
        <f t="shared" si="356"/>
        <v>0</v>
      </c>
      <c r="AC274" s="33">
        <f t="shared" si="357"/>
        <v>0</v>
      </c>
      <c r="AD274" s="69">
        <f t="shared" si="358"/>
        <v>0.83465913929134306</v>
      </c>
      <c r="AE274" s="70">
        <f t="shared" si="359"/>
        <v>0</v>
      </c>
      <c r="AF274" s="25"/>
      <c r="AG274" s="25"/>
      <c r="AH274" s="25"/>
      <c r="AI274" s="25"/>
      <c r="AJ274" s="25"/>
      <c r="AK274" s="25"/>
      <c r="AL274" s="25"/>
      <c r="AM274" s="75">
        <f t="shared" si="431"/>
        <v>0</v>
      </c>
      <c r="AN274" s="25"/>
      <c r="AO274" s="74">
        <f t="shared" si="360"/>
        <v>0</v>
      </c>
      <c r="AP274" s="75">
        <f t="shared" si="361"/>
        <v>0</v>
      </c>
      <c r="AQ274" s="76">
        <f t="shared" si="362"/>
        <v>0</v>
      </c>
      <c r="AR274" s="25"/>
      <c r="AS274" s="75">
        <f t="shared" si="363"/>
        <v>0</v>
      </c>
      <c r="AT274" s="74">
        <f t="shared" si="364"/>
        <v>0</v>
      </c>
      <c r="AU274" s="33">
        <f t="shared" si="365"/>
        <v>0</v>
      </c>
      <c r="AV274" s="25"/>
      <c r="AW274" s="74">
        <f t="shared" si="366"/>
        <v>0</v>
      </c>
      <c r="AX274" s="75">
        <f t="shared" si="367"/>
        <v>0</v>
      </c>
      <c r="AY274" s="76">
        <f t="shared" si="368"/>
        <v>0</v>
      </c>
      <c r="BB274" s="59">
        <f t="shared" si="369"/>
        <v>0</v>
      </c>
      <c r="BC274" s="59">
        <f t="shared" si="370"/>
        <v>0</v>
      </c>
      <c r="BD274" s="59">
        <f t="shared" si="371"/>
        <v>0</v>
      </c>
      <c r="BF274" s="59">
        <f t="shared" si="372"/>
        <v>0</v>
      </c>
      <c r="BG274" s="59">
        <f t="shared" si="373"/>
        <v>0</v>
      </c>
      <c r="BH274" s="59">
        <f t="shared" si="374"/>
        <v>0</v>
      </c>
      <c r="BI274" s="58">
        <f t="shared" si="375"/>
        <v>0</v>
      </c>
      <c r="BK274" s="59">
        <f t="shared" si="376"/>
        <v>0</v>
      </c>
      <c r="BL274" s="59">
        <f t="shared" si="377"/>
        <v>0</v>
      </c>
      <c r="BM274" s="59">
        <f t="shared" si="378"/>
        <v>0</v>
      </c>
      <c r="BN274" s="58">
        <f t="shared" si="379"/>
        <v>0</v>
      </c>
      <c r="BP274" s="58">
        <f t="shared" si="380"/>
        <v>0</v>
      </c>
      <c r="BR274" s="57">
        <f t="shared" si="381"/>
        <v>0</v>
      </c>
      <c r="BS274" s="57">
        <f t="shared" si="382"/>
        <v>0</v>
      </c>
      <c r="BT274" s="59">
        <f t="shared" si="383"/>
        <v>0</v>
      </c>
      <c r="BU274" s="58">
        <f t="shared" si="384"/>
        <v>0</v>
      </c>
      <c r="BW274" s="56">
        <f t="shared" si="385"/>
        <v>0</v>
      </c>
      <c r="BX274" s="14">
        <f t="shared" si="386"/>
        <v>0</v>
      </c>
      <c r="BY274" s="59">
        <f t="shared" si="387"/>
        <v>0</v>
      </c>
      <c r="BZ274" s="58">
        <f t="shared" si="388"/>
        <v>0</v>
      </c>
      <c r="CB274" s="58">
        <f t="shared" si="389"/>
        <v>0</v>
      </c>
      <c r="CD274" s="58">
        <f t="shared" si="390"/>
        <v>0</v>
      </c>
      <c r="CG274" s="59">
        <f t="shared" si="391"/>
        <v>0</v>
      </c>
      <c r="CH274" s="59">
        <f t="shared" si="392"/>
        <v>0</v>
      </c>
      <c r="CI274" s="59">
        <f t="shared" si="393"/>
        <v>0</v>
      </c>
      <c r="CK274" s="59">
        <f t="shared" si="394"/>
        <v>0</v>
      </c>
      <c r="CL274" s="59">
        <f t="shared" si="395"/>
        <v>0</v>
      </c>
      <c r="CM274" s="59">
        <f t="shared" si="396"/>
        <v>0</v>
      </c>
      <c r="CN274" s="58">
        <f t="shared" si="397"/>
        <v>0</v>
      </c>
      <c r="CP274" s="59">
        <f t="shared" si="398"/>
        <v>0</v>
      </c>
      <c r="CQ274" s="59">
        <f t="shared" si="399"/>
        <v>0</v>
      </c>
      <c r="CR274" s="59">
        <f t="shared" si="400"/>
        <v>0</v>
      </c>
      <c r="CS274" s="58">
        <f t="shared" si="401"/>
        <v>0</v>
      </c>
      <c r="CU274" s="59">
        <f t="shared" si="402"/>
        <v>0</v>
      </c>
      <c r="CV274" s="59">
        <f t="shared" si="403"/>
        <v>0</v>
      </c>
      <c r="CX274" s="59">
        <f t="shared" si="404"/>
        <v>0</v>
      </c>
      <c r="CY274" s="59">
        <f t="shared" si="405"/>
        <v>0</v>
      </c>
      <c r="CZ274" s="58">
        <f t="shared" si="406"/>
        <v>0</v>
      </c>
      <c r="DB274" s="59">
        <f t="shared" si="407"/>
        <v>0</v>
      </c>
      <c r="DC274" s="59">
        <f t="shared" si="408"/>
        <v>0</v>
      </c>
      <c r="DD274" s="58">
        <f t="shared" si="409"/>
        <v>0</v>
      </c>
      <c r="DF274" s="58">
        <f t="shared" si="410"/>
        <v>0</v>
      </c>
      <c r="DH274" s="58">
        <f t="shared" si="411"/>
        <v>0</v>
      </c>
      <c r="DJ274" s="57">
        <f t="shared" si="412"/>
        <v>0</v>
      </c>
      <c r="DK274" s="57">
        <f t="shared" si="413"/>
        <v>0</v>
      </c>
      <c r="DL274" s="59">
        <f t="shared" si="414"/>
        <v>0</v>
      </c>
      <c r="DM274" s="58">
        <f t="shared" si="415"/>
        <v>0</v>
      </c>
      <c r="DO274" s="56">
        <f t="shared" si="416"/>
        <v>0</v>
      </c>
      <c r="DP274" s="14">
        <f t="shared" si="417"/>
        <v>0</v>
      </c>
      <c r="DQ274" s="59">
        <f t="shared" si="418"/>
        <v>0</v>
      </c>
      <c r="DR274" s="49">
        <f t="shared" si="419"/>
        <v>0</v>
      </c>
      <c r="DT274" s="58">
        <f t="shared" si="420"/>
        <v>0</v>
      </c>
      <c r="DU274" s="58"/>
      <c r="DV274" s="59">
        <f t="shared" si="421"/>
        <v>0</v>
      </c>
      <c r="DX274" s="58">
        <f t="shared" si="422"/>
        <v>0</v>
      </c>
      <c r="EA274" s="59">
        <f t="shared" si="423"/>
        <v>0</v>
      </c>
      <c r="EB274" s="59">
        <f t="shared" si="424"/>
        <v>0</v>
      </c>
      <c r="EC274" s="58">
        <f t="shared" si="425"/>
        <v>0</v>
      </c>
      <c r="EE274" s="29">
        <f t="shared" si="426"/>
        <v>0</v>
      </c>
      <c r="EF274" s="29">
        <f t="shared" si="427"/>
        <v>0</v>
      </c>
      <c r="EG274" s="58">
        <f t="shared" si="428"/>
        <v>0</v>
      </c>
      <c r="EI274" s="58">
        <f t="shared" si="429"/>
        <v>0</v>
      </c>
      <c r="EK274" s="59">
        <v>272</v>
      </c>
      <c r="EL274" s="59">
        <f>APE!$N$91*EO273</f>
        <v>0</v>
      </c>
      <c r="EM274" s="59">
        <f>IF(EK274&gt;APE!$O$91,0,IF(EK274&gt;APE!$P$91,IF(APE!$E$91="SAC",APE!$C$93/(APE!$O$91-APE!$P$91),IF(APE!$E$91="PRICE",IF(EK274&gt;APE!$D$91,EN274-EL274,EN274-EL274-APE!$C$95/APE!$D$91),0)),0))</f>
        <v>0</v>
      </c>
      <c r="EN274" s="59">
        <f>IF(EK274&gt;APE!$O$91,0,IF(APE!$E$91="SAC",EL274+EM274,IF(APE!$E$91="PRICE",IF(EK274&gt;APE!$P$91,APE!$C$93*APE!$G$91,EL274),0)))</f>
        <v>0</v>
      </c>
      <c r="EO274" s="59">
        <f t="shared" si="430"/>
        <v>0</v>
      </c>
    </row>
    <row r="275" spans="21:145" x14ac:dyDescent="0.25">
      <c r="U275" s="61">
        <f t="shared" si="353"/>
        <v>53600</v>
      </c>
      <c r="V275" s="25">
        <f t="shared" si="351"/>
        <v>2046</v>
      </c>
      <c r="W275" s="25">
        <f t="shared" si="352"/>
        <v>9</v>
      </c>
      <c r="X275" s="25"/>
      <c r="Y275" s="25"/>
      <c r="Z275" s="62">
        <f t="shared" si="354"/>
        <v>0</v>
      </c>
      <c r="AA275" s="62">
        <f t="shared" si="355"/>
        <v>0</v>
      </c>
      <c r="AB275" s="62">
        <f t="shared" si="356"/>
        <v>0</v>
      </c>
      <c r="AC275" s="33">
        <f t="shared" si="357"/>
        <v>0</v>
      </c>
      <c r="AD275" s="69">
        <f t="shared" si="358"/>
        <v>0.83410472977540961</v>
      </c>
      <c r="AE275" s="70">
        <f t="shared" si="359"/>
        <v>0</v>
      </c>
      <c r="AF275" s="25"/>
      <c r="AG275" s="25"/>
      <c r="AH275" s="25"/>
      <c r="AI275" s="25"/>
      <c r="AJ275" s="25"/>
      <c r="AK275" s="25"/>
      <c r="AL275" s="25"/>
      <c r="AM275" s="75">
        <f t="shared" si="431"/>
        <v>0</v>
      </c>
      <c r="AN275" s="25"/>
      <c r="AO275" s="74">
        <f t="shared" si="360"/>
        <v>0</v>
      </c>
      <c r="AP275" s="75">
        <f t="shared" si="361"/>
        <v>0</v>
      </c>
      <c r="AQ275" s="76">
        <f t="shared" si="362"/>
        <v>0</v>
      </c>
      <c r="AR275" s="25"/>
      <c r="AS275" s="75">
        <f t="shared" si="363"/>
        <v>0</v>
      </c>
      <c r="AT275" s="74">
        <f t="shared" si="364"/>
        <v>0</v>
      </c>
      <c r="AU275" s="33">
        <f t="shared" si="365"/>
        <v>0</v>
      </c>
      <c r="AV275" s="25"/>
      <c r="AW275" s="74">
        <f t="shared" si="366"/>
        <v>0</v>
      </c>
      <c r="AX275" s="75">
        <f t="shared" si="367"/>
        <v>0</v>
      </c>
      <c r="AY275" s="76">
        <f t="shared" si="368"/>
        <v>0</v>
      </c>
      <c r="BB275" s="59">
        <f t="shared" si="369"/>
        <v>0</v>
      </c>
      <c r="BC275" s="59">
        <f t="shared" si="370"/>
        <v>0</v>
      </c>
      <c r="BD275" s="59">
        <f t="shared" si="371"/>
        <v>0</v>
      </c>
      <c r="BF275" s="59">
        <f t="shared" si="372"/>
        <v>0</v>
      </c>
      <c r="BG275" s="59">
        <f t="shared" si="373"/>
        <v>0</v>
      </c>
      <c r="BH275" s="59">
        <f t="shared" si="374"/>
        <v>0</v>
      </c>
      <c r="BI275" s="58">
        <f t="shared" si="375"/>
        <v>0</v>
      </c>
      <c r="BK275" s="59">
        <f t="shared" si="376"/>
        <v>0</v>
      </c>
      <c r="BL275" s="59">
        <f t="shared" si="377"/>
        <v>0</v>
      </c>
      <c r="BM275" s="59">
        <f t="shared" si="378"/>
        <v>0</v>
      </c>
      <c r="BN275" s="58">
        <f t="shared" si="379"/>
        <v>0</v>
      </c>
      <c r="BP275" s="58">
        <f t="shared" si="380"/>
        <v>0</v>
      </c>
      <c r="BR275" s="57">
        <f t="shared" si="381"/>
        <v>0</v>
      </c>
      <c r="BS275" s="57">
        <f t="shared" si="382"/>
        <v>0</v>
      </c>
      <c r="BT275" s="59">
        <f t="shared" si="383"/>
        <v>0</v>
      </c>
      <c r="BU275" s="58">
        <f t="shared" si="384"/>
        <v>0</v>
      </c>
      <c r="BW275" s="56">
        <f t="shared" si="385"/>
        <v>0</v>
      </c>
      <c r="BX275" s="14">
        <f t="shared" si="386"/>
        <v>0</v>
      </c>
      <c r="BY275" s="59">
        <f t="shared" si="387"/>
        <v>0</v>
      </c>
      <c r="BZ275" s="58">
        <f t="shared" si="388"/>
        <v>0</v>
      </c>
      <c r="CB275" s="58">
        <f t="shared" si="389"/>
        <v>0</v>
      </c>
      <c r="CD275" s="58">
        <f t="shared" si="390"/>
        <v>0</v>
      </c>
      <c r="CG275" s="59">
        <f t="shared" si="391"/>
        <v>0</v>
      </c>
      <c r="CH275" s="59">
        <f t="shared" si="392"/>
        <v>0</v>
      </c>
      <c r="CI275" s="59">
        <f t="shared" si="393"/>
        <v>0</v>
      </c>
      <c r="CK275" s="59">
        <f t="shared" si="394"/>
        <v>0</v>
      </c>
      <c r="CL275" s="59">
        <f t="shared" si="395"/>
        <v>0</v>
      </c>
      <c r="CM275" s="59">
        <f t="shared" si="396"/>
        <v>0</v>
      </c>
      <c r="CN275" s="58">
        <f t="shared" si="397"/>
        <v>0</v>
      </c>
      <c r="CP275" s="59">
        <f t="shared" si="398"/>
        <v>0</v>
      </c>
      <c r="CQ275" s="59">
        <f t="shared" si="399"/>
        <v>0</v>
      </c>
      <c r="CR275" s="59">
        <f t="shared" si="400"/>
        <v>0</v>
      </c>
      <c r="CS275" s="58">
        <f t="shared" si="401"/>
        <v>0</v>
      </c>
      <c r="CU275" s="59">
        <f t="shared" si="402"/>
        <v>0</v>
      </c>
      <c r="CV275" s="59">
        <f t="shared" si="403"/>
        <v>0</v>
      </c>
      <c r="CX275" s="59">
        <f t="shared" si="404"/>
        <v>0</v>
      </c>
      <c r="CY275" s="59">
        <f t="shared" si="405"/>
        <v>0</v>
      </c>
      <c r="CZ275" s="58">
        <f t="shared" si="406"/>
        <v>0</v>
      </c>
      <c r="DB275" s="59">
        <f t="shared" si="407"/>
        <v>0</v>
      </c>
      <c r="DC275" s="59">
        <f t="shared" si="408"/>
        <v>0</v>
      </c>
      <c r="DD275" s="58">
        <f t="shared" si="409"/>
        <v>0</v>
      </c>
      <c r="DF275" s="58">
        <f t="shared" si="410"/>
        <v>0</v>
      </c>
      <c r="DH275" s="58">
        <f t="shared" si="411"/>
        <v>0</v>
      </c>
      <c r="DJ275" s="57">
        <f t="shared" si="412"/>
        <v>0</v>
      </c>
      <c r="DK275" s="57">
        <f t="shared" si="413"/>
        <v>0</v>
      </c>
      <c r="DL275" s="59">
        <f t="shared" si="414"/>
        <v>0</v>
      </c>
      <c r="DM275" s="58">
        <f t="shared" si="415"/>
        <v>0</v>
      </c>
      <c r="DO275" s="56">
        <f t="shared" si="416"/>
        <v>0</v>
      </c>
      <c r="DP275" s="14">
        <f t="shared" si="417"/>
        <v>0</v>
      </c>
      <c r="DQ275" s="59">
        <f t="shared" si="418"/>
        <v>0</v>
      </c>
      <c r="DR275" s="49">
        <f t="shared" si="419"/>
        <v>0</v>
      </c>
      <c r="DT275" s="58">
        <f t="shared" si="420"/>
        <v>0</v>
      </c>
      <c r="DU275" s="58"/>
      <c r="DV275" s="59">
        <f t="shared" si="421"/>
        <v>0</v>
      </c>
      <c r="DX275" s="58">
        <f t="shared" si="422"/>
        <v>0</v>
      </c>
      <c r="EA275" s="59">
        <f t="shared" si="423"/>
        <v>0</v>
      </c>
      <c r="EB275" s="59">
        <f t="shared" si="424"/>
        <v>0</v>
      </c>
      <c r="EC275" s="58">
        <f t="shared" si="425"/>
        <v>0</v>
      </c>
      <c r="EE275" s="29">
        <f t="shared" si="426"/>
        <v>0</v>
      </c>
      <c r="EF275" s="29">
        <f t="shared" si="427"/>
        <v>0</v>
      </c>
      <c r="EG275" s="58">
        <f t="shared" si="428"/>
        <v>0</v>
      </c>
      <c r="EI275" s="58">
        <f t="shared" si="429"/>
        <v>0</v>
      </c>
      <c r="EK275" s="59">
        <v>273</v>
      </c>
      <c r="EL275" s="59">
        <f>APE!$N$91*EO274</f>
        <v>0</v>
      </c>
      <c r="EM275" s="59">
        <f>IF(EK275&gt;APE!$O$91,0,IF(EK275&gt;APE!$P$91,IF(APE!$E$91="SAC",APE!$C$93/(APE!$O$91-APE!$P$91),IF(APE!$E$91="PRICE",IF(EK275&gt;APE!$D$91,EN275-EL275,EN275-EL275-APE!$C$95/APE!$D$91),0)),0))</f>
        <v>0</v>
      </c>
      <c r="EN275" s="59">
        <f>IF(EK275&gt;APE!$O$91,0,IF(APE!$E$91="SAC",EL275+EM275,IF(APE!$E$91="PRICE",IF(EK275&gt;APE!$P$91,APE!$C$93*APE!$G$91,EL275),0)))</f>
        <v>0</v>
      </c>
      <c r="EO275" s="59">
        <f t="shared" si="430"/>
        <v>0</v>
      </c>
    </row>
    <row r="276" spans="21:145" x14ac:dyDescent="0.25">
      <c r="U276" s="61">
        <f t="shared" si="353"/>
        <v>53631</v>
      </c>
      <c r="V276" s="25">
        <f t="shared" si="351"/>
        <v>2046</v>
      </c>
      <c r="W276" s="25">
        <f t="shared" si="352"/>
        <v>10</v>
      </c>
      <c r="X276" s="25"/>
      <c r="Y276" s="25"/>
      <c r="Z276" s="62">
        <f t="shared" si="354"/>
        <v>0</v>
      </c>
      <c r="AA276" s="62">
        <f t="shared" si="355"/>
        <v>0</v>
      </c>
      <c r="AB276" s="62">
        <f t="shared" si="356"/>
        <v>0</v>
      </c>
      <c r="AC276" s="33">
        <f t="shared" si="357"/>
        <v>0</v>
      </c>
      <c r="AD276" s="69">
        <f t="shared" si="358"/>
        <v>0.83355068851748337</v>
      </c>
      <c r="AE276" s="70">
        <f t="shared" si="359"/>
        <v>0</v>
      </c>
      <c r="AF276" s="25"/>
      <c r="AG276" s="25"/>
      <c r="AH276" s="25"/>
      <c r="AI276" s="25"/>
      <c r="AJ276" s="25"/>
      <c r="AK276" s="25"/>
      <c r="AL276" s="25"/>
      <c r="AM276" s="75">
        <f t="shared" si="431"/>
        <v>0</v>
      </c>
      <c r="AN276" s="25"/>
      <c r="AO276" s="74">
        <f t="shared" si="360"/>
        <v>0</v>
      </c>
      <c r="AP276" s="75">
        <f t="shared" si="361"/>
        <v>0</v>
      </c>
      <c r="AQ276" s="76">
        <f t="shared" si="362"/>
        <v>0</v>
      </c>
      <c r="AR276" s="25"/>
      <c r="AS276" s="75">
        <f t="shared" si="363"/>
        <v>0</v>
      </c>
      <c r="AT276" s="74">
        <f t="shared" si="364"/>
        <v>0</v>
      </c>
      <c r="AU276" s="33">
        <f t="shared" si="365"/>
        <v>0</v>
      </c>
      <c r="AV276" s="25"/>
      <c r="AW276" s="74">
        <f t="shared" si="366"/>
        <v>0</v>
      </c>
      <c r="AX276" s="75">
        <f t="shared" si="367"/>
        <v>0</v>
      </c>
      <c r="AY276" s="76">
        <f t="shared" si="368"/>
        <v>0</v>
      </c>
      <c r="BB276" s="59">
        <f t="shared" si="369"/>
        <v>0</v>
      </c>
      <c r="BC276" s="59">
        <f t="shared" si="370"/>
        <v>0</v>
      </c>
      <c r="BD276" s="59">
        <f t="shared" si="371"/>
        <v>0</v>
      </c>
      <c r="BF276" s="59">
        <f t="shared" si="372"/>
        <v>0</v>
      </c>
      <c r="BG276" s="59">
        <f t="shared" si="373"/>
        <v>0</v>
      </c>
      <c r="BH276" s="59">
        <f t="shared" si="374"/>
        <v>0</v>
      </c>
      <c r="BI276" s="58">
        <f t="shared" si="375"/>
        <v>0</v>
      </c>
      <c r="BK276" s="59">
        <f t="shared" si="376"/>
        <v>0</v>
      </c>
      <c r="BL276" s="59">
        <f t="shared" si="377"/>
        <v>0</v>
      </c>
      <c r="BM276" s="59">
        <f t="shared" si="378"/>
        <v>0</v>
      </c>
      <c r="BN276" s="58">
        <f t="shared" si="379"/>
        <v>0</v>
      </c>
      <c r="BP276" s="58">
        <f t="shared" si="380"/>
        <v>0</v>
      </c>
      <c r="BR276" s="57">
        <f t="shared" si="381"/>
        <v>0</v>
      </c>
      <c r="BS276" s="57">
        <f t="shared" si="382"/>
        <v>0</v>
      </c>
      <c r="BT276" s="59">
        <f t="shared" si="383"/>
        <v>0</v>
      </c>
      <c r="BU276" s="58">
        <f t="shared" si="384"/>
        <v>0</v>
      </c>
      <c r="BW276" s="56">
        <f t="shared" si="385"/>
        <v>0</v>
      </c>
      <c r="BX276" s="14">
        <f t="shared" si="386"/>
        <v>0</v>
      </c>
      <c r="BY276" s="59">
        <f t="shared" si="387"/>
        <v>0</v>
      </c>
      <c r="BZ276" s="58">
        <f t="shared" si="388"/>
        <v>0</v>
      </c>
      <c r="CB276" s="58">
        <f t="shared" si="389"/>
        <v>0</v>
      </c>
      <c r="CD276" s="58">
        <f t="shared" si="390"/>
        <v>0</v>
      </c>
      <c r="CG276" s="59">
        <f t="shared" si="391"/>
        <v>0</v>
      </c>
      <c r="CH276" s="59">
        <f t="shared" si="392"/>
        <v>0</v>
      </c>
      <c r="CI276" s="59">
        <f t="shared" si="393"/>
        <v>0</v>
      </c>
      <c r="CK276" s="59">
        <f t="shared" si="394"/>
        <v>0</v>
      </c>
      <c r="CL276" s="59">
        <f t="shared" si="395"/>
        <v>0</v>
      </c>
      <c r="CM276" s="59">
        <f t="shared" si="396"/>
        <v>0</v>
      </c>
      <c r="CN276" s="58">
        <f t="shared" si="397"/>
        <v>0</v>
      </c>
      <c r="CP276" s="59">
        <f t="shared" si="398"/>
        <v>0</v>
      </c>
      <c r="CQ276" s="59">
        <f t="shared" si="399"/>
        <v>0</v>
      </c>
      <c r="CR276" s="59">
        <f t="shared" si="400"/>
        <v>0</v>
      </c>
      <c r="CS276" s="58">
        <f t="shared" si="401"/>
        <v>0</v>
      </c>
      <c r="CU276" s="59">
        <f t="shared" si="402"/>
        <v>0</v>
      </c>
      <c r="CV276" s="59">
        <f t="shared" si="403"/>
        <v>0</v>
      </c>
      <c r="CX276" s="59">
        <f t="shared" si="404"/>
        <v>0</v>
      </c>
      <c r="CY276" s="59">
        <f t="shared" si="405"/>
        <v>0</v>
      </c>
      <c r="CZ276" s="58">
        <f t="shared" si="406"/>
        <v>0</v>
      </c>
      <c r="DB276" s="59">
        <f t="shared" si="407"/>
        <v>0</v>
      </c>
      <c r="DC276" s="59">
        <f t="shared" si="408"/>
        <v>0</v>
      </c>
      <c r="DD276" s="58">
        <f t="shared" si="409"/>
        <v>0</v>
      </c>
      <c r="DF276" s="58">
        <f t="shared" si="410"/>
        <v>0</v>
      </c>
      <c r="DH276" s="58">
        <f t="shared" si="411"/>
        <v>0</v>
      </c>
      <c r="DJ276" s="57">
        <f t="shared" si="412"/>
        <v>0</v>
      </c>
      <c r="DK276" s="57">
        <f t="shared" si="413"/>
        <v>0</v>
      </c>
      <c r="DL276" s="59">
        <f t="shared" si="414"/>
        <v>0</v>
      </c>
      <c r="DM276" s="58">
        <f t="shared" si="415"/>
        <v>0</v>
      </c>
      <c r="DO276" s="56">
        <f t="shared" si="416"/>
        <v>0</v>
      </c>
      <c r="DP276" s="14">
        <f t="shared" si="417"/>
        <v>0</v>
      </c>
      <c r="DQ276" s="59">
        <f t="shared" si="418"/>
        <v>0</v>
      </c>
      <c r="DR276" s="49">
        <f t="shared" si="419"/>
        <v>0</v>
      </c>
      <c r="DT276" s="58">
        <f t="shared" si="420"/>
        <v>0</v>
      </c>
      <c r="DU276" s="58"/>
      <c r="DV276" s="59">
        <f t="shared" si="421"/>
        <v>0</v>
      </c>
      <c r="DX276" s="58">
        <f t="shared" si="422"/>
        <v>0</v>
      </c>
      <c r="EA276" s="59">
        <f t="shared" si="423"/>
        <v>0</v>
      </c>
      <c r="EB276" s="59">
        <f t="shared" si="424"/>
        <v>0</v>
      </c>
      <c r="EC276" s="58">
        <f t="shared" si="425"/>
        <v>0</v>
      </c>
      <c r="EE276" s="29">
        <f t="shared" si="426"/>
        <v>0</v>
      </c>
      <c r="EF276" s="29">
        <f t="shared" si="427"/>
        <v>0</v>
      </c>
      <c r="EG276" s="58">
        <f t="shared" si="428"/>
        <v>0</v>
      </c>
      <c r="EI276" s="58">
        <f t="shared" si="429"/>
        <v>0</v>
      </c>
      <c r="EK276" s="59">
        <v>274</v>
      </c>
      <c r="EL276" s="59">
        <f>APE!$N$91*EO275</f>
        <v>0</v>
      </c>
      <c r="EM276" s="59">
        <f>IF(EK276&gt;APE!$O$91,0,IF(EK276&gt;APE!$P$91,IF(APE!$E$91="SAC",APE!$C$93/(APE!$O$91-APE!$P$91),IF(APE!$E$91="PRICE",IF(EK276&gt;APE!$D$91,EN276-EL276,EN276-EL276-APE!$C$95/APE!$D$91),0)),0))</f>
        <v>0</v>
      </c>
      <c r="EN276" s="59">
        <f>IF(EK276&gt;APE!$O$91,0,IF(APE!$E$91="SAC",EL276+EM276,IF(APE!$E$91="PRICE",IF(EK276&gt;APE!$P$91,APE!$C$93*APE!$G$91,EL276),0)))</f>
        <v>0</v>
      </c>
      <c r="EO276" s="59">
        <f t="shared" si="430"/>
        <v>0</v>
      </c>
    </row>
    <row r="277" spans="21:145" x14ac:dyDescent="0.25">
      <c r="U277" s="61">
        <f t="shared" si="353"/>
        <v>53661</v>
      </c>
      <c r="V277" s="25">
        <f t="shared" si="351"/>
        <v>2046</v>
      </c>
      <c r="W277" s="25">
        <f t="shared" si="352"/>
        <v>11</v>
      </c>
      <c r="X277" s="25"/>
      <c r="Y277" s="25"/>
      <c r="Z277" s="62">
        <f t="shared" si="354"/>
        <v>0</v>
      </c>
      <c r="AA277" s="62">
        <f t="shared" si="355"/>
        <v>0</v>
      </c>
      <c r="AB277" s="62">
        <f t="shared" si="356"/>
        <v>0</v>
      </c>
      <c r="AC277" s="33">
        <f t="shared" si="357"/>
        <v>0</v>
      </c>
      <c r="AD277" s="69">
        <f t="shared" si="358"/>
        <v>0.83299701527295467</v>
      </c>
      <c r="AE277" s="70">
        <f t="shared" si="359"/>
        <v>0</v>
      </c>
      <c r="AF277" s="25"/>
      <c r="AG277" s="25"/>
      <c r="AH277" s="25"/>
      <c r="AI277" s="25"/>
      <c r="AJ277" s="25"/>
      <c r="AK277" s="25"/>
      <c r="AL277" s="25"/>
      <c r="AM277" s="75">
        <f t="shared" si="431"/>
        <v>0</v>
      </c>
      <c r="AN277" s="25"/>
      <c r="AO277" s="74">
        <f t="shared" si="360"/>
        <v>0</v>
      </c>
      <c r="AP277" s="75">
        <f t="shared" si="361"/>
        <v>0</v>
      </c>
      <c r="AQ277" s="76">
        <f t="shared" si="362"/>
        <v>0</v>
      </c>
      <c r="AR277" s="25"/>
      <c r="AS277" s="75">
        <f t="shared" si="363"/>
        <v>0</v>
      </c>
      <c r="AT277" s="74">
        <f t="shared" si="364"/>
        <v>0</v>
      </c>
      <c r="AU277" s="33">
        <f t="shared" si="365"/>
        <v>0</v>
      </c>
      <c r="AV277" s="25"/>
      <c r="AW277" s="74">
        <f t="shared" si="366"/>
        <v>0</v>
      </c>
      <c r="AX277" s="75">
        <f t="shared" si="367"/>
        <v>0</v>
      </c>
      <c r="AY277" s="76">
        <f t="shared" si="368"/>
        <v>0</v>
      </c>
      <c r="BB277" s="59">
        <f t="shared" si="369"/>
        <v>0</v>
      </c>
      <c r="BC277" s="59">
        <f t="shared" si="370"/>
        <v>0</v>
      </c>
      <c r="BD277" s="59">
        <f t="shared" si="371"/>
        <v>0</v>
      </c>
      <c r="BF277" s="59">
        <f t="shared" si="372"/>
        <v>0</v>
      </c>
      <c r="BG277" s="59">
        <f t="shared" si="373"/>
        <v>0</v>
      </c>
      <c r="BH277" s="59">
        <f t="shared" si="374"/>
        <v>0</v>
      </c>
      <c r="BI277" s="58">
        <f t="shared" si="375"/>
        <v>0</v>
      </c>
      <c r="BK277" s="59">
        <f t="shared" si="376"/>
        <v>0</v>
      </c>
      <c r="BL277" s="59">
        <f t="shared" si="377"/>
        <v>0</v>
      </c>
      <c r="BM277" s="59">
        <f t="shared" si="378"/>
        <v>0</v>
      </c>
      <c r="BN277" s="58">
        <f t="shared" si="379"/>
        <v>0</v>
      </c>
      <c r="BP277" s="58">
        <f t="shared" si="380"/>
        <v>0</v>
      </c>
      <c r="BR277" s="57">
        <f t="shared" si="381"/>
        <v>0</v>
      </c>
      <c r="BS277" s="57">
        <f t="shared" si="382"/>
        <v>0</v>
      </c>
      <c r="BT277" s="59">
        <f t="shared" si="383"/>
        <v>0</v>
      </c>
      <c r="BU277" s="58">
        <f t="shared" si="384"/>
        <v>0</v>
      </c>
      <c r="BW277" s="56">
        <f t="shared" si="385"/>
        <v>0</v>
      </c>
      <c r="BX277" s="14">
        <f t="shared" si="386"/>
        <v>0</v>
      </c>
      <c r="BY277" s="59">
        <f t="shared" si="387"/>
        <v>0</v>
      </c>
      <c r="BZ277" s="58">
        <f t="shared" si="388"/>
        <v>0</v>
      </c>
      <c r="CB277" s="58">
        <f t="shared" si="389"/>
        <v>0</v>
      </c>
      <c r="CD277" s="58">
        <f t="shared" si="390"/>
        <v>0</v>
      </c>
      <c r="CG277" s="59">
        <f t="shared" si="391"/>
        <v>0</v>
      </c>
      <c r="CH277" s="59">
        <f t="shared" si="392"/>
        <v>0</v>
      </c>
      <c r="CI277" s="59">
        <f t="shared" si="393"/>
        <v>0</v>
      </c>
      <c r="CK277" s="59">
        <f t="shared" si="394"/>
        <v>0</v>
      </c>
      <c r="CL277" s="59">
        <f t="shared" si="395"/>
        <v>0</v>
      </c>
      <c r="CM277" s="59">
        <f t="shared" si="396"/>
        <v>0</v>
      </c>
      <c r="CN277" s="58">
        <f t="shared" si="397"/>
        <v>0</v>
      </c>
      <c r="CP277" s="59">
        <f t="shared" si="398"/>
        <v>0</v>
      </c>
      <c r="CQ277" s="59">
        <f t="shared" si="399"/>
        <v>0</v>
      </c>
      <c r="CR277" s="59">
        <f t="shared" si="400"/>
        <v>0</v>
      </c>
      <c r="CS277" s="58">
        <f t="shared" si="401"/>
        <v>0</v>
      </c>
      <c r="CU277" s="59">
        <f t="shared" si="402"/>
        <v>0</v>
      </c>
      <c r="CV277" s="59">
        <f t="shared" si="403"/>
        <v>0</v>
      </c>
      <c r="CX277" s="59">
        <f t="shared" si="404"/>
        <v>0</v>
      </c>
      <c r="CY277" s="59">
        <f t="shared" si="405"/>
        <v>0</v>
      </c>
      <c r="CZ277" s="58">
        <f t="shared" si="406"/>
        <v>0</v>
      </c>
      <c r="DB277" s="59">
        <f t="shared" si="407"/>
        <v>0</v>
      </c>
      <c r="DC277" s="59">
        <f t="shared" si="408"/>
        <v>0</v>
      </c>
      <c r="DD277" s="58">
        <f t="shared" si="409"/>
        <v>0</v>
      </c>
      <c r="DF277" s="58">
        <f t="shared" si="410"/>
        <v>0</v>
      </c>
      <c r="DH277" s="58">
        <f t="shared" si="411"/>
        <v>0</v>
      </c>
      <c r="DJ277" s="57">
        <f t="shared" si="412"/>
        <v>0</v>
      </c>
      <c r="DK277" s="57">
        <f t="shared" si="413"/>
        <v>0</v>
      </c>
      <c r="DL277" s="59">
        <f t="shared" si="414"/>
        <v>0</v>
      </c>
      <c r="DM277" s="58">
        <f t="shared" si="415"/>
        <v>0</v>
      </c>
      <c r="DO277" s="56">
        <f t="shared" si="416"/>
        <v>0</v>
      </c>
      <c r="DP277" s="14">
        <f t="shared" si="417"/>
        <v>0</v>
      </c>
      <c r="DQ277" s="59">
        <f t="shared" si="418"/>
        <v>0</v>
      </c>
      <c r="DR277" s="49">
        <f t="shared" si="419"/>
        <v>0</v>
      </c>
      <c r="DT277" s="58">
        <f t="shared" si="420"/>
        <v>0</v>
      </c>
      <c r="DU277" s="58"/>
      <c r="DV277" s="59">
        <f t="shared" si="421"/>
        <v>0</v>
      </c>
      <c r="DX277" s="58">
        <f t="shared" si="422"/>
        <v>0</v>
      </c>
      <c r="EA277" s="59">
        <f t="shared" si="423"/>
        <v>0</v>
      </c>
      <c r="EB277" s="59">
        <f t="shared" si="424"/>
        <v>0</v>
      </c>
      <c r="EC277" s="58">
        <f t="shared" si="425"/>
        <v>0</v>
      </c>
      <c r="EE277" s="29">
        <f t="shared" si="426"/>
        <v>0</v>
      </c>
      <c r="EF277" s="29">
        <f t="shared" si="427"/>
        <v>0</v>
      </c>
      <c r="EG277" s="58">
        <f t="shared" si="428"/>
        <v>0</v>
      </c>
      <c r="EI277" s="58">
        <f t="shared" si="429"/>
        <v>0</v>
      </c>
      <c r="EK277" s="59">
        <v>275</v>
      </c>
      <c r="EL277" s="59">
        <f>APE!$N$91*EO276</f>
        <v>0</v>
      </c>
      <c r="EM277" s="59">
        <f>IF(EK277&gt;APE!$O$91,0,IF(EK277&gt;APE!$P$91,IF(APE!$E$91="SAC",APE!$C$93/(APE!$O$91-APE!$P$91),IF(APE!$E$91="PRICE",IF(EK277&gt;APE!$D$91,EN277-EL277,EN277-EL277-APE!$C$95/APE!$D$91),0)),0))</f>
        <v>0</v>
      </c>
      <c r="EN277" s="59">
        <f>IF(EK277&gt;APE!$O$91,0,IF(APE!$E$91="SAC",EL277+EM277,IF(APE!$E$91="PRICE",IF(EK277&gt;APE!$P$91,APE!$C$93*APE!$G$91,EL277),0)))</f>
        <v>0</v>
      </c>
      <c r="EO277" s="59">
        <f t="shared" si="430"/>
        <v>0</v>
      </c>
    </row>
    <row r="278" spans="21:145" x14ac:dyDescent="0.25">
      <c r="U278" s="61">
        <f t="shared" si="353"/>
        <v>53692</v>
      </c>
      <c r="V278" s="25">
        <f t="shared" si="351"/>
        <v>2046</v>
      </c>
      <c r="W278" s="25">
        <f t="shared" si="352"/>
        <v>12</v>
      </c>
      <c r="X278" s="25"/>
      <c r="Y278" s="25"/>
      <c r="Z278" s="62">
        <f t="shared" si="354"/>
        <v>0</v>
      </c>
      <c r="AA278" s="62">
        <f t="shared" si="355"/>
        <v>0</v>
      </c>
      <c r="AB278" s="62">
        <f t="shared" si="356"/>
        <v>0</v>
      </c>
      <c r="AC278" s="33">
        <f t="shared" si="357"/>
        <v>0</v>
      </c>
      <c r="AD278" s="69">
        <f t="shared" si="358"/>
        <v>0.83244370979737625</v>
      </c>
      <c r="AE278" s="70">
        <f t="shared" si="359"/>
        <v>0</v>
      </c>
      <c r="AF278" s="25"/>
      <c r="AG278" s="25"/>
      <c r="AH278" s="25"/>
      <c r="AI278" s="25"/>
      <c r="AJ278" s="25"/>
      <c r="AK278" s="25"/>
      <c r="AL278" s="25"/>
      <c r="AM278" s="75">
        <f t="shared" si="431"/>
        <v>0</v>
      </c>
      <c r="AN278" s="25"/>
      <c r="AO278" s="74">
        <f t="shared" si="360"/>
        <v>0</v>
      </c>
      <c r="AP278" s="75">
        <f t="shared" si="361"/>
        <v>0</v>
      </c>
      <c r="AQ278" s="76">
        <f t="shared" si="362"/>
        <v>0</v>
      </c>
      <c r="AR278" s="25"/>
      <c r="AS278" s="75">
        <f t="shared" si="363"/>
        <v>0</v>
      </c>
      <c r="AT278" s="74">
        <f t="shared" si="364"/>
        <v>0</v>
      </c>
      <c r="AU278" s="33">
        <f t="shared" si="365"/>
        <v>0</v>
      </c>
      <c r="AV278" s="25"/>
      <c r="AW278" s="74">
        <f t="shared" si="366"/>
        <v>0</v>
      </c>
      <c r="AX278" s="75">
        <f t="shared" si="367"/>
        <v>0</v>
      </c>
      <c r="AY278" s="76">
        <f t="shared" si="368"/>
        <v>0</v>
      </c>
      <c r="BB278" s="59">
        <f t="shared" si="369"/>
        <v>0</v>
      </c>
      <c r="BC278" s="59">
        <f t="shared" si="370"/>
        <v>0</v>
      </c>
      <c r="BD278" s="59">
        <f t="shared" si="371"/>
        <v>0</v>
      </c>
      <c r="BF278" s="59">
        <f t="shared" si="372"/>
        <v>0</v>
      </c>
      <c r="BG278" s="59">
        <f t="shared" si="373"/>
        <v>0</v>
      </c>
      <c r="BH278" s="59">
        <f t="shared" si="374"/>
        <v>0</v>
      </c>
      <c r="BI278" s="58">
        <f t="shared" si="375"/>
        <v>0</v>
      </c>
      <c r="BK278" s="59">
        <f t="shared" si="376"/>
        <v>0</v>
      </c>
      <c r="BL278" s="59">
        <f t="shared" si="377"/>
        <v>0</v>
      </c>
      <c r="BM278" s="59">
        <f t="shared" si="378"/>
        <v>0</v>
      </c>
      <c r="BN278" s="58">
        <f t="shared" si="379"/>
        <v>0</v>
      </c>
      <c r="BP278" s="58">
        <f t="shared" si="380"/>
        <v>0</v>
      </c>
      <c r="BR278" s="57">
        <f t="shared" si="381"/>
        <v>0</v>
      </c>
      <c r="BS278" s="57">
        <f t="shared" si="382"/>
        <v>0</v>
      </c>
      <c r="BT278" s="59">
        <f t="shared" si="383"/>
        <v>0</v>
      </c>
      <c r="BU278" s="58">
        <f t="shared" si="384"/>
        <v>0</v>
      </c>
      <c r="BW278" s="56">
        <f t="shared" si="385"/>
        <v>0</v>
      </c>
      <c r="BX278" s="14">
        <f t="shared" si="386"/>
        <v>0</v>
      </c>
      <c r="BY278" s="59">
        <f t="shared" si="387"/>
        <v>0</v>
      </c>
      <c r="BZ278" s="58">
        <f t="shared" si="388"/>
        <v>0</v>
      </c>
      <c r="CB278" s="58">
        <f t="shared" si="389"/>
        <v>0</v>
      </c>
      <c r="CD278" s="58">
        <f t="shared" si="390"/>
        <v>0</v>
      </c>
      <c r="CG278" s="59">
        <f t="shared" si="391"/>
        <v>0</v>
      </c>
      <c r="CH278" s="59">
        <f t="shared" si="392"/>
        <v>0</v>
      </c>
      <c r="CI278" s="59">
        <f t="shared" si="393"/>
        <v>0</v>
      </c>
      <c r="CK278" s="59">
        <f t="shared" si="394"/>
        <v>0</v>
      </c>
      <c r="CL278" s="59">
        <f t="shared" si="395"/>
        <v>0</v>
      </c>
      <c r="CM278" s="59">
        <f t="shared" si="396"/>
        <v>0</v>
      </c>
      <c r="CN278" s="58">
        <f t="shared" si="397"/>
        <v>0</v>
      </c>
      <c r="CP278" s="59">
        <f t="shared" si="398"/>
        <v>0</v>
      </c>
      <c r="CQ278" s="59">
        <f t="shared" si="399"/>
        <v>0</v>
      </c>
      <c r="CR278" s="59">
        <f t="shared" si="400"/>
        <v>0</v>
      </c>
      <c r="CS278" s="58">
        <f t="shared" si="401"/>
        <v>0</v>
      </c>
      <c r="CU278" s="59">
        <f t="shared" si="402"/>
        <v>0</v>
      </c>
      <c r="CV278" s="59">
        <f t="shared" si="403"/>
        <v>0</v>
      </c>
      <c r="CX278" s="59">
        <f t="shared" si="404"/>
        <v>0</v>
      </c>
      <c r="CY278" s="59">
        <f t="shared" si="405"/>
        <v>0</v>
      </c>
      <c r="CZ278" s="58">
        <f t="shared" si="406"/>
        <v>0</v>
      </c>
      <c r="DB278" s="59">
        <f t="shared" si="407"/>
        <v>0</v>
      </c>
      <c r="DC278" s="59">
        <f t="shared" si="408"/>
        <v>0</v>
      </c>
      <c r="DD278" s="58">
        <f t="shared" si="409"/>
        <v>0</v>
      </c>
      <c r="DF278" s="58">
        <f t="shared" si="410"/>
        <v>0</v>
      </c>
      <c r="DH278" s="58">
        <f t="shared" si="411"/>
        <v>0</v>
      </c>
      <c r="DJ278" s="57">
        <f t="shared" si="412"/>
        <v>0</v>
      </c>
      <c r="DK278" s="57">
        <f t="shared" si="413"/>
        <v>0</v>
      </c>
      <c r="DL278" s="59">
        <f t="shared" si="414"/>
        <v>0</v>
      </c>
      <c r="DM278" s="58">
        <f t="shared" si="415"/>
        <v>0</v>
      </c>
      <c r="DO278" s="56">
        <f t="shared" si="416"/>
        <v>0</v>
      </c>
      <c r="DP278" s="14">
        <f t="shared" si="417"/>
        <v>0</v>
      </c>
      <c r="DQ278" s="59">
        <f t="shared" si="418"/>
        <v>0</v>
      </c>
      <c r="DR278" s="49">
        <f t="shared" si="419"/>
        <v>0</v>
      </c>
      <c r="DT278" s="58">
        <f t="shared" si="420"/>
        <v>0</v>
      </c>
      <c r="DU278" s="58"/>
      <c r="DV278" s="59">
        <f t="shared" si="421"/>
        <v>0</v>
      </c>
      <c r="DX278" s="58">
        <f t="shared" si="422"/>
        <v>0</v>
      </c>
      <c r="EA278" s="59">
        <f t="shared" si="423"/>
        <v>0</v>
      </c>
      <c r="EB278" s="59">
        <f t="shared" si="424"/>
        <v>0</v>
      </c>
      <c r="EC278" s="58">
        <f t="shared" si="425"/>
        <v>0</v>
      </c>
      <c r="EE278" s="29">
        <f t="shared" si="426"/>
        <v>0</v>
      </c>
      <c r="EF278" s="29">
        <f t="shared" si="427"/>
        <v>0</v>
      </c>
      <c r="EG278" s="58">
        <f t="shared" si="428"/>
        <v>0</v>
      </c>
      <c r="EI278" s="58">
        <f t="shared" si="429"/>
        <v>0</v>
      </c>
      <c r="EK278" s="59">
        <v>276</v>
      </c>
      <c r="EL278" s="59">
        <f>APE!$N$91*EO277</f>
        <v>0</v>
      </c>
      <c r="EM278" s="59">
        <f>IF(EK278&gt;APE!$O$91,0,IF(EK278&gt;APE!$P$91,IF(APE!$E$91="SAC",APE!$C$93/(APE!$O$91-APE!$P$91),IF(APE!$E$91="PRICE",IF(EK278&gt;APE!$D$91,EN278-EL278,EN278-EL278-APE!$C$95/APE!$D$91),0)),0))</f>
        <v>0</v>
      </c>
      <c r="EN278" s="59">
        <f>IF(EK278&gt;APE!$O$91,0,IF(APE!$E$91="SAC",EL278+EM278,IF(APE!$E$91="PRICE",IF(EK278&gt;APE!$P$91,APE!$C$93*APE!$G$91,EL278),0)))</f>
        <v>0</v>
      </c>
      <c r="EO278" s="59">
        <f t="shared" si="430"/>
        <v>0</v>
      </c>
    </row>
    <row r="279" spans="21:145" x14ac:dyDescent="0.25">
      <c r="U279" s="61">
        <f t="shared" si="353"/>
        <v>53723</v>
      </c>
      <c r="V279" s="25">
        <f t="shared" si="351"/>
        <v>2047</v>
      </c>
      <c r="W279" s="25">
        <f t="shared" si="352"/>
        <v>1</v>
      </c>
      <c r="X279" s="25"/>
      <c r="Y279" s="25"/>
      <c r="Z279" s="62">
        <f t="shared" si="354"/>
        <v>0</v>
      </c>
      <c r="AA279" s="62">
        <f t="shared" si="355"/>
        <v>0</v>
      </c>
      <c r="AB279" s="62">
        <f t="shared" si="356"/>
        <v>0</v>
      </c>
      <c r="AC279" s="33">
        <f t="shared" si="357"/>
        <v>0</v>
      </c>
      <c r="AD279" s="69">
        <f t="shared" si="358"/>
        <v>0.83189077184646321</v>
      </c>
      <c r="AE279" s="70">
        <f t="shared" si="359"/>
        <v>0</v>
      </c>
      <c r="AF279" s="25"/>
      <c r="AG279" s="25"/>
      <c r="AH279" s="25"/>
      <c r="AI279" s="25"/>
      <c r="AJ279" s="25"/>
      <c r="AK279" s="25"/>
      <c r="AL279" s="25"/>
      <c r="AM279" s="75">
        <f t="shared" si="431"/>
        <v>0</v>
      </c>
      <c r="AN279" s="25"/>
      <c r="AO279" s="74">
        <f t="shared" si="360"/>
        <v>0</v>
      </c>
      <c r="AP279" s="75">
        <f t="shared" si="361"/>
        <v>0</v>
      </c>
      <c r="AQ279" s="76">
        <f t="shared" si="362"/>
        <v>0</v>
      </c>
      <c r="AR279" s="25"/>
      <c r="AS279" s="75">
        <f t="shared" si="363"/>
        <v>0</v>
      </c>
      <c r="AT279" s="74">
        <f t="shared" si="364"/>
        <v>0</v>
      </c>
      <c r="AU279" s="33">
        <f t="shared" si="365"/>
        <v>0</v>
      </c>
      <c r="AV279" s="25"/>
      <c r="AW279" s="74">
        <f t="shared" si="366"/>
        <v>0</v>
      </c>
      <c r="AX279" s="75">
        <f t="shared" si="367"/>
        <v>0</v>
      </c>
      <c r="AY279" s="76">
        <f t="shared" si="368"/>
        <v>0</v>
      </c>
      <c r="BB279" s="59">
        <f t="shared" si="369"/>
        <v>0</v>
      </c>
      <c r="BC279" s="59">
        <f t="shared" si="370"/>
        <v>0</v>
      </c>
      <c r="BD279" s="59">
        <f t="shared" si="371"/>
        <v>0</v>
      </c>
      <c r="BF279" s="59">
        <f t="shared" si="372"/>
        <v>0</v>
      </c>
      <c r="BG279" s="59">
        <f t="shared" si="373"/>
        <v>0</v>
      </c>
      <c r="BH279" s="59">
        <f t="shared" si="374"/>
        <v>0</v>
      </c>
      <c r="BI279" s="58">
        <f t="shared" si="375"/>
        <v>0</v>
      </c>
      <c r="BK279" s="59">
        <f t="shared" si="376"/>
        <v>0</v>
      </c>
      <c r="BL279" s="59">
        <f t="shared" si="377"/>
        <v>0</v>
      </c>
      <c r="BM279" s="59">
        <f t="shared" si="378"/>
        <v>0</v>
      </c>
      <c r="BN279" s="58">
        <f t="shared" si="379"/>
        <v>0</v>
      </c>
      <c r="BP279" s="58">
        <f t="shared" si="380"/>
        <v>0</v>
      </c>
      <c r="BR279" s="57">
        <f t="shared" si="381"/>
        <v>0</v>
      </c>
      <c r="BS279" s="57">
        <f t="shared" si="382"/>
        <v>0</v>
      </c>
      <c r="BT279" s="59">
        <f t="shared" si="383"/>
        <v>0</v>
      </c>
      <c r="BU279" s="58">
        <f t="shared" si="384"/>
        <v>0</v>
      </c>
      <c r="BW279" s="56">
        <f t="shared" si="385"/>
        <v>0</v>
      </c>
      <c r="BX279" s="14">
        <f t="shared" si="386"/>
        <v>0</v>
      </c>
      <c r="BY279" s="59">
        <f t="shared" si="387"/>
        <v>0</v>
      </c>
      <c r="BZ279" s="58">
        <f t="shared" si="388"/>
        <v>0</v>
      </c>
      <c r="CB279" s="58">
        <f t="shared" si="389"/>
        <v>0</v>
      </c>
      <c r="CD279" s="58">
        <f t="shared" si="390"/>
        <v>0</v>
      </c>
      <c r="CG279" s="59">
        <f t="shared" si="391"/>
        <v>0</v>
      </c>
      <c r="CH279" s="59">
        <f t="shared" si="392"/>
        <v>0</v>
      </c>
      <c r="CI279" s="59">
        <f t="shared" si="393"/>
        <v>0</v>
      </c>
      <c r="CK279" s="59">
        <f t="shared" si="394"/>
        <v>0</v>
      </c>
      <c r="CL279" s="59">
        <f t="shared" si="395"/>
        <v>0</v>
      </c>
      <c r="CM279" s="59">
        <f t="shared" si="396"/>
        <v>0</v>
      </c>
      <c r="CN279" s="58">
        <f t="shared" si="397"/>
        <v>0</v>
      </c>
      <c r="CP279" s="59">
        <f t="shared" si="398"/>
        <v>0</v>
      </c>
      <c r="CQ279" s="59">
        <f t="shared" si="399"/>
        <v>0</v>
      </c>
      <c r="CR279" s="59">
        <f t="shared" si="400"/>
        <v>0</v>
      </c>
      <c r="CS279" s="58">
        <f t="shared" si="401"/>
        <v>0</v>
      </c>
      <c r="CU279" s="59">
        <f t="shared" si="402"/>
        <v>0</v>
      </c>
      <c r="CV279" s="59">
        <f t="shared" si="403"/>
        <v>0</v>
      </c>
      <c r="CX279" s="59">
        <f t="shared" si="404"/>
        <v>0</v>
      </c>
      <c r="CY279" s="59">
        <f t="shared" si="405"/>
        <v>0</v>
      </c>
      <c r="CZ279" s="58">
        <f t="shared" si="406"/>
        <v>0</v>
      </c>
      <c r="DB279" s="59">
        <f t="shared" si="407"/>
        <v>0</v>
      </c>
      <c r="DC279" s="59">
        <f t="shared" si="408"/>
        <v>0</v>
      </c>
      <c r="DD279" s="58">
        <f t="shared" si="409"/>
        <v>0</v>
      </c>
      <c r="DF279" s="58">
        <f t="shared" si="410"/>
        <v>0</v>
      </c>
      <c r="DH279" s="58">
        <f t="shared" si="411"/>
        <v>0</v>
      </c>
      <c r="DJ279" s="57">
        <f t="shared" si="412"/>
        <v>0</v>
      </c>
      <c r="DK279" s="57">
        <f t="shared" si="413"/>
        <v>0</v>
      </c>
      <c r="DL279" s="59">
        <f t="shared" si="414"/>
        <v>0</v>
      </c>
      <c r="DM279" s="58">
        <f t="shared" si="415"/>
        <v>0</v>
      </c>
      <c r="DO279" s="56">
        <f t="shared" si="416"/>
        <v>0</v>
      </c>
      <c r="DP279" s="14">
        <f t="shared" si="417"/>
        <v>0</v>
      </c>
      <c r="DQ279" s="59">
        <f t="shared" si="418"/>
        <v>0</v>
      </c>
      <c r="DR279" s="49">
        <f t="shared" si="419"/>
        <v>0</v>
      </c>
      <c r="DT279" s="58">
        <f t="shared" si="420"/>
        <v>0</v>
      </c>
      <c r="DU279" s="58"/>
      <c r="DV279" s="59">
        <f t="shared" si="421"/>
        <v>0</v>
      </c>
      <c r="DX279" s="58">
        <f t="shared" si="422"/>
        <v>0</v>
      </c>
      <c r="EA279" s="59">
        <f t="shared" si="423"/>
        <v>0</v>
      </c>
      <c r="EB279" s="59">
        <f t="shared" si="424"/>
        <v>0</v>
      </c>
      <c r="EC279" s="58">
        <f t="shared" si="425"/>
        <v>0</v>
      </c>
      <c r="EE279" s="29">
        <f t="shared" si="426"/>
        <v>0</v>
      </c>
      <c r="EF279" s="29">
        <f t="shared" si="427"/>
        <v>0</v>
      </c>
      <c r="EG279" s="58">
        <f t="shared" si="428"/>
        <v>0</v>
      </c>
      <c r="EI279" s="58">
        <f t="shared" si="429"/>
        <v>0</v>
      </c>
      <c r="EK279" s="59">
        <v>277</v>
      </c>
      <c r="EL279" s="59">
        <f>APE!$N$91*EO278</f>
        <v>0</v>
      </c>
      <c r="EM279" s="59">
        <f>IF(EK279&gt;APE!$O$91,0,IF(EK279&gt;APE!$P$91,IF(APE!$E$91="SAC",APE!$C$93/(APE!$O$91-APE!$P$91),IF(APE!$E$91="PRICE",IF(EK279&gt;APE!$D$91,EN279-EL279,EN279-EL279-APE!$C$95/APE!$D$91),0)),0))</f>
        <v>0</v>
      </c>
      <c r="EN279" s="59">
        <f>IF(EK279&gt;APE!$O$91,0,IF(APE!$E$91="SAC",EL279+EM279,IF(APE!$E$91="PRICE",IF(EK279&gt;APE!$P$91,APE!$C$93*APE!$G$91,EL279),0)))</f>
        <v>0</v>
      </c>
      <c r="EO279" s="59">
        <f t="shared" si="430"/>
        <v>0</v>
      </c>
    </row>
    <row r="280" spans="21:145" x14ac:dyDescent="0.25">
      <c r="U280" s="61">
        <f t="shared" si="353"/>
        <v>53751</v>
      </c>
      <c r="V280" s="25">
        <f t="shared" si="351"/>
        <v>2047</v>
      </c>
      <c r="W280" s="25">
        <f t="shared" si="352"/>
        <v>2</v>
      </c>
      <c r="X280" s="25"/>
      <c r="Y280" s="25"/>
      <c r="Z280" s="62">
        <f t="shared" si="354"/>
        <v>0</v>
      </c>
      <c r="AA280" s="62">
        <f t="shared" si="355"/>
        <v>0</v>
      </c>
      <c r="AB280" s="62">
        <f t="shared" si="356"/>
        <v>0</v>
      </c>
      <c r="AC280" s="33">
        <f t="shared" si="357"/>
        <v>0</v>
      </c>
      <c r="AD280" s="69">
        <f t="shared" si="358"/>
        <v>0.83133820117609292</v>
      </c>
      <c r="AE280" s="70">
        <f t="shared" si="359"/>
        <v>0</v>
      </c>
      <c r="AF280" s="25"/>
      <c r="AG280" s="25"/>
      <c r="AH280" s="25"/>
      <c r="AI280" s="25"/>
      <c r="AJ280" s="25"/>
      <c r="AK280" s="25"/>
      <c r="AL280" s="25"/>
      <c r="AM280" s="75">
        <f t="shared" si="431"/>
        <v>0</v>
      </c>
      <c r="AN280" s="25"/>
      <c r="AO280" s="74">
        <f t="shared" si="360"/>
        <v>0</v>
      </c>
      <c r="AP280" s="75">
        <f t="shared" si="361"/>
        <v>0</v>
      </c>
      <c r="AQ280" s="76">
        <f t="shared" si="362"/>
        <v>0</v>
      </c>
      <c r="AR280" s="25"/>
      <c r="AS280" s="75">
        <f t="shared" si="363"/>
        <v>0</v>
      </c>
      <c r="AT280" s="74">
        <f t="shared" si="364"/>
        <v>0</v>
      </c>
      <c r="AU280" s="33">
        <f t="shared" si="365"/>
        <v>0</v>
      </c>
      <c r="AV280" s="25"/>
      <c r="AW280" s="74">
        <f t="shared" si="366"/>
        <v>0</v>
      </c>
      <c r="AX280" s="75">
        <f t="shared" si="367"/>
        <v>0</v>
      </c>
      <c r="AY280" s="76">
        <f t="shared" si="368"/>
        <v>0</v>
      </c>
      <c r="BB280" s="59">
        <f t="shared" si="369"/>
        <v>0</v>
      </c>
      <c r="BC280" s="59">
        <f t="shared" si="370"/>
        <v>0</v>
      </c>
      <c r="BD280" s="59">
        <f t="shared" si="371"/>
        <v>0</v>
      </c>
      <c r="BF280" s="59">
        <f t="shared" si="372"/>
        <v>0</v>
      </c>
      <c r="BG280" s="59">
        <f t="shared" si="373"/>
        <v>0</v>
      </c>
      <c r="BH280" s="59">
        <f t="shared" si="374"/>
        <v>0</v>
      </c>
      <c r="BI280" s="58">
        <f t="shared" si="375"/>
        <v>0</v>
      </c>
      <c r="BK280" s="59">
        <f t="shared" si="376"/>
        <v>0</v>
      </c>
      <c r="BL280" s="59">
        <f t="shared" si="377"/>
        <v>0</v>
      </c>
      <c r="BM280" s="59">
        <f t="shared" si="378"/>
        <v>0</v>
      </c>
      <c r="BN280" s="58">
        <f t="shared" si="379"/>
        <v>0</v>
      </c>
      <c r="BP280" s="58">
        <f t="shared" si="380"/>
        <v>0</v>
      </c>
      <c r="BR280" s="57">
        <f t="shared" si="381"/>
        <v>0</v>
      </c>
      <c r="BS280" s="57">
        <f t="shared" si="382"/>
        <v>0</v>
      </c>
      <c r="BT280" s="59">
        <f t="shared" si="383"/>
        <v>0</v>
      </c>
      <c r="BU280" s="58">
        <f t="shared" si="384"/>
        <v>0</v>
      </c>
      <c r="BW280" s="56">
        <f t="shared" si="385"/>
        <v>0</v>
      </c>
      <c r="BX280" s="14">
        <f t="shared" si="386"/>
        <v>0</v>
      </c>
      <c r="BY280" s="59">
        <f t="shared" si="387"/>
        <v>0</v>
      </c>
      <c r="BZ280" s="58">
        <f t="shared" si="388"/>
        <v>0</v>
      </c>
      <c r="CB280" s="58">
        <f t="shared" si="389"/>
        <v>0</v>
      </c>
      <c r="CD280" s="58">
        <f t="shared" si="390"/>
        <v>0</v>
      </c>
      <c r="CG280" s="59">
        <f t="shared" si="391"/>
        <v>0</v>
      </c>
      <c r="CH280" s="59">
        <f t="shared" si="392"/>
        <v>0</v>
      </c>
      <c r="CI280" s="59">
        <f t="shared" si="393"/>
        <v>0</v>
      </c>
      <c r="CK280" s="59">
        <f t="shared" si="394"/>
        <v>0</v>
      </c>
      <c r="CL280" s="59">
        <f t="shared" si="395"/>
        <v>0</v>
      </c>
      <c r="CM280" s="59">
        <f t="shared" si="396"/>
        <v>0</v>
      </c>
      <c r="CN280" s="58">
        <f t="shared" si="397"/>
        <v>0</v>
      </c>
      <c r="CP280" s="59">
        <f t="shared" si="398"/>
        <v>0</v>
      </c>
      <c r="CQ280" s="59">
        <f t="shared" si="399"/>
        <v>0</v>
      </c>
      <c r="CR280" s="59">
        <f t="shared" si="400"/>
        <v>0</v>
      </c>
      <c r="CS280" s="58">
        <f t="shared" si="401"/>
        <v>0</v>
      </c>
      <c r="CU280" s="59">
        <f t="shared" si="402"/>
        <v>0</v>
      </c>
      <c r="CV280" s="59">
        <f t="shared" si="403"/>
        <v>0</v>
      </c>
      <c r="CX280" s="59">
        <f t="shared" si="404"/>
        <v>0</v>
      </c>
      <c r="CY280" s="59">
        <f t="shared" si="405"/>
        <v>0</v>
      </c>
      <c r="CZ280" s="58">
        <f t="shared" si="406"/>
        <v>0</v>
      </c>
      <c r="DB280" s="59">
        <f t="shared" si="407"/>
        <v>0</v>
      </c>
      <c r="DC280" s="59">
        <f t="shared" si="408"/>
        <v>0</v>
      </c>
      <c r="DD280" s="58">
        <f t="shared" si="409"/>
        <v>0</v>
      </c>
      <c r="DF280" s="58">
        <f t="shared" si="410"/>
        <v>0</v>
      </c>
      <c r="DH280" s="58">
        <f t="shared" si="411"/>
        <v>0</v>
      </c>
      <c r="DJ280" s="57">
        <f t="shared" si="412"/>
        <v>0</v>
      </c>
      <c r="DK280" s="57">
        <f t="shared" si="413"/>
        <v>0</v>
      </c>
      <c r="DL280" s="59">
        <f t="shared" si="414"/>
        <v>0</v>
      </c>
      <c r="DM280" s="58">
        <f t="shared" si="415"/>
        <v>0</v>
      </c>
      <c r="DO280" s="56">
        <f t="shared" si="416"/>
        <v>0</v>
      </c>
      <c r="DP280" s="14">
        <f t="shared" si="417"/>
        <v>0</v>
      </c>
      <c r="DQ280" s="59">
        <f t="shared" si="418"/>
        <v>0</v>
      </c>
      <c r="DR280" s="49">
        <f t="shared" si="419"/>
        <v>0</v>
      </c>
      <c r="DT280" s="58">
        <f t="shared" si="420"/>
        <v>0</v>
      </c>
      <c r="DU280" s="58"/>
      <c r="DV280" s="59">
        <f t="shared" si="421"/>
        <v>0</v>
      </c>
      <c r="DX280" s="58">
        <f t="shared" si="422"/>
        <v>0</v>
      </c>
      <c r="EA280" s="59">
        <f t="shared" si="423"/>
        <v>0</v>
      </c>
      <c r="EB280" s="59">
        <f t="shared" si="424"/>
        <v>0</v>
      </c>
      <c r="EC280" s="58">
        <f t="shared" si="425"/>
        <v>0</v>
      </c>
      <c r="EE280" s="29">
        <f t="shared" si="426"/>
        <v>0</v>
      </c>
      <c r="EF280" s="29">
        <f t="shared" si="427"/>
        <v>0</v>
      </c>
      <c r="EG280" s="58">
        <f t="shared" si="428"/>
        <v>0</v>
      </c>
      <c r="EI280" s="58">
        <f t="shared" si="429"/>
        <v>0</v>
      </c>
      <c r="EK280" s="59">
        <v>278</v>
      </c>
      <c r="EL280" s="59">
        <f>APE!$N$91*EO279</f>
        <v>0</v>
      </c>
      <c r="EM280" s="59">
        <f>IF(EK280&gt;APE!$O$91,0,IF(EK280&gt;APE!$P$91,IF(APE!$E$91="SAC",APE!$C$93/(APE!$O$91-APE!$P$91),IF(APE!$E$91="PRICE",IF(EK280&gt;APE!$D$91,EN280-EL280,EN280-EL280-APE!$C$95/APE!$D$91),0)),0))</f>
        <v>0</v>
      </c>
      <c r="EN280" s="59">
        <f>IF(EK280&gt;APE!$O$91,0,IF(APE!$E$91="SAC",EL280+EM280,IF(APE!$E$91="PRICE",IF(EK280&gt;APE!$P$91,APE!$C$93*APE!$G$91,EL280),0)))</f>
        <v>0</v>
      </c>
      <c r="EO280" s="59">
        <f t="shared" si="430"/>
        <v>0</v>
      </c>
    </row>
    <row r="281" spans="21:145" x14ac:dyDescent="0.25">
      <c r="U281" s="61">
        <f t="shared" si="353"/>
        <v>53782</v>
      </c>
      <c r="V281" s="25">
        <f t="shared" si="351"/>
        <v>2047</v>
      </c>
      <c r="W281" s="25">
        <f t="shared" si="352"/>
        <v>3</v>
      </c>
      <c r="X281" s="25"/>
      <c r="Y281" s="25"/>
      <c r="Z281" s="62">
        <f t="shared" si="354"/>
        <v>0</v>
      </c>
      <c r="AA281" s="62">
        <f t="shared" si="355"/>
        <v>0</v>
      </c>
      <c r="AB281" s="62">
        <f t="shared" si="356"/>
        <v>0</v>
      </c>
      <c r="AC281" s="33">
        <f t="shared" si="357"/>
        <v>0</v>
      </c>
      <c r="AD281" s="69">
        <f t="shared" si="358"/>
        <v>0.83078599754230487</v>
      </c>
      <c r="AE281" s="70">
        <f t="shared" si="359"/>
        <v>0</v>
      </c>
      <c r="AF281" s="25"/>
      <c r="AG281" s="25"/>
      <c r="AH281" s="25"/>
      <c r="AI281" s="25"/>
      <c r="AJ281" s="25"/>
      <c r="AK281" s="25"/>
      <c r="AL281" s="25"/>
      <c r="AM281" s="75">
        <f t="shared" si="431"/>
        <v>0</v>
      </c>
      <c r="AN281" s="25"/>
      <c r="AO281" s="74">
        <f t="shared" si="360"/>
        <v>0</v>
      </c>
      <c r="AP281" s="75">
        <f t="shared" si="361"/>
        <v>0</v>
      </c>
      <c r="AQ281" s="76">
        <f t="shared" si="362"/>
        <v>0</v>
      </c>
      <c r="AR281" s="25"/>
      <c r="AS281" s="75">
        <f t="shared" si="363"/>
        <v>0</v>
      </c>
      <c r="AT281" s="74">
        <f t="shared" si="364"/>
        <v>0</v>
      </c>
      <c r="AU281" s="33">
        <f t="shared" si="365"/>
        <v>0</v>
      </c>
      <c r="AV281" s="25"/>
      <c r="AW281" s="74">
        <f t="shared" si="366"/>
        <v>0</v>
      </c>
      <c r="AX281" s="75">
        <f t="shared" si="367"/>
        <v>0</v>
      </c>
      <c r="AY281" s="76">
        <f t="shared" si="368"/>
        <v>0</v>
      </c>
      <c r="BB281" s="59">
        <f t="shared" si="369"/>
        <v>0</v>
      </c>
      <c r="BC281" s="59">
        <f t="shared" si="370"/>
        <v>0</v>
      </c>
      <c r="BD281" s="59">
        <f t="shared" si="371"/>
        <v>0</v>
      </c>
      <c r="BF281" s="59">
        <f t="shared" si="372"/>
        <v>0</v>
      </c>
      <c r="BG281" s="59">
        <f t="shared" si="373"/>
        <v>0</v>
      </c>
      <c r="BH281" s="59">
        <f t="shared" si="374"/>
        <v>0</v>
      </c>
      <c r="BI281" s="58">
        <f t="shared" si="375"/>
        <v>0</v>
      </c>
      <c r="BK281" s="59">
        <f t="shared" si="376"/>
        <v>0</v>
      </c>
      <c r="BL281" s="59">
        <f t="shared" si="377"/>
        <v>0</v>
      </c>
      <c r="BM281" s="59">
        <f t="shared" si="378"/>
        <v>0</v>
      </c>
      <c r="BN281" s="58">
        <f t="shared" si="379"/>
        <v>0</v>
      </c>
      <c r="BP281" s="58">
        <f t="shared" si="380"/>
        <v>0</v>
      </c>
      <c r="BR281" s="57">
        <f t="shared" si="381"/>
        <v>0</v>
      </c>
      <c r="BS281" s="57">
        <f t="shared" si="382"/>
        <v>0</v>
      </c>
      <c r="BT281" s="59">
        <f t="shared" si="383"/>
        <v>0</v>
      </c>
      <c r="BU281" s="58">
        <f t="shared" si="384"/>
        <v>0</v>
      </c>
      <c r="BW281" s="56">
        <f t="shared" si="385"/>
        <v>0</v>
      </c>
      <c r="BX281" s="14">
        <f t="shared" si="386"/>
        <v>0</v>
      </c>
      <c r="BY281" s="59">
        <f t="shared" si="387"/>
        <v>0</v>
      </c>
      <c r="BZ281" s="58">
        <f t="shared" si="388"/>
        <v>0</v>
      </c>
      <c r="CB281" s="58">
        <f t="shared" si="389"/>
        <v>0</v>
      </c>
      <c r="CD281" s="58">
        <f t="shared" si="390"/>
        <v>0</v>
      </c>
      <c r="CG281" s="59">
        <f t="shared" si="391"/>
        <v>0</v>
      </c>
      <c r="CH281" s="59">
        <f t="shared" si="392"/>
        <v>0</v>
      </c>
      <c r="CI281" s="59">
        <f t="shared" si="393"/>
        <v>0</v>
      </c>
      <c r="CK281" s="59">
        <f t="shared" si="394"/>
        <v>0</v>
      </c>
      <c r="CL281" s="59">
        <f t="shared" si="395"/>
        <v>0</v>
      </c>
      <c r="CM281" s="59">
        <f t="shared" si="396"/>
        <v>0</v>
      </c>
      <c r="CN281" s="58">
        <f t="shared" si="397"/>
        <v>0</v>
      </c>
      <c r="CP281" s="59">
        <f t="shared" si="398"/>
        <v>0</v>
      </c>
      <c r="CQ281" s="59">
        <f t="shared" si="399"/>
        <v>0</v>
      </c>
      <c r="CR281" s="59">
        <f t="shared" si="400"/>
        <v>0</v>
      </c>
      <c r="CS281" s="58">
        <f t="shared" si="401"/>
        <v>0</v>
      </c>
      <c r="CU281" s="59">
        <f t="shared" si="402"/>
        <v>0</v>
      </c>
      <c r="CV281" s="59">
        <f t="shared" si="403"/>
        <v>0</v>
      </c>
      <c r="CX281" s="59">
        <f t="shared" si="404"/>
        <v>0</v>
      </c>
      <c r="CY281" s="59">
        <f t="shared" si="405"/>
        <v>0</v>
      </c>
      <c r="CZ281" s="58">
        <f t="shared" si="406"/>
        <v>0</v>
      </c>
      <c r="DB281" s="59">
        <f t="shared" si="407"/>
        <v>0</v>
      </c>
      <c r="DC281" s="59">
        <f t="shared" si="408"/>
        <v>0</v>
      </c>
      <c r="DD281" s="58">
        <f t="shared" si="409"/>
        <v>0</v>
      </c>
      <c r="DF281" s="58">
        <f t="shared" si="410"/>
        <v>0</v>
      </c>
      <c r="DH281" s="58">
        <f t="shared" si="411"/>
        <v>0</v>
      </c>
      <c r="DJ281" s="57">
        <f t="shared" si="412"/>
        <v>0</v>
      </c>
      <c r="DK281" s="57">
        <f t="shared" si="413"/>
        <v>0</v>
      </c>
      <c r="DL281" s="59">
        <f t="shared" si="414"/>
        <v>0</v>
      </c>
      <c r="DM281" s="58">
        <f t="shared" si="415"/>
        <v>0</v>
      </c>
      <c r="DO281" s="56">
        <f t="shared" si="416"/>
        <v>0</v>
      </c>
      <c r="DP281" s="14">
        <f t="shared" si="417"/>
        <v>0</v>
      </c>
      <c r="DQ281" s="59">
        <f t="shared" si="418"/>
        <v>0</v>
      </c>
      <c r="DR281" s="49">
        <f t="shared" si="419"/>
        <v>0</v>
      </c>
      <c r="DT281" s="58">
        <f t="shared" si="420"/>
        <v>0</v>
      </c>
      <c r="DU281" s="58"/>
      <c r="DV281" s="59">
        <f t="shared" si="421"/>
        <v>0</v>
      </c>
      <c r="DX281" s="58">
        <f t="shared" si="422"/>
        <v>0</v>
      </c>
      <c r="EA281" s="59">
        <f t="shared" si="423"/>
        <v>0</v>
      </c>
      <c r="EB281" s="59">
        <f t="shared" si="424"/>
        <v>0</v>
      </c>
      <c r="EC281" s="58">
        <f t="shared" si="425"/>
        <v>0</v>
      </c>
      <c r="EE281" s="29">
        <f t="shared" si="426"/>
        <v>0</v>
      </c>
      <c r="EF281" s="29">
        <f t="shared" si="427"/>
        <v>0</v>
      </c>
      <c r="EG281" s="58">
        <f t="shared" si="428"/>
        <v>0</v>
      </c>
      <c r="EI281" s="58">
        <f t="shared" si="429"/>
        <v>0</v>
      </c>
      <c r="EK281" s="59">
        <v>279</v>
      </c>
      <c r="EL281" s="59">
        <f>APE!$N$91*EO280</f>
        <v>0</v>
      </c>
      <c r="EM281" s="59">
        <f>IF(EK281&gt;APE!$O$91,0,IF(EK281&gt;APE!$P$91,IF(APE!$E$91="SAC",APE!$C$93/(APE!$O$91-APE!$P$91),IF(APE!$E$91="PRICE",IF(EK281&gt;APE!$D$91,EN281-EL281,EN281-EL281-APE!$C$95/APE!$D$91),0)),0))</f>
        <v>0</v>
      </c>
      <c r="EN281" s="59">
        <f>IF(EK281&gt;APE!$O$91,0,IF(APE!$E$91="SAC",EL281+EM281,IF(APE!$E$91="PRICE",IF(EK281&gt;APE!$P$91,APE!$C$93*APE!$G$91,EL281),0)))</f>
        <v>0</v>
      </c>
      <c r="EO281" s="59">
        <f t="shared" si="430"/>
        <v>0</v>
      </c>
    </row>
    <row r="282" spans="21:145" x14ac:dyDescent="0.25">
      <c r="U282" s="61">
        <f t="shared" si="353"/>
        <v>53812</v>
      </c>
      <c r="V282" s="25">
        <f t="shared" si="351"/>
        <v>2047</v>
      </c>
      <c r="W282" s="25">
        <f t="shared" si="352"/>
        <v>4</v>
      </c>
      <c r="X282" s="25"/>
      <c r="Y282" s="25"/>
      <c r="Z282" s="62">
        <f t="shared" si="354"/>
        <v>0</v>
      </c>
      <c r="AA282" s="62">
        <f t="shared" si="355"/>
        <v>0</v>
      </c>
      <c r="AB282" s="62">
        <f t="shared" si="356"/>
        <v>0</v>
      </c>
      <c r="AC282" s="33">
        <f t="shared" si="357"/>
        <v>0</v>
      </c>
      <c r="AD282" s="69">
        <f t="shared" si="358"/>
        <v>0.83023416070130074</v>
      </c>
      <c r="AE282" s="70">
        <f t="shared" si="359"/>
        <v>0</v>
      </c>
      <c r="AF282" s="25"/>
      <c r="AG282" s="25"/>
      <c r="AH282" s="25"/>
      <c r="AI282" s="25"/>
      <c r="AJ282" s="25"/>
      <c r="AK282" s="25"/>
      <c r="AL282" s="25"/>
      <c r="AM282" s="75">
        <f t="shared" si="431"/>
        <v>0</v>
      </c>
      <c r="AN282" s="25"/>
      <c r="AO282" s="74">
        <f t="shared" si="360"/>
        <v>0</v>
      </c>
      <c r="AP282" s="75">
        <f t="shared" si="361"/>
        <v>0</v>
      </c>
      <c r="AQ282" s="76">
        <f t="shared" si="362"/>
        <v>0</v>
      </c>
      <c r="AR282" s="25"/>
      <c r="AS282" s="75">
        <f t="shared" si="363"/>
        <v>0</v>
      </c>
      <c r="AT282" s="74">
        <f t="shared" si="364"/>
        <v>0</v>
      </c>
      <c r="AU282" s="33">
        <f t="shared" si="365"/>
        <v>0</v>
      </c>
      <c r="AV282" s="25"/>
      <c r="AW282" s="74">
        <f t="shared" si="366"/>
        <v>0</v>
      </c>
      <c r="AX282" s="75">
        <f t="shared" si="367"/>
        <v>0</v>
      </c>
      <c r="AY282" s="76">
        <f t="shared" si="368"/>
        <v>0</v>
      </c>
      <c r="BB282" s="59">
        <f t="shared" si="369"/>
        <v>0</v>
      </c>
      <c r="BC282" s="59">
        <f t="shared" si="370"/>
        <v>0</v>
      </c>
      <c r="BD282" s="59">
        <f t="shared" si="371"/>
        <v>0</v>
      </c>
      <c r="BF282" s="59">
        <f t="shared" si="372"/>
        <v>0</v>
      </c>
      <c r="BG282" s="59">
        <f t="shared" si="373"/>
        <v>0</v>
      </c>
      <c r="BH282" s="59">
        <f t="shared" si="374"/>
        <v>0</v>
      </c>
      <c r="BI282" s="58">
        <f t="shared" si="375"/>
        <v>0</v>
      </c>
      <c r="BK282" s="59">
        <f t="shared" si="376"/>
        <v>0</v>
      </c>
      <c r="BL282" s="59">
        <f t="shared" si="377"/>
        <v>0</v>
      </c>
      <c r="BM282" s="59">
        <f t="shared" si="378"/>
        <v>0</v>
      </c>
      <c r="BN282" s="58">
        <f t="shared" si="379"/>
        <v>0</v>
      </c>
      <c r="BP282" s="58">
        <f t="shared" si="380"/>
        <v>0</v>
      </c>
      <c r="BR282" s="57">
        <f t="shared" si="381"/>
        <v>0</v>
      </c>
      <c r="BS282" s="57">
        <f t="shared" si="382"/>
        <v>0</v>
      </c>
      <c r="BT282" s="59">
        <f t="shared" si="383"/>
        <v>0</v>
      </c>
      <c r="BU282" s="58">
        <f t="shared" si="384"/>
        <v>0</v>
      </c>
      <c r="BW282" s="56">
        <f t="shared" si="385"/>
        <v>0</v>
      </c>
      <c r="BX282" s="14">
        <f t="shared" si="386"/>
        <v>0</v>
      </c>
      <c r="BY282" s="59">
        <f t="shared" si="387"/>
        <v>0</v>
      </c>
      <c r="BZ282" s="58">
        <f t="shared" si="388"/>
        <v>0</v>
      </c>
      <c r="CB282" s="58">
        <f t="shared" si="389"/>
        <v>0</v>
      </c>
      <c r="CD282" s="58">
        <f t="shared" si="390"/>
        <v>0</v>
      </c>
      <c r="CG282" s="59">
        <f t="shared" si="391"/>
        <v>0</v>
      </c>
      <c r="CH282" s="59">
        <f t="shared" si="392"/>
        <v>0</v>
      </c>
      <c r="CI282" s="59">
        <f t="shared" si="393"/>
        <v>0</v>
      </c>
      <c r="CK282" s="59">
        <f t="shared" si="394"/>
        <v>0</v>
      </c>
      <c r="CL282" s="59">
        <f t="shared" si="395"/>
        <v>0</v>
      </c>
      <c r="CM282" s="59">
        <f t="shared" si="396"/>
        <v>0</v>
      </c>
      <c r="CN282" s="58">
        <f t="shared" si="397"/>
        <v>0</v>
      </c>
      <c r="CP282" s="59">
        <f t="shared" si="398"/>
        <v>0</v>
      </c>
      <c r="CQ282" s="59">
        <f t="shared" si="399"/>
        <v>0</v>
      </c>
      <c r="CR282" s="59">
        <f t="shared" si="400"/>
        <v>0</v>
      </c>
      <c r="CS282" s="58">
        <f t="shared" si="401"/>
        <v>0</v>
      </c>
      <c r="CU282" s="59">
        <f t="shared" si="402"/>
        <v>0</v>
      </c>
      <c r="CV282" s="59">
        <f t="shared" si="403"/>
        <v>0</v>
      </c>
      <c r="CX282" s="59">
        <f t="shared" si="404"/>
        <v>0</v>
      </c>
      <c r="CY282" s="59">
        <f t="shared" si="405"/>
        <v>0</v>
      </c>
      <c r="CZ282" s="58">
        <f t="shared" si="406"/>
        <v>0</v>
      </c>
      <c r="DB282" s="59">
        <f t="shared" si="407"/>
        <v>0</v>
      </c>
      <c r="DC282" s="59">
        <f t="shared" si="408"/>
        <v>0</v>
      </c>
      <c r="DD282" s="58">
        <f t="shared" si="409"/>
        <v>0</v>
      </c>
      <c r="DF282" s="58">
        <f t="shared" si="410"/>
        <v>0</v>
      </c>
      <c r="DH282" s="58">
        <f t="shared" si="411"/>
        <v>0</v>
      </c>
      <c r="DJ282" s="57">
        <f t="shared" si="412"/>
        <v>0</v>
      </c>
      <c r="DK282" s="57">
        <f t="shared" si="413"/>
        <v>0</v>
      </c>
      <c r="DL282" s="59">
        <f t="shared" si="414"/>
        <v>0</v>
      </c>
      <c r="DM282" s="58">
        <f t="shared" si="415"/>
        <v>0</v>
      </c>
      <c r="DO282" s="56">
        <f t="shared" si="416"/>
        <v>0</v>
      </c>
      <c r="DP282" s="14">
        <f t="shared" si="417"/>
        <v>0</v>
      </c>
      <c r="DQ282" s="59">
        <f t="shared" si="418"/>
        <v>0</v>
      </c>
      <c r="DR282" s="49">
        <f t="shared" si="419"/>
        <v>0</v>
      </c>
      <c r="DT282" s="58">
        <f t="shared" si="420"/>
        <v>0</v>
      </c>
      <c r="DU282" s="58"/>
      <c r="DV282" s="59">
        <f t="shared" si="421"/>
        <v>0</v>
      </c>
      <c r="DX282" s="58">
        <f t="shared" si="422"/>
        <v>0</v>
      </c>
      <c r="EA282" s="59">
        <f t="shared" si="423"/>
        <v>0</v>
      </c>
      <c r="EB282" s="59">
        <f t="shared" si="424"/>
        <v>0</v>
      </c>
      <c r="EC282" s="58">
        <f t="shared" si="425"/>
        <v>0</v>
      </c>
      <c r="EE282" s="29">
        <f t="shared" si="426"/>
        <v>0</v>
      </c>
      <c r="EF282" s="29">
        <f t="shared" si="427"/>
        <v>0</v>
      </c>
      <c r="EG282" s="58">
        <f t="shared" si="428"/>
        <v>0</v>
      </c>
      <c r="EI282" s="58">
        <f t="shared" si="429"/>
        <v>0</v>
      </c>
      <c r="EK282" s="59">
        <v>280</v>
      </c>
      <c r="EL282" s="59">
        <f>APE!$N$91*EO281</f>
        <v>0</v>
      </c>
      <c r="EM282" s="59">
        <f>IF(EK282&gt;APE!$O$91,0,IF(EK282&gt;APE!$P$91,IF(APE!$E$91="SAC",APE!$C$93/(APE!$O$91-APE!$P$91),IF(APE!$E$91="PRICE",IF(EK282&gt;APE!$D$91,EN282-EL282,EN282-EL282-APE!$C$95/APE!$D$91),0)),0))</f>
        <v>0</v>
      </c>
      <c r="EN282" s="59">
        <f>IF(EK282&gt;APE!$O$91,0,IF(APE!$E$91="SAC",EL282+EM282,IF(APE!$E$91="PRICE",IF(EK282&gt;APE!$P$91,APE!$C$93*APE!$G$91,EL282),0)))</f>
        <v>0</v>
      </c>
      <c r="EO282" s="59">
        <f t="shared" si="430"/>
        <v>0</v>
      </c>
    </row>
    <row r="283" spans="21:145" x14ac:dyDescent="0.25">
      <c r="U283" s="61">
        <f t="shared" si="353"/>
        <v>53843</v>
      </c>
      <c r="V283" s="25">
        <f t="shared" si="351"/>
        <v>2047</v>
      </c>
      <c r="W283" s="25">
        <f t="shared" si="352"/>
        <v>5</v>
      </c>
      <c r="X283" s="25"/>
      <c r="Y283" s="25"/>
      <c r="Z283" s="62">
        <f t="shared" si="354"/>
        <v>0</v>
      </c>
      <c r="AA283" s="62">
        <f t="shared" si="355"/>
        <v>0</v>
      </c>
      <c r="AB283" s="62">
        <f t="shared" si="356"/>
        <v>0</v>
      </c>
      <c r="AC283" s="33">
        <f t="shared" si="357"/>
        <v>0</v>
      </c>
      <c r="AD283" s="69">
        <f t="shared" si="358"/>
        <v>0.82968269040944409</v>
      </c>
      <c r="AE283" s="70">
        <f t="shared" si="359"/>
        <v>0</v>
      </c>
      <c r="AF283" s="25"/>
      <c r="AG283" s="25"/>
      <c r="AH283" s="25"/>
      <c r="AI283" s="25"/>
      <c r="AJ283" s="25"/>
      <c r="AK283" s="25"/>
      <c r="AL283" s="25"/>
      <c r="AM283" s="75">
        <f t="shared" si="431"/>
        <v>0</v>
      </c>
      <c r="AN283" s="25"/>
      <c r="AO283" s="74">
        <f t="shared" si="360"/>
        <v>0</v>
      </c>
      <c r="AP283" s="75">
        <f t="shared" si="361"/>
        <v>0</v>
      </c>
      <c r="AQ283" s="76">
        <f t="shared" si="362"/>
        <v>0</v>
      </c>
      <c r="AR283" s="25"/>
      <c r="AS283" s="75">
        <f t="shared" si="363"/>
        <v>0</v>
      </c>
      <c r="AT283" s="74">
        <f t="shared" si="364"/>
        <v>0</v>
      </c>
      <c r="AU283" s="33">
        <f t="shared" si="365"/>
        <v>0</v>
      </c>
      <c r="AV283" s="25"/>
      <c r="AW283" s="74">
        <f t="shared" si="366"/>
        <v>0</v>
      </c>
      <c r="AX283" s="75">
        <f t="shared" si="367"/>
        <v>0</v>
      </c>
      <c r="AY283" s="76">
        <f t="shared" si="368"/>
        <v>0</v>
      </c>
      <c r="BB283" s="59">
        <f t="shared" si="369"/>
        <v>0</v>
      </c>
      <c r="BC283" s="59">
        <f t="shared" si="370"/>
        <v>0</v>
      </c>
      <c r="BD283" s="59">
        <f t="shared" si="371"/>
        <v>0</v>
      </c>
      <c r="BF283" s="59">
        <f t="shared" si="372"/>
        <v>0</v>
      </c>
      <c r="BG283" s="59">
        <f t="shared" si="373"/>
        <v>0</v>
      </c>
      <c r="BH283" s="59">
        <f t="shared" si="374"/>
        <v>0</v>
      </c>
      <c r="BI283" s="58">
        <f t="shared" si="375"/>
        <v>0</v>
      </c>
      <c r="BK283" s="59">
        <f t="shared" si="376"/>
        <v>0</v>
      </c>
      <c r="BL283" s="59">
        <f t="shared" si="377"/>
        <v>0</v>
      </c>
      <c r="BM283" s="59">
        <f t="shared" si="378"/>
        <v>0</v>
      </c>
      <c r="BN283" s="58">
        <f t="shared" si="379"/>
        <v>0</v>
      </c>
      <c r="BP283" s="58">
        <f t="shared" si="380"/>
        <v>0</v>
      </c>
      <c r="BR283" s="57">
        <f t="shared" si="381"/>
        <v>0</v>
      </c>
      <c r="BS283" s="57">
        <f t="shared" si="382"/>
        <v>0</v>
      </c>
      <c r="BT283" s="59">
        <f t="shared" si="383"/>
        <v>0</v>
      </c>
      <c r="BU283" s="58">
        <f t="shared" si="384"/>
        <v>0</v>
      </c>
      <c r="BW283" s="56">
        <f t="shared" si="385"/>
        <v>0</v>
      </c>
      <c r="BX283" s="14">
        <f t="shared" si="386"/>
        <v>0</v>
      </c>
      <c r="BY283" s="59">
        <f t="shared" si="387"/>
        <v>0</v>
      </c>
      <c r="BZ283" s="58">
        <f t="shared" si="388"/>
        <v>0</v>
      </c>
      <c r="CB283" s="58">
        <f t="shared" si="389"/>
        <v>0</v>
      </c>
      <c r="CD283" s="58">
        <f t="shared" si="390"/>
        <v>0</v>
      </c>
      <c r="CG283" s="59">
        <f t="shared" si="391"/>
        <v>0</v>
      </c>
      <c r="CH283" s="59">
        <f t="shared" si="392"/>
        <v>0</v>
      </c>
      <c r="CI283" s="59">
        <f t="shared" si="393"/>
        <v>0</v>
      </c>
      <c r="CK283" s="59">
        <f t="shared" si="394"/>
        <v>0</v>
      </c>
      <c r="CL283" s="59">
        <f t="shared" si="395"/>
        <v>0</v>
      </c>
      <c r="CM283" s="59">
        <f t="shared" si="396"/>
        <v>0</v>
      </c>
      <c r="CN283" s="58">
        <f t="shared" si="397"/>
        <v>0</v>
      </c>
      <c r="CP283" s="59">
        <f t="shared" si="398"/>
        <v>0</v>
      </c>
      <c r="CQ283" s="59">
        <f t="shared" si="399"/>
        <v>0</v>
      </c>
      <c r="CR283" s="59">
        <f t="shared" si="400"/>
        <v>0</v>
      </c>
      <c r="CS283" s="58">
        <f t="shared" si="401"/>
        <v>0</v>
      </c>
      <c r="CU283" s="59">
        <f t="shared" si="402"/>
        <v>0</v>
      </c>
      <c r="CV283" s="59">
        <f t="shared" si="403"/>
        <v>0</v>
      </c>
      <c r="CX283" s="59">
        <f t="shared" si="404"/>
        <v>0</v>
      </c>
      <c r="CY283" s="59">
        <f t="shared" si="405"/>
        <v>0</v>
      </c>
      <c r="CZ283" s="58">
        <f t="shared" si="406"/>
        <v>0</v>
      </c>
      <c r="DB283" s="59">
        <f t="shared" si="407"/>
        <v>0</v>
      </c>
      <c r="DC283" s="59">
        <f t="shared" si="408"/>
        <v>0</v>
      </c>
      <c r="DD283" s="58">
        <f t="shared" si="409"/>
        <v>0</v>
      </c>
      <c r="DF283" s="58">
        <f t="shared" si="410"/>
        <v>0</v>
      </c>
      <c r="DH283" s="58">
        <f t="shared" si="411"/>
        <v>0</v>
      </c>
      <c r="DJ283" s="57">
        <f t="shared" si="412"/>
        <v>0</v>
      </c>
      <c r="DK283" s="57">
        <f t="shared" si="413"/>
        <v>0</v>
      </c>
      <c r="DL283" s="59">
        <f t="shared" si="414"/>
        <v>0</v>
      </c>
      <c r="DM283" s="58">
        <f t="shared" si="415"/>
        <v>0</v>
      </c>
      <c r="DO283" s="56">
        <f t="shared" si="416"/>
        <v>0</v>
      </c>
      <c r="DP283" s="14">
        <f t="shared" si="417"/>
        <v>0</v>
      </c>
      <c r="DQ283" s="59">
        <f t="shared" si="418"/>
        <v>0</v>
      </c>
      <c r="DR283" s="49">
        <f t="shared" si="419"/>
        <v>0</v>
      </c>
      <c r="DT283" s="58">
        <f t="shared" si="420"/>
        <v>0</v>
      </c>
      <c r="DU283" s="58"/>
      <c r="DV283" s="59">
        <f t="shared" si="421"/>
        <v>0</v>
      </c>
      <c r="DX283" s="58">
        <f t="shared" si="422"/>
        <v>0</v>
      </c>
      <c r="EA283" s="59">
        <f t="shared" si="423"/>
        <v>0</v>
      </c>
      <c r="EB283" s="59">
        <f t="shared" si="424"/>
        <v>0</v>
      </c>
      <c r="EC283" s="58">
        <f t="shared" si="425"/>
        <v>0</v>
      </c>
      <c r="EE283" s="29">
        <f t="shared" si="426"/>
        <v>0</v>
      </c>
      <c r="EF283" s="29">
        <f t="shared" si="427"/>
        <v>0</v>
      </c>
      <c r="EG283" s="58">
        <f t="shared" si="428"/>
        <v>0</v>
      </c>
      <c r="EI283" s="58">
        <f t="shared" si="429"/>
        <v>0</v>
      </c>
      <c r="EK283" s="59">
        <v>281</v>
      </c>
      <c r="EL283" s="59">
        <f>APE!$N$91*EO282</f>
        <v>0</v>
      </c>
      <c r="EM283" s="59">
        <f>IF(EK283&gt;APE!$O$91,0,IF(EK283&gt;APE!$P$91,IF(APE!$E$91="SAC",APE!$C$93/(APE!$O$91-APE!$P$91),IF(APE!$E$91="PRICE",IF(EK283&gt;APE!$D$91,EN283-EL283,EN283-EL283-APE!$C$95/APE!$D$91),0)),0))</f>
        <v>0</v>
      </c>
      <c r="EN283" s="59">
        <f>IF(EK283&gt;APE!$O$91,0,IF(APE!$E$91="SAC",EL283+EM283,IF(APE!$E$91="PRICE",IF(EK283&gt;APE!$P$91,APE!$C$93*APE!$G$91,EL283),0)))</f>
        <v>0</v>
      </c>
      <c r="EO283" s="59">
        <f t="shared" si="430"/>
        <v>0</v>
      </c>
    </row>
    <row r="284" spans="21:145" x14ac:dyDescent="0.25">
      <c r="U284" s="61">
        <f t="shared" si="353"/>
        <v>53873</v>
      </c>
      <c r="V284" s="25">
        <f t="shared" si="351"/>
        <v>2047</v>
      </c>
      <c r="W284" s="25">
        <f t="shared" si="352"/>
        <v>6</v>
      </c>
      <c r="X284" s="25"/>
      <c r="Y284" s="25"/>
      <c r="Z284" s="62">
        <f t="shared" si="354"/>
        <v>0</v>
      </c>
      <c r="AA284" s="62">
        <f t="shared" si="355"/>
        <v>0</v>
      </c>
      <c r="AB284" s="62">
        <f t="shared" si="356"/>
        <v>0</v>
      </c>
      <c r="AC284" s="33">
        <f t="shared" si="357"/>
        <v>0</v>
      </c>
      <c r="AD284" s="69">
        <f t="shared" si="358"/>
        <v>0.82913158642326024</v>
      </c>
      <c r="AE284" s="70">
        <f t="shared" si="359"/>
        <v>0</v>
      </c>
      <c r="AF284" s="25"/>
      <c r="AG284" s="25"/>
      <c r="AH284" s="25"/>
      <c r="AI284" s="25"/>
      <c r="AJ284" s="25"/>
      <c r="AK284" s="25"/>
      <c r="AL284" s="25"/>
      <c r="AM284" s="75">
        <f t="shared" si="431"/>
        <v>0</v>
      </c>
      <c r="AN284" s="25"/>
      <c r="AO284" s="74">
        <f t="shared" si="360"/>
        <v>0</v>
      </c>
      <c r="AP284" s="75">
        <f t="shared" si="361"/>
        <v>0</v>
      </c>
      <c r="AQ284" s="76">
        <f t="shared" si="362"/>
        <v>0</v>
      </c>
      <c r="AR284" s="25"/>
      <c r="AS284" s="75">
        <f t="shared" si="363"/>
        <v>0</v>
      </c>
      <c r="AT284" s="74">
        <f t="shared" si="364"/>
        <v>0</v>
      </c>
      <c r="AU284" s="33">
        <f t="shared" si="365"/>
        <v>0</v>
      </c>
      <c r="AV284" s="25"/>
      <c r="AW284" s="74">
        <f t="shared" si="366"/>
        <v>0</v>
      </c>
      <c r="AX284" s="75">
        <f t="shared" si="367"/>
        <v>0</v>
      </c>
      <c r="AY284" s="76">
        <f t="shared" si="368"/>
        <v>0</v>
      </c>
      <c r="BB284" s="59">
        <f t="shared" si="369"/>
        <v>0</v>
      </c>
      <c r="BC284" s="59">
        <f t="shared" si="370"/>
        <v>0</v>
      </c>
      <c r="BD284" s="59">
        <f t="shared" si="371"/>
        <v>0</v>
      </c>
      <c r="BF284" s="59">
        <f t="shared" si="372"/>
        <v>0</v>
      </c>
      <c r="BG284" s="59">
        <f t="shared" si="373"/>
        <v>0</v>
      </c>
      <c r="BH284" s="59">
        <f t="shared" si="374"/>
        <v>0</v>
      </c>
      <c r="BI284" s="58">
        <f t="shared" si="375"/>
        <v>0</v>
      </c>
      <c r="BK284" s="59">
        <f t="shared" si="376"/>
        <v>0</v>
      </c>
      <c r="BL284" s="59">
        <f t="shared" si="377"/>
        <v>0</v>
      </c>
      <c r="BM284" s="59">
        <f t="shared" si="378"/>
        <v>0</v>
      </c>
      <c r="BN284" s="58">
        <f t="shared" si="379"/>
        <v>0</v>
      </c>
      <c r="BP284" s="58">
        <f t="shared" si="380"/>
        <v>0</v>
      </c>
      <c r="BR284" s="57">
        <f t="shared" si="381"/>
        <v>0</v>
      </c>
      <c r="BS284" s="57">
        <f t="shared" si="382"/>
        <v>0</v>
      </c>
      <c r="BT284" s="59">
        <f t="shared" si="383"/>
        <v>0</v>
      </c>
      <c r="BU284" s="58">
        <f t="shared" si="384"/>
        <v>0</v>
      </c>
      <c r="BW284" s="56">
        <f t="shared" si="385"/>
        <v>0</v>
      </c>
      <c r="BX284" s="14">
        <f t="shared" si="386"/>
        <v>0</v>
      </c>
      <c r="BY284" s="59">
        <f t="shared" si="387"/>
        <v>0</v>
      </c>
      <c r="BZ284" s="58">
        <f t="shared" si="388"/>
        <v>0</v>
      </c>
      <c r="CB284" s="58">
        <f t="shared" si="389"/>
        <v>0</v>
      </c>
      <c r="CD284" s="58">
        <f t="shared" si="390"/>
        <v>0</v>
      </c>
      <c r="CG284" s="59">
        <f t="shared" si="391"/>
        <v>0</v>
      </c>
      <c r="CH284" s="59">
        <f t="shared" si="392"/>
        <v>0</v>
      </c>
      <c r="CI284" s="59">
        <f t="shared" si="393"/>
        <v>0</v>
      </c>
      <c r="CK284" s="59">
        <f t="shared" si="394"/>
        <v>0</v>
      </c>
      <c r="CL284" s="59">
        <f t="shared" si="395"/>
        <v>0</v>
      </c>
      <c r="CM284" s="59">
        <f t="shared" si="396"/>
        <v>0</v>
      </c>
      <c r="CN284" s="58">
        <f t="shared" si="397"/>
        <v>0</v>
      </c>
      <c r="CP284" s="59">
        <f t="shared" si="398"/>
        <v>0</v>
      </c>
      <c r="CQ284" s="59">
        <f t="shared" si="399"/>
        <v>0</v>
      </c>
      <c r="CR284" s="59">
        <f t="shared" si="400"/>
        <v>0</v>
      </c>
      <c r="CS284" s="58">
        <f t="shared" si="401"/>
        <v>0</v>
      </c>
      <c r="CU284" s="59">
        <f t="shared" si="402"/>
        <v>0</v>
      </c>
      <c r="CV284" s="59">
        <f t="shared" si="403"/>
        <v>0</v>
      </c>
      <c r="CX284" s="59">
        <f t="shared" si="404"/>
        <v>0</v>
      </c>
      <c r="CY284" s="59">
        <f t="shared" si="405"/>
        <v>0</v>
      </c>
      <c r="CZ284" s="58">
        <f t="shared" si="406"/>
        <v>0</v>
      </c>
      <c r="DB284" s="59">
        <f t="shared" si="407"/>
        <v>0</v>
      </c>
      <c r="DC284" s="59">
        <f t="shared" si="408"/>
        <v>0</v>
      </c>
      <c r="DD284" s="58">
        <f t="shared" si="409"/>
        <v>0</v>
      </c>
      <c r="DF284" s="58">
        <f t="shared" si="410"/>
        <v>0</v>
      </c>
      <c r="DH284" s="58">
        <f t="shared" si="411"/>
        <v>0</v>
      </c>
      <c r="DJ284" s="57">
        <f t="shared" si="412"/>
        <v>0</v>
      </c>
      <c r="DK284" s="57">
        <f t="shared" si="413"/>
        <v>0</v>
      </c>
      <c r="DL284" s="59">
        <f t="shared" si="414"/>
        <v>0</v>
      </c>
      <c r="DM284" s="58">
        <f t="shared" si="415"/>
        <v>0</v>
      </c>
      <c r="DO284" s="56">
        <f t="shared" si="416"/>
        <v>0</v>
      </c>
      <c r="DP284" s="14">
        <f t="shared" si="417"/>
        <v>0</v>
      </c>
      <c r="DQ284" s="59">
        <f t="shared" si="418"/>
        <v>0</v>
      </c>
      <c r="DR284" s="49">
        <f t="shared" si="419"/>
        <v>0</v>
      </c>
      <c r="DT284" s="58">
        <f t="shared" si="420"/>
        <v>0</v>
      </c>
      <c r="DU284" s="58"/>
      <c r="DV284" s="59">
        <f t="shared" si="421"/>
        <v>0</v>
      </c>
      <c r="DX284" s="58">
        <f t="shared" si="422"/>
        <v>0</v>
      </c>
      <c r="EA284" s="59">
        <f t="shared" si="423"/>
        <v>0</v>
      </c>
      <c r="EB284" s="59">
        <f t="shared" si="424"/>
        <v>0</v>
      </c>
      <c r="EC284" s="58">
        <f t="shared" si="425"/>
        <v>0</v>
      </c>
      <c r="EE284" s="29">
        <f t="shared" si="426"/>
        <v>0</v>
      </c>
      <c r="EF284" s="29">
        <f t="shared" si="427"/>
        <v>0</v>
      </c>
      <c r="EG284" s="58">
        <f t="shared" si="428"/>
        <v>0</v>
      </c>
      <c r="EI284" s="58">
        <f t="shared" si="429"/>
        <v>0</v>
      </c>
      <c r="EK284" s="59">
        <v>282</v>
      </c>
      <c r="EL284" s="59">
        <f>APE!$N$91*EO283</f>
        <v>0</v>
      </c>
      <c r="EM284" s="59">
        <f>IF(EK284&gt;APE!$O$91,0,IF(EK284&gt;APE!$P$91,IF(APE!$E$91="SAC",APE!$C$93/(APE!$O$91-APE!$P$91),IF(APE!$E$91="PRICE",IF(EK284&gt;APE!$D$91,EN284-EL284,EN284-EL284-APE!$C$95/APE!$D$91),0)),0))</f>
        <v>0</v>
      </c>
      <c r="EN284" s="59">
        <f>IF(EK284&gt;APE!$O$91,0,IF(APE!$E$91="SAC",EL284+EM284,IF(APE!$E$91="PRICE",IF(EK284&gt;APE!$P$91,APE!$C$93*APE!$G$91,EL284),0)))</f>
        <v>0</v>
      </c>
      <c r="EO284" s="59">
        <f t="shared" si="430"/>
        <v>0</v>
      </c>
    </row>
    <row r="285" spans="21:145" x14ac:dyDescent="0.25">
      <c r="U285" s="61">
        <f t="shared" si="353"/>
        <v>53904</v>
      </c>
      <c r="V285" s="25">
        <f t="shared" si="351"/>
        <v>2047</v>
      </c>
      <c r="W285" s="25">
        <f t="shared" si="352"/>
        <v>7</v>
      </c>
      <c r="X285" s="25"/>
      <c r="Y285" s="25"/>
      <c r="Z285" s="62">
        <f t="shared" si="354"/>
        <v>0</v>
      </c>
      <c r="AA285" s="62">
        <f t="shared" si="355"/>
        <v>0</v>
      </c>
      <c r="AB285" s="62">
        <f t="shared" si="356"/>
        <v>0</v>
      </c>
      <c r="AC285" s="33">
        <f t="shared" si="357"/>
        <v>0</v>
      </c>
      <c r="AD285" s="69">
        <f t="shared" si="358"/>
        <v>0.82858084849943625</v>
      </c>
      <c r="AE285" s="70">
        <f t="shared" si="359"/>
        <v>0</v>
      </c>
      <c r="AF285" s="25"/>
      <c r="AG285" s="25"/>
      <c r="AH285" s="25"/>
      <c r="AI285" s="25"/>
      <c r="AJ285" s="25"/>
      <c r="AK285" s="25"/>
      <c r="AL285" s="25"/>
      <c r="AM285" s="75">
        <f t="shared" si="431"/>
        <v>0</v>
      </c>
      <c r="AN285" s="25"/>
      <c r="AO285" s="74">
        <f t="shared" si="360"/>
        <v>0</v>
      </c>
      <c r="AP285" s="75">
        <f t="shared" si="361"/>
        <v>0</v>
      </c>
      <c r="AQ285" s="76">
        <f t="shared" si="362"/>
        <v>0</v>
      </c>
      <c r="AR285" s="25"/>
      <c r="AS285" s="75">
        <f t="shared" si="363"/>
        <v>0</v>
      </c>
      <c r="AT285" s="74">
        <f t="shared" si="364"/>
        <v>0</v>
      </c>
      <c r="AU285" s="33">
        <f t="shared" si="365"/>
        <v>0</v>
      </c>
      <c r="AV285" s="25"/>
      <c r="AW285" s="74">
        <f t="shared" si="366"/>
        <v>0</v>
      </c>
      <c r="AX285" s="75">
        <f t="shared" si="367"/>
        <v>0</v>
      </c>
      <c r="AY285" s="76">
        <f t="shared" si="368"/>
        <v>0</v>
      </c>
      <c r="BB285" s="59">
        <f t="shared" si="369"/>
        <v>0</v>
      </c>
      <c r="BC285" s="59">
        <f t="shared" si="370"/>
        <v>0</v>
      </c>
      <c r="BD285" s="59">
        <f t="shared" si="371"/>
        <v>0</v>
      </c>
      <c r="BF285" s="59">
        <f t="shared" si="372"/>
        <v>0</v>
      </c>
      <c r="BG285" s="59">
        <f t="shared" si="373"/>
        <v>0</v>
      </c>
      <c r="BH285" s="59">
        <f t="shared" si="374"/>
        <v>0</v>
      </c>
      <c r="BI285" s="58">
        <f t="shared" si="375"/>
        <v>0</v>
      </c>
      <c r="BK285" s="59">
        <f t="shared" si="376"/>
        <v>0</v>
      </c>
      <c r="BL285" s="59">
        <f t="shared" si="377"/>
        <v>0</v>
      </c>
      <c r="BM285" s="59">
        <f t="shared" si="378"/>
        <v>0</v>
      </c>
      <c r="BN285" s="58">
        <f t="shared" si="379"/>
        <v>0</v>
      </c>
      <c r="BP285" s="58">
        <f t="shared" si="380"/>
        <v>0</v>
      </c>
      <c r="BR285" s="57">
        <f t="shared" si="381"/>
        <v>0</v>
      </c>
      <c r="BS285" s="57">
        <f t="shared" si="382"/>
        <v>0</v>
      </c>
      <c r="BT285" s="59">
        <f t="shared" si="383"/>
        <v>0</v>
      </c>
      <c r="BU285" s="58">
        <f t="shared" si="384"/>
        <v>0</v>
      </c>
      <c r="BW285" s="56">
        <f t="shared" si="385"/>
        <v>0</v>
      </c>
      <c r="BX285" s="14">
        <f t="shared" si="386"/>
        <v>0</v>
      </c>
      <c r="BY285" s="59">
        <f t="shared" si="387"/>
        <v>0</v>
      </c>
      <c r="BZ285" s="58">
        <f t="shared" si="388"/>
        <v>0</v>
      </c>
      <c r="CB285" s="58">
        <f t="shared" si="389"/>
        <v>0</v>
      </c>
      <c r="CD285" s="58">
        <f t="shared" si="390"/>
        <v>0</v>
      </c>
      <c r="CG285" s="59">
        <f t="shared" si="391"/>
        <v>0</v>
      </c>
      <c r="CH285" s="59">
        <f t="shared" si="392"/>
        <v>0</v>
      </c>
      <c r="CI285" s="59">
        <f t="shared" si="393"/>
        <v>0</v>
      </c>
      <c r="CK285" s="59">
        <f t="shared" si="394"/>
        <v>0</v>
      </c>
      <c r="CL285" s="59">
        <f t="shared" si="395"/>
        <v>0</v>
      </c>
      <c r="CM285" s="59">
        <f t="shared" si="396"/>
        <v>0</v>
      </c>
      <c r="CN285" s="58">
        <f t="shared" si="397"/>
        <v>0</v>
      </c>
      <c r="CP285" s="59">
        <f t="shared" si="398"/>
        <v>0</v>
      </c>
      <c r="CQ285" s="59">
        <f t="shared" si="399"/>
        <v>0</v>
      </c>
      <c r="CR285" s="59">
        <f t="shared" si="400"/>
        <v>0</v>
      </c>
      <c r="CS285" s="58">
        <f t="shared" si="401"/>
        <v>0</v>
      </c>
      <c r="CU285" s="59">
        <f t="shared" si="402"/>
        <v>0</v>
      </c>
      <c r="CV285" s="59">
        <f t="shared" si="403"/>
        <v>0</v>
      </c>
      <c r="CX285" s="59">
        <f t="shared" si="404"/>
        <v>0</v>
      </c>
      <c r="CY285" s="59">
        <f t="shared" si="405"/>
        <v>0</v>
      </c>
      <c r="CZ285" s="58">
        <f t="shared" si="406"/>
        <v>0</v>
      </c>
      <c r="DB285" s="59">
        <f t="shared" si="407"/>
        <v>0</v>
      </c>
      <c r="DC285" s="59">
        <f t="shared" si="408"/>
        <v>0</v>
      </c>
      <c r="DD285" s="58">
        <f t="shared" si="409"/>
        <v>0</v>
      </c>
      <c r="DF285" s="58">
        <f t="shared" si="410"/>
        <v>0</v>
      </c>
      <c r="DH285" s="58">
        <f t="shared" si="411"/>
        <v>0</v>
      </c>
      <c r="DJ285" s="57">
        <f t="shared" si="412"/>
        <v>0</v>
      </c>
      <c r="DK285" s="57">
        <f t="shared" si="413"/>
        <v>0</v>
      </c>
      <c r="DL285" s="59">
        <f t="shared" si="414"/>
        <v>0</v>
      </c>
      <c r="DM285" s="58">
        <f t="shared" si="415"/>
        <v>0</v>
      </c>
      <c r="DO285" s="56">
        <f t="shared" si="416"/>
        <v>0</v>
      </c>
      <c r="DP285" s="14">
        <f t="shared" si="417"/>
        <v>0</v>
      </c>
      <c r="DQ285" s="59">
        <f t="shared" si="418"/>
        <v>0</v>
      </c>
      <c r="DR285" s="49">
        <f t="shared" si="419"/>
        <v>0</v>
      </c>
      <c r="DT285" s="58">
        <f t="shared" si="420"/>
        <v>0</v>
      </c>
      <c r="DU285" s="58"/>
      <c r="DV285" s="59">
        <f t="shared" si="421"/>
        <v>0</v>
      </c>
      <c r="DX285" s="58">
        <f t="shared" si="422"/>
        <v>0</v>
      </c>
      <c r="EA285" s="59">
        <f t="shared" si="423"/>
        <v>0</v>
      </c>
      <c r="EB285" s="59">
        <f t="shared" si="424"/>
        <v>0</v>
      </c>
      <c r="EC285" s="58">
        <f t="shared" si="425"/>
        <v>0</v>
      </c>
      <c r="EE285" s="29">
        <f t="shared" si="426"/>
        <v>0</v>
      </c>
      <c r="EF285" s="29">
        <f t="shared" si="427"/>
        <v>0</v>
      </c>
      <c r="EG285" s="58">
        <f t="shared" si="428"/>
        <v>0</v>
      </c>
      <c r="EI285" s="58">
        <f t="shared" si="429"/>
        <v>0</v>
      </c>
      <c r="EK285" s="59">
        <v>283</v>
      </c>
      <c r="EL285" s="59">
        <f>APE!$N$91*EO284</f>
        <v>0</v>
      </c>
      <c r="EM285" s="59">
        <f>IF(EK285&gt;APE!$O$91,0,IF(EK285&gt;APE!$P$91,IF(APE!$E$91="SAC",APE!$C$93/(APE!$O$91-APE!$P$91),IF(APE!$E$91="PRICE",IF(EK285&gt;APE!$D$91,EN285-EL285,EN285-EL285-APE!$C$95/APE!$D$91),0)),0))</f>
        <v>0</v>
      </c>
      <c r="EN285" s="59">
        <f>IF(EK285&gt;APE!$O$91,0,IF(APE!$E$91="SAC",EL285+EM285,IF(APE!$E$91="PRICE",IF(EK285&gt;APE!$P$91,APE!$C$93*APE!$G$91,EL285),0)))</f>
        <v>0</v>
      </c>
      <c r="EO285" s="59">
        <f t="shared" si="430"/>
        <v>0</v>
      </c>
    </row>
    <row r="286" spans="21:145" x14ac:dyDescent="0.25">
      <c r="U286" s="61">
        <f t="shared" si="353"/>
        <v>53935</v>
      </c>
      <c r="V286" s="25">
        <f t="shared" si="351"/>
        <v>2047</v>
      </c>
      <c r="W286" s="25">
        <f t="shared" si="352"/>
        <v>8</v>
      </c>
      <c r="X286" s="25"/>
      <c r="Y286" s="25"/>
      <c r="Z286" s="62">
        <f t="shared" si="354"/>
        <v>0</v>
      </c>
      <c r="AA286" s="62">
        <f t="shared" si="355"/>
        <v>0</v>
      </c>
      <c r="AB286" s="62">
        <f t="shared" si="356"/>
        <v>0</v>
      </c>
      <c r="AC286" s="33">
        <f t="shared" si="357"/>
        <v>0</v>
      </c>
      <c r="AD286" s="69">
        <f t="shared" si="358"/>
        <v>0.82803047639482075</v>
      </c>
      <c r="AE286" s="70">
        <f t="shared" si="359"/>
        <v>0</v>
      </c>
      <c r="AF286" s="25"/>
      <c r="AG286" s="25"/>
      <c r="AH286" s="25"/>
      <c r="AI286" s="25"/>
      <c r="AJ286" s="25"/>
      <c r="AK286" s="25"/>
      <c r="AL286" s="25"/>
      <c r="AM286" s="75">
        <f t="shared" si="431"/>
        <v>0</v>
      </c>
      <c r="AN286" s="25"/>
      <c r="AO286" s="74">
        <f t="shared" si="360"/>
        <v>0</v>
      </c>
      <c r="AP286" s="75">
        <f t="shared" si="361"/>
        <v>0</v>
      </c>
      <c r="AQ286" s="76">
        <f t="shared" si="362"/>
        <v>0</v>
      </c>
      <c r="AR286" s="25"/>
      <c r="AS286" s="75">
        <f t="shared" si="363"/>
        <v>0</v>
      </c>
      <c r="AT286" s="74">
        <f t="shared" si="364"/>
        <v>0</v>
      </c>
      <c r="AU286" s="33">
        <f t="shared" si="365"/>
        <v>0</v>
      </c>
      <c r="AV286" s="25"/>
      <c r="AW286" s="74">
        <f t="shared" si="366"/>
        <v>0</v>
      </c>
      <c r="AX286" s="75">
        <f t="shared" si="367"/>
        <v>0</v>
      </c>
      <c r="AY286" s="76">
        <f t="shared" si="368"/>
        <v>0</v>
      </c>
      <c r="BB286" s="59">
        <f t="shared" si="369"/>
        <v>0</v>
      </c>
      <c r="BC286" s="59">
        <f t="shared" si="370"/>
        <v>0</v>
      </c>
      <c r="BD286" s="59">
        <f t="shared" si="371"/>
        <v>0</v>
      </c>
      <c r="BF286" s="59">
        <f t="shared" si="372"/>
        <v>0</v>
      </c>
      <c r="BG286" s="59">
        <f t="shared" si="373"/>
        <v>0</v>
      </c>
      <c r="BH286" s="59">
        <f t="shared" si="374"/>
        <v>0</v>
      </c>
      <c r="BI286" s="58">
        <f t="shared" si="375"/>
        <v>0</v>
      </c>
      <c r="BK286" s="59">
        <f t="shared" si="376"/>
        <v>0</v>
      </c>
      <c r="BL286" s="59">
        <f t="shared" si="377"/>
        <v>0</v>
      </c>
      <c r="BM286" s="59">
        <f t="shared" si="378"/>
        <v>0</v>
      </c>
      <c r="BN286" s="58">
        <f t="shared" si="379"/>
        <v>0</v>
      </c>
      <c r="BP286" s="58">
        <f t="shared" si="380"/>
        <v>0</v>
      </c>
      <c r="BR286" s="57">
        <f t="shared" si="381"/>
        <v>0</v>
      </c>
      <c r="BS286" s="57">
        <f t="shared" si="382"/>
        <v>0</v>
      </c>
      <c r="BT286" s="59">
        <f t="shared" si="383"/>
        <v>0</v>
      </c>
      <c r="BU286" s="58">
        <f t="shared" si="384"/>
        <v>0</v>
      </c>
      <c r="BW286" s="56">
        <f t="shared" si="385"/>
        <v>0</v>
      </c>
      <c r="BX286" s="14">
        <f t="shared" si="386"/>
        <v>0</v>
      </c>
      <c r="BY286" s="59">
        <f t="shared" si="387"/>
        <v>0</v>
      </c>
      <c r="BZ286" s="58">
        <f t="shared" si="388"/>
        <v>0</v>
      </c>
      <c r="CB286" s="58">
        <f t="shared" si="389"/>
        <v>0</v>
      </c>
      <c r="CD286" s="58">
        <f t="shared" si="390"/>
        <v>0</v>
      </c>
      <c r="CG286" s="59">
        <f t="shared" si="391"/>
        <v>0</v>
      </c>
      <c r="CH286" s="59">
        <f t="shared" si="392"/>
        <v>0</v>
      </c>
      <c r="CI286" s="59">
        <f t="shared" si="393"/>
        <v>0</v>
      </c>
      <c r="CK286" s="59">
        <f t="shared" si="394"/>
        <v>0</v>
      </c>
      <c r="CL286" s="59">
        <f t="shared" si="395"/>
        <v>0</v>
      </c>
      <c r="CM286" s="59">
        <f t="shared" si="396"/>
        <v>0</v>
      </c>
      <c r="CN286" s="58">
        <f t="shared" si="397"/>
        <v>0</v>
      </c>
      <c r="CP286" s="59">
        <f t="shared" si="398"/>
        <v>0</v>
      </c>
      <c r="CQ286" s="59">
        <f t="shared" si="399"/>
        <v>0</v>
      </c>
      <c r="CR286" s="59">
        <f t="shared" si="400"/>
        <v>0</v>
      </c>
      <c r="CS286" s="58">
        <f t="shared" si="401"/>
        <v>0</v>
      </c>
      <c r="CU286" s="59">
        <f t="shared" si="402"/>
        <v>0</v>
      </c>
      <c r="CV286" s="59">
        <f t="shared" si="403"/>
        <v>0</v>
      </c>
      <c r="CX286" s="59">
        <f t="shared" si="404"/>
        <v>0</v>
      </c>
      <c r="CY286" s="59">
        <f t="shared" si="405"/>
        <v>0</v>
      </c>
      <c r="CZ286" s="58">
        <f t="shared" si="406"/>
        <v>0</v>
      </c>
      <c r="DB286" s="59">
        <f t="shared" si="407"/>
        <v>0</v>
      </c>
      <c r="DC286" s="59">
        <f t="shared" si="408"/>
        <v>0</v>
      </c>
      <c r="DD286" s="58">
        <f t="shared" si="409"/>
        <v>0</v>
      </c>
      <c r="DF286" s="58">
        <f t="shared" si="410"/>
        <v>0</v>
      </c>
      <c r="DH286" s="58">
        <f t="shared" si="411"/>
        <v>0</v>
      </c>
      <c r="DJ286" s="57">
        <f t="shared" si="412"/>
        <v>0</v>
      </c>
      <c r="DK286" s="57">
        <f t="shared" si="413"/>
        <v>0</v>
      </c>
      <c r="DL286" s="59">
        <f t="shared" si="414"/>
        <v>0</v>
      </c>
      <c r="DM286" s="58">
        <f t="shared" si="415"/>
        <v>0</v>
      </c>
      <c r="DO286" s="56">
        <f t="shared" si="416"/>
        <v>0</v>
      </c>
      <c r="DP286" s="14">
        <f t="shared" si="417"/>
        <v>0</v>
      </c>
      <c r="DQ286" s="59">
        <f t="shared" si="418"/>
        <v>0</v>
      </c>
      <c r="DR286" s="49">
        <f t="shared" si="419"/>
        <v>0</v>
      </c>
      <c r="DT286" s="58">
        <f t="shared" si="420"/>
        <v>0</v>
      </c>
      <c r="DU286" s="58"/>
      <c r="DV286" s="59">
        <f t="shared" si="421"/>
        <v>0</v>
      </c>
      <c r="DX286" s="58">
        <f t="shared" si="422"/>
        <v>0</v>
      </c>
      <c r="EA286" s="59">
        <f t="shared" si="423"/>
        <v>0</v>
      </c>
      <c r="EB286" s="59">
        <f t="shared" si="424"/>
        <v>0</v>
      </c>
      <c r="EC286" s="58">
        <f t="shared" si="425"/>
        <v>0</v>
      </c>
      <c r="EE286" s="29">
        <f t="shared" si="426"/>
        <v>0</v>
      </c>
      <c r="EF286" s="29">
        <f t="shared" si="427"/>
        <v>0</v>
      </c>
      <c r="EG286" s="58">
        <f t="shared" si="428"/>
        <v>0</v>
      </c>
      <c r="EI286" s="58">
        <f t="shared" si="429"/>
        <v>0</v>
      </c>
      <c r="EK286" s="59">
        <v>284</v>
      </c>
      <c r="EL286" s="59">
        <f>APE!$N$91*EO285</f>
        <v>0</v>
      </c>
      <c r="EM286" s="59">
        <f>IF(EK286&gt;APE!$O$91,0,IF(EK286&gt;APE!$P$91,IF(APE!$E$91="SAC",APE!$C$93/(APE!$O$91-APE!$P$91),IF(APE!$E$91="PRICE",IF(EK286&gt;APE!$D$91,EN286-EL286,EN286-EL286-APE!$C$95/APE!$D$91),0)),0))</f>
        <v>0</v>
      </c>
      <c r="EN286" s="59">
        <f>IF(EK286&gt;APE!$O$91,0,IF(APE!$E$91="SAC",EL286+EM286,IF(APE!$E$91="PRICE",IF(EK286&gt;APE!$P$91,APE!$C$93*APE!$G$91,EL286),0)))</f>
        <v>0</v>
      </c>
      <c r="EO286" s="59">
        <f t="shared" si="430"/>
        <v>0</v>
      </c>
    </row>
    <row r="287" spans="21:145" x14ac:dyDescent="0.25">
      <c r="U287" s="61">
        <f t="shared" si="353"/>
        <v>53965</v>
      </c>
      <c r="V287" s="25">
        <f t="shared" si="351"/>
        <v>2047</v>
      </c>
      <c r="W287" s="25">
        <f t="shared" si="352"/>
        <v>9</v>
      </c>
      <c r="X287" s="25"/>
      <c r="Y287" s="25"/>
      <c r="Z287" s="62">
        <f t="shared" si="354"/>
        <v>0</v>
      </c>
      <c r="AA287" s="62">
        <f t="shared" si="355"/>
        <v>0</v>
      </c>
      <c r="AB287" s="62">
        <f t="shared" si="356"/>
        <v>0</v>
      </c>
      <c r="AC287" s="33">
        <f t="shared" si="357"/>
        <v>0</v>
      </c>
      <c r="AD287" s="69">
        <f t="shared" si="358"/>
        <v>0.82748046986642398</v>
      </c>
      <c r="AE287" s="70">
        <f t="shared" si="359"/>
        <v>0</v>
      </c>
      <c r="AF287" s="25"/>
      <c r="AG287" s="25"/>
      <c r="AH287" s="25"/>
      <c r="AI287" s="25"/>
      <c r="AJ287" s="25"/>
      <c r="AK287" s="25"/>
      <c r="AL287" s="25"/>
      <c r="AM287" s="75">
        <f t="shared" si="431"/>
        <v>0</v>
      </c>
      <c r="AN287" s="25"/>
      <c r="AO287" s="74">
        <f t="shared" si="360"/>
        <v>0</v>
      </c>
      <c r="AP287" s="75">
        <f t="shared" si="361"/>
        <v>0</v>
      </c>
      <c r="AQ287" s="76">
        <f t="shared" si="362"/>
        <v>0</v>
      </c>
      <c r="AR287" s="25"/>
      <c r="AS287" s="75">
        <f t="shared" si="363"/>
        <v>0</v>
      </c>
      <c r="AT287" s="74">
        <f t="shared" si="364"/>
        <v>0</v>
      </c>
      <c r="AU287" s="33">
        <f t="shared" si="365"/>
        <v>0</v>
      </c>
      <c r="AV287" s="25"/>
      <c r="AW287" s="74">
        <f t="shared" si="366"/>
        <v>0</v>
      </c>
      <c r="AX287" s="75">
        <f t="shared" si="367"/>
        <v>0</v>
      </c>
      <c r="AY287" s="76">
        <f t="shared" si="368"/>
        <v>0</v>
      </c>
      <c r="BB287" s="59">
        <f t="shared" si="369"/>
        <v>0</v>
      </c>
      <c r="BC287" s="59">
        <f t="shared" si="370"/>
        <v>0</v>
      </c>
      <c r="BD287" s="59">
        <f t="shared" si="371"/>
        <v>0</v>
      </c>
      <c r="BF287" s="59">
        <f t="shared" si="372"/>
        <v>0</v>
      </c>
      <c r="BG287" s="59">
        <f t="shared" si="373"/>
        <v>0</v>
      </c>
      <c r="BH287" s="59">
        <f t="shared" si="374"/>
        <v>0</v>
      </c>
      <c r="BI287" s="58">
        <f t="shared" si="375"/>
        <v>0</v>
      </c>
      <c r="BK287" s="59">
        <f t="shared" si="376"/>
        <v>0</v>
      </c>
      <c r="BL287" s="59">
        <f t="shared" si="377"/>
        <v>0</v>
      </c>
      <c r="BM287" s="59">
        <f t="shared" si="378"/>
        <v>0</v>
      </c>
      <c r="BN287" s="58">
        <f t="shared" si="379"/>
        <v>0</v>
      </c>
      <c r="BP287" s="58">
        <f t="shared" si="380"/>
        <v>0</v>
      </c>
      <c r="BR287" s="57">
        <f t="shared" si="381"/>
        <v>0</v>
      </c>
      <c r="BS287" s="57">
        <f t="shared" si="382"/>
        <v>0</v>
      </c>
      <c r="BT287" s="59">
        <f t="shared" si="383"/>
        <v>0</v>
      </c>
      <c r="BU287" s="58">
        <f t="shared" si="384"/>
        <v>0</v>
      </c>
      <c r="BW287" s="56">
        <f t="shared" si="385"/>
        <v>0</v>
      </c>
      <c r="BX287" s="14">
        <f t="shared" si="386"/>
        <v>0</v>
      </c>
      <c r="BY287" s="59">
        <f t="shared" si="387"/>
        <v>0</v>
      </c>
      <c r="BZ287" s="58">
        <f t="shared" si="388"/>
        <v>0</v>
      </c>
      <c r="CB287" s="58">
        <f t="shared" si="389"/>
        <v>0</v>
      </c>
      <c r="CD287" s="58">
        <f t="shared" si="390"/>
        <v>0</v>
      </c>
      <c r="CG287" s="59">
        <f t="shared" si="391"/>
        <v>0</v>
      </c>
      <c r="CH287" s="59">
        <f t="shared" si="392"/>
        <v>0</v>
      </c>
      <c r="CI287" s="59">
        <f t="shared" si="393"/>
        <v>0</v>
      </c>
      <c r="CK287" s="59">
        <f t="shared" si="394"/>
        <v>0</v>
      </c>
      <c r="CL287" s="59">
        <f t="shared" si="395"/>
        <v>0</v>
      </c>
      <c r="CM287" s="59">
        <f t="shared" si="396"/>
        <v>0</v>
      </c>
      <c r="CN287" s="58">
        <f t="shared" si="397"/>
        <v>0</v>
      </c>
      <c r="CP287" s="59">
        <f t="shared" si="398"/>
        <v>0</v>
      </c>
      <c r="CQ287" s="59">
        <f t="shared" si="399"/>
        <v>0</v>
      </c>
      <c r="CR287" s="59">
        <f t="shared" si="400"/>
        <v>0</v>
      </c>
      <c r="CS287" s="58">
        <f t="shared" si="401"/>
        <v>0</v>
      </c>
      <c r="CU287" s="59">
        <f t="shared" si="402"/>
        <v>0</v>
      </c>
      <c r="CV287" s="59">
        <f t="shared" si="403"/>
        <v>0</v>
      </c>
      <c r="CX287" s="59">
        <f t="shared" si="404"/>
        <v>0</v>
      </c>
      <c r="CY287" s="59">
        <f t="shared" si="405"/>
        <v>0</v>
      </c>
      <c r="CZ287" s="58">
        <f t="shared" si="406"/>
        <v>0</v>
      </c>
      <c r="DB287" s="59">
        <f t="shared" si="407"/>
        <v>0</v>
      </c>
      <c r="DC287" s="59">
        <f t="shared" si="408"/>
        <v>0</v>
      </c>
      <c r="DD287" s="58">
        <f t="shared" si="409"/>
        <v>0</v>
      </c>
      <c r="DF287" s="58">
        <f t="shared" si="410"/>
        <v>0</v>
      </c>
      <c r="DH287" s="58">
        <f t="shared" si="411"/>
        <v>0</v>
      </c>
      <c r="DJ287" s="57">
        <f t="shared" si="412"/>
        <v>0</v>
      </c>
      <c r="DK287" s="57">
        <f t="shared" si="413"/>
        <v>0</v>
      </c>
      <c r="DL287" s="59">
        <f t="shared" si="414"/>
        <v>0</v>
      </c>
      <c r="DM287" s="58">
        <f t="shared" si="415"/>
        <v>0</v>
      </c>
      <c r="DO287" s="56">
        <f t="shared" si="416"/>
        <v>0</v>
      </c>
      <c r="DP287" s="14">
        <f t="shared" si="417"/>
        <v>0</v>
      </c>
      <c r="DQ287" s="59">
        <f t="shared" si="418"/>
        <v>0</v>
      </c>
      <c r="DR287" s="49">
        <f t="shared" si="419"/>
        <v>0</v>
      </c>
      <c r="DT287" s="58">
        <f t="shared" si="420"/>
        <v>0</v>
      </c>
      <c r="DU287" s="58"/>
      <c r="DV287" s="59">
        <f t="shared" si="421"/>
        <v>0</v>
      </c>
      <c r="DX287" s="58">
        <f t="shared" si="422"/>
        <v>0</v>
      </c>
      <c r="EA287" s="59">
        <f t="shared" si="423"/>
        <v>0</v>
      </c>
      <c r="EB287" s="59">
        <f t="shared" si="424"/>
        <v>0</v>
      </c>
      <c r="EC287" s="58">
        <f t="shared" si="425"/>
        <v>0</v>
      </c>
      <c r="EE287" s="29">
        <f t="shared" si="426"/>
        <v>0</v>
      </c>
      <c r="EF287" s="29">
        <f t="shared" si="427"/>
        <v>0</v>
      </c>
      <c r="EG287" s="58">
        <f t="shared" si="428"/>
        <v>0</v>
      </c>
      <c r="EI287" s="58">
        <f t="shared" si="429"/>
        <v>0</v>
      </c>
      <c r="EK287" s="59">
        <v>285</v>
      </c>
      <c r="EL287" s="59">
        <f>APE!$N$91*EO286</f>
        <v>0</v>
      </c>
      <c r="EM287" s="59">
        <f>IF(EK287&gt;APE!$O$91,0,IF(EK287&gt;APE!$P$91,IF(APE!$E$91="SAC",APE!$C$93/(APE!$O$91-APE!$P$91),IF(APE!$E$91="PRICE",IF(EK287&gt;APE!$D$91,EN287-EL287,EN287-EL287-APE!$C$95/APE!$D$91),0)),0))</f>
        <v>0</v>
      </c>
      <c r="EN287" s="59">
        <f>IF(EK287&gt;APE!$O$91,0,IF(APE!$E$91="SAC",EL287+EM287,IF(APE!$E$91="PRICE",IF(EK287&gt;APE!$P$91,APE!$C$93*APE!$G$91,EL287),0)))</f>
        <v>0</v>
      </c>
      <c r="EO287" s="59">
        <f t="shared" si="430"/>
        <v>0</v>
      </c>
    </row>
    <row r="288" spans="21:145" x14ac:dyDescent="0.25">
      <c r="U288" s="61">
        <f t="shared" si="353"/>
        <v>53996</v>
      </c>
      <c r="V288" s="25">
        <f t="shared" si="351"/>
        <v>2047</v>
      </c>
      <c r="W288" s="25">
        <f t="shared" si="352"/>
        <v>10</v>
      </c>
      <c r="X288" s="25"/>
      <c r="Y288" s="25"/>
      <c r="Z288" s="62">
        <f t="shared" si="354"/>
        <v>0</v>
      </c>
      <c r="AA288" s="62">
        <f t="shared" si="355"/>
        <v>0</v>
      </c>
      <c r="AB288" s="62">
        <f t="shared" si="356"/>
        <v>0</v>
      </c>
      <c r="AC288" s="33">
        <f t="shared" si="357"/>
        <v>0</v>
      </c>
      <c r="AD288" s="69">
        <f t="shared" si="358"/>
        <v>0.82693082867141765</v>
      </c>
      <c r="AE288" s="70">
        <f t="shared" si="359"/>
        <v>0</v>
      </c>
      <c r="AF288" s="25"/>
      <c r="AG288" s="25"/>
      <c r="AH288" s="25"/>
      <c r="AI288" s="25"/>
      <c r="AJ288" s="25"/>
      <c r="AK288" s="25"/>
      <c r="AL288" s="25"/>
      <c r="AM288" s="75">
        <f t="shared" si="431"/>
        <v>0</v>
      </c>
      <c r="AN288" s="25"/>
      <c r="AO288" s="74">
        <f t="shared" si="360"/>
        <v>0</v>
      </c>
      <c r="AP288" s="75">
        <f t="shared" si="361"/>
        <v>0</v>
      </c>
      <c r="AQ288" s="76">
        <f t="shared" si="362"/>
        <v>0</v>
      </c>
      <c r="AR288" s="25"/>
      <c r="AS288" s="75">
        <f t="shared" si="363"/>
        <v>0</v>
      </c>
      <c r="AT288" s="74">
        <f t="shared" si="364"/>
        <v>0</v>
      </c>
      <c r="AU288" s="33">
        <f t="shared" si="365"/>
        <v>0</v>
      </c>
      <c r="AV288" s="25"/>
      <c r="AW288" s="74">
        <f t="shared" si="366"/>
        <v>0</v>
      </c>
      <c r="AX288" s="75">
        <f t="shared" si="367"/>
        <v>0</v>
      </c>
      <c r="AY288" s="76">
        <f t="shared" si="368"/>
        <v>0</v>
      </c>
      <c r="BB288" s="59">
        <f t="shared" si="369"/>
        <v>0</v>
      </c>
      <c r="BC288" s="59">
        <f t="shared" si="370"/>
        <v>0</v>
      </c>
      <c r="BD288" s="59">
        <f t="shared" si="371"/>
        <v>0</v>
      </c>
      <c r="BF288" s="59">
        <f t="shared" si="372"/>
        <v>0</v>
      </c>
      <c r="BG288" s="59">
        <f t="shared" si="373"/>
        <v>0</v>
      </c>
      <c r="BH288" s="59">
        <f t="shared" si="374"/>
        <v>0</v>
      </c>
      <c r="BI288" s="58">
        <f t="shared" si="375"/>
        <v>0</v>
      </c>
      <c r="BK288" s="59">
        <f t="shared" si="376"/>
        <v>0</v>
      </c>
      <c r="BL288" s="59">
        <f t="shared" si="377"/>
        <v>0</v>
      </c>
      <c r="BM288" s="59">
        <f t="shared" si="378"/>
        <v>0</v>
      </c>
      <c r="BN288" s="58">
        <f t="shared" si="379"/>
        <v>0</v>
      </c>
      <c r="BP288" s="58">
        <f t="shared" si="380"/>
        <v>0</v>
      </c>
      <c r="BR288" s="57">
        <f t="shared" si="381"/>
        <v>0</v>
      </c>
      <c r="BS288" s="57">
        <f t="shared" si="382"/>
        <v>0</v>
      </c>
      <c r="BT288" s="59">
        <f t="shared" si="383"/>
        <v>0</v>
      </c>
      <c r="BU288" s="58">
        <f t="shared" si="384"/>
        <v>0</v>
      </c>
      <c r="BW288" s="56">
        <f t="shared" si="385"/>
        <v>0</v>
      </c>
      <c r="BX288" s="14">
        <f t="shared" si="386"/>
        <v>0</v>
      </c>
      <c r="BY288" s="59">
        <f t="shared" si="387"/>
        <v>0</v>
      </c>
      <c r="BZ288" s="58">
        <f t="shared" si="388"/>
        <v>0</v>
      </c>
      <c r="CB288" s="58">
        <f t="shared" si="389"/>
        <v>0</v>
      </c>
      <c r="CD288" s="58">
        <f t="shared" si="390"/>
        <v>0</v>
      </c>
      <c r="CG288" s="59">
        <f t="shared" si="391"/>
        <v>0</v>
      </c>
      <c r="CH288" s="59">
        <f t="shared" si="392"/>
        <v>0</v>
      </c>
      <c r="CI288" s="59">
        <f t="shared" si="393"/>
        <v>0</v>
      </c>
      <c r="CK288" s="59">
        <f t="shared" si="394"/>
        <v>0</v>
      </c>
      <c r="CL288" s="59">
        <f t="shared" si="395"/>
        <v>0</v>
      </c>
      <c r="CM288" s="59">
        <f t="shared" si="396"/>
        <v>0</v>
      </c>
      <c r="CN288" s="58">
        <f t="shared" si="397"/>
        <v>0</v>
      </c>
      <c r="CP288" s="59">
        <f t="shared" si="398"/>
        <v>0</v>
      </c>
      <c r="CQ288" s="59">
        <f t="shared" si="399"/>
        <v>0</v>
      </c>
      <c r="CR288" s="59">
        <f t="shared" si="400"/>
        <v>0</v>
      </c>
      <c r="CS288" s="58">
        <f t="shared" si="401"/>
        <v>0</v>
      </c>
      <c r="CU288" s="59">
        <f t="shared" si="402"/>
        <v>0</v>
      </c>
      <c r="CV288" s="59">
        <f t="shared" si="403"/>
        <v>0</v>
      </c>
      <c r="CX288" s="59">
        <f t="shared" si="404"/>
        <v>0</v>
      </c>
      <c r="CY288" s="59">
        <f t="shared" si="405"/>
        <v>0</v>
      </c>
      <c r="CZ288" s="58">
        <f t="shared" si="406"/>
        <v>0</v>
      </c>
      <c r="DB288" s="59">
        <f t="shared" si="407"/>
        <v>0</v>
      </c>
      <c r="DC288" s="59">
        <f t="shared" si="408"/>
        <v>0</v>
      </c>
      <c r="DD288" s="58">
        <f t="shared" si="409"/>
        <v>0</v>
      </c>
      <c r="DF288" s="58">
        <f t="shared" si="410"/>
        <v>0</v>
      </c>
      <c r="DH288" s="58">
        <f t="shared" si="411"/>
        <v>0</v>
      </c>
      <c r="DJ288" s="57">
        <f t="shared" si="412"/>
        <v>0</v>
      </c>
      <c r="DK288" s="57">
        <f t="shared" si="413"/>
        <v>0</v>
      </c>
      <c r="DL288" s="59">
        <f t="shared" si="414"/>
        <v>0</v>
      </c>
      <c r="DM288" s="58">
        <f t="shared" si="415"/>
        <v>0</v>
      </c>
      <c r="DO288" s="56">
        <f t="shared" si="416"/>
        <v>0</v>
      </c>
      <c r="DP288" s="14">
        <f t="shared" si="417"/>
        <v>0</v>
      </c>
      <c r="DQ288" s="59">
        <f t="shared" si="418"/>
        <v>0</v>
      </c>
      <c r="DR288" s="49">
        <f t="shared" si="419"/>
        <v>0</v>
      </c>
      <c r="DT288" s="58">
        <f t="shared" si="420"/>
        <v>0</v>
      </c>
      <c r="DU288" s="58"/>
      <c r="DV288" s="59">
        <f t="shared" si="421"/>
        <v>0</v>
      </c>
      <c r="DX288" s="58">
        <f t="shared" si="422"/>
        <v>0</v>
      </c>
      <c r="EA288" s="59">
        <f t="shared" si="423"/>
        <v>0</v>
      </c>
      <c r="EB288" s="59">
        <f t="shared" si="424"/>
        <v>0</v>
      </c>
      <c r="EC288" s="58">
        <f t="shared" si="425"/>
        <v>0</v>
      </c>
      <c r="EE288" s="29">
        <f t="shared" si="426"/>
        <v>0</v>
      </c>
      <c r="EF288" s="29">
        <f t="shared" si="427"/>
        <v>0</v>
      </c>
      <c r="EG288" s="58">
        <f t="shared" si="428"/>
        <v>0</v>
      </c>
      <c r="EI288" s="58">
        <f t="shared" si="429"/>
        <v>0</v>
      </c>
      <c r="EK288" s="59">
        <v>286</v>
      </c>
      <c r="EL288" s="59">
        <f>APE!$N$91*EO287</f>
        <v>0</v>
      </c>
      <c r="EM288" s="59">
        <f>IF(EK288&gt;APE!$O$91,0,IF(EK288&gt;APE!$P$91,IF(APE!$E$91="SAC",APE!$C$93/(APE!$O$91-APE!$P$91),IF(APE!$E$91="PRICE",IF(EK288&gt;APE!$D$91,EN288-EL288,EN288-EL288-APE!$C$95/APE!$D$91),0)),0))</f>
        <v>0</v>
      </c>
      <c r="EN288" s="59">
        <f>IF(EK288&gt;APE!$O$91,0,IF(APE!$E$91="SAC",EL288+EM288,IF(APE!$E$91="PRICE",IF(EK288&gt;APE!$P$91,APE!$C$93*APE!$G$91,EL288),0)))</f>
        <v>0</v>
      </c>
      <c r="EO288" s="59">
        <f t="shared" si="430"/>
        <v>0</v>
      </c>
    </row>
    <row r="289" spans="21:145" x14ac:dyDescent="0.25">
      <c r="U289" s="61">
        <f t="shared" si="353"/>
        <v>54026</v>
      </c>
      <c r="V289" s="25">
        <f t="shared" si="351"/>
        <v>2047</v>
      </c>
      <c r="W289" s="25">
        <f t="shared" si="352"/>
        <v>11</v>
      </c>
      <c r="X289" s="25"/>
      <c r="Y289" s="25"/>
      <c r="Z289" s="62">
        <f t="shared" si="354"/>
        <v>0</v>
      </c>
      <c r="AA289" s="62">
        <f t="shared" si="355"/>
        <v>0</v>
      </c>
      <c r="AB289" s="62">
        <f t="shared" si="356"/>
        <v>0</v>
      </c>
      <c r="AC289" s="33">
        <f t="shared" si="357"/>
        <v>0</v>
      </c>
      <c r="AD289" s="69">
        <f t="shared" si="358"/>
        <v>0.82638155256713464</v>
      </c>
      <c r="AE289" s="70">
        <f t="shared" si="359"/>
        <v>0</v>
      </c>
      <c r="AF289" s="25"/>
      <c r="AG289" s="25"/>
      <c r="AH289" s="25"/>
      <c r="AI289" s="25"/>
      <c r="AJ289" s="25"/>
      <c r="AK289" s="25"/>
      <c r="AL289" s="25"/>
      <c r="AM289" s="75">
        <f t="shared" si="431"/>
        <v>0</v>
      </c>
      <c r="AN289" s="25"/>
      <c r="AO289" s="74">
        <f t="shared" si="360"/>
        <v>0</v>
      </c>
      <c r="AP289" s="75">
        <f t="shared" si="361"/>
        <v>0</v>
      </c>
      <c r="AQ289" s="76">
        <f t="shared" si="362"/>
        <v>0</v>
      </c>
      <c r="AR289" s="25"/>
      <c r="AS289" s="75">
        <f t="shared" si="363"/>
        <v>0</v>
      </c>
      <c r="AT289" s="74">
        <f t="shared" si="364"/>
        <v>0</v>
      </c>
      <c r="AU289" s="33">
        <f t="shared" si="365"/>
        <v>0</v>
      </c>
      <c r="AV289" s="25"/>
      <c r="AW289" s="74">
        <f t="shared" si="366"/>
        <v>0</v>
      </c>
      <c r="AX289" s="75">
        <f t="shared" si="367"/>
        <v>0</v>
      </c>
      <c r="AY289" s="76">
        <f t="shared" si="368"/>
        <v>0</v>
      </c>
      <c r="BB289" s="59">
        <f t="shared" si="369"/>
        <v>0</v>
      </c>
      <c r="BC289" s="59">
        <f t="shared" si="370"/>
        <v>0</v>
      </c>
      <c r="BD289" s="59">
        <f t="shared" si="371"/>
        <v>0</v>
      </c>
      <c r="BF289" s="59">
        <f t="shared" si="372"/>
        <v>0</v>
      </c>
      <c r="BG289" s="59">
        <f t="shared" si="373"/>
        <v>0</v>
      </c>
      <c r="BH289" s="59">
        <f t="shared" si="374"/>
        <v>0</v>
      </c>
      <c r="BI289" s="58">
        <f t="shared" si="375"/>
        <v>0</v>
      </c>
      <c r="BK289" s="59">
        <f t="shared" si="376"/>
        <v>0</v>
      </c>
      <c r="BL289" s="59">
        <f t="shared" si="377"/>
        <v>0</v>
      </c>
      <c r="BM289" s="59">
        <f t="shared" si="378"/>
        <v>0</v>
      </c>
      <c r="BN289" s="58">
        <f t="shared" si="379"/>
        <v>0</v>
      </c>
      <c r="BP289" s="58">
        <f t="shared" si="380"/>
        <v>0</v>
      </c>
      <c r="BR289" s="57">
        <f t="shared" si="381"/>
        <v>0</v>
      </c>
      <c r="BS289" s="57">
        <f t="shared" si="382"/>
        <v>0</v>
      </c>
      <c r="BT289" s="59">
        <f t="shared" si="383"/>
        <v>0</v>
      </c>
      <c r="BU289" s="58">
        <f t="shared" si="384"/>
        <v>0</v>
      </c>
      <c r="BW289" s="56">
        <f t="shared" si="385"/>
        <v>0</v>
      </c>
      <c r="BX289" s="14">
        <f t="shared" si="386"/>
        <v>0</v>
      </c>
      <c r="BY289" s="59">
        <f t="shared" si="387"/>
        <v>0</v>
      </c>
      <c r="BZ289" s="58">
        <f t="shared" si="388"/>
        <v>0</v>
      </c>
      <c r="CB289" s="58">
        <f t="shared" si="389"/>
        <v>0</v>
      </c>
      <c r="CD289" s="58">
        <f t="shared" si="390"/>
        <v>0</v>
      </c>
      <c r="CG289" s="59">
        <f t="shared" si="391"/>
        <v>0</v>
      </c>
      <c r="CH289" s="59">
        <f t="shared" si="392"/>
        <v>0</v>
      </c>
      <c r="CI289" s="59">
        <f t="shared" si="393"/>
        <v>0</v>
      </c>
      <c r="CK289" s="59">
        <f t="shared" si="394"/>
        <v>0</v>
      </c>
      <c r="CL289" s="59">
        <f t="shared" si="395"/>
        <v>0</v>
      </c>
      <c r="CM289" s="59">
        <f t="shared" si="396"/>
        <v>0</v>
      </c>
      <c r="CN289" s="58">
        <f t="shared" si="397"/>
        <v>0</v>
      </c>
      <c r="CP289" s="59">
        <f t="shared" si="398"/>
        <v>0</v>
      </c>
      <c r="CQ289" s="59">
        <f t="shared" si="399"/>
        <v>0</v>
      </c>
      <c r="CR289" s="59">
        <f t="shared" si="400"/>
        <v>0</v>
      </c>
      <c r="CS289" s="58">
        <f t="shared" si="401"/>
        <v>0</v>
      </c>
      <c r="CU289" s="59">
        <f t="shared" si="402"/>
        <v>0</v>
      </c>
      <c r="CV289" s="59">
        <f t="shared" si="403"/>
        <v>0</v>
      </c>
      <c r="CX289" s="59">
        <f t="shared" si="404"/>
        <v>0</v>
      </c>
      <c r="CY289" s="59">
        <f t="shared" si="405"/>
        <v>0</v>
      </c>
      <c r="CZ289" s="58">
        <f t="shared" si="406"/>
        <v>0</v>
      </c>
      <c r="DB289" s="59">
        <f t="shared" si="407"/>
        <v>0</v>
      </c>
      <c r="DC289" s="59">
        <f t="shared" si="408"/>
        <v>0</v>
      </c>
      <c r="DD289" s="58">
        <f t="shared" si="409"/>
        <v>0</v>
      </c>
      <c r="DF289" s="58">
        <f t="shared" si="410"/>
        <v>0</v>
      </c>
      <c r="DH289" s="58">
        <f t="shared" si="411"/>
        <v>0</v>
      </c>
      <c r="DJ289" s="57">
        <f t="shared" si="412"/>
        <v>0</v>
      </c>
      <c r="DK289" s="57">
        <f t="shared" si="413"/>
        <v>0</v>
      </c>
      <c r="DL289" s="59">
        <f t="shared" si="414"/>
        <v>0</v>
      </c>
      <c r="DM289" s="58">
        <f t="shared" si="415"/>
        <v>0</v>
      </c>
      <c r="DO289" s="56">
        <f t="shared" si="416"/>
        <v>0</v>
      </c>
      <c r="DP289" s="14">
        <f t="shared" si="417"/>
        <v>0</v>
      </c>
      <c r="DQ289" s="59">
        <f t="shared" si="418"/>
        <v>0</v>
      </c>
      <c r="DR289" s="49">
        <f t="shared" si="419"/>
        <v>0</v>
      </c>
      <c r="DT289" s="58">
        <f t="shared" si="420"/>
        <v>0</v>
      </c>
      <c r="DU289" s="58"/>
      <c r="DV289" s="59">
        <f t="shared" si="421"/>
        <v>0</v>
      </c>
      <c r="DX289" s="58">
        <f t="shared" si="422"/>
        <v>0</v>
      </c>
      <c r="EA289" s="59">
        <f t="shared" si="423"/>
        <v>0</v>
      </c>
      <c r="EB289" s="59">
        <f t="shared" si="424"/>
        <v>0</v>
      </c>
      <c r="EC289" s="58">
        <f t="shared" si="425"/>
        <v>0</v>
      </c>
      <c r="EE289" s="29">
        <f t="shared" si="426"/>
        <v>0</v>
      </c>
      <c r="EF289" s="29">
        <f t="shared" si="427"/>
        <v>0</v>
      </c>
      <c r="EG289" s="58">
        <f t="shared" si="428"/>
        <v>0</v>
      </c>
      <c r="EI289" s="58">
        <f t="shared" si="429"/>
        <v>0</v>
      </c>
      <c r="EK289" s="59">
        <v>287</v>
      </c>
      <c r="EL289" s="59">
        <f>APE!$N$91*EO288</f>
        <v>0</v>
      </c>
      <c r="EM289" s="59">
        <f>IF(EK289&gt;APE!$O$91,0,IF(EK289&gt;APE!$P$91,IF(APE!$E$91="SAC",APE!$C$93/(APE!$O$91-APE!$P$91),IF(APE!$E$91="PRICE",IF(EK289&gt;APE!$D$91,EN289-EL289,EN289-EL289-APE!$C$95/APE!$D$91),0)),0))</f>
        <v>0</v>
      </c>
      <c r="EN289" s="59">
        <f>IF(EK289&gt;APE!$O$91,0,IF(APE!$E$91="SAC",EL289+EM289,IF(APE!$E$91="PRICE",IF(EK289&gt;APE!$P$91,APE!$C$93*APE!$G$91,EL289),0)))</f>
        <v>0</v>
      </c>
      <c r="EO289" s="59">
        <f t="shared" si="430"/>
        <v>0</v>
      </c>
    </row>
    <row r="290" spans="21:145" x14ac:dyDescent="0.25">
      <c r="U290" s="61">
        <f t="shared" si="353"/>
        <v>54057</v>
      </c>
      <c r="V290" s="25">
        <f t="shared" si="351"/>
        <v>2047</v>
      </c>
      <c r="W290" s="25">
        <f t="shared" si="352"/>
        <v>12</v>
      </c>
      <c r="X290" s="25"/>
      <c r="Y290" s="25"/>
      <c r="Z290" s="62">
        <f t="shared" si="354"/>
        <v>0</v>
      </c>
      <c r="AA290" s="62">
        <f t="shared" si="355"/>
        <v>0</v>
      </c>
      <c r="AB290" s="62">
        <f t="shared" si="356"/>
        <v>0</v>
      </c>
      <c r="AC290" s="33">
        <f t="shared" si="357"/>
        <v>0</v>
      </c>
      <c r="AD290" s="69">
        <f t="shared" si="358"/>
        <v>0.82583264131106893</v>
      </c>
      <c r="AE290" s="70">
        <f t="shared" si="359"/>
        <v>0</v>
      </c>
      <c r="AF290" s="25"/>
      <c r="AG290" s="25"/>
      <c r="AH290" s="25"/>
      <c r="AI290" s="25"/>
      <c r="AJ290" s="25"/>
      <c r="AK290" s="25"/>
      <c r="AL290" s="25"/>
      <c r="AM290" s="75">
        <f t="shared" si="431"/>
        <v>0</v>
      </c>
      <c r="AN290" s="25"/>
      <c r="AO290" s="74">
        <f t="shared" si="360"/>
        <v>0</v>
      </c>
      <c r="AP290" s="75">
        <f t="shared" si="361"/>
        <v>0</v>
      </c>
      <c r="AQ290" s="76">
        <f t="shared" si="362"/>
        <v>0</v>
      </c>
      <c r="AR290" s="25"/>
      <c r="AS290" s="75">
        <f t="shared" si="363"/>
        <v>0</v>
      </c>
      <c r="AT290" s="74">
        <f t="shared" si="364"/>
        <v>0</v>
      </c>
      <c r="AU290" s="33">
        <f t="shared" si="365"/>
        <v>0</v>
      </c>
      <c r="AV290" s="25"/>
      <c r="AW290" s="74">
        <f t="shared" si="366"/>
        <v>0</v>
      </c>
      <c r="AX290" s="75">
        <f t="shared" si="367"/>
        <v>0</v>
      </c>
      <c r="AY290" s="76">
        <f t="shared" si="368"/>
        <v>0</v>
      </c>
      <c r="BB290" s="59">
        <f t="shared" si="369"/>
        <v>0</v>
      </c>
      <c r="BC290" s="59">
        <f t="shared" si="370"/>
        <v>0</v>
      </c>
      <c r="BD290" s="59">
        <f t="shared" si="371"/>
        <v>0</v>
      </c>
      <c r="BF290" s="59">
        <f t="shared" si="372"/>
        <v>0</v>
      </c>
      <c r="BG290" s="59">
        <f t="shared" si="373"/>
        <v>0</v>
      </c>
      <c r="BH290" s="59">
        <f t="shared" si="374"/>
        <v>0</v>
      </c>
      <c r="BI290" s="58">
        <f t="shared" si="375"/>
        <v>0</v>
      </c>
      <c r="BK290" s="59">
        <f t="shared" si="376"/>
        <v>0</v>
      </c>
      <c r="BL290" s="59">
        <f t="shared" si="377"/>
        <v>0</v>
      </c>
      <c r="BM290" s="59">
        <f t="shared" si="378"/>
        <v>0</v>
      </c>
      <c r="BN290" s="58">
        <f t="shared" si="379"/>
        <v>0</v>
      </c>
      <c r="BP290" s="58">
        <f t="shared" si="380"/>
        <v>0</v>
      </c>
      <c r="BR290" s="57">
        <f t="shared" si="381"/>
        <v>0</v>
      </c>
      <c r="BS290" s="57">
        <f t="shared" si="382"/>
        <v>0</v>
      </c>
      <c r="BT290" s="59">
        <f t="shared" si="383"/>
        <v>0</v>
      </c>
      <c r="BU290" s="58">
        <f t="shared" si="384"/>
        <v>0</v>
      </c>
      <c r="BW290" s="56">
        <f t="shared" si="385"/>
        <v>0</v>
      </c>
      <c r="BX290" s="14">
        <f t="shared" si="386"/>
        <v>0</v>
      </c>
      <c r="BY290" s="59">
        <f t="shared" si="387"/>
        <v>0</v>
      </c>
      <c r="BZ290" s="58">
        <f t="shared" si="388"/>
        <v>0</v>
      </c>
      <c r="CB290" s="58">
        <f t="shared" si="389"/>
        <v>0</v>
      </c>
      <c r="CD290" s="58">
        <f t="shared" si="390"/>
        <v>0</v>
      </c>
      <c r="CG290" s="59">
        <f t="shared" si="391"/>
        <v>0</v>
      </c>
      <c r="CH290" s="59">
        <f t="shared" si="392"/>
        <v>0</v>
      </c>
      <c r="CI290" s="59">
        <f t="shared" si="393"/>
        <v>0</v>
      </c>
      <c r="CK290" s="59">
        <f t="shared" si="394"/>
        <v>0</v>
      </c>
      <c r="CL290" s="59">
        <f t="shared" si="395"/>
        <v>0</v>
      </c>
      <c r="CM290" s="59">
        <f t="shared" si="396"/>
        <v>0</v>
      </c>
      <c r="CN290" s="58">
        <f t="shared" si="397"/>
        <v>0</v>
      </c>
      <c r="CP290" s="59">
        <f t="shared" si="398"/>
        <v>0</v>
      </c>
      <c r="CQ290" s="59">
        <f t="shared" si="399"/>
        <v>0</v>
      </c>
      <c r="CR290" s="59">
        <f t="shared" si="400"/>
        <v>0</v>
      </c>
      <c r="CS290" s="58">
        <f t="shared" si="401"/>
        <v>0</v>
      </c>
      <c r="CU290" s="59">
        <f t="shared" si="402"/>
        <v>0</v>
      </c>
      <c r="CV290" s="59">
        <f t="shared" si="403"/>
        <v>0</v>
      </c>
      <c r="CX290" s="59">
        <f t="shared" si="404"/>
        <v>0</v>
      </c>
      <c r="CY290" s="59">
        <f t="shared" si="405"/>
        <v>0</v>
      </c>
      <c r="CZ290" s="58">
        <f t="shared" si="406"/>
        <v>0</v>
      </c>
      <c r="DB290" s="59">
        <f t="shared" si="407"/>
        <v>0</v>
      </c>
      <c r="DC290" s="59">
        <f t="shared" si="408"/>
        <v>0</v>
      </c>
      <c r="DD290" s="58">
        <f t="shared" si="409"/>
        <v>0</v>
      </c>
      <c r="DF290" s="58">
        <f t="shared" si="410"/>
        <v>0</v>
      </c>
      <c r="DH290" s="58">
        <f t="shared" si="411"/>
        <v>0</v>
      </c>
      <c r="DJ290" s="57">
        <f t="shared" si="412"/>
        <v>0</v>
      </c>
      <c r="DK290" s="57">
        <f t="shared" si="413"/>
        <v>0</v>
      </c>
      <c r="DL290" s="59">
        <f t="shared" si="414"/>
        <v>0</v>
      </c>
      <c r="DM290" s="58">
        <f t="shared" si="415"/>
        <v>0</v>
      </c>
      <c r="DO290" s="56">
        <f t="shared" si="416"/>
        <v>0</v>
      </c>
      <c r="DP290" s="14">
        <f t="shared" si="417"/>
        <v>0</v>
      </c>
      <c r="DQ290" s="59">
        <f t="shared" si="418"/>
        <v>0</v>
      </c>
      <c r="DR290" s="49">
        <f t="shared" si="419"/>
        <v>0</v>
      </c>
      <c r="DT290" s="58">
        <f t="shared" si="420"/>
        <v>0</v>
      </c>
      <c r="DU290" s="58"/>
      <c r="DV290" s="59">
        <f t="shared" si="421"/>
        <v>0</v>
      </c>
      <c r="DX290" s="58">
        <f t="shared" si="422"/>
        <v>0</v>
      </c>
      <c r="EA290" s="59">
        <f t="shared" si="423"/>
        <v>0</v>
      </c>
      <c r="EB290" s="59">
        <f t="shared" si="424"/>
        <v>0</v>
      </c>
      <c r="EC290" s="58">
        <f t="shared" si="425"/>
        <v>0</v>
      </c>
      <c r="EE290" s="29">
        <f t="shared" si="426"/>
        <v>0</v>
      </c>
      <c r="EF290" s="29">
        <f t="shared" si="427"/>
        <v>0</v>
      </c>
      <c r="EG290" s="58">
        <f t="shared" si="428"/>
        <v>0</v>
      </c>
      <c r="EI290" s="58">
        <f t="shared" si="429"/>
        <v>0</v>
      </c>
      <c r="EK290" s="59">
        <v>288</v>
      </c>
      <c r="EL290" s="59">
        <f>APE!$N$91*EO289</f>
        <v>0</v>
      </c>
      <c r="EM290" s="59">
        <f>IF(EK290&gt;APE!$O$91,0,IF(EK290&gt;APE!$P$91,IF(APE!$E$91="SAC",APE!$C$93/(APE!$O$91-APE!$P$91),IF(APE!$E$91="PRICE",IF(EK290&gt;APE!$D$91,EN290-EL290,EN290-EL290-APE!$C$95/APE!$D$91),0)),0))</f>
        <v>0</v>
      </c>
      <c r="EN290" s="59">
        <f>IF(EK290&gt;APE!$O$91,0,IF(APE!$E$91="SAC",EL290+EM290,IF(APE!$E$91="PRICE",IF(EK290&gt;APE!$P$91,APE!$C$93*APE!$G$91,EL290),0)))</f>
        <v>0</v>
      </c>
      <c r="EO290" s="59">
        <f t="shared" si="430"/>
        <v>0</v>
      </c>
    </row>
    <row r="291" spans="21:145" x14ac:dyDescent="0.25">
      <c r="U291" s="61">
        <f t="shared" si="353"/>
        <v>54088</v>
      </c>
      <c r="V291" s="25">
        <f t="shared" si="351"/>
        <v>2048</v>
      </c>
      <c r="W291" s="25">
        <f t="shared" si="352"/>
        <v>1</v>
      </c>
      <c r="X291" s="25"/>
      <c r="Y291" s="25"/>
      <c r="Z291" s="62">
        <f t="shared" si="354"/>
        <v>0</v>
      </c>
      <c r="AA291" s="62">
        <f t="shared" si="355"/>
        <v>0</v>
      </c>
      <c r="AB291" s="62">
        <f t="shared" si="356"/>
        <v>0</v>
      </c>
      <c r="AC291" s="33">
        <f t="shared" si="357"/>
        <v>0</v>
      </c>
      <c r="AD291" s="69">
        <f t="shared" si="358"/>
        <v>0.82528409466087582</v>
      </c>
      <c r="AE291" s="70">
        <f t="shared" si="359"/>
        <v>0</v>
      </c>
      <c r="AF291" s="25"/>
      <c r="AG291" s="25"/>
      <c r="AH291" s="25"/>
      <c r="AI291" s="25"/>
      <c r="AJ291" s="25"/>
      <c r="AK291" s="25"/>
      <c r="AL291" s="25"/>
      <c r="AM291" s="75">
        <f t="shared" si="431"/>
        <v>0</v>
      </c>
      <c r="AN291" s="25"/>
      <c r="AO291" s="74">
        <f t="shared" si="360"/>
        <v>0</v>
      </c>
      <c r="AP291" s="75">
        <f t="shared" si="361"/>
        <v>0</v>
      </c>
      <c r="AQ291" s="76">
        <f t="shared" si="362"/>
        <v>0</v>
      </c>
      <c r="AR291" s="25"/>
      <c r="AS291" s="75">
        <f t="shared" si="363"/>
        <v>0</v>
      </c>
      <c r="AT291" s="74">
        <f t="shared" si="364"/>
        <v>0</v>
      </c>
      <c r="AU291" s="33">
        <f t="shared" si="365"/>
        <v>0</v>
      </c>
      <c r="AV291" s="25"/>
      <c r="AW291" s="74">
        <f t="shared" si="366"/>
        <v>0</v>
      </c>
      <c r="AX291" s="75">
        <f t="shared" si="367"/>
        <v>0</v>
      </c>
      <c r="AY291" s="76">
        <f t="shared" si="368"/>
        <v>0</v>
      </c>
      <c r="BB291" s="59">
        <f t="shared" si="369"/>
        <v>0</v>
      </c>
      <c r="BC291" s="59">
        <f t="shared" si="370"/>
        <v>0</v>
      </c>
      <c r="BD291" s="59">
        <f t="shared" si="371"/>
        <v>0</v>
      </c>
      <c r="BF291" s="59">
        <f t="shared" si="372"/>
        <v>0</v>
      </c>
      <c r="BG291" s="59">
        <f t="shared" si="373"/>
        <v>0</v>
      </c>
      <c r="BH291" s="59">
        <f t="shared" si="374"/>
        <v>0</v>
      </c>
      <c r="BI291" s="58">
        <f t="shared" si="375"/>
        <v>0</v>
      </c>
      <c r="BK291" s="59">
        <f t="shared" si="376"/>
        <v>0</v>
      </c>
      <c r="BL291" s="59">
        <f t="shared" si="377"/>
        <v>0</v>
      </c>
      <c r="BM291" s="59">
        <f t="shared" si="378"/>
        <v>0</v>
      </c>
      <c r="BN291" s="58">
        <f t="shared" si="379"/>
        <v>0</v>
      </c>
      <c r="BP291" s="58">
        <f t="shared" si="380"/>
        <v>0</v>
      </c>
      <c r="BR291" s="57">
        <f t="shared" si="381"/>
        <v>0</v>
      </c>
      <c r="BS291" s="57">
        <f t="shared" si="382"/>
        <v>0</v>
      </c>
      <c r="BT291" s="59">
        <f t="shared" si="383"/>
        <v>0</v>
      </c>
      <c r="BU291" s="58">
        <f t="shared" si="384"/>
        <v>0</v>
      </c>
      <c r="BW291" s="56">
        <f t="shared" si="385"/>
        <v>0</v>
      </c>
      <c r="BX291" s="14">
        <f t="shared" si="386"/>
        <v>0</v>
      </c>
      <c r="BY291" s="59">
        <f t="shared" si="387"/>
        <v>0</v>
      </c>
      <c r="BZ291" s="58">
        <f t="shared" si="388"/>
        <v>0</v>
      </c>
      <c r="CB291" s="58">
        <f t="shared" si="389"/>
        <v>0</v>
      </c>
      <c r="CD291" s="58">
        <f t="shared" si="390"/>
        <v>0</v>
      </c>
      <c r="CG291" s="59">
        <f t="shared" si="391"/>
        <v>0</v>
      </c>
      <c r="CH291" s="59">
        <f t="shared" si="392"/>
        <v>0</v>
      </c>
      <c r="CI291" s="59">
        <f t="shared" si="393"/>
        <v>0</v>
      </c>
      <c r="CK291" s="59">
        <f t="shared" si="394"/>
        <v>0</v>
      </c>
      <c r="CL291" s="59">
        <f t="shared" si="395"/>
        <v>0</v>
      </c>
      <c r="CM291" s="59">
        <f t="shared" si="396"/>
        <v>0</v>
      </c>
      <c r="CN291" s="58">
        <f t="shared" si="397"/>
        <v>0</v>
      </c>
      <c r="CP291" s="59">
        <f t="shared" si="398"/>
        <v>0</v>
      </c>
      <c r="CQ291" s="59">
        <f t="shared" si="399"/>
        <v>0</v>
      </c>
      <c r="CR291" s="59">
        <f t="shared" si="400"/>
        <v>0</v>
      </c>
      <c r="CS291" s="58">
        <f t="shared" si="401"/>
        <v>0</v>
      </c>
      <c r="CU291" s="59">
        <f t="shared" si="402"/>
        <v>0</v>
      </c>
      <c r="CV291" s="59">
        <f t="shared" si="403"/>
        <v>0</v>
      </c>
      <c r="CX291" s="59">
        <f t="shared" si="404"/>
        <v>0</v>
      </c>
      <c r="CY291" s="59">
        <f t="shared" si="405"/>
        <v>0</v>
      </c>
      <c r="CZ291" s="58">
        <f t="shared" si="406"/>
        <v>0</v>
      </c>
      <c r="DB291" s="59">
        <f t="shared" si="407"/>
        <v>0</v>
      </c>
      <c r="DC291" s="59">
        <f t="shared" si="408"/>
        <v>0</v>
      </c>
      <c r="DD291" s="58">
        <f t="shared" si="409"/>
        <v>0</v>
      </c>
      <c r="DF291" s="58">
        <f t="shared" si="410"/>
        <v>0</v>
      </c>
      <c r="DH291" s="58">
        <f t="shared" si="411"/>
        <v>0</v>
      </c>
      <c r="DJ291" s="57">
        <f t="shared" si="412"/>
        <v>0</v>
      </c>
      <c r="DK291" s="57">
        <f t="shared" si="413"/>
        <v>0</v>
      </c>
      <c r="DL291" s="59">
        <f t="shared" si="414"/>
        <v>0</v>
      </c>
      <c r="DM291" s="58">
        <f t="shared" si="415"/>
        <v>0</v>
      </c>
      <c r="DO291" s="56">
        <f t="shared" si="416"/>
        <v>0</v>
      </c>
      <c r="DP291" s="14">
        <f t="shared" si="417"/>
        <v>0</v>
      </c>
      <c r="DQ291" s="59">
        <f t="shared" si="418"/>
        <v>0</v>
      </c>
      <c r="DR291" s="49">
        <f t="shared" si="419"/>
        <v>0</v>
      </c>
      <c r="DT291" s="58">
        <f t="shared" si="420"/>
        <v>0</v>
      </c>
      <c r="DU291" s="58"/>
      <c r="DV291" s="59">
        <f t="shared" si="421"/>
        <v>0</v>
      </c>
      <c r="DX291" s="58">
        <f t="shared" si="422"/>
        <v>0</v>
      </c>
      <c r="EA291" s="59">
        <f t="shared" si="423"/>
        <v>0</v>
      </c>
      <c r="EB291" s="59">
        <f t="shared" si="424"/>
        <v>0</v>
      </c>
      <c r="EC291" s="58">
        <f t="shared" si="425"/>
        <v>0</v>
      </c>
      <c r="EE291" s="29">
        <f t="shared" si="426"/>
        <v>0</v>
      </c>
      <c r="EF291" s="29">
        <f t="shared" si="427"/>
        <v>0</v>
      </c>
      <c r="EG291" s="58">
        <f t="shared" si="428"/>
        <v>0</v>
      </c>
      <c r="EI291" s="58">
        <f t="shared" si="429"/>
        <v>0</v>
      </c>
      <c r="EK291" s="59">
        <v>289</v>
      </c>
      <c r="EL291" s="59">
        <f>APE!$N$91*EO290</f>
        <v>0</v>
      </c>
      <c r="EM291" s="59">
        <f>IF(EK291&gt;APE!$O$91,0,IF(EK291&gt;APE!$P$91,IF(APE!$E$91="SAC",APE!$C$93/(APE!$O$91-APE!$P$91),IF(APE!$E$91="PRICE",IF(EK291&gt;APE!$D$91,EN291-EL291,EN291-EL291-APE!$C$95/APE!$D$91),0)),0))</f>
        <v>0</v>
      </c>
      <c r="EN291" s="59">
        <f>IF(EK291&gt;APE!$O$91,0,IF(APE!$E$91="SAC",EL291+EM291,IF(APE!$E$91="PRICE",IF(EK291&gt;APE!$P$91,APE!$C$93*APE!$G$91,EL291),0)))</f>
        <v>0</v>
      </c>
      <c r="EO291" s="59">
        <f t="shared" si="430"/>
        <v>0</v>
      </c>
    </row>
    <row r="292" spans="21:145" x14ac:dyDescent="0.25">
      <c r="U292" s="61">
        <f t="shared" si="353"/>
        <v>54117</v>
      </c>
      <c r="V292" s="25">
        <f t="shared" si="351"/>
        <v>2048</v>
      </c>
      <c r="W292" s="25">
        <f t="shared" si="352"/>
        <v>2</v>
      </c>
      <c r="X292" s="25"/>
      <c r="Y292" s="25"/>
      <c r="Z292" s="62">
        <f t="shared" si="354"/>
        <v>0</v>
      </c>
      <c r="AA292" s="62">
        <f t="shared" si="355"/>
        <v>0</v>
      </c>
      <c r="AB292" s="62">
        <f t="shared" si="356"/>
        <v>0</v>
      </c>
      <c r="AC292" s="33">
        <f t="shared" si="357"/>
        <v>0</v>
      </c>
      <c r="AD292" s="69">
        <f t="shared" si="358"/>
        <v>0.82473591237437138</v>
      </c>
      <c r="AE292" s="70">
        <f t="shared" si="359"/>
        <v>0</v>
      </c>
      <c r="AF292" s="25"/>
      <c r="AG292" s="25"/>
      <c r="AH292" s="25"/>
      <c r="AI292" s="25"/>
      <c r="AJ292" s="25"/>
      <c r="AK292" s="25"/>
      <c r="AL292" s="25"/>
      <c r="AM292" s="75">
        <f t="shared" si="431"/>
        <v>0</v>
      </c>
      <c r="AN292" s="25"/>
      <c r="AO292" s="74">
        <f t="shared" si="360"/>
        <v>0</v>
      </c>
      <c r="AP292" s="75">
        <f t="shared" si="361"/>
        <v>0</v>
      </c>
      <c r="AQ292" s="76">
        <f t="shared" si="362"/>
        <v>0</v>
      </c>
      <c r="AR292" s="25"/>
      <c r="AS292" s="75">
        <f t="shared" si="363"/>
        <v>0</v>
      </c>
      <c r="AT292" s="74">
        <f t="shared" si="364"/>
        <v>0</v>
      </c>
      <c r="AU292" s="33">
        <f t="shared" si="365"/>
        <v>0</v>
      </c>
      <c r="AV292" s="25"/>
      <c r="AW292" s="74">
        <f t="shared" si="366"/>
        <v>0</v>
      </c>
      <c r="AX292" s="75">
        <f t="shared" si="367"/>
        <v>0</v>
      </c>
      <c r="AY292" s="76">
        <f t="shared" si="368"/>
        <v>0</v>
      </c>
      <c r="BB292" s="59">
        <f t="shared" si="369"/>
        <v>0</v>
      </c>
      <c r="BC292" s="59">
        <f t="shared" si="370"/>
        <v>0</v>
      </c>
      <c r="BD292" s="59">
        <f t="shared" si="371"/>
        <v>0</v>
      </c>
      <c r="BF292" s="59">
        <f t="shared" si="372"/>
        <v>0</v>
      </c>
      <c r="BG292" s="59">
        <f t="shared" si="373"/>
        <v>0</v>
      </c>
      <c r="BH292" s="59">
        <f t="shared" si="374"/>
        <v>0</v>
      </c>
      <c r="BI292" s="58">
        <f t="shared" si="375"/>
        <v>0</v>
      </c>
      <c r="BK292" s="59">
        <f t="shared" si="376"/>
        <v>0</v>
      </c>
      <c r="BL292" s="59">
        <f t="shared" si="377"/>
        <v>0</v>
      </c>
      <c r="BM292" s="59">
        <f t="shared" si="378"/>
        <v>0</v>
      </c>
      <c r="BN292" s="58">
        <f t="shared" si="379"/>
        <v>0</v>
      </c>
      <c r="BP292" s="58">
        <f t="shared" si="380"/>
        <v>0</v>
      </c>
      <c r="BR292" s="57">
        <f t="shared" si="381"/>
        <v>0</v>
      </c>
      <c r="BS292" s="57">
        <f t="shared" si="382"/>
        <v>0</v>
      </c>
      <c r="BT292" s="59">
        <f t="shared" si="383"/>
        <v>0</v>
      </c>
      <c r="BU292" s="58">
        <f t="shared" si="384"/>
        <v>0</v>
      </c>
      <c r="BW292" s="56">
        <f t="shared" si="385"/>
        <v>0</v>
      </c>
      <c r="BX292" s="14">
        <f t="shared" si="386"/>
        <v>0</v>
      </c>
      <c r="BY292" s="59">
        <f t="shared" si="387"/>
        <v>0</v>
      </c>
      <c r="BZ292" s="58">
        <f t="shared" si="388"/>
        <v>0</v>
      </c>
      <c r="CB292" s="58">
        <f t="shared" si="389"/>
        <v>0</v>
      </c>
      <c r="CD292" s="58">
        <f t="shared" si="390"/>
        <v>0</v>
      </c>
      <c r="CG292" s="59">
        <f t="shared" si="391"/>
        <v>0</v>
      </c>
      <c r="CH292" s="59">
        <f t="shared" si="392"/>
        <v>0</v>
      </c>
      <c r="CI292" s="59">
        <f t="shared" si="393"/>
        <v>0</v>
      </c>
      <c r="CK292" s="59">
        <f t="shared" si="394"/>
        <v>0</v>
      </c>
      <c r="CL292" s="59">
        <f t="shared" si="395"/>
        <v>0</v>
      </c>
      <c r="CM292" s="59">
        <f t="shared" si="396"/>
        <v>0</v>
      </c>
      <c r="CN292" s="58">
        <f t="shared" si="397"/>
        <v>0</v>
      </c>
      <c r="CP292" s="59">
        <f t="shared" si="398"/>
        <v>0</v>
      </c>
      <c r="CQ292" s="59">
        <f t="shared" si="399"/>
        <v>0</v>
      </c>
      <c r="CR292" s="59">
        <f t="shared" si="400"/>
        <v>0</v>
      </c>
      <c r="CS292" s="58">
        <f t="shared" si="401"/>
        <v>0</v>
      </c>
      <c r="CU292" s="59">
        <f t="shared" si="402"/>
        <v>0</v>
      </c>
      <c r="CV292" s="59">
        <f t="shared" si="403"/>
        <v>0</v>
      </c>
      <c r="CX292" s="59">
        <f t="shared" si="404"/>
        <v>0</v>
      </c>
      <c r="CY292" s="59">
        <f t="shared" si="405"/>
        <v>0</v>
      </c>
      <c r="CZ292" s="58">
        <f t="shared" si="406"/>
        <v>0</v>
      </c>
      <c r="DB292" s="59">
        <f t="shared" si="407"/>
        <v>0</v>
      </c>
      <c r="DC292" s="59">
        <f t="shared" si="408"/>
        <v>0</v>
      </c>
      <c r="DD292" s="58">
        <f t="shared" si="409"/>
        <v>0</v>
      </c>
      <c r="DF292" s="58">
        <f t="shared" si="410"/>
        <v>0</v>
      </c>
      <c r="DH292" s="58">
        <f t="shared" si="411"/>
        <v>0</v>
      </c>
      <c r="DJ292" s="57">
        <f t="shared" si="412"/>
        <v>0</v>
      </c>
      <c r="DK292" s="57">
        <f t="shared" si="413"/>
        <v>0</v>
      </c>
      <c r="DL292" s="59">
        <f t="shared" si="414"/>
        <v>0</v>
      </c>
      <c r="DM292" s="58">
        <f t="shared" si="415"/>
        <v>0</v>
      </c>
      <c r="DO292" s="56">
        <f t="shared" si="416"/>
        <v>0</v>
      </c>
      <c r="DP292" s="14">
        <f t="shared" si="417"/>
        <v>0</v>
      </c>
      <c r="DQ292" s="59">
        <f t="shared" si="418"/>
        <v>0</v>
      </c>
      <c r="DR292" s="49">
        <f t="shared" si="419"/>
        <v>0</v>
      </c>
      <c r="DT292" s="58">
        <f t="shared" si="420"/>
        <v>0</v>
      </c>
      <c r="DU292" s="58"/>
      <c r="DV292" s="59">
        <f t="shared" si="421"/>
        <v>0</v>
      </c>
      <c r="DX292" s="58">
        <f t="shared" si="422"/>
        <v>0</v>
      </c>
      <c r="EA292" s="59">
        <f t="shared" si="423"/>
        <v>0</v>
      </c>
      <c r="EB292" s="59">
        <f t="shared" si="424"/>
        <v>0</v>
      </c>
      <c r="EC292" s="58">
        <f t="shared" si="425"/>
        <v>0</v>
      </c>
      <c r="EE292" s="29">
        <f t="shared" si="426"/>
        <v>0</v>
      </c>
      <c r="EF292" s="29">
        <f t="shared" si="427"/>
        <v>0</v>
      </c>
      <c r="EG292" s="58">
        <f t="shared" si="428"/>
        <v>0</v>
      </c>
      <c r="EI292" s="58">
        <f t="shared" si="429"/>
        <v>0</v>
      </c>
      <c r="EK292" s="59">
        <v>290</v>
      </c>
      <c r="EL292" s="59">
        <f>APE!$N$91*EO291</f>
        <v>0</v>
      </c>
      <c r="EM292" s="59">
        <f>IF(EK292&gt;APE!$O$91,0,IF(EK292&gt;APE!$P$91,IF(APE!$E$91="SAC",APE!$C$93/(APE!$O$91-APE!$P$91),IF(APE!$E$91="PRICE",IF(EK292&gt;APE!$D$91,EN292-EL292,EN292-EL292-APE!$C$95/APE!$D$91),0)),0))</f>
        <v>0</v>
      </c>
      <c r="EN292" s="59">
        <f>IF(EK292&gt;APE!$O$91,0,IF(APE!$E$91="SAC",EL292+EM292,IF(APE!$E$91="PRICE",IF(EK292&gt;APE!$P$91,APE!$C$93*APE!$G$91,EL292),0)))</f>
        <v>0</v>
      </c>
      <c r="EO292" s="59">
        <f t="shared" si="430"/>
        <v>0</v>
      </c>
    </row>
    <row r="293" spans="21:145" x14ac:dyDescent="0.25">
      <c r="U293" s="61">
        <f t="shared" si="353"/>
        <v>54148</v>
      </c>
      <c r="V293" s="25">
        <f t="shared" si="351"/>
        <v>2048</v>
      </c>
      <c r="W293" s="25">
        <f t="shared" si="352"/>
        <v>3</v>
      </c>
      <c r="X293" s="25"/>
      <c r="Y293" s="25"/>
      <c r="Z293" s="62">
        <f t="shared" si="354"/>
        <v>0</v>
      </c>
      <c r="AA293" s="62">
        <f t="shared" si="355"/>
        <v>0</v>
      </c>
      <c r="AB293" s="62">
        <f t="shared" si="356"/>
        <v>0</v>
      </c>
      <c r="AC293" s="33">
        <f t="shared" si="357"/>
        <v>0</v>
      </c>
      <c r="AD293" s="69">
        <f t="shared" si="358"/>
        <v>0.82418809420953265</v>
      </c>
      <c r="AE293" s="70">
        <f t="shared" si="359"/>
        <v>0</v>
      </c>
      <c r="AF293" s="25"/>
      <c r="AG293" s="25"/>
      <c r="AH293" s="25"/>
      <c r="AI293" s="25"/>
      <c r="AJ293" s="25"/>
      <c r="AK293" s="25"/>
      <c r="AL293" s="25"/>
      <c r="AM293" s="75">
        <f t="shared" si="431"/>
        <v>0</v>
      </c>
      <c r="AN293" s="25"/>
      <c r="AO293" s="74">
        <f t="shared" si="360"/>
        <v>0</v>
      </c>
      <c r="AP293" s="75">
        <f t="shared" si="361"/>
        <v>0</v>
      </c>
      <c r="AQ293" s="76">
        <f t="shared" si="362"/>
        <v>0</v>
      </c>
      <c r="AR293" s="25"/>
      <c r="AS293" s="75">
        <f t="shared" si="363"/>
        <v>0</v>
      </c>
      <c r="AT293" s="74">
        <f t="shared" si="364"/>
        <v>0</v>
      </c>
      <c r="AU293" s="33">
        <f t="shared" si="365"/>
        <v>0</v>
      </c>
      <c r="AV293" s="25"/>
      <c r="AW293" s="74">
        <f t="shared" si="366"/>
        <v>0</v>
      </c>
      <c r="AX293" s="75">
        <f t="shared" si="367"/>
        <v>0</v>
      </c>
      <c r="AY293" s="76">
        <f t="shared" si="368"/>
        <v>0</v>
      </c>
      <c r="BB293" s="59">
        <f t="shared" si="369"/>
        <v>0</v>
      </c>
      <c r="BC293" s="59">
        <f t="shared" si="370"/>
        <v>0</v>
      </c>
      <c r="BD293" s="59">
        <f t="shared" si="371"/>
        <v>0</v>
      </c>
      <c r="BF293" s="59">
        <f t="shared" si="372"/>
        <v>0</v>
      </c>
      <c r="BG293" s="59">
        <f t="shared" si="373"/>
        <v>0</v>
      </c>
      <c r="BH293" s="59">
        <f t="shared" si="374"/>
        <v>0</v>
      </c>
      <c r="BI293" s="58">
        <f t="shared" si="375"/>
        <v>0</v>
      </c>
      <c r="BK293" s="59">
        <f t="shared" si="376"/>
        <v>0</v>
      </c>
      <c r="BL293" s="59">
        <f t="shared" si="377"/>
        <v>0</v>
      </c>
      <c r="BM293" s="59">
        <f t="shared" si="378"/>
        <v>0</v>
      </c>
      <c r="BN293" s="58">
        <f t="shared" si="379"/>
        <v>0</v>
      </c>
      <c r="BP293" s="58">
        <f t="shared" si="380"/>
        <v>0</v>
      </c>
      <c r="BR293" s="57">
        <f t="shared" si="381"/>
        <v>0</v>
      </c>
      <c r="BS293" s="57">
        <f t="shared" si="382"/>
        <v>0</v>
      </c>
      <c r="BT293" s="59">
        <f t="shared" si="383"/>
        <v>0</v>
      </c>
      <c r="BU293" s="58">
        <f t="shared" si="384"/>
        <v>0</v>
      </c>
      <c r="BW293" s="56">
        <f t="shared" si="385"/>
        <v>0</v>
      </c>
      <c r="BX293" s="14">
        <f t="shared" si="386"/>
        <v>0</v>
      </c>
      <c r="BY293" s="59">
        <f t="shared" si="387"/>
        <v>0</v>
      </c>
      <c r="BZ293" s="58">
        <f t="shared" si="388"/>
        <v>0</v>
      </c>
      <c r="CB293" s="58">
        <f t="shared" si="389"/>
        <v>0</v>
      </c>
      <c r="CD293" s="58">
        <f t="shared" si="390"/>
        <v>0</v>
      </c>
      <c r="CG293" s="59">
        <f t="shared" si="391"/>
        <v>0</v>
      </c>
      <c r="CH293" s="59">
        <f t="shared" si="392"/>
        <v>0</v>
      </c>
      <c r="CI293" s="59">
        <f t="shared" si="393"/>
        <v>0</v>
      </c>
      <c r="CK293" s="59">
        <f t="shared" si="394"/>
        <v>0</v>
      </c>
      <c r="CL293" s="59">
        <f t="shared" si="395"/>
        <v>0</v>
      </c>
      <c r="CM293" s="59">
        <f t="shared" si="396"/>
        <v>0</v>
      </c>
      <c r="CN293" s="58">
        <f t="shared" si="397"/>
        <v>0</v>
      </c>
      <c r="CP293" s="59">
        <f t="shared" si="398"/>
        <v>0</v>
      </c>
      <c r="CQ293" s="59">
        <f t="shared" si="399"/>
        <v>0</v>
      </c>
      <c r="CR293" s="59">
        <f t="shared" si="400"/>
        <v>0</v>
      </c>
      <c r="CS293" s="58">
        <f t="shared" si="401"/>
        <v>0</v>
      </c>
      <c r="CU293" s="59">
        <f t="shared" si="402"/>
        <v>0</v>
      </c>
      <c r="CV293" s="59">
        <f t="shared" si="403"/>
        <v>0</v>
      </c>
      <c r="CX293" s="59">
        <f t="shared" si="404"/>
        <v>0</v>
      </c>
      <c r="CY293" s="59">
        <f t="shared" si="405"/>
        <v>0</v>
      </c>
      <c r="CZ293" s="58">
        <f t="shared" si="406"/>
        <v>0</v>
      </c>
      <c r="DB293" s="59">
        <f t="shared" si="407"/>
        <v>0</v>
      </c>
      <c r="DC293" s="59">
        <f t="shared" si="408"/>
        <v>0</v>
      </c>
      <c r="DD293" s="58">
        <f t="shared" si="409"/>
        <v>0</v>
      </c>
      <c r="DF293" s="58">
        <f t="shared" si="410"/>
        <v>0</v>
      </c>
      <c r="DH293" s="58">
        <f t="shared" si="411"/>
        <v>0</v>
      </c>
      <c r="DJ293" s="57">
        <f t="shared" si="412"/>
        <v>0</v>
      </c>
      <c r="DK293" s="57">
        <f t="shared" si="413"/>
        <v>0</v>
      </c>
      <c r="DL293" s="59">
        <f t="shared" si="414"/>
        <v>0</v>
      </c>
      <c r="DM293" s="58">
        <f t="shared" si="415"/>
        <v>0</v>
      </c>
      <c r="DO293" s="56">
        <f t="shared" si="416"/>
        <v>0</v>
      </c>
      <c r="DP293" s="14">
        <f t="shared" si="417"/>
        <v>0</v>
      </c>
      <c r="DQ293" s="59">
        <f t="shared" si="418"/>
        <v>0</v>
      </c>
      <c r="DR293" s="49">
        <f t="shared" si="419"/>
        <v>0</v>
      </c>
      <c r="DT293" s="58">
        <f t="shared" si="420"/>
        <v>0</v>
      </c>
      <c r="DU293" s="58"/>
      <c r="DV293" s="59">
        <f t="shared" si="421"/>
        <v>0</v>
      </c>
      <c r="DX293" s="58">
        <f t="shared" si="422"/>
        <v>0</v>
      </c>
      <c r="EA293" s="59">
        <f t="shared" si="423"/>
        <v>0</v>
      </c>
      <c r="EB293" s="59">
        <f t="shared" si="424"/>
        <v>0</v>
      </c>
      <c r="EC293" s="58">
        <f t="shared" si="425"/>
        <v>0</v>
      </c>
      <c r="EE293" s="29">
        <f t="shared" si="426"/>
        <v>0</v>
      </c>
      <c r="EF293" s="29">
        <f t="shared" si="427"/>
        <v>0</v>
      </c>
      <c r="EG293" s="58">
        <f t="shared" si="428"/>
        <v>0</v>
      </c>
      <c r="EI293" s="58">
        <f t="shared" si="429"/>
        <v>0</v>
      </c>
      <c r="EK293" s="59">
        <v>291</v>
      </c>
      <c r="EL293" s="59">
        <f>APE!$N$91*EO292</f>
        <v>0</v>
      </c>
      <c r="EM293" s="59">
        <f>IF(EK293&gt;APE!$O$91,0,IF(EK293&gt;APE!$P$91,IF(APE!$E$91="SAC",APE!$C$93/(APE!$O$91-APE!$P$91),IF(APE!$E$91="PRICE",IF(EK293&gt;APE!$D$91,EN293-EL293,EN293-EL293-APE!$C$95/APE!$D$91),0)),0))</f>
        <v>0</v>
      </c>
      <c r="EN293" s="59">
        <f>IF(EK293&gt;APE!$O$91,0,IF(APE!$E$91="SAC",EL293+EM293,IF(APE!$E$91="PRICE",IF(EK293&gt;APE!$P$91,APE!$C$93*APE!$G$91,EL293),0)))</f>
        <v>0</v>
      </c>
      <c r="EO293" s="59">
        <f t="shared" si="430"/>
        <v>0</v>
      </c>
    </row>
    <row r="294" spans="21:145" x14ac:dyDescent="0.25">
      <c r="U294" s="61">
        <f t="shared" si="353"/>
        <v>54178</v>
      </c>
      <c r="V294" s="25">
        <f t="shared" si="351"/>
        <v>2048</v>
      </c>
      <c r="W294" s="25">
        <f t="shared" si="352"/>
        <v>4</v>
      </c>
      <c r="X294" s="25"/>
      <c r="Y294" s="25"/>
      <c r="Z294" s="62">
        <f t="shared" si="354"/>
        <v>0</v>
      </c>
      <c r="AA294" s="62">
        <f t="shared" si="355"/>
        <v>0</v>
      </c>
      <c r="AB294" s="62">
        <f t="shared" si="356"/>
        <v>0</v>
      </c>
      <c r="AC294" s="33">
        <f t="shared" si="357"/>
        <v>0</v>
      </c>
      <c r="AD294" s="69">
        <f t="shared" si="358"/>
        <v>0.82364063992449743</v>
      </c>
      <c r="AE294" s="70">
        <f t="shared" si="359"/>
        <v>0</v>
      </c>
      <c r="AF294" s="25"/>
      <c r="AG294" s="25"/>
      <c r="AH294" s="25"/>
      <c r="AI294" s="25"/>
      <c r="AJ294" s="25"/>
      <c r="AK294" s="25"/>
      <c r="AL294" s="25"/>
      <c r="AM294" s="75">
        <f t="shared" si="431"/>
        <v>0</v>
      </c>
      <c r="AN294" s="25"/>
      <c r="AO294" s="74">
        <f t="shared" si="360"/>
        <v>0</v>
      </c>
      <c r="AP294" s="75">
        <f t="shared" si="361"/>
        <v>0</v>
      </c>
      <c r="AQ294" s="76">
        <f t="shared" si="362"/>
        <v>0</v>
      </c>
      <c r="AR294" s="25"/>
      <c r="AS294" s="75">
        <f t="shared" si="363"/>
        <v>0</v>
      </c>
      <c r="AT294" s="74">
        <f t="shared" si="364"/>
        <v>0</v>
      </c>
      <c r="AU294" s="33">
        <f t="shared" si="365"/>
        <v>0</v>
      </c>
      <c r="AV294" s="25"/>
      <c r="AW294" s="74">
        <f t="shared" si="366"/>
        <v>0</v>
      </c>
      <c r="AX294" s="75">
        <f t="shared" si="367"/>
        <v>0</v>
      </c>
      <c r="AY294" s="76">
        <f t="shared" si="368"/>
        <v>0</v>
      </c>
      <c r="BB294" s="59">
        <f t="shared" si="369"/>
        <v>0</v>
      </c>
      <c r="BC294" s="59">
        <f t="shared" si="370"/>
        <v>0</v>
      </c>
      <c r="BD294" s="59">
        <f t="shared" si="371"/>
        <v>0</v>
      </c>
      <c r="BF294" s="59">
        <f t="shared" si="372"/>
        <v>0</v>
      </c>
      <c r="BG294" s="59">
        <f t="shared" si="373"/>
        <v>0</v>
      </c>
      <c r="BH294" s="59">
        <f t="shared" si="374"/>
        <v>0</v>
      </c>
      <c r="BI294" s="58">
        <f t="shared" si="375"/>
        <v>0</v>
      </c>
      <c r="BK294" s="59">
        <f t="shared" si="376"/>
        <v>0</v>
      </c>
      <c r="BL294" s="59">
        <f t="shared" si="377"/>
        <v>0</v>
      </c>
      <c r="BM294" s="59">
        <f t="shared" si="378"/>
        <v>0</v>
      </c>
      <c r="BN294" s="58">
        <f t="shared" si="379"/>
        <v>0</v>
      </c>
      <c r="BP294" s="58">
        <f t="shared" si="380"/>
        <v>0</v>
      </c>
      <c r="BR294" s="57">
        <f t="shared" si="381"/>
        <v>0</v>
      </c>
      <c r="BS294" s="57">
        <f t="shared" si="382"/>
        <v>0</v>
      </c>
      <c r="BT294" s="59">
        <f t="shared" si="383"/>
        <v>0</v>
      </c>
      <c r="BU294" s="58">
        <f t="shared" si="384"/>
        <v>0</v>
      </c>
      <c r="BW294" s="56">
        <f t="shared" si="385"/>
        <v>0</v>
      </c>
      <c r="BX294" s="14">
        <f t="shared" si="386"/>
        <v>0</v>
      </c>
      <c r="BY294" s="59">
        <f t="shared" si="387"/>
        <v>0</v>
      </c>
      <c r="BZ294" s="58">
        <f t="shared" si="388"/>
        <v>0</v>
      </c>
      <c r="CB294" s="58">
        <f t="shared" si="389"/>
        <v>0</v>
      </c>
      <c r="CD294" s="58">
        <f t="shared" si="390"/>
        <v>0</v>
      </c>
      <c r="CG294" s="59">
        <f t="shared" si="391"/>
        <v>0</v>
      </c>
      <c r="CH294" s="59">
        <f t="shared" si="392"/>
        <v>0</v>
      </c>
      <c r="CI294" s="59">
        <f t="shared" si="393"/>
        <v>0</v>
      </c>
      <c r="CK294" s="59">
        <f t="shared" si="394"/>
        <v>0</v>
      </c>
      <c r="CL294" s="59">
        <f t="shared" si="395"/>
        <v>0</v>
      </c>
      <c r="CM294" s="59">
        <f t="shared" si="396"/>
        <v>0</v>
      </c>
      <c r="CN294" s="58">
        <f t="shared" si="397"/>
        <v>0</v>
      </c>
      <c r="CP294" s="59">
        <f t="shared" si="398"/>
        <v>0</v>
      </c>
      <c r="CQ294" s="59">
        <f t="shared" si="399"/>
        <v>0</v>
      </c>
      <c r="CR294" s="59">
        <f t="shared" si="400"/>
        <v>0</v>
      </c>
      <c r="CS294" s="58">
        <f t="shared" si="401"/>
        <v>0</v>
      </c>
      <c r="CU294" s="59">
        <f t="shared" si="402"/>
        <v>0</v>
      </c>
      <c r="CV294" s="59">
        <f t="shared" si="403"/>
        <v>0</v>
      </c>
      <c r="CX294" s="59">
        <f t="shared" si="404"/>
        <v>0</v>
      </c>
      <c r="CY294" s="59">
        <f t="shared" si="405"/>
        <v>0</v>
      </c>
      <c r="CZ294" s="58">
        <f t="shared" si="406"/>
        <v>0</v>
      </c>
      <c r="DB294" s="59">
        <f t="shared" si="407"/>
        <v>0</v>
      </c>
      <c r="DC294" s="59">
        <f t="shared" si="408"/>
        <v>0</v>
      </c>
      <c r="DD294" s="58">
        <f t="shared" si="409"/>
        <v>0</v>
      </c>
      <c r="DF294" s="58">
        <f t="shared" si="410"/>
        <v>0</v>
      </c>
      <c r="DH294" s="58">
        <f t="shared" si="411"/>
        <v>0</v>
      </c>
      <c r="DJ294" s="57">
        <f t="shared" si="412"/>
        <v>0</v>
      </c>
      <c r="DK294" s="57">
        <f t="shared" si="413"/>
        <v>0</v>
      </c>
      <c r="DL294" s="59">
        <f t="shared" si="414"/>
        <v>0</v>
      </c>
      <c r="DM294" s="58">
        <f t="shared" si="415"/>
        <v>0</v>
      </c>
      <c r="DO294" s="56">
        <f t="shared" si="416"/>
        <v>0</v>
      </c>
      <c r="DP294" s="14">
        <f t="shared" si="417"/>
        <v>0</v>
      </c>
      <c r="DQ294" s="59">
        <f t="shared" si="418"/>
        <v>0</v>
      </c>
      <c r="DR294" s="49">
        <f t="shared" si="419"/>
        <v>0</v>
      </c>
      <c r="DT294" s="58">
        <f t="shared" si="420"/>
        <v>0</v>
      </c>
      <c r="DU294" s="58"/>
      <c r="DV294" s="59">
        <f t="shared" si="421"/>
        <v>0</v>
      </c>
      <c r="DX294" s="58">
        <f t="shared" si="422"/>
        <v>0</v>
      </c>
      <c r="EA294" s="59">
        <f t="shared" si="423"/>
        <v>0</v>
      </c>
      <c r="EB294" s="59">
        <f t="shared" si="424"/>
        <v>0</v>
      </c>
      <c r="EC294" s="58">
        <f t="shared" si="425"/>
        <v>0</v>
      </c>
      <c r="EE294" s="29">
        <f t="shared" si="426"/>
        <v>0</v>
      </c>
      <c r="EF294" s="29">
        <f t="shared" si="427"/>
        <v>0</v>
      </c>
      <c r="EG294" s="58">
        <f t="shared" si="428"/>
        <v>0</v>
      </c>
      <c r="EI294" s="58">
        <f t="shared" si="429"/>
        <v>0</v>
      </c>
      <c r="EK294" s="59">
        <v>292</v>
      </c>
      <c r="EL294" s="59">
        <f>APE!$N$91*EO293</f>
        <v>0</v>
      </c>
      <c r="EM294" s="59">
        <f>IF(EK294&gt;APE!$O$91,0,IF(EK294&gt;APE!$P$91,IF(APE!$E$91="SAC",APE!$C$93/(APE!$O$91-APE!$P$91),IF(APE!$E$91="PRICE",IF(EK294&gt;APE!$D$91,EN294-EL294,EN294-EL294-APE!$C$95/APE!$D$91),0)),0))</f>
        <v>0</v>
      </c>
      <c r="EN294" s="59">
        <f>IF(EK294&gt;APE!$O$91,0,IF(APE!$E$91="SAC",EL294+EM294,IF(APE!$E$91="PRICE",IF(EK294&gt;APE!$P$91,APE!$C$93*APE!$G$91,EL294),0)))</f>
        <v>0</v>
      </c>
      <c r="EO294" s="59">
        <f t="shared" si="430"/>
        <v>0</v>
      </c>
    </row>
    <row r="295" spans="21:145" x14ac:dyDescent="0.25">
      <c r="U295" s="61">
        <f t="shared" si="353"/>
        <v>54209</v>
      </c>
      <c r="V295" s="25">
        <f t="shared" si="351"/>
        <v>2048</v>
      </c>
      <c r="W295" s="25">
        <f t="shared" si="352"/>
        <v>5</v>
      </c>
      <c r="X295" s="25"/>
      <c r="Y295" s="25"/>
      <c r="Z295" s="62">
        <f t="shared" si="354"/>
        <v>0</v>
      </c>
      <c r="AA295" s="62">
        <f t="shared" si="355"/>
        <v>0</v>
      </c>
      <c r="AB295" s="62">
        <f t="shared" si="356"/>
        <v>0</v>
      </c>
      <c r="AC295" s="33">
        <f t="shared" si="357"/>
        <v>0</v>
      </c>
      <c r="AD295" s="69">
        <f t="shared" si="358"/>
        <v>0.82309354927756417</v>
      </c>
      <c r="AE295" s="70">
        <f t="shared" si="359"/>
        <v>0</v>
      </c>
      <c r="AF295" s="25"/>
      <c r="AG295" s="25"/>
      <c r="AH295" s="25"/>
      <c r="AI295" s="25"/>
      <c r="AJ295" s="25"/>
      <c r="AK295" s="25"/>
      <c r="AL295" s="25"/>
      <c r="AM295" s="75">
        <f t="shared" si="431"/>
        <v>0</v>
      </c>
      <c r="AN295" s="25"/>
      <c r="AO295" s="74">
        <f t="shared" si="360"/>
        <v>0</v>
      </c>
      <c r="AP295" s="75">
        <f t="shared" si="361"/>
        <v>0</v>
      </c>
      <c r="AQ295" s="76">
        <f t="shared" si="362"/>
        <v>0</v>
      </c>
      <c r="AR295" s="25"/>
      <c r="AS295" s="75">
        <f t="shared" si="363"/>
        <v>0</v>
      </c>
      <c r="AT295" s="74">
        <f t="shared" si="364"/>
        <v>0</v>
      </c>
      <c r="AU295" s="33">
        <f t="shared" si="365"/>
        <v>0</v>
      </c>
      <c r="AV295" s="25"/>
      <c r="AW295" s="74">
        <f t="shared" si="366"/>
        <v>0</v>
      </c>
      <c r="AX295" s="75">
        <f t="shared" si="367"/>
        <v>0</v>
      </c>
      <c r="AY295" s="76">
        <f t="shared" si="368"/>
        <v>0</v>
      </c>
      <c r="BB295" s="59">
        <f t="shared" si="369"/>
        <v>0</v>
      </c>
      <c r="BC295" s="59">
        <f t="shared" si="370"/>
        <v>0</v>
      </c>
      <c r="BD295" s="59">
        <f t="shared" si="371"/>
        <v>0</v>
      </c>
      <c r="BF295" s="59">
        <f t="shared" si="372"/>
        <v>0</v>
      </c>
      <c r="BG295" s="59">
        <f t="shared" si="373"/>
        <v>0</v>
      </c>
      <c r="BH295" s="59">
        <f t="shared" si="374"/>
        <v>0</v>
      </c>
      <c r="BI295" s="58">
        <f t="shared" si="375"/>
        <v>0</v>
      </c>
      <c r="BK295" s="59">
        <f t="shared" si="376"/>
        <v>0</v>
      </c>
      <c r="BL295" s="59">
        <f t="shared" si="377"/>
        <v>0</v>
      </c>
      <c r="BM295" s="59">
        <f t="shared" si="378"/>
        <v>0</v>
      </c>
      <c r="BN295" s="58">
        <f t="shared" si="379"/>
        <v>0</v>
      </c>
      <c r="BP295" s="58">
        <f t="shared" si="380"/>
        <v>0</v>
      </c>
      <c r="BR295" s="57">
        <f t="shared" si="381"/>
        <v>0</v>
      </c>
      <c r="BS295" s="57">
        <f t="shared" si="382"/>
        <v>0</v>
      </c>
      <c r="BT295" s="59">
        <f t="shared" si="383"/>
        <v>0</v>
      </c>
      <c r="BU295" s="58">
        <f t="shared" si="384"/>
        <v>0</v>
      </c>
      <c r="BW295" s="56">
        <f t="shared" si="385"/>
        <v>0</v>
      </c>
      <c r="BX295" s="14">
        <f t="shared" si="386"/>
        <v>0</v>
      </c>
      <c r="BY295" s="59">
        <f t="shared" si="387"/>
        <v>0</v>
      </c>
      <c r="BZ295" s="58">
        <f t="shared" si="388"/>
        <v>0</v>
      </c>
      <c r="CB295" s="58">
        <f t="shared" si="389"/>
        <v>0</v>
      </c>
      <c r="CD295" s="58">
        <f t="shared" si="390"/>
        <v>0</v>
      </c>
      <c r="CG295" s="59">
        <f t="shared" si="391"/>
        <v>0</v>
      </c>
      <c r="CH295" s="59">
        <f t="shared" si="392"/>
        <v>0</v>
      </c>
      <c r="CI295" s="59">
        <f t="shared" si="393"/>
        <v>0</v>
      </c>
      <c r="CK295" s="59">
        <f t="shared" si="394"/>
        <v>0</v>
      </c>
      <c r="CL295" s="59">
        <f t="shared" si="395"/>
        <v>0</v>
      </c>
      <c r="CM295" s="59">
        <f t="shared" si="396"/>
        <v>0</v>
      </c>
      <c r="CN295" s="58">
        <f t="shared" si="397"/>
        <v>0</v>
      </c>
      <c r="CP295" s="59">
        <f t="shared" si="398"/>
        <v>0</v>
      </c>
      <c r="CQ295" s="59">
        <f t="shared" si="399"/>
        <v>0</v>
      </c>
      <c r="CR295" s="59">
        <f t="shared" si="400"/>
        <v>0</v>
      </c>
      <c r="CS295" s="58">
        <f t="shared" si="401"/>
        <v>0</v>
      </c>
      <c r="CU295" s="59">
        <f t="shared" si="402"/>
        <v>0</v>
      </c>
      <c r="CV295" s="59">
        <f t="shared" si="403"/>
        <v>0</v>
      </c>
      <c r="CX295" s="59">
        <f t="shared" si="404"/>
        <v>0</v>
      </c>
      <c r="CY295" s="59">
        <f t="shared" si="405"/>
        <v>0</v>
      </c>
      <c r="CZ295" s="58">
        <f t="shared" si="406"/>
        <v>0</v>
      </c>
      <c r="DB295" s="59">
        <f t="shared" si="407"/>
        <v>0</v>
      </c>
      <c r="DC295" s="59">
        <f t="shared" si="408"/>
        <v>0</v>
      </c>
      <c r="DD295" s="58">
        <f t="shared" si="409"/>
        <v>0</v>
      </c>
      <c r="DF295" s="58">
        <f t="shared" si="410"/>
        <v>0</v>
      </c>
      <c r="DH295" s="58">
        <f t="shared" si="411"/>
        <v>0</v>
      </c>
      <c r="DJ295" s="57">
        <f t="shared" si="412"/>
        <v>0</v>
      </c>
      <c r="DK295" s="57">
        <f t="shared" si="413"/>
        <v>0</v>
      </c>
      <c r="DL295" s="59">
        <f t="shared" si="414"/>
        <v>0</v>
      </c>
      <c r="DM295" s="58">
        <f t="shared" si="415"/>
        <v>0</v>
      </c>
      <c r="DO295" s="56">
        <f t="shared" si="416"/>
        <v>0</v>
      </c>
      <c r="DP295" s="14">
        <f t="shared" si="417"/>
        <v>0</v>
      </c>
      <c r="DQ295" s="59">
        <f t="shared" si="418"/>
        <v>0</v>
      </c>
      <c r="DR295" s="49">
        <f t="shared" si="419"/>
        <v>0</v>
      </c>
      <c r="DT295" s="58">
        <f t="shared" si="420"/>
        <v>0</v>
      </c>
      <c r="DU295" s="58"/>
      <c r="DV295" s="59">
        <f t="shared" si="421"/>
        <v>0</v>
      </c>
      <c r="DX295" s="58">
        <f t="shared" si="422"/>
        <v>0</v>
      </c>
      <c r="EA295" s="59">
        <f t="shared" si="423"/>
        <v>0</v>
      </c>
      <c r="EB295" s="59">
        <f t="shared" si="424"/>
        <v>0</v>
      </c>
      <c r="EC295" s="58">
        <f t="shared" si="425"/>
        <v>0</v>
      </c>
      <c r="EE295" s="29">
        <f t="shared" si="426"/>
        <v>0</v>
      </c>
      <c r="EF295" s="29">
        <f t="shared" si="427"/>
        <v>0</v>
      </c>
      <c r="EG295" s="58">
        <f t="shared" si="428"/>
        <v>0</v>
      </c>
      <c r="EI295" s="58">
        <f t="shared" si="429"/>
        <v>0</v>
      </c>
      <c r="EK295" s="59">
        <v>293</v>
      </c>
      <c r="EL295" s="59">
        <f>APE!$N$91*EO294</f>
        <v>0</v>
      </c>
      <c r="EM295" s="59">
        <f>IF(EK295&gt;APE!$O$91,0,IF(EK295&gt;APE!$P$91,IF(APE!$E$91="SAC",APE!$C$93/(APE!$O$91-APE!$P$91),IF(APE!$E$91="PRICE",IF(EK295&gt;APE!$D$91,EN295-EL295,EN295-EL295-APE!$C$95/APE!$D$91),0)),0))</f>
        <v>0</v>
      </c>
      <c r="EN295" s="59">
        <f>IF(EK295&gt;APE!$O$91,0,IF(APE!$E$91="SAC",EL295+EM295,IF(APE!$E$91="PRICE",IF(EK295&gt;APE!$P$91,APE!$C$93*APE!$G$91,EL295),0)))</f>
        <v>0</v>
      </c>
      <c r="EO295" s="59">
        <f t="shared" si="430"/>
        <v>0</v>
      </c>
    </row>
    <row r="296" spans="21:145" x14ac:dyDescent="0.25">
      <c r="U296" s="61">
        <f t="shared" si="353"/>
        <v>54239</v>
      </c>
      <c r="V296" s="25">
        <f t="shared" si="351"/>
        <v>2048</v>
      </c>
      <c r="W296" s="25">
        <f t="shared" si="352"/>
        <v>6</v>
      </c>
      <c r="X296" s="25"/>
      <c r="Y296" s="25"/>
      <c r="Z296" s="62">
        <f t="shared" si="354"/>
        <v>0</v>
      </c>
      <c r="AA296" s="62">
        <f t="shared" si="355"/>
        <v>0</v>
      </c>
      <c r="AB296" s="62">
        <f t="shared" si="356"/>
        <v>0</v>
      </c>
      <c r="AC296" s="33">
        <f t="shared" si="357"/>
        <v>0</v>
      </c>
      <c r="AD296" s="69">
        <f t="shared" si="358"/>
        <v>0.82254682202719176</v>
      </c>
      <c r="AE296" s="70">
        <f t="shared" si="359"/>
        <v>0</v>
      </c>
      <c r="AF296" s="25"/>
      <c r="AG296" s="25"/>
      <c r="AH296" s="25"/>
      <c r="AI296" s="25"/>
      <c r="AJ296" s="25"/>
      <c r="AK296" s="25"/>
      <c r="AL296" s="25"/>
      <c r="AM296" s="75">
        <f t="shared" si="431"/>
        <v>0</v>
      </c>
      <c r="AN296" s="25"/>
      <c r="AO296" s="74">
        <f t="shared" si="360"/>
        <v>0</v>
      </c>
      <c r="AP296" s="75">
        <f t="shared" si="361"/>
        <v>0</v>
      </c>
      <c r="AQ296" s="76">
        <f t="shared" si="362"/>
        <v>0</v>
      </c>
      <c r="AR296" s="25"/>
      <c r="AS296" s="75">
        <f t="shared" si="363"/>
        <v>0</v>
      </c>
      <c r="AT296" s="74">
        <f t="shared" si="364"/>
        <v>0</v>
      </c>
      <c r="AU296" s="33">
        <f t="shared" si="365"/>
        <v>0</v>
      </c>
      <c r="AV296" s="25"/>
      <c r="AW296" s="74">
        <f t="shared" si="366"/>
        <v>0</v>
      </c>
      <c r="AX296" s="75">
        <f t="shared" si="367"/>
        <v>0</v>
      </c>
      <c r="AY296" s="76">
        <f t="shared" si="368"/>
        <v>0</v>
      </c>
      <c r="BB296" s="59">
        <f t="shared" si="369"/>
        <v>0</v>
      </c>
      <c r="BC296" s="59">
        <f t="shared" si="370"/>
        <v>0</v>
      </c>
      <c r="BD296" s="59">
        <f t="shared" si="371"/>
        <v>0</v>
      </c>
      <c r="BF296" s="59">
        <f t="shared" si="372"/>
        <v>0</v>
      </c>
      <c r="BG296" s="59">
        <f t="shared" si="373"/>
        <v>0</v>
      </c>
      <c r="BH296" s="59">
        <f t="shared" si="374"/>
        <v>0</v>
      </c>
      <c r="BI296" s="58">
        <f t="shared" si="375"/>
        <v>0</v>
      </c>
      <c r="BK296" s="59">
        <f t="shared" si="376"/>
        <v>0</v>
      </c>
      <c r="BL296" s="59">
        <f t="shared" si="377"/>
        <v>0</v>
      </c>
      <c r="BM296" s="59">
        <f t="shared" si="378"/>
        <v>0</v>
      </c>
      <c r="BN296" s="58">
        <f t="shared" si="379"/>
        <v>0</v>
      </c>
      <c r="BP296" s="58">
        <f t="shared" si="380"/>
        <v>0</v>
      </c>
      <c r="BR296" s="57">
        <f t="shared" si="381"/>
        <v>0</v>
      </c>
      <c r="BS296" s="57">
        <f t="shared" si="382"/>
        <v>0</v>
      </c>
      <c r="BT296" s="59">
        <f t="shared" si="383"/>
        <v>0</v>
      </c>
      <c r="BU296" s="58">
        <f t="shared" si="384"/>
        <v>0</v>
      </c>
      <c r="BW296" s="56">
        <f t="shared" si="385"/>
        <v>0</v>
      </c>
      <c r="BX296" s="14">
        <f t="shared" si="386"/>
        <v>0</v>
      </c>
      <c r="BY296" s="59">
        <f t="shared" si="387"/>
        <v>0</v>
      </c>
      <c r="BZ296" s="58">
        <f t="shared" si="388"/>
        <v>0</v>
      </c>
      <c r="CB296" s="58">
        <f t="shared" si="389"/>
        <v>0</v>
      </c>
      <c r="CD296" s="58">
        <f t="shared" si="390"/>
        <v>0</v>
      </c>
      <c r="CG296" s="59">
        <f t="shared" si="391"/>
        <v>0</v>
      </c>
      <c r="CH296" s="59">
        <f t="shared" si="392"/>
        <v>0</v>
      </c>
      <c r="CI296" s="59">
        <f t="shared" si="393"/>
        <v>0</v>
      </c>
      <c r="CK296" s="59">
        <f t="shared" si="394"/>
        <v>0</v>
      </c>
      <c r="CL296" s="59">
        <f t="shared" si="395"/>
        <v>0</v>
      </c>
      <c r="CM296" s="59">
        <f t="shared" si="396"/>
        <v>0</v>
      </c>
      <c r="CN296" s="58">
        <f t="shared" si="397"/>
        <v>0</v>
      </c>
      <c r="CP296" s="59">
        <f t="shared" si="398"/>
        <v>0</v>
      </c>
      <c r="CQ296" s="59">
        <f t="shared" si="399"/>
        <v>0</v>
      </c>
      <c r="CR296" s="59">
        <f t="shared" si="400"/>
        <v>0</v>
      </c>
      <c r="CS296" s="58">
        <f t="shared" si="401"/>
        <v>0</v>
      </c>
      <c r="CU296" s="59">
        <f t="shared" si="402"/>
        <v>0</v>
      </c>
      <c r="CV296" s="59">
        <f t="shared" si="403"/>
        <v>0</v>
      </c>
      <c r="CX296" s="59">
        <f t="shared" si="404"/>
        <v>0</v>
      </c>
      <c r="CY296" s="59">
        <f t="shared" si="405"/>
        <v>0</v>
      </c>
      <c r="CZ296" s="58">
        <f t="shared" si="406"/>
        <v>0</v>
      </c>
      <c r="DB296" s="59">
        <f t="shared" si="407"/>
        <v>0</v>
      </c>
      <c r="DC296" s="59">
        <f t="shared" si="408"/>
        <v>0</v>
      </c>
      <c r="DD296" s="58">
        <f t="shared" si="409"/>
        <v>0</v>
      </c>
      <c r="DF296" s="58">
        <f t="shared" si="410"/>
        <v>0</v>
      </c>
      <c r="DH296" s="58">
        <f t="shared" si="411"/>
        <v>0</v>
      </c>
      <c r="DJ296" s="57">
        <f t="shared" si="412"/>
        <v>0</v>
      </c>
      <c r="DK296" s="57">
        <f t="shared" si="413"/>
        <v>0</v>
      </c>
      <c r="DL296" s="59">
        <f t="shared" si="414"/>
        <v>0</v>
      </c>
      <c r="DM296" s="58">
        <f t="shared" si="415"/>
        <v>0</v>
      </c>
      <c r="DO296" s="56">
        <f t="shared" si="416"/>
        <v>0</v>
      </c>
      <c r="DP296" s="14">
        <f t="shared" si="417"/>
        <v>0</v>
      </c>
      <c r="DQ296" s="59">
        <f t="shared" si="418"/>
        <v>0</v>
      </c>
      <c r="DR296" s="49">
        <f t="shared" si="419"/>
        <v>0</v>
      </c>
      <c r="DT296" s="58">
        <f t="shared" si="420"/>
        <v>0</v>
      </c>
      <c r="DU296" s="58"/>
      <c r="DV296" s="59">
        <f t="shared" si="421"/>
        <v>0</v>
      </c>
      <c r="DX296" s="58">
        <f t="shared" si="422"/>
        <v>0</v>
      </c>
      <c r="EA296" s="59">
        <f t="shared" si="423"/>
        <v>0</v>
      </c>
      <c r="EB296" s="59">
        <f t="shared" si="424"/>
        <v>0</v>
      </c>
      <c r="EC296" s="58">
        <f t="shared" si="425"/>
        <v>0</v>
      </c>
      <c r="EE296" s="29">
        <f t="shared" si="426"/>
        <v>0</v>
      </c>
      <c r="EF296" s="29">
        <f t="shared" si="427"/>
        <v>0</v>
      </c>
      <c r="EG296" s="58">
        <f t="shared" si="428"/>
        <v>0</v>
      </c>
      <c r="EI296" s="58">
        <f t="shared" si="429"/>
        <v>0</v>
      </c>
      <c r="EK296" s="59">
        <v>294</v>
      </c>
      <c r="EL296" s="59">
        <f>APE!$N$91*EO295</f>
        <v>0</v>
      </c>
      <c r="EM296" s="59">
        <f>IF(EK296&gt;APE!$O$91,0,IF(EK296&gt;APE!$P$91,IF(APE!$E$91="SAC",APE!$C$93/(APE!$O$91-APE!$P$91),IF(APE!$E$91="PRICE",IF(EK296&gt;APE!$D$91,EN296-EL296,EN296-EL296-APE!$C$95/APE!$D$91),0)),0))</f>
        <v>0</v>
      </c>
      <c r="EN296" s="59">
        <f>IF(EK296&gt;APE!$O$91,0,IF(APE!$E$91="SAC",EL296+EM296,IF(APE!$E$91="PRICE",IF(EK296&gt;APE!$P$91,APE!$C$93*APE!$G$91,EL296),0)))</f>
        <v>0</v>
      </c>
      <c r="EO296" s="59">
        <f t="shared" si="430"/>
        <v>0</v>
      </c>
    </row>
    <row r="297" spans="21:145" x14ac:dyDescent="0.25">
      <c r="U297" s="61">
        <f t="shared" si="353"/>
        <v>54270</v>
      </c>
      <c r="V297" s="25">
        <f t="shared" si="351"/>
        <v>2048</v>
      </c>
      <c r="W297" s="25">
        <f t="shared" si="352"/>
        <v>7</v>
      </c>
      <c r="X297" s="25"/>
      <c r="Y297" s="25"/>
      <c r="Z297" s="62">
        <f t="shared" si="354"/>
        <v>0</v>
      </c>
      <c r="AA297" s="62">
        <f t="shared" si="355"/>
        <v>0</v>
      </c>
      <c r="AB297" s="62">
        <f t="shared" si="356"/>
        <v>0</v>
      </c>
      <c r="AC297" s="33">
        <f t="shared" si="357"/>
        <v>0</v>
      </c>
      <c r="AD297" s="69">
        <f t="shared" si="358"/>
        <v>0.82200045793199972</v>
      </c>
      <c r="AE297" s="70">
        <f t="shared" si="359"/>
        <v>0</v>
      </c>
      <c r="AF297" s="25"/>
      <c r="AG297" s="25"/>
      <c r="AH297" s="25"/>
      <c r="AI297" s="25"/>
      <c r="AJ297" s="25"/>
      <c r="AK297" s="25"/>
      <c r="AL297" s="25"/>
      <c r="AM297" s="75">
        <f t="shared" si="431"/>
        <v>0</v>
      </c>
      <c r="AN297" s="25"/>
      <c r="AO297" s="74">
        <f t="shared" si="360"/>
        <v>0</v>
      </c>
      <c r="AP297" s="75">
        <f t="shared" si="361"/>
        <v>0</v>
      </c>
      <c r="AQ297" s="76">
        <f t="shared" si="362"/>
        <v>0</v>
      </c>
      <c r="AR297" s="25"/>
      <c r="AS297" s="75">
        <f t="shared" si="363"/>
        <v>0</v>
      </c>
      <c r="AT297" s="74">
        <f t="shared" si="364"/>
        <v>0</v>
      </c>
      <c r="AU297" s="33">
        <f t="shared" si="365"/>
        <v>0</v>
      </c>
      <c r="AV297" s="25"/>
      <c r="AW297" s="74">
        <f t="shared" si="366"/>
        <v>0</v>
      </c>
      <c r="AX297" s="75">
        <f t="shared" si="367"/>
        <v>0</v>
      </c>
      <c r="AY297" s="76">
        <f t="shared" si="368"/>
        <v>0</v>
      </c>
      <c r="BB297" s="59">
        <f t="shared" si="369"/>
        <v>0</v>
      </c>
      <c r="BC297" s="59">
        <f t="shared" si="370"/>
        <v>0</v>
      </c>
      <c r="BD297" s="59">
        <f t="shared" si="371"/>
        <v>0</v>
      </c>
      <c r="BF297" s="59">
        <f t="shared" si="372"/>
        <v>0</v>
      </c>
      <c r="BG297" s="59">
        <f t="shared" si="373"/>
        <v>0</v>
      </c>
      <c r="BH297" s="59">
        <f t="shared" si="374"/>
        <v>0</v>
      </c>
      <c r="BI297" s="58">
        <f t="shared" si="375"/>
        <v>0</v>
      </c>
      <c r="BK297" s="59">
        <f t="shared" si="376"/>
        <v>0</v>
      </c>
      <c r="BL297" s="59">
        <f t="shared" si="377"/>
        <v>0</v>
      </c>
      <c r="BM297" s="59">
        <f t="shared" si="378"/>
        <v>0</v>
      </c>
      <c r="BN297" s="58">
        <f t="shared" si="379"/>
        <v>0</v>
      </c>
      <c r="BP297" s="58">
        <f t="shared" si="380"/>
        <v>0</v>
      </c>
      <c r="BR297" s="57">
        <f t="shared" si="381"/>
        <v>0</v>
      </c>
      <c r="BS297" s="57">
        <f t="shared" si="382"/>
        <v>0</v>
      </c>
      <c r="BT297" s="59">
        <f t="shared" si="383"/>
        <v>0</v>
      </c>
      <c r="BU297" s="58">
        <f t="shared" si="384"/>
        <v>0</v>
      </c>
      <c r="BW297" s="56">
        <f t="shared" si="385"/>
        <v>0</v>
      </c>
      <c r="BX297" s="14">
        <f t="shared" si="386"/>
        <v>0</v>
      </c>
      <c r="BY297" s="59">
        <f t="shared" si="387"/>
        <v>0</v>
      </c>
      <c r="BZ297" s="58">
        <f t="shared" si="388"/>
        <v>0</v>
      </c>
      <c r="CB297" s="58">
        <f t="shared" si="389"/>
        <v>0</v>
      </c>
      <c r="CD297" s="58">
        <f t="shared" si="390"/>
        <v>0</v>
      </c>
      <c r="CG297" s="59">
        <f t="shared" si="391"/>
        <v>0</v>
      </c>
      <c r="CH297" s="59">
        <f t="shared" si="392"/>
        <v>0</v>
      </c>
      <c r="CI297" s="59">
        <f t="shared" si="393"/>
        <v>0</v>
      </c>
      <c r="CK297" s="59">
        <f t="shared" si="394"/>
        <v>0</v>
      </c>
      <c r="CL297" s="59">
        <f t="shared" si="395"/>
        <v>0</v>
      </c>
      <c r="CM297" s="59">
        <f t="shared" si="396"/>
        <v>0</v>
      </c>
      <c r="CN297" s="58">
        <f t="shared" si="397"/>
        <v>0</v>
      </c>
      <c r="CP297" s="59">
        <f t="shared" si="398"/>
        <v>0</v>
      </c>
      <c r="CQ297" s="59">
        <f t="shared" si="399"/>
        <v>0</v>
      </c>
      <c r="CR297" s="59">
        <f t="shared" si="400"/>
        <v>0</v>
      </c>
      <c r="CS297" s="58">
        <f t="shared" si="401"/>
        <v>0</v>
      </c>
      <c r="CU297" s="59">
        <f t="shared" si="402"/>
        <v>0</v>
      </c>
      <c r="CV297" s="59">
        <f t="shared" si="403"/>
        <v>0</v>
      </c>
      <c r="CX297" s="59">
        <f t="shared" si="404"/>
        <v>0</v>
      </c>
      <c r="CY297" s="59">
        <f t="shared" si="405"/>
        <v>0</v>
      </c>
      <c r="CZ297" s="58">
        <f t="shared" si="406"/>
        <v>0</v>
      </c>
      <c r="DB297" s="59">
        <f t="shared" si="407"/>
        <v>0</v>
      </c>
      <c r="DC297" s="59">
        <f t="shared" si="408"/>
        <v>0</v>
      </c>
      <c r="DD297" s="58">
        <f t="shared" si="409"/>
        <v>0</v>
      </c>
      <c r="DF297" s="58">
        <f t="shared" si="410"/>
        <v>0</v>
      </c>
      <c r="DH297" s="58">
        <f t="shared" si="411"/>
        <v>0</v>
      </c>
      <c r="DJ297" s="57">
        <f t="shared" si="412"/>
        <v>0</v>
      </c>
      <c r="DK297" s="57">
        <f t="shared" si="413"/>
        <v>0</v>
      </c>
      <c r="DL297" s="59">
        <f t="shared" si="414"/>
        <v>0</v>
      </c>
      <c r="DM297" s="58">
        <f t="shared" si="415"/>
        <v>0</v>
      </c>
      <c r="DO297" s="56">
        <f t="shared" si="416"/>
        <v>0</v>
      </c>
      <c r="DP297" s="14">
        <f t="shared" si="417"/>
        <v>0</v>
      </c>
      <c r="DQ297" s="59">
        <f t="shared" si="418"/>
        <v>0</v>
      </c>
      <c r="DR297" s="49">
        <f t="shared" si="419"/>
        <v>0</v>
      </c>
      <c r="DT297" s="58">
        <f t="shared" si="420"/>
        <v>0</v>
      </c>
      <c r="DU297" s="58"/>
      <c r="DV297" s="59">
        <f t="shared" si="421"/>
        <v>0</v>
      </c>
      <c r="DX297" s="58">
        <f t="shared" si="422"/>
        <v>0</v>
      </c>
      <c r="EA297" s="59">
        <f t="shared" si="423"/>
        <v>0</v>
      </c>
      <c r="EB297" s="59">
        <f t="shared" si="424"/>
        <v>0</v>
      </c>
      <c r="EC297" s="58">
        <f t="shared" si="425"/>
        <v>0</v>
      </c>
      <c r="EE297" s="29">
        <f t="shared" si="426"/>
        <v>0</v>
      </c>
      <c r="EF297" s="29">
        <f t="shared" si="427"/>
        <v>0</v>
      </c>
      <c r="EG297" s="58">
        <f t="shared" si="428"/>
        <v>0</v>
      </c>
      <c r="EI297" s="58">
        <f t="shared" si="429"/>
        <v>0</v>
      </c>
      <c r="EK297" s="59">
        <v>295</v>
      </c>
      <c r="EL297" s="59">
        <f>APE!$N$91*EO296</f>
        <v>0</v>
      </c>
      <c r="EM297" s="59">
        <f>IF(EK297&gt;APE!$O$91,0,IF(EK297&gt;APE!$P$91,IF(APE!$E$91="SAC",APE!$C$93/(APE!$O$91-APE!$P$91),IF(APE!$E$91="PRICE",IF(EK297&gt;APE!$D$91,EN297-EL297,EN297-EL297-APE!$C$95/APE!$D$91),0)),0))</f>
        <v>0</v>
      </c>
      <c r="EN297" s="59">
        <f>IF(EK297&gt;APE!$O$91,0,IF(APE!$E$91="SAC",EL297+EM297,IF(APE!$E$91="PRICE",IF(EK297&gt;APE!$P$91,APE!$C$93*APE!$G$91,EL297),0)))</f>
        <v>0</v>
      </c>
      <c r="EO297" s="59">
        <f t="shared" si="430"/>
        <v>0</v>
      </c>
    </row>
    <row r="298" spans="21:145" x14ac:dyDescent="0.25">
      <c r="U298" s="61">
        <f t="shared" si="353"/>
        <v>54301</v>
      </c>
      <c r="V298" s="25">
        <f t="shared" si="351"/>
        <v>2048</v>
      </c>
      <c r="W298" s="25">
        <f t="shared" si="352"/>
        <v>8</v>
      </c>
      <c r="X298" s="25"/>
      <c r="Y298" s="25"/>
      <c r="Z298" s="62">
        <f t="shared" si="354"/>
        <v>0</v>
      </c>
      <c r="AA298" s="62">
        <f t="shared" si="355"/>
        <v>0</v>
      </c>
      <c r="AB298" s="62">
        <f t="shared" si="356"/>
        <v>0</v>
      </c>
      <c r="AC298" s="33">
        <f t="shared" si="357"/>
        <v>0</v>
      </c>
      <c r="AD298" s="69">
        <f t="shared" si="358"/>
        <v>0.82145445675076767</v>
      </c>
      <c r="AE298" s="70">
        <f t="shared" si="359"/>
        <v>0</v>
      </c>
      <c r="AF298" s="25"/>
      <c r="AG298" s="25"/>
      <c r="AH298" s="25"/>
      <c r="AI298" s="25"/>
      <c r="AJ298" s="25"/>
      <c r="AK298" s="25"/>
      <c r="AL298" s="25"/>
      <c r="AM298" s="75">
        <f t="shared" si="431"/>
        <v>0</v>
      </c>
      <c r="AN298" s="25"/>
      <c r="AO298" s="74">
        <f t="shared" si="360"/>
        <v>0</v>
      </c>
      <c r="AP298" s="75">
        <f t="shared" si="361"/>
        <v>0</v>
      </c>
      <c r="AQ298" s="76">
        <f t="shared" si="362"/>
        <v>0</v>
      </c>
      <c r="AR298" s="25"/>
      <c r="AS298" s="75">
        <f t="shared" si="363"/>
        <v>0</v>
      </c>
      <c r="AT298" s="74">
        <f t="shared" si="364"/>
        <v>0</v>
      </c>
      <c r="AU298" s="33">
        <f t="shared" si="365"/>
        <v>0</v>
      </c>
      <c r="AV298" s="25"/>
      <c r="AW298" s="74">
        <f t="shared" si="366"/>
        <v>0</v>
      </c>
      <c r="AX298" s="75">
        <f t="shared" si="367"/>
        <v>0</v>
      </c>
      <c r="AY298" s="76">
        <f t="shared" si="368"/>
        <v>0</v>
      </c>
      <c r="BB298" s="59">
        <f t="shared" si="369"/>
        <v>0</v>
      </c>
      <c r="BC298" s="59">
        <f t="shared" si="370"/>
        <v>0</v>
      </c>
      <c r="BD298" s="59">
        <f t="shared" si="371"/>
        <v>0</v>
      </c>
      <c r="BF298" s="59">
        <f t="shared" si="372"/>
        <v>0</v>
      </c>
      <c r="BG298" s="59">
        <f t="shared" si="373"/>
        <v>0</v>
      </c>
      <c r="BH298" s="59">
        <f t="shared" si="374"/>
        <v>0</v>
      </c>
      <c r="BI298" s="58">
        <f t="shared" si="375"/>
        <v>0</v>
      </c>
      <c r="BK298" s="59">
        <f t="shared" si="376"/>
        <v>0</v>
      </c>
      <c r="BL298" s="59">
        <f t="shared" si="377"/>
        <v>0</v>
      </c>
      <c r="BM298" s="59">
        <f t="shared" si="378"/>
        <v>0</v>
      </c>
      <c r="BN298" s="58">
        <f t="shared" si="379"/>
        <v>0</v>
      </c>
      <c r="BP298" s="58">
        <f t="shared" si="380"/>
        <v>0</v>
      </c>
      <c r="BR298" s="57">
        <f t="shared" si="381"/>
        <v>0</v>
      </c>
      <c r="BS298" s="57">
        <f t="shared" si="382"/>
        <v>0</v>
      </c>
      <c r="BT298" s="59">
        <f t="shared" si="383"/>
        <v>0</v>
      </c>
      <c r="BU298" s="58">
        <f t="shared" si="384"/>
        <v>0</v>
      </c>
      <c r="BW298" s="56">
        <f t="shared" si="385"/>
        <v>0</v>
      </c>
      <c r="BX298" s="14">
        <f t="shared" si="386"/>
        <v>0</v>
      </c>
      <c r="BY298" s="59">
        <f t="shared" si="387"/>
        <v>0</v>
      </c>
      <c r="BZ298" s="58">
        <f t="shared" si="388"/>
        <v>0</v>
      </c>
      <c r="CB298" s="58">
        <f t="shared" si="389"/>
        <v>0</v>
      </c>
      <c r="CD298" s="58">
        <f t="shared" si="390"/>
        <v>0</v>
      </c>
      <c r="CG298" s="59">
        <f t="shared" si="391"/>
        <v>0</v>
      </c>
      <c r="CH298" s="59">
        <f t="shared" si="392"/>
        <v>0</v>
      </c>
      <c r="CI298" s="59">
        <f t="shared" si="393"/>
        <v>0</v>
      </c>
      <c r="CK298" s="59">
        <f t="shared" si="394"/>
        <v>0</v>
      </c>
      <c r="CL298" s="59">
        <f t="shared" si="395"/>
        <v>0</v>
      </c>
      <c r="CM298" s="59">
        <f t="shared" si="396"/>
        <v>0</v>
      </c>
      <c r="CN298" s="58">
        <f t="shared" si="397"/>
        <v>0</v>
      </c>
      <c r="CP298" s="59">
        <f t="shared" si="398"/>
        <v>0</v>
      </c>
      <c r="CQ298" s="59">
        <f t="shared" si="399"/>
        <v>0</v>
      </c>
      <c r="CR298" s="59">
        <f t="shared" si="400"/>
        <v>0</v>
      </c>
      <c r="CS298" s="58">
        <f t="shared" si="401"/>
        <v>0</v>
      </c>
      <c r="CU298" s="59">
        <f t="shared" si="402"/>
        <v>0</v>
      </c>
      <c r="CV298" s="59">
        <f t="shared" si="403"/>
        <v>0</v>
      </c>
      <c r="CX298" s="59">
        <f t="shared" si="404"/>
        <v>0</v>
      </c>
      <c r="CY298" s="59">
        <f t="shared" si="405"/>
        <v>0</v>
      </c>
      <c r="CZ298" s="58">
        <f t="shared" si="406"/>
        <v>0</v>
      </c>
      <c r="DB298" s="59">
        <f t="shared" si="407"/>
        <v>0</v>
      </c>
      <c r="DC298" s="59">
        <f t="shared" si="408"/>
        <v>0</v>
      </c>
      <c r="DD298" s="58">
        <f t="shared" si="409"/>
        <v>0</v>
      </c>
      <c r="DF298" s="58">
        <f t="shared" si="410"/>
        <v>0</v>
      </c>
      <c r="DH298" s="58">
        <f t="shared" si="411"/>
        <v>0</v>
      </c>
      <c r="DJ298" s="57">
        <f t="shared" si="412"/>
        <v>0</v>
      </c>
      <c r="DK298" s="57">
        <f t="shared" si="413"/>
        <v>0</v>
      </c>
      <c r="DL298" s="59">
        <f t="shared" si="414"/>
        <v>0</v>
      </c>
      <c r="DM298" s="58">
        <f t="shared" si="415"/>
        <v>0</v>
      </c>
      <c r="DO298" s="56">
        <f t="shared" si="416"/>
        <v>0</v>
      </c>
      <c r="DP298" s="14">
        <f t="shared" si="417"/>
        <v>0</v>
      </c>
      <c r="DQ298" s="59">
        <f t="shared" si="418"/>
        <v>0</v>
      </c>
      <c r="DR298" s="49">
        <f t="shared" si="419"/>
        <v>0</v>
      </c>
      <c r="DT298" s="58">
        <f t="shared" si="420"/>
        <v>0</v>
      </c>
      <c r="DU298" s="58"/>
      <c r="DV298" s="59">
        <f t="shared" si="421"/>
        <v>0</v>
      </c>
      <c r="DX298" s="58">
        <f t="shared" si="422"/>
        <v>0</v>
      </c>
      <c r="EA298" s="59">
        <f t="shared" si="423"/>
        <v>0</v>
      </c>
      <c r="EB298" s="59">
        <f t="shared" si="424"/>
        <v>0</v>
      </c>
      <c r="EC298" s="58">
        <f t="shared" si="425"/>
        <v>0</v>
      </c>
      <c r="EE298" s="29">
        <f t="shared" si="426"/>
        <v>0</v>
      </c>
      <c r="EF298" s="29">
        <f t="shared" si="427"/>
        <v>0</v>
      </c>
      <c r="EG298" s="58">
        <f t="shared" si="428"/>
        <v>0</v>
      </c>
      <c r="EI298" s="58">
        <f t="shared" si="429"/>
        <v>0</v>
      </c>
      <c r="EK298" s="59">
        <v>296</v>
      </c>
      <c r="EL298" s="59">
        <f>APE!$N$91*EO297</f>
        <v>0</v>
      </c>
      <c r="EM298" s="59">
        <f>IF(EK298&gt;APE!$O$91,0,IF(EK298&gt;APE!$P$91,IF(APE!$E$91="SAC",APE!$C$93/(APE!$O$91-APE!$P$91),IF(APE!$E$91="PRICE",IF(EK298&gt;APE!$D$91,EN298-EL298,EN298-EL298-APE!$C$95/APE!$D$91),0)),0))</f>
        <v>0</v>
      </c>
      <c r="EN298" s="59">
        <f>IF(EK298&gt;APE!$O$91,0,IF(APE!$E$91="SAC",EL298+EM298,IF(APE!$E$91="PRICE",IF(EK298&gt;APE!$P$91,APE!$C$93*APE!$G$91,EL298),0)))</f>
        <v>0</v>
      </c>
      <c r="EO298" s="59">
        <f t="shared" si="430"/>
        <v>0</v>
      </c>
    </row>
    <row r="299" spans="21:145" x14ac:dyDescent="0.25">
      <c r="U299" s="61">
        <f t="shared" si="353"/>
        <v>54331</v>
      </c>
      <c r="V299" s="25">
        <f t="shared" si="351"/>
        <v>2048</v>
      </c>
      <c r="W299" s="25">
        <f t="shared" si="352"/>
        <v>9</v>
      </c>
      <c r="X299" s="25"/>
      <c r="Y299" s="25"/>
      <c r="Z299" s="62">
        <f t="shared" si="354"/>
        <v>0</v>
      </c>
      <c r="AA299" s="62">
        <f t="shared" si="355"/>
        <v>0</v>
      </c>
      <c r="AB299" s="62">
        <f t="shared" si="356"/>
        <v>0</v>
      </c>
      <c r="AC299" s="33">
        <f t="shared" si="357"/>
        <v>0</v>
      </c>
      <c r="AD299" s="69">
        <f t="shared" si="358"/>
        <v>0.82090881824243567</v>
      </c>
      <c r="AE299" s="70">
        <f t="shared" si="359"/>
        <v>0</v>
      </c>
      <c r="AF299" s="25"/>
      <c r="AG299" s="25"/>
      <c r="AH299" s="25"/>
      <c r="AI299" s="25"/>
      <c r="AJ299" s="25"/>
      <c r="AK299" s="25"/>
      <c r="AL299" s="25"/>
      <c r="AM299" s="75">
        <f t="shared" si="431"/>
        <v>0</v>
      </c>
      <c r="AN299" s="25"/>
      <c r="AO299" s="74">
        <f t="shared" si="360"/>
        <v>0</v>
      </c>
      <c r="AP299" s="75">
        <f t="shared" si="361"/>
        <v>0</v>
      </c>
      <c r="AQ299" s="76">
        <f t="shared" si="362"/>
        <v>0</v>
      </c>
      <c r="AR299" s="25"/>
      <c r="AS299" s="75">
        <f t="shared" si="363"/>
        <v>0</v>
      </c>
      <c r="AT299" s="74">
        <f t="shared" si="364"/>
        <v>0</v>
      </c>
      <c r="AU299" s="33">
        <f t="shared" si="365"/>
        <v>0</v>
      </c>
      <c r="AV299" s="25"/>
      <c r="AW299" s="74">
        <f t="shared" si="366"/>
        <v>0</v>
      </c>
      <c r="AX299" s="75">
        <f t="shared" si="367"/>
        <v>0</v>
      </c>
      <c r="AY299" s="76">
        <f t="shared" si="368"/>
        <v>0</v>
      </c>
      <c r="BB299" s="59">
        <f t="shared" si="369"/>
        <v>0</v>
      </c>
      <c r="BC299" s="59">
        <f t="shared" si="370"/>
        <v>0</v>
      </c>
      <c r="BD299" s="59">
        <f t="shared" si="371"/>
        <v>0</v>
      </c>
      <c r="BF299" s="59">
        <f t="shared" si="372"/>
        <v>0</v>
      </c>
      <c r="BG299" s="59">
        <f t="shared" si="373"/>
        <v>0</v>
      </c>
      <c r="BH299" s="59">
        <f t="shared" si="374"/>
        <v>0</v>
      </c>
      <c r="BI299" s="58">
        <f t="shared" si="375"/>
        <v>0</v>
      </c>
      <c r="BK299" s="59">
        <f t="shared" si="376"/>
        <v>0</v>
      </c>
      <c r="BL299" s="59">
        <f t="shared" si="377"/>
        <v>0</v>
      </c>
      <c r="BM299" s="59">
        <f t="shared" si="378"/>
        <v>0</v>
      </c>
      <c r="BN299" s="58">
        <f t="shared" si="379"/>
        <v>0</v>
      </c>
      <c r="BP299" s="58">
        <f t="shared" si="380"/>
        <v>0</v>
      </c>
      <c r="BR299" s="57">
        <f t="shared" si="381"/>
        <v>0</v>
      </c>
      <c r="BS299" s="57">
        <f t="shared" si="382"/>
        <v>0</v>
      </c>
      <c r="BT299" s="59">
        <f t="shared" si="383"/>
        <v>0</v>
      </c>
      <c r="BU299" s="58">
        <f t="shared" si="384"/>
        <v>0</v>
      </c>
      <c r="BW299" s="56">
        <f t="shared" si="385"/>
        <v>0</v>
      </c>
      <c r="BX299" s="14">
        <f t="shared" si="386"/>
        <v>0</v>
      </c>
      <c r="BY299" s="59">
        <f t="shared" si="387"/>
        <v>0</v>
      </c>
      <c r="BZ299" s="58">
        <f t="shared" si="388"/>
        <v>0</v>
      </c>
      <c r="CB299" s="58">
        <f t="shared" si="389"/>
        <v>0</v>
      </c>
      <c r="CD299" s="58">
        <f t="shared" si="390"/>
        <v>0</v>
      </c>
      <c r="CG299" s="59">
        <f t="shared" si="391"/>
        <v>0</v>
      </c>
      <c r="CH299" s="59">
        <f t="shared" si="392"/>
        <v>0</v>
      </c>
      <c r="CI299" s="59">
        <f t="shared" si="393"/>
        <v>0</v>
      </c>
      <c r="CK299" s="59">
        <f t="shared" si="394"/>
        <v>0</v>
      </c>
      <c r="CL299" s="59">
        <f t="shared" si="395"/>
        <v>0</v>
      </c>
      <c r="CM299" s="59">
        <f t="shared" si="396"/>
        <v>0</v>
      </c>
      <c r="CN299" s="58">
        <f t="shared" si="397"/>
        <v>0</v>
      </c>
      <c r="CP299" s="59">
        <f t="shared" si="398"/>
        <v>0</v>
      </c>
      <c r="CQ299" s="59">
        <f t="shared" si="399"/>
        <v>0</v>
      </c>
      <c r="CR299" s="59">
        <f t="shared" si="400"/>
        <v>0</v>
      </c>
      <c r="CS299" s="58">
        <f t="shared" si="401"/>
        <v>0</v>
      </c>
      <c r="CU299" s="59">
        <f t="shared" si="402"/>
        <v>0</v>
      </c>
      <c r="CV299" s="59">
        <f t="shared" si="403"/>
        <v>0</v>
      </c>
      <c r="CX299" s="59">
        <f t="shared" si="404"/>
        <v>0</v>
      </c>
      <c r="CY299" s="59">
        <f t="shared" si="405"/>
        <v>0</v>
      </c>
      <c r="CZ299" s="58">
        <f t="shared" si="406"/>
        <v>0</v>
      </c>
      <c r="DB299" s="59">
        <f t="shared" si="407"/>
        <v>0</v>
      </c>
      <c r="DC299" s="59">
        <f t="shared" si="408"/>
        <v>0</v>
      </c>
      <c r="DD299" s="58">
        <f t="shared" si="409"/>
        <v>0</v>
      </c>
      <c r="DF299" s="58">
        <f t="shared" si="410"/>
        <v>0</v>
      </c>
      <c r="DH299" s="58">
        <f t="shared" si="411"/>
        <v>0</v>
      </c>
      <c r="DJ299" s="57">
        <f t="shared" si="412"/>
        <v>0</v>
      </c>
      <c r="DK299" s="57">
        <f t="shared" si="413"/>
        <v>0</v>
      </c>
      <c r="DL299" s="59">
        <f t="shared" si="414"/>
        <v>0</v>
      </c>
      <c r="DM299" s="58">
        <f t="shared" si="415"/>
        <v>0</v>
      </c>
      <c r="DO299" s="56">
        <f t="shared" si="416"/>
        <v>0</v>
      </c>
      <c r="DP299" s="14">
        <f t="shared" si="417"/>
        <v>0</v>
      </c>
      <c r="DQ299" s="59">
        <f t="shared" si="418"/>
        <v>0</v>
      </c>
      <c r="DR299" s="49">
        <f t="shared" si="419"/>
        <v>0</v>
      </c>
      <c r="DT299" s="58">
        <f t="shared" si="420"/>
        <v>0</v>
      </c>
      <c r="DU299" s="58"/>
      <c r="DV299" s="59">
        <f t="shared" si="421"/>
        <v>0</v>
      </c>
      <c r="DX299" s="58">
        <f t="shared" si="422"/>
        <v>0</v>
      </c>
      <c r="EA299" s="59">
        <f t="shared" si="423"/>
        <v>0</v>
      </c>
      <c r="EB299" s="59">
        <f t="shared" si="424"/>
        <v>0</v>
      </c>
      <c r="EC299" s="58">
        <f t="shared" si="425"/>
        <v>0</v>
      </c>
      <c r="EE299" s="29">
        <f t="shared" si="426"/>
        <v>0</v>
      </c>
      <c r="EF299" s="29">
        <f t="shared" si="427"/>
        <v>0</v>
      </c>
      <c r="EG299" s="58">
        <f t="shared" si="428"/>
        <v>0</v>
      </c>
      <c r="EI299" s="58">
        <f t="shared" si="429"/>
        <v>0</v>
      </c>
      <c r="EK299" s="59">
        <v>297</v>
      </c>
      <c r="EL299" s="59">
        <f>APE!$N$91*EO298</f>
        <v>0</v>
      </c>
      <c r="EM299" s="59">
        <f>IF(EK299&gt;APE!$O$91,0,IF(EK299&gt;APE!$P$91,IF(APE!$E$91="SAC",APE!$C$93/(APE!$O$91-APE!$P$91),IF(APE!$E$91="PRICE",IF(EK299&gt;APE!$D$91,EN299-EL299,EN299-EL299-APE!$C$95/APE!$D$91),0)),0))</f>
        <v>0</v>
      </c>
      <c r="EN299" s="59">
        <f>IF(EK299&gt;APE!$O$91,0,IF(APE!$E$91="SAC",EL299+EM299,IF(APE!$E$91="PRICE",IF(EK299&gt;APE!$P$91,APE!$C$93*APE!$G$91,EL299),0)))</f>
        <v>0</v>
      </c>
      <c r="EO299" s="59">
        <f t="shared" si="430"/>
        <v>0</v>
      </c>
    </row>
    <row r="300" spans="21:145" x14ac:dyDescent="0.25">
      <c r="U300" s="61">
        <f t="shared" si="353"/>
        <v>54362</v>
      </c>
      <c r="V300" s="25">
        <f t="shared" si="351"/>
        <v>2048</v>
      </c>
      <c r="W300" s="25">
        <f t="shared" si="352"/>
        <v>10</v>
      </c>
      <c r="X300" s="25"/>
      <c r="Y300" s="25"/>
      <c r="Z300" s="62">
        <f t="shared" si="354"/>
        <v>0</v>
      </c>
      <c r="AA300" s="62">
        <f t="shared" si="355"/>
        <v>0</v>
      </c>
      <c r="AB300" s="62">
        <f t="shared" si="356"/>
        <v>0</v>
      </c>
      <c r="AC300" s="33">
        <f t="shared" si="357"/>
        <v>0</v>
      </c>
      <c r="AD300" s="69">
        <f t="shared" si="358"/>
        <v>0.82036354216610385</v>
      </c>
      <c r="AE300" s="70">
        <f t="shared" si="359"/>
        <v>0</v>
      </c>
      <c r="AF300" s="25"/>
      <c r="AG300" s="25"/>
      <c r="AH300" s="25"/>
      <c r="AI300" s="25"/>
      <c r="AJ300" s="25"/>
      <c r="AK300" s="25"/>
      <c r="AL300" s="25"/>
      <c r="AM300" s="75">
        <f t="shared" si="431"/>
        <v>0</v>
      </c>
      <c r="AN300" s="25"/>
      <c r="AO300" s="74">
        <f t="shared" si="360"/>
        <v>0</v>
      </c>
      <c r="AP300" s="75">
        <f t="shared" si="361"/>
        <v>0</v>
      </c>
      <c r="AQ300" s="76">
        <f t="shared" si="362"/>
        <v>0</v>
      </c>
      <c r="AR300" s="25"/>
      <c r="AS300" s="75">
        <f t="shared" si="363"/>
        <v>0</v>
      </c>
      <c r="AT300" s="74">
        <f t="shared" si="364"/>
        <v>0</v>
      </c>
      <c r="AU300" s="33">
        <f t="shared" si="365"/>
        <v>0</v>
      </c>
      <c r="AV300" s="25"/>
      <c r="AW300" s="74">
        <f t="shared" si="366"/>
        <v>0</v>
      </c>
      <c r="AX300" s="75">
        <f t="shared" si="367"/>
        <v>0</v>
      </c>
      <c r="AY300" s="76">
        <f t="shared" si="368"/>
        <v>0</v>
      </c>
      <c r="BB300" s="59">
        <f t="shared" si="369"/>
        <v>0</v>
      </c>
      <c r="BC300" s="59">
        <f t="shared" si="370"/>
        <v>0</v>
      </c>
      <c r="BD300" s="59">
        <f t="shared" si="371"/>
        <v>0</v>
      </c>
      <c r="BF300" s="59">
        <f t="shared" si="372"/>
        <v>0</v>
      </c>
      <c r="BG300" s="59">
        <f t="shared" si="373"/>
        <v>0</v>
      </c>
      <c r="BH300" s="59">
        <f t="shared" si="374"/>
        <v>0</v>
      </c>
      <c r="BI300" s="58">
        <f t="shared" si="375"/>
        <v>0</v>
      </c>
      <c r="BK300" s="59">
        <f t="shared" si="376"/>
        <v>0</v>
      </c>
      <c r="BL300" s="59">
        <f t="shared" si="377"/>
        <v>0</v>
      </c>
      <c r="BM300" s="59">
        <f t="shared" si="378"/>
        <v>0</v>
      </c>
      <c r="BN300" s="58">
        <f t="shared" si="379"/>
        <v>0</v>
      </c>
      <c r="BP300" s="58">
        <f t="shared" si="380"/>
        <v>0</v>
      </c>
      <c r="BR300" s="57">
        <f t="shared" si="381"/>
        <v>0</v>
      </c>
      <c r="BS300" s="57">
        <f t="shared" si="382"/>
        <v>0</v>
      </c>
      <c r="BT300" s="59">
        <f t="shared" si="383"/>
        <v>0</v>
      </c>
      <c r="BU300" s="58">
        <f t="shared" si="384"/>
        <v>0</v>
      </c>
      <c r="BW300" s="56">
        <f t="shared" si="385"/>
        <v>0</v>
      </c>
      <c r="BX300" s="14">
        <f t="shared" si="386"/>
        <v>0</v>
      </c>
      <c r="BY300" s="59">
        <f t="shared" si="387"/>
        <v>0</v>
      </c>
      <c r="BZ300" s="58">
        <f t="shared" si="388"/>
        <v>0</v>
      </c>
      <c r="CB300" s="58">
        <f t="shared" si="389"/>
        <v>0</v>
      </c>
      <c r="CD300" s="58">
        <f t="shared" si="390"/>
        <v>0</v>
      </c>
      <c r="CG300" s="59">
        <f t="shared" si="391"/>
        <v>0</v>
      </c>
      <c r="CH300" s="59">
        <f t="shared" si="392"/>
        <v>0</v>
      </c>
      <c r="CI300" s="59">
        <f t="shared" si="393"/>
        <v>0</v>
      </c>
      <c r="CK300" s="59">
        <f t="shared" si="394"/>
        <v>0</v>
      </c>
      <c r="CL300" s="59">
        <f t="shared" si="395"/>
        <v>0</v>
      </c>
      <c r="CM300" s="59">
        <f t="shared" si="396"/>
        <v>0</v>
      </c>
      <c r="CN300" s="58">
        <f t="shared" si="397"/>
        <v>0</v>
      </c>
      <c r="CP300" s="59">
        <f t="shared" si="398"/>
        <v>0</v>
      </c>
      <c r="CQ300" s="59">
        <f t="shared" si="399"/>
        <v>0</v>
      </c>
      <c r="CR300" s="59">
        <f t="shared" si="400"/>
        <v>0</v>
      </c>
      <c r="CS300" s="58">
        <f t="shared" si="401"/>
        <v>0</v>
      </c>
      <c r="CU300" s="59">
        <f t="shared" si="402"/>
        <v>0</v>
      </c>
      <c r="CV300" s="59">
        <f t="shared" si="403"/>
        <v>0</v>
      </c>
      <c r="CX300" s="59">
        <f t="shared" si="404"/>
        <v>0</v>
      </c>
      <c r="CY300" s="59">
        <f t="shared" si="405"/>
        <v>0</v>
      </c>
      <c r="CZ300" s="58">
        <f t="shared" si="406"/>
        <v>0</v>
      </c>
      <c r="DB300" s="59">
        <f t="shared" si="407"/>
        <v>0</v>
      </c>
      <c r="DC300" s="59">
        <f t="shared" si="408"/>
        <v>0</v>
      </c>
      <c r="DD300" s="58">
        <f t="shared" si="409"/>
        <v>0</v>
      </c>
      <c r="DF300" s="58">
        <f t="shared" si="410"/>
        <v>0</v>
      </c>
      <c r="DH300" s="58">
        <f t="shared" si="411"/>
        <v>0</v>
      </c>
      <c r="DJ300" s="57">
        <f t="shared" si="412"/>
        <v>0</v>
      </c>
      <c r="DK300" s="57">
        <f t="shared" si="413"/>
        <v>0</v>
      </c>
      <c r="DL300" s="59">
        <f t="shared" si="414"/>
        <v>0</v>
      </c>
      <c r="DM300" s="58">
        <f t="shared" si="415"/>
        <v>0</v>
      </c>
      <c r="DO300" s="56">
        <f t="shared" si="416"/>
        <v>0</v>
      </c>
      <c r="DP300" s="14">
        <f t="shared" si="417"/>
        <v>0</v>
      </c>
      <c r="DQ300" s="59">
        <f t="shared" si="418"/>
        <v>0</v>
      </c>
      <c r="DR300" s="49">
        <f t="shared" si="419"/>
        <v>0</v>
      </c>
      <c r="DT300" s="58">
        <f t="shared" si="420"/>
        <v>0</v>
      </c>
      <c r="DU300" s="58"/>
      <c r="DV300" s="59">
        <f t="shared" si="421"/>
        <v>0</v>
      </c>
      <c r="DX300" s="58">
        <f t="shared" si="422"/>
        <v>0</v>
      </c>
      <c r="EA300" s="59">
        <f t="shared" si="423"/>
        <v>0</v>
      </c>
      <c r="EB300" s="59">
        <f t="shared" si="424"/>
        <v>0</v>
      </c>
      <c r="EC300" s="58">
        <f t="shared" si="425"/>
        <v>0</v>
      </c>
      <c r="EE300" s="29">
        <f t="shared" si="426"/>
        <v>0</v>
      </c>
      <c r="EF300" s="29">
        <f t="shared" si="427"/>
        <v>0</v>
      </c>
      <c r="EG300" s="58">
        <f t="shared" si="428"/>
        <v>0</v>
      </c>
      <c r="EI300" s="58">
        <f t="shared" si="429"/>
        <v>0</v>
      </c>
      <c r="EK300" s="59">
        <v>298</v>
      </c>
      <c r="EL300" s="59">
        <f>APE!$N$91*EO299</f>
        <v>0</v>
      </c>
      <c r="EM300" s="59">
        <f>IF(EK300&gt;APE!$O$91,0,IF(EK300&gt;APE!$P$91,IF(APE!$E$91="SAC",APE!$C$93/(APE!$O$91-APE!$P$91),IF(APE!$E$91="PRICE",IF(EK300&gt;APE!$D$91,EN300-EL300,EN300-EL300-APE!$C$95/APE!$D$91),0)),0))</f>
        <v>0</v>
      </c>
      <c r="EN300" s="59">
        <f>IF(EK300&gt;APE!$O$91,0,IF(APE!$E$91="SAC",EL300+EM300,IF(APE!$E$91="PRICE",IF(EK300&gt;APE!$P$91,APE!$C$93*APE!$G$91,EL300),0)))</f>
        <v>0</v>
      </c>
      <c r="EO300" s="59">
        <f t="shared" si="430"/>
        <v>0</v>
      </c>
    </row>
    <row r="301" spans="21:145" x14ac:dyDescent="0.25">
      <c r="U301" s="61">
        <f t="shared" si="353"/>
        <v>54392</v>
      </c>
      <c r="V301" s="25">
        <f t="shared" si="351"/>
        <v>2048</v>
      </c>
      <c r="W301" s="25">
        <f t="shared" si="352"/>
        <v>11</v>
      </c>
      <c r="X301" s="25"/>
      <c r="Y301" s="25"/>
      <c r="Z301" s="62">
        <f t="shared" si="354"/>
        <v>0</v>
      </c>
      <c r="AA301" s="62">
        <f t="shared" si="355"/>
        <v>0</v>
      </c>
      <c r="AB301" s="62">
        <f t="shared" si="356"/>
        <v>0</v>
      </c>
      <c r="AC301" s="33">
        <f t="shared" si="357"/>
        <v>0</v>
      </c>
      <c r="AD301" s="69">
        <f t="shared" si="358"/>
        <v>0.81981862828103225</v>
      </c>
      <c r="AE301" s="70">
        <f t="shared" si="359"/>
        <v>0</v>
      </c>
      <c r="AF301" s="25"/>
      <c r="AG301" s="25"/>
      <c r="AH301" s="25"/>
      <c r="AI301" s="25"/>
      <c r="AJ301" s="25"/>
      <c r="AK301" s="25"/>
      <c r="AL301" s="25"/>
      <c r="AM301" s="75">
        <f t="shared" si="431"/>
        <v>0</v>
      </c>
      <c r="AN301" s="25"/>
      <c r="AO301" s="74">
        <f t="shared" si="360"/>
        <v>0</v>
      </c>
      <c r="AP301" s="75">
        <f t="shared" si="361"/>
        <v>0</v>
      </c>
      <c r="AQ301" s="76">
        <f t="shared" si="362"/>
        <v>0</v>
      </c>
      <c r="AR301" s="25"/>
      <c r="AS301" s="75">
        <f t="shared" si="363"/>
        <v>0</v>
      </c>
      <c r="AT301" s="74">
        <f t="shared" si="364"/>
        <v>0</v>
      </c>
      <c r="AU301" s="33">
        <f t="shared" si="365"/>
        <v>0</v>
      </c>
      <c r="AV301" s="25"/>
      <c r="AW301" s="74">
        <f t="shared" si="366"/>
        <v>0</v>
      </c>
      <c r="AX301" s="75">
        <f t="shared" si="367"/>
        <v>0</v>
      </c>
      <c r="AY301" s="76">
        <f t="shared" si="368"/>
        <v>0</v>
      </c>
      <c r="BB301" s="59">
        <f t="shared" si="369"/>
        <v>0</v>
      </c>
      <c r="BC301" s="59">
        <f t="shared" si="370"/>
        <v>0</v>
      </c>
      <c r="BD301" s="59">
        <f t="shared" si="371"/>
        <v>0</v>
      </c>
      <c r="BF301" s="59">
        <f t="shared" si="372"/>
        <v>0</v>
      </c>
      <c r="BG301" s="59">
        <f t="shared" si="373"/>
        <v>0</v>
      </c>
      <c r="BH301" s="59">
        <f t="shared" si="374"/>
        <v>0</v>
      </c>
      <c r="BI301" s="58">
        <f t="shared" si="375"/>
        <v>0</v>
      </c>
      <c r="BK301" s="59">
        <f t="shared" si="376"/>
        <v>0</v>
      </c>
      <c r="BL301" s="59">
        <f t="shared" si="377"/>
        <v>0</v>
      </c>
      <c r="BM301" s="59">
        <f t="shared" si="378"/>
        <v>0</v>
      </c>
      <c r="BN301" s="58">
        <f t="shared" si="379"/>
        <v>0</v>
      </c>
      <c r="BP301" s="58">
        <f t="shared" si="380"/>
        <v>0</v>
      </c>
      <c r="BR301" s="57">
        <f t="shared" si="381"/>
        <v>0</v>
      </c>
      <c r="BS301" s="57">
        <f t="shared" si="382"/>
        <v>0</v>
      </c>
      <c r="BT301" s="59">
        <f t="shared" si="383"/>
        <v>0</v>
      </c>
      <c r="BU301" s="58">
        <f t="shared" si="384"/>
        <v>0</v>
      </c>
      <c r="BW301" s="56">
        <f t="shared" si="385"/>
        <v>0</v>
      </c>
      <c r="BX301" s="14">
        <f t="shared" si="386"/>
        <v>0</v>
      </c>
      <c r="BY301" s="59">
        <f t="shared" si="387"/>
        <v>0</v>
      </c>
      <c r="BZ301" s="58">
        <f t="shared" si="388"/>
        <v>0</v>
      </c>
      <c r="CB301" s="58">
        <f t="shared" si="389"/>
        <v>0</v>
      </c>
      <c r="CD301" s="58">
        <f t="shared" si="390"/>
        <v>0</v>
      </c>
      <c r="CG301" s="59">
        <f t="shared" si="391"/>
        <v>0</v>
      </c>
      <c r="CH301" s="59">
        <f t="shared" si="392"/>
        <v>0</v>
      </c>
      <c r="CI301" s="59">
        <f t="shared" si="393"/>
        <v>0</v>
      </c>
      <c r="CK301" s="59">
        <f t="shared" si="394"/>
        <v>0</v>
      </c>
      <c r="CL301" s="59">
        <f t="shared" si="395"/>
        <v>0</v>
      </c>
      <c r="CM301" s="59">
        <f t="shared" si="396"/>
        <v>0</v>
      </c>
      <c r="CN301" s="58">
        <f t="shared" si="397"/>
        <v>0</v>
      </c>
      <c r="CP301" s="59">
        <f t="shared" si="398"/>
        <v>0</v>
      </c>
      <c r="CQ301" s="59">
        <f t="shared" si="399"/>
        <v>0</v>
      </c>
      <c r="CR301" s="59">
        <f t="shared" si="400"/>
        <v>0</v>
      </c>
      <c r="CS301" s="58">
        <f t="shared" si="401"/>
        <v>0</v>
      </c>
      <c r="CU301" s="59">
        <f t="shared" si="402"/>
        <v>0</v>
      </c>
      <c r="CV301" s="59">
        <f t="shared" si="403"/>
        <v>0</v>
      </c>
      <c r="CX301" s="59">
        <f t="shared" si="404"/>
        <v>0</v>
      </c>
      <c r="CY301" s="59">
        <f t="shared" si="405"/>
        <v>0</v>
      </c>
      <c r="CZ301" s="58">
        <f t="shared" si="406"/>
        <v>0</v>
      </c>
      <c r="DB301" s="59">
        <f t="shared" si="407"/>
        <v>0</v>
      </c>
      <c r="DC301" s="59">
        <f t="shared" si="408"/>
        <v>0</v>
      </c>
      <c r="DD301" s="58">
        <f t="shared" si="409"/>
        <v>0</v>
      </c>
      <c r="DF301" s="58">
        <f t="shared" si="410"/>
        <v>0</v>
      </c>
      <c r="DH301" s="58">
        <f t="shared" si="411"/>
        <v>0</v>
      </c>
      <c r="DJ301" s="57">
        <f t="shared" si="412"/>
        <v>0</v>
      </c>
      <c r="DK301" s="57">
        <f t="shared" si="413"/>
        <v>0</v>
      </c>
      <c r="DL301" s="59">
        <f t="shared" si="414"/>
        <v>0</v>
      </c>
      <c r="DM301" s="58">
        <f t="shared" si="415"/>
        <v>0</v>
      </c>
      <c r="DO301" s="56">
        <f t="shared" si="416"/>
        <v>0</v>
      </c>
      <c r="DP301" s="14">
        <f t="shared" si="417"/>
        <v>0</v>
      </c>
      <c r="DQ301" s="59">
        <f t="shared" si="418"/>
        <v>0</v>
      </c>
      <c r="DR301" s="49">
        <f t="shared" si="419"/>
        <v>0</v>
      </c>
      <c r="DT301" s="58">
        <f t="shared" si="420"/>
        <v>0</v>
      </c>
      <c r="DU301" s="58"/>
      <c r="DV301" s="59">
        <f t="shared" si="421"/>
        <v>0</v>
      </c>
      <c r="DX301" s="58">
        <f t="shared" si="422"/>
        <v>0</v>
      </c>
      <c r="EA301" s="59">
        <f t="shared" si="423"/>
        <v>0</v>
      </c>
      <c r="EB301" s="59">
        <f t="shared" si="424"/>
        <v>0</v>
      </c>
      <c r="EC301" s="58">
        <f t="shared" si="425"/>
        <v>0</v>
      </c>
      <c r="EE301" s="29">
        <f t="shared" si="426"/>
        <v>0</v>
      </c>
      <c r="EF301" s="29">
        <f t="shared" si="427"/>
        <v>0</v>
      </c>
      <c r="EG301" s="58">
        <f t="shared" si="428"/>
        <v>0</v>
      </c>
      <c r="EI301" s="58">
        <f t="shared" si="429"/>
        <v>0</v>
      </c>
      <c r="EK301" s="59">
        <v>299</v>
      </c>
      <c r="EL301" s="59">
        <f>APE!$N$91*EO300</f>
        <v>0</v>
      </c>
      <c r="EM301" s="59">
        <f>IF(EK301&gt;APE!$O$91,0,IF(EK301&gt;APE!$P$91,IF(APE!$E$91="SAC",APE!$C$93/(APE!$O$91-APE!$P$91),IF(APE!$E$91="PRICE",IF(EK301&gt;APE!$D$91,EN301-EL301,EN301-EL301-APE!$C$95/APE!$D$91),0)),0))</f>
        <v>0</v>
      </c>
      <c r="EN301" s="59">
        <f>IF(EK301&gt;APE!$O$91,0,IF(APE!$E$91="SAC",EL301+EM301,IF(APE!$E$91="PRICE",IF(EK301&gt;APE!$P$91,APE!$C$93*APE!$G$91,EL301),0)))</f>
        <v>0</v>
      </c>
      <c r="EO301" s="59">
        <f t="shared" si="430"/>
        <v>0</v>
      </c>
    </row>
    <row r="302" spans="21:145" x14ac:dyDescent="0.25">
      <c r="U302" s="61">
        <f t="shared" si="353"/>
        <v>54423</v>
      </c>
      <c r="V302" s="25">
        <f t="shared" si="351"/>
        <v>2048</v>
      </c>
      <c r="W302" s="25">
        <f t="shared" si="352"/>
        <v>12</v>
      </c>
      <c r="X302" s="25"/>
      <c r="Y302" s="25"/>
      <c r="Z302" s="62">
        <f t="shared" si="354"/>
        <v>0</v>
      </c>
      <c r="AA302" s="62">
        <f t="shared" si="355"/>
        <v>0</v>
      </c>
      <c r="AB302" s="62">
        <f t="shared" si="356"/>
        <v>0</v>
      </c>
      <c r="AC302" s="33">
        <f t="shared" si="357"/>
        <v>0</v>
      </c>
      <c r="AD302" s="69">
        <f t="shared" si="358"/>
        <v>0.81927407634664084</v>
      </c>
      <c r="AE302" s="70">
        <f t="shared" si="359"/>
        <v>0</v>
      </c>
      <c r="AF302" s="25"/>
      <c r="AG302" s="25"/>
      <c r="AH302" s="25"/>
      <c r="AI302" s="25"/>
      <c r="AJ302" s="25"/>
      <c r="AK302" s="25"/>
      <c r="AL302" s="25"/>
      <c r="AM302" s="75">
        <f t="shared" si="431"/>
        <v>0</v>
      </c>
      <c r="AN302" s="25"/>
      <c r="AO302" s="74">
        <f t="shared" si="360"/>
        <v>0</v>
      </c>
      <c r="AP302" s="75">
        <f t="shared" si="361"/>
        <v>0</v>
      </c>
      <c r="AQ302" s="76">
        <f t="shared" si="362"/>
        <v>0</v>
      </c>
      <c r="AR302" s="25"/>
      <c r="AS302" s="75">
        <f t="shared" si="363"/>
        <v>0</v>
      </c>
      <c r="AT302" s="74">
        <f t="shared" si="364"/>
        <v>0</v>
      </c>
      <c r="AU302" s="33">
        <f t="shared" si="365"/>
        <v>0</v>
      </c>
      <c r="AV302" s="25"/>
      <c r="AW302" s="74">
        <f t="shared" si="366"/>
        <v>0</v>
      </c>
      <c r="AX302" s="75">
        <f t="shared" si="367"/>
        <v>0</v>
      </c>
      <c r="AY302" s="76">
        <f t="shared" si="368"/>
        <v>0</v>
      </c>
      <c r="BB302" s="59">
        <f t="shared" si="369"/>
        <v>0</v>
      </c>
      <c r="BC302" s="59">
        <f t="shared" si="370"/>
        <v>0</v>
      </c>
      <c r="BD302" s="59">
        <f t="shared" si="371"/>
        <v>0</v>
      </c>
      <c r="BF302" s="59">
        <f t="shared" si="372"/>
        <v>0</v>
      </c>
      <c r="BG302" s="59">
        <f t="shared" si="373"/>
        <v>0</v>
      </c>
      <c r="BH302" s="59">
        <f t="shared" si="374"/>
        <v>0</v>
      </c>
      <c r="BI302" s="58">
        <f t="shared" si="375"/>
        <v>0</v>
      </c>
      <c r="BK302" s="59">
        <f t="shared" si="376"/>
        <v>0</v>
      </c>
      <c r="BL302" s="59">
        <f t="shared" si="377"/>
        <v>0</v>
      </c>
      <c r="BM302" s="59">
        <f t="shared" si="378"/>
        <v>0</v>
      </c>
      <c r="BN302" s="58">
        <f t="shared" si="379"/>
        <v>0</v>
      </c>
      <c r="BP302" s="58">
        <f t="shared" si="380"/>
        <v>0</v>
      </c>
      <c r="BR302" s="57">
        <f t="shared" si="381"/>
        <v>0</v>
      </c>
      <c r="BS302" s="57">
        <f t="shared" si="382"/>
        <v>0</v>
      </c>
      <c r="BT302" s="59">
        <f t="shared" si="383"/>
        <v>0</v>
      </c>
      <c r="BU302" s="58">
        <f t="shared" si="384"/>
        <v>0</v>
      </c>
      <c r="BW302" s="56">
        <f t="shared" si="385"/>
        <v>0</v>
      </c>
      <c r="BX302" s="14">
        <f t="shared" si="386"/>
        <v>0</v>
      </c>
      <c r="BY302" s="59">
        <f t="shared" si="387"/>
        <v>0</v>
      </c>
      <c r="BZ302" s="58">
        <f t="shared" si="388"/>
        <v>0</v>
      </c>
      <c r="CB302" s="58">
        <f t="shared" si="389"/>
        <v>0</v>
      </c>
      <c r="CD302" s="58">
        <f t="shared" si="390"/>
        <v>0</v>
      </c>
      <c r="CG302" s="59">
        <f t="shared" si="391"/>
        <v>0</v>
      </c>
      <c r="CH302" s="59">
        <f t="shared" si="392"/>
        <v>0</v>
      </c>
      <c r="CI302" s="59">
        <f t="shared" si="393"/>
        <v>0</v>
      </c>
      <c r="CK302" s="59">
        <f t="shared" si="394"/>
        <v>0</v>
      </c>
      <c r="CL302" s="59">
        <f t="shared" si="395"/>
        <v>0</v>
      </c>
      <c r="CM302" s="59">
        <f t="shared" si="396"/>
        <v>0</v>
      </c>
      <c r="CN302" s="58">
        <f t="shared" si="397"/>
        <v>0</v>
      </c>
      <c r="CP302" s="59">
        <f t="shared" si="398"/>
        <v>0</v>
      </c>
      <c r="CQ302" s="59">
        <f t="shared" si="399"/>
        <v>0</v>
      </c>
      <c r="CR302" s="59">
        <f t="shared" si="400"/>
        <v>0</v>
      </c>
      <c r="CS302" s="58">
        <f t="shared" si="401"/>
        <v>0</v>
      </c>
      <c r="CU302" s="59">
        <f t="shared" si="402"/>
        <v>0</v>
      </c>
      <c r="CV302" s="59">
        <f t="shared" si="403"/>
        <v>0</v>
      </c>
      <c r="CX302" s="59">
        <f t="shared" si="404"/>
        <v>0</v>
      </c>
      <c r="CY302" s="59">
        <f t="shared" si="405"/>
        <v>0</v>
      </c>
      <c r="CZ302" s="58">
        <f t="shared" si="406"/>
        <v>0</v>
      </c>
      <c r="DB302" s="59">
        <f t="shared" si="407"/>
        <v>0</v>
      </c>
      <c r="DC302" s="59">
        <f t="shared" si="408"/>
        <v>0</v>
      </c>
      <c r="DD302" s="58">
        <f t="shared" si="409"/>
        <v>0</v>
      </c>
      <c r="DF302" s="58">
        <f t="shared" si="410"/>
        <v>0</v>
      </c>
      <c r="DH302" s="58">
        <f t="shared" si="411"/>
        <v>0</v>
      </c>
      <c r="DJ302" s="57">
        <f t="shared" si="412"/>
        <v>0</v>
      </c>
      <c r="DK302" s="57">
        <f t="shared" si="413"/>
        <v>0</v>
      </c>
      <c r="DL302" s="59">
        <f t="shared" si="414"/>
        <v>0</v>
      </c>
      <c r="DM302" s="58">
        <f t="shared" si="415"/>
        <v>0</v>
      </c>
      <c r="DO302" s="56">
        <f t="shared" si="416"/>
        <v>0</v>
      </c>
      <c r="DP302" s="14">
        <f t="shared" si="417"/>
        <v>0</v>
      </c>
      <c r="DQ302" s="59">
        <f t="shared" si="418"/>
        <v>0</v>
      </c>
      <c r="DR302" s="49">
        <f t="shared" si="419"/>
        <v>0</v>
      </c>
      <c r="DT302" s="58">
        <f t="shared" si="420"/>
        <v>0</v>
      </c>
      <c r="DU302" s="58"/>
      <c r="DV302" s="59">
        <f t="shared" si="421"/>
        <v>0</v>
      </c>
      <c r="DX302" s="58">
        <f t="shared" si="422"/>
        <v>0</v>
      </c>
      <c r="EA302" s="59">
        <f t="shared" si="423"/>
        <v>0</v>
      </c>
      <c r="EB302" s="59">
        <f t="shared" si="424"/>
        <v>0</v>
      </c>
      <c r="EC302" s="58">
        <f t="shared" si="425"/>
        <v>0</v>
      </c>
      <c r="EE302" s="29">
        <f t="shared" si="426"/>
        <v>0</v>
      </c>
      <c r="EF302" s="29">
        <f t="shared" si="427"/>
        <v>0</v>
      </c>
      <c r="EG302" s="58">
        <f t="shared" si="428"/>
        <v>0</v>
      </c>
      <c r="EI302" s="58">
        <f t="shared" si="429"/>
        <v>0</v>
      </c>
      <c r="EK302" s="59">
        <v>300</v>
      </c>
      <c r="EL302" s="59">
        <f>APE!$N$91*EO301</f>
        <v>0</v>
      </c>
      <c r="EM302" s="59">
        <f>IF(EK302&gt;APE!$O$91,0,IF(EK302&gt;APE!$P$91,IF(APE!$E$91="SAC",APE!$C$93/(APE!$O$91-APE!$P$91),IF(APE!$E$91="PRICE",IF(EK302&gt;APE!$D$91,EN302-EL302,EN302-EL302-APE!$C$95/APE!$D$91),0)),0))</f>
        <v>0</v>
      </c>
      <c r="EN302" s="59">
        <f>IF(EK302&gt;APE!$O$91,0,IF(APE!$E$91="SAC",EL302+EM302,IF(APE!$E$91="PRICE",IF(EK302&gt;APE!$P$91,APE!$C$93*APE!$G$91,EL302),0)))</f>
        <v>0</v>
      </c>
      <c r="EO302" s="59">
        <f t="shared" si="430"/>
        <v>0</v>
      </c>
    </row>
    <row r="303" spans="21:145" x14ac:dyDescent="0.25">
      <c r="U303" s="61">
        <f t="shared" si="353"/>
        <v>54454</v>
      </c>
      <c r="V303" s="25">
        <f t="shared" si="351"/>
        <v>2049</v>
      </c>
      <c r="W303" s="25">
        <f t="shared" si="352"/>
        <v>1</v>
      </c>
      <c r="X303" s="25"/>
      <c r="Y303" s="25"/>
      <c r="Z303" s="62">
        <f t="shared" si="354"/>
        <v>0</v>
      </c>
      <c r="AA303" s="62">
        <f t="shared" si="355"/>
        <v>0</v>
      </c>
      <c r="AB303" s="62">
        <f t="shared" si="356"/>
        <v>0</v>
      </c>
      <c r="AC303" s="33">
        <f t="shared" si="357"/>
        <v>0</v>
      </c>
      <c r="AD303" s="69">
        <f t="shared" si="358"/>
        <v>0.81872988612250952</v>
      </c>
      <c r="AE303" s="70">
        <f t="shared" si="359"/>
        <v>0</v>
      </c>
      <c r="AF303" s="25"/>
      <c r="AG303" s="25"/>
      <c r="AH303" s="25"/>
      <c r="AI303" s="25"/>
      <c r="AJ303" s="25"/>
      <c r="AK303" s="25"/>
      <c r="AL303" s="25"/>
      <c r="AM303" s="75">
        <f t="shared" si="431"/>
        <v>0</v>
      </c>
      <c r="AN303" s="25"/>
      <c r="AO303" s="74">
        <f t="shared" si="360"/>
        <v>0</v>
      </c>
      <c r="AP303" s="75">
        <f t="shared" si="361"/>
        <v>0</v>
      </c>
      <c r="AQ303" s="76">
        <f t="shared" si="362"/>
        <v>0</v>
      </c>
      <c r="AR303" s="25"/>
      <c r="AS303" s="75">
        <f t="shared" si="363"/>
        <v>0</v>
      </c>
      <c r="AT303" s="74">
        <f t="shared" si="364"/>
        <v>0</v>
      </c>
      <c r="AU303" s="33">
        <f t="shared" si="365"/>
        <v>0</v>
      </c>
      <c r="AV303" s="25"/>
      <c r="AW303" s="74">
        <f t="shared" si="366"/>
        <v>0</v>
      </c>
      <c r="AX303" s="75">
        <f t="shared" si="367"/>
        <v>0</v>
      </c>
      <c r="AY303" s="76">
        <f t="shared" si="368"/>
        <v>0</v>
      </c>
      <c r="BB303" s="59">
        <f t="shared" si="369"/>
        <v>0</v>
      </c>
      <c r="BC303" s="59">
        <f t="shared" si="370"/>
        <v>0</v>
      </c>
      <c r="BD303" s="59">
        <f t="shared" si="371"/>
        <v>0</v>
      </c>
      <c r="BF303" s="59">
        <f t="shared" si="372"/>
        <v>0</v>
      </c>
      <c r="BG303" s="59">
        <f t="shared" si="373"/>
        <v>0</v>
      </c>
      <c r="BH303" s="59">
        <f t="shared" si="374"/>
        <v>0</v>
      </c>
      <c r="BI303" s="58">
        <f t="shared" si="375"/>
        <v>0</v>
      </c>
      <c r="BK303" s="59">
        <f t="shared" si="376"/>
        <v>0</v>
      </c>
      <c r="BL303" s="59">
        <f t="shared" si="377"/>
        <v>0</v>
      </c>
      <c r="BM303" s="59">
        <f t="shared" si="378"/>
        <v>0</v>
      </c>
      <c r="BN303" s="58">
        <f t="shared" si="379"/>
        <v>0</v>
      </c>
      <c r="BP303" s="58">
        <f t="shared" si="380"/>
        <v>0</v>
      </c>
      <c r="BR303" s="57">
        <f t="shared" si="381"/>
        <v>0</v>
      </c>
      <c r="BS303" s="57">
        <f t="shared" si="382"/>
        <v>0</v>
      </c>
      <c r="BT303" s="59">
        <f t="shared" si="383"/>
        <v>0</v>
      </c>
      <c r="BU303" s="58">
        <f t="shared" si="384"/>
        <v>0</v>
      </c>
      <c r="BW303" s="56">
        <f t="shared" si="385"/>
        <v>0</v>
      </c>
      <c r="BX303" s="14">
        <f t="shared" si="386"/>
        <v>0</v>
      </c>
      <c r="BY303" s="59">
        <f t="shared" si="387"/>
        <v>0</v>
      </c>
      <c r="BZ303" s="58">
        <f t="shared" si="388"/>
        <v>0</v>
      </c>
      <c r="CB303" s="58">
        <f t="shared" si="389"/>
        <v>0</v>
      </c>
      <c r="CD303" s="58">
        <f t="shared" si="390"/>
        <v>0</v>
      </c>
      <c r="CG303" s="59">
        <f t="shared" si="391"/>
        <v>0</v>
      </c>
      <c r="CH303" s="59">
        <f t="shared" si="392"/>
        <v>0</v>
      </c>
      <c r="CI303" s="59">
        <f t="shared" si="393"/>
        <v>0</v>
      </c>
      <c r="CK303" s="59">
        <f t="shared" si="394"/>
        <v>0</v>
      </c>
      <c r="CL303" s="59">
        <f t="shared" si="395"/>
        <v>0</v>
      </c>
      <c r="CM303" s="59">
        <f t="shared" si="396"/>
        <v>0</v>
      </c>
      <c r="CN303" s="58">
        <f t="shared" si="397"/>
        <v>0</v>
      </c>
      <c r="CP303" s="59">
        <f t="shared" si="398"/>
        <v>0</v>
      </c>
      <c r="CQ303" s="59">
        <f t="shared" si="399"/>
        <v>0</v>
      </c>
      <c r="CR303" s="59">
        <f t="shared" si="400"/>
        <v>0</v>
      </c>
      <c r="CS303" s="58">
        <f t="shared" si="401"/>
        <v>0</v>
      </c>
      <c r="CU303" s="59">
        <f t="shared" si="402"/>
        <v>0</v>
      </c>
      <c r="CV303" s="59">
        <f t="shared" si="403"/>
        <v>0</v>
      </c>
      <c r="CX303" s="59">
        <f t="shared" si="404"/>
        <v>0</v>
      </c>
      <c r="CY303" s="59">
        <f t="shared" si="405"/>
        <v>0</v>
      </c>
      <c r="CZ303" s="58">
        <f t="shared" si="406"/>
        <v>0</v>
      </c>
      <c r="DB303" s="59">
        <f t="shared" si="407"/>
        <v>0</v>
      </c>
      <c r="DC303" s="59">
        <f t="shared" si="408"/>
        <v>0</v>
      </c>
      <c r="DD303" s="58">
        <f t="shared" si="409"/>
        <v>0</v>
      </c>
      <c r="DF303" s="58">
        <f t="shared" si="410"/>
        <v>0</v>
      </c>
      <c r="DH303" s="58">
        <f t="shared" si="411"/>
        <v>0</v>
      </c>
      <c r="DJ303" s="57">
        <f t="shared" si="412"/>
        <v>0</v>
      </c>
      <c r="DK303" s="57">
        <f t="shared" si="413"/>
        <v>0</v>
      </c>
      <c r="DL303" s="59">
        <f t="shared" si="414"/>
        <v>0</v>
      </c>
      <c r="DM303" s="58">
        <f t="shared" si="415"/>
        <v>0</v>
      </c>
      <c r="DO303" s="56">
        <f t="shared" si="416"/>
        <v>0</v>
      </c>
      <c r="DP303" s="14">
        <f t="shared" si="417"/>
        <v>0</v>
      </c>
      <c r="DQ303" s="59">
        <f t="shared" si="418"/>
        <v>0</v>
      </c>
      <c r="DR303" s="49">
        <f t="shared" si="419"/>
        <v>0</v>
      </c>
      <c r="DT303" s="58">
        <f t="shared" si="420"/>
        <v>0</v>
      </c>
      <c r="DU303" s="58"/>
      <c r="DV303" s="59">
        <f t="shared" si="421"/>
        <v>0</v>
      </c>
      <c r="DX303" s="58">
        <f t="shared" si="422"/>
        <v>0</v>
      </c>
      <c r="EA303" s="59">
        <f t="shared" si="423"/>
        <v>0</v>
      </c>
      <c r="EB303" s="59">
        <f t="shared" si="424"/>
        <v>0</v>
      </c>
      <c r="EC303" s="58">
        <f t="shared" si="425"/>
        <v>0</v>
      </c>
      <c r="EE303" s="29">
        <f t="shared" si="426"/>
        <v>0</v>
      </c>
      <c r="EF303" s="29">
        <f t="shared" si="427"/>
        <v>0</v>
      </c>
      <c r="EG303" s="58">
        <f t="shared" si="428"/>
        <v>0</v>
      </c>
      <c r="EI303" s="58">
        <f t="shared" si="429"/>
        <v>0</v>
      </c>
      <c r="EK303" s="59">
        <v>301</v>
      </c>
      <c r="EL303" s="59">
        <f>APE!$N$91*EO302</f>
        <v>0</v>
      </c>
      <c r="EM303" s="59">
        <f>IF(EK303&gt;APE!$O$91,0,IF(EK303&gt;APE!$P$91,IF(APE!$E$91="SAC",APE!$C$93/(APE!$O$91-APE!$P$91),IF(APE!$E$91="PRICE",IF(EK303&gt;APE!$D$91,EN303-EL303,EN303-EL303-APE!$C$95/APE!$D$91),0)),0))</f>
        <v>0</v>
      </c>
      <c r="EN303" s="59">
        <f>IF(EK303&gt;APE!$O$91,0,IF(APE!$E$91="SAC",EL303+EM303,IF(APE!$E$91="PRICE",IF(EK303&gt;APE!$P$91,APE!$C$93*APE!$G$91,EL303),0)))</f>
        <v>0</v>
      </c>
      <c r="EO303" s="59">
        <f t="shared" si="430"/>
        <v>0</v>
      </c>
    </row>
    <row r="304" spans="21:145" x14ac:dyDescent="0.25">
      <c r="U304" s="61">
        <f t="shared" si="353"/>
        <v>54482</v>
      </c>
      <c r="V304" s="25">
        <f t="shared" si="351"/>
        <v>2049</v>
      </c>
      <c r="W304" s="25">
        <f t="shared" si="352"/>
        <v>2</v>
      </c>
      <c r="X304" s="25"/>
      <c r="Y304" s="25"/>
      <c r="Z304" s="62">
        <f t="shared" si="354"/>
        <v>0</v>
      </c>
      <c r="AA304" s="62">
        <f t="shared" si="355"/>
        <v>0</v>
      </c>
      <c r="AB304" s="62">
        <f t="shared" si="356"/>
        <v>0</v>
      </c>
      <c r="AC304" s="33">
        <f t="shared" si="357"/>
        <v>0</v>
      </c>
      <c r="AD304" s="69">
        <f t="shared" si="358"/>
        <v>0.81818605736837779</v>
      </c>
      <c r="AE304" s="70">
        <f t="shared" si="359"/>
        <v>0</v>
      </c>
      <c r="AF304" s="25"/>
      <c r="AG304" s="25"/>
      <c r="AH304" s="25"/>
      <c r="AI304" s="25"/>
      <c r="AJ304" s="25"/>
      <c r="AK304" s="25"/>
      <c r="AL304" s="25"/>
      <c r="AM304" s="75">
        <f t="shared" si="431"/>
        <v>0</v>
      </c>
      <c r="AN304" s="25"/>
      <c r="AO304" s="74">
        <f t="shared" si="360"/>
        <v>0</v>
      </c>
      <c r="AP304" s="75">
        <f t="shared" si="361"/>
        <v>0</v>
      </c>
      <c r="AQ304" s="76">
        <f t="shared" si="362"/>
        <v>0</v>
      </c>
      <c r="AR304" s="25"/>
      <c r="AS304" s="75">
        <f t="shared" si="363"/>
        <v>0</v>
      </c>
      <c r="AT304" s="74">
        <f t="shared" si="364"/>
        <v>0</v>
      </c>
      <c r="AU304" s="33">
        <f t="shared" si="365"/>
        <v>0</v>
      </c>
      <c r="AV304" s="25"/>
      <c r="AW304" s="74">
        <f t="shared" si="366"/>
        <v>0</v>
      </c>
      <c r="AX304" s="75">
        <f t="shared" si="367"/>
        <v>0</v>
      </c>
      <c r="AY304" s="76">
        <f t="shared" si="368"/>
        <v>0</v>
      </c>
      <c r="BB304" s="59">
        <f t="shared" si="369"/>
        <v>0</v>
      </c>
      <c r="BC304" s="59">
        <f t="shared" si="370"/>
        <v>0</v>
      </c>
      <c r="BD304" s="59">
        <f t="shared" si="371"/>
        <v>0</v>
      </c>
      <c r="BF304" s="59">
        <f t="shared" si="372"/>
        <v>0</v>
      </c>
      <c r="BG304" s="59">
        <f t="shared" si="373"/>
        <v>0</v>
      </c>
      <c r="BH304" s="59">
        <f t="shared" si="374"/>
        <v>0</v>
      </c>
      <c r="BI304" s="58">
        <f t="shared" si="375"/>
        <v>0</v>
      </c>
      <c r="BK304" s="59">
        <f t="shared" si="376"/>
        <v>0</v>
      </c>
      <c r="BL304" s="59">
        <f t="shared" si="377"/>
        <v>0</v>
      </c>
      <c r="BM304" s="59">
        <f t="shared" si="378"/>
        <v>0</v>
      </c>
      <c r="BN304" s="58">
        <f t="shared" si="379"/>
        <v>0</v>
      </c>
      <c r="BP304" s="58">
        <f t="shared" si="380"/>
        <v>0</v>
      </c>
      <c r="BR304" s="57">
        <f t="shared" si="381"/>
        <v>0</v>
      </c>
      <c r="BS304" s="57">
        <f t="shared" si="382"/>
        <v>0</v>
      </c>
      <c r="BT304" s="59">
        <f t="shared" si="383"/>
        <v>0</v>
      </c>
      <c r="BU304" s="58">
        <f t="shared" si="384"/>
        <v>0</v>
      </c>
      <c r="BW304" s="56">
        <f t="shared" si="385"/>
        <v>0</v>
      </c>
      <c r="BX304" s="14">
        <f t="shared" si="386"/>
        <v>0</v>
      </c>
      <c r="BY304" s="59">
        <f t="shared" si="387"/>
        <v>0</v>
      </c>
      <c r="BZ304" s="58">
        <f t="shared" si="388"/>
        <v>0</v>
      </c>
      <c r="CB304" s="58">
        <f t="shared" si="389"/>
        <v>0</v>
      </c>
      <c r="CD304" s="58">
        <f t="shared" si="390"/>
        <v>0</v>
      </c>
      <c r="CG304" s="59">
        <f t="shared" si="391"/>
        <v>0</v>
      </c>
      <c r="CH304" s="59">
        <f t="shared" si="392"/>
        <v>0</v>
      </c>
      <c r="CI304" s="59">
        <f t="shared" si="393"/>
        <v>0</v>
      </c>
      <c r="CK304" s="59">
        <f t="shared" si="394"/>
        <v>0</v>
      </c>
      <c r="CL304" s="59">
        <f t="shared" si="395"/>
        <v>0</v>
      </c>
      <c r="CM304" s="59">
        <f t="shared" si="396"/>
        <v>0</v>
      </c>
      <c r="CN304" s="58">
        <f t="shared" si="397"/>
        <v>0</v>
      </c>
      <c r="CP304" s="59">
        <f t="shared" si="398"/>
        <v>0</v>
      </c>
      <c r="CQ304" s="59">
        <f t="shared" si="399"/>
        <v>0</v>
      </c>
      <c r="CR304" s="59">
        <f t="shared" si="400"/>
        <v>0</v>
      </c>
      <c r="CS304" s="58">
        <f t="shared" si="401"/>
        <v>0</v>
      </c>
      <c r="CU304" s="59">
        <f t="shared" si="402"/>
        <v>0</v>
      </c>
      <c r="CV304" s="59">
        <f t="shared" si="403"/>
        <v>0</v>
      </c>
      <c r="CX304" s="59">
        <f t="shared" si="404"/>
        <v>0</v>
      </c>
      <c r="CY304" s="59">
        <f t="shared" si="405"/>
        <v>0</v>
      </c>
      <c r="CZ304" s="58">
        <f t="shared" si="406"/>
        <v>0</v>
      </c>
      <c r="DB304" s="59">
        <f t="shared" si="407"/>
        <v>0</v>
      </c>
      <c r="DC304" s="59">
        <f t="shared" si="408"/>
        <v>0</v>
      </c>
      <c r="DD304" s="58">
        <f t="shared" si="409"/>
        <v>0</v>
      </c>
      <c r="DF304" s="58">
        <f t="shared" si="410"/>
        <v>0</v>
      </c>
      <c r="DH304" s="58">
        <f t="shared" si="411"/>
        <v>0</v>
      </c>
      <c r="DJ304" s="57">
        <f t="shared" si="412"/>
        <v>0</v>
      </c>
      <c r="DK304" s="57">
        <f t="shared" si="413"/>
        <v>0</v>
      </c>
      <c r="DL304" s="59">
        <f t="shared" si="414"/>
        <v>0</v>
      </c>
      <c r="DM304" s="58">
        <f t="shared" si="415"/>
        <v>0</v>
      </c>
      <c r="DO304" s="56">
        <f t="shared" si="416"/>
        <v>0</v>
      </c>
      <c r="DP304" s="14">
        <f t="shared" si="417"/>
        <v>0</v>
      </c>
      <c r="DQ304" s="59">
        <f t="shared" si="418"/>
        <v>0</v>
      </c>
      <c r="DR304" s="49">
        <f t="shared" si="419"/>
        <v>0</v>
      </c>
      <c r="DT304" s="58">
        <f t="shared" si="420"/>
        <v>0</v>
      </c>
      <c r="DU304" s="58"/>
      <c r="DV304" s="59">
        <f t="shared" si="421"/>
        <v>0</v>
      </c>
      <c r="DX304" s="58">
        <f t="shared" si="422"/>
        <v>0</v>
      </c>
      <c r="EA304" s="59">
        <f t="shared" si="423"/>
        <v>0</v>
      </c>
      <c r="EB304" s="59">
        <f t="shared" si="424"/>
        <v>0</v>
      </c>
      <c r="EC304" s="58">
        <f t="shared" si="425"/>
        <v>0</v>
      </c>
      <c r="EE304" s="29">
        <f t="shared" si="426"/>
        <v>0</v>
      </c>
      <c r="EF304" s="29">
        <f t="shared" si="427"/>
        <v>0</v>
      </c>
      <c r="EG304" s="58">
        <f t="shared" si="428"/>
        <v>0</v>
      </c>
      <c r="EI304" s="58">
        <f t="shared" si="429"/>
        <v>0</v>
      </c>
      <c r="EK304" s="59">
        <v>302</v>
      </c>
      <c r="EL304" s="59">
        <f>APE!$N$91*EO303</f>
        <v>0</v>
      </c>
      <c r="EM304" s="59">
        <f>IF(EK304&gt;APE!$O$91,0,IF(EK304&gt;APE!$P$91,IF(APE!$E$91="SAC",APE!$C$93/(APE!$O$91-APE!$P$91),IF(APE!$E$91="PRICE",IF(EK304&gt;APE!$D$91,EN304-EL304,EN304-EL304-APE!$C$95/APE!$D$91),0)),0))</f>
        <v>0</v>
      </c>
      <c r="EN304" s="59">
        <f>IF(EK304&gt;APE!$O$91,0,IF(APE!$E$91="SAC",EL304+EM304,IF(APE!$E$91="PRICE",IF(EK304&gt;APE!$P$91,APE!$C$93*APE!$G$91,EL304),0)))</f>
        <v>0</v>
      </c>
      <c r="EO304" s="59">
        <f t="shared" si="430"/>
        <v>0</v>
      </c>
    </row>
    <row r="305" spans="21:145" x14ac:dyDescent="0.25">
      <c r="U305" s="61">
        <f t="shared" si="353"/>
        <v>54513</v>
      </c>
      <c r="V305" s="25">
        <f t="shared" si="351"/>
        <v>2049</v>
      </c>
      <c r="W305" s="25">
        <f t="shared" si="352"/>
        <v>3</v>
      </c>
      <c r="X305" s="25"/>
      <c r="Y305" s="25"/>
      <c r="Z305" s="62">
        <f t="shared" si="354"/>
        <v>0</v>
      </c>
      <c r="AA305" s="62">
        <f t="shared" si="355"/>
        <v>0</v>
      </c>
      <c r="AB305" s="62">
        <f t="shared" si="356"/>
        <v>0</v>
      </c>
      <c r="AC305" s="33">
        <f t="shared" si="357"/>
        <v>0</v>
      </c>
      <c r="AD305" s="69">
        <f t="shared" si="358"/>
        <v>0.81764258984414484</v>
      </c>
      <c r="AE305" s="70">
        <f t="shared" si="359"/>
        <v>0</v>
      </c>
      <c r="AF305" s="25"/>
      <c r="AG305" s="25"/>
      <c r="AH305" s="25"/>
      <c r="AI305" s="25"/>
      <c r="AJ305" s="25"/>
      <c r="AK305" s="25"/>
      <c r="AL305" s="25"/>
      <c r="AM305" s="75">
        <f t="shared" si="431"/>
        <v>0</v>
      </c>
      <c r="AN305" s="25"/>
      <c r="AO305" s="74">
        <f t="shared" si="360"/>
        <v>0</v>
      </c>
      <c r="AP305" s="75">
        <f t="shared" si="361"/>
        <v>0</v>
      </c>
      <c r="AQ305" s="76">
        <f t="shared" si="362"/>
        <v>0</v>
      </c>
      <c r="AR305" s="25"/>
      <c r="AS305" s="75">
        <f t="shared" si="363"/>
        <v>0</v>
      </c>
      <c r="AT305" s="74">
        <f t="shared" si="364"/>
        <v>0</v>
      </c>
      <c r="AU305" s="33">
        <f t="shared" si="365"/>
        <v>0</v>
      </c>
      <c r="AV305" s="25"/>
      <c r="AW305" s="74">
        <f t="shared" si="366"/>
        <v>0</v>
      </c>
      <c r="AX305" s="75">
        <f t="shared" si="367"/>
        <v>0</v>
      </c>
      <c r="AY305" s="76">
        <f t="shared" si="368"/>
        <v>0</v>
      </c>
      <c r="BB305" s="59">
        <f t="shared" si="369"/>
        <v>0</v>
      </c>
      <c r="BC305" s="59">
        <f t="shared" si="370"/>
        <v>0</v>
      </c>
      <c r="BD305" s="59">
        <f t="shared" si="371"/>
        <v>0</v>
      </c>
      <c r="BF305" s="59">
        <f t="shared" si="372"/>
        <v>0</v>
      </c>
      <c r="BG305" s="59">
        <f t="shared" si="373"/>
        <v>0</v>
      </c>
      <c r="BH305" s="59">
        <f t="shared" si="374"/>
        <v>0</v>
      </c>
      <c r="BI305" s="58">
        <f t="shared" si="375"/>
        <v>0</v>
      </c>
      <c r="BK305" s="59">
        <f t="shared" si="376"/>
        <v>0</v>
      </c>
      <c r="BL305" s="59">
        <f t="shared" si="377"/>
        <v>0</v>
      </c>
      <c r="BM305" s="59">
        <f t="shared" si="378"/>
        <v>0</v>
      </c>
      <c r="BN305" s="58">
        <f t="shared" si="379"/>
        <v>0</v>
      </c>
      <c r="BP305" s="58">
        <f t="shared" si="380"/>
        <v>0</v>
      </c>
      <c r="BR305" s="57">
        <f t="shared" si="381"/>
        <v>0</v>
      </c>
      <c r="BS305" s="57">
        <f t="shared" si="382"/>
        <v>0</v>
      </c>
      <c r="BT305" s="59">
        <f t="shared" si="383"/>
        <v>0</v>
      </c>
      <c r="BU305" s="58">
        <f t="shared" si="384"/>
        <v>0</v>
      </c>
      <c r="BW305" s="56">
        <f t="shared" si="385"/>
        <v>0</v>
      </c>
      <c r="BX305" s="14">
        <f t="shared" si="386"/>
        <v>0</v>
      </c>
      <c r="BY305" s="59">
        <f t="shared" si="387"/>
        <v>0</v>
      </c>
      <c r="BZ305" s="58">
        <f t="shared" si="388"/>
        <v>0</v>
      </c>
      <c r="CB305" s="58">
        <f t="shared" si="389"/>
        <v>0</v>
      </c>
      <c r="CD305" s="58">
        <f t="shared" si="390"/>
        <v>0</v>
      </c>
      <c r="CG305" s="59">
        <f t="shared" si="391"/>
        <v>0</v>
      </c>
      <c r="CH305" s="59">
        <f t="shared" si="392"/>
        <v>0</v>
      </c>
      <c r="CI305" s="59">
        <f t="shared" si="393"/>
        <v>0</v>
      </c>
      <c r="CK305" s="59">
        <f t="shared" si="394"/>
        <v>0</v>
      </c>
      <c r="CL305" s="59">
        <f t="shared" si="395"/>
        <v>0</v>
      </c>
      <c r="CM305" s="59">
        <f t="shared" si="396"/>
        <v>0</v>
      </c>
      <c r="CN305" s="58">
        <f t="shared" si="397"/>
        <v>0</v>
      </c>
      <c r="CP305" s="59">
        <f t="shared" si="398"/>
        <v>0</v>
      </c>
      <c r="CQ305" s="59">
        <f t="shared" si="399"/>
        <v>0</v>
      </c>
      <c r="CR305" s="59">
        <f t="shared" si="400"/>
        <v>0</v>
      </c>
      <c r="CS305" s="58">
        <f t="shared" si="401"/>
        <v>0</v>
      </c>
      <c r="CU305" s="59">
        <f t="shared" si="402"/>
        <v>0</v>
      </c>
      <c r="CV305" s="59">
        <f t="shared" si="403"/>
        <v>0</v>
      </c>
      <c r="CX305" s="59">
        <f t="shared" si="404"/>
        <v>0</v>
      </c>
      <c r="CY305" s="59">
        <f t="shared" si="405"/>
        <v>0</v>
      </c>
      <c r="CZ305" s="58">
        <f t="shared" si="406"/>
        <v>0</v>
      </c>
      <c r="DB305" s="59">
        <f t="shared" si="407"/>
        <v>0</v>
      </c>
      <c r="DC305" s="59">
        <f t="shared" si="408"/>
        <v>0</v>
      </c>
      <c r="DD305" s="58">
        <f t="shared" si="409"/>
        <v>0</v>
      </c>
      <c r="DF305" s="58">
        <f t="shared" si="410"/>
        <v>0</v>
      </c>
      <c r="DH305" s="58">
        <f t="shared" si="411"/>
        <v>0</v>
      </c>
      <c r="DJ305" s="57">
        <f t="shared" si="412"/>
        <v>0</v>
      </c>
      <c r="DK305" s="57">
        <f t="shared" si="413"/>
        <v>0</v>
      </c>
      <c r="DL305" s="59">
        <f t="shared" si="414"/>
        <v>0</v>
      </c>
      <c r="DM305" s="58">
        <f t="shared" si="415"/>
        <v>0</v>
      </c>
      <c r="DO305" s="56">
        <f t="shared" si="416"/>
        <v>0</v>
      </c>
      <c r="DP305" s="14">
        <f t="shared" si="417"/>
        <v>0</v>
      </c>
      <c r="DQ305" s="59">
        <f t="shared" si="418"/>
        <v>0</v>
      </c>
      <c r="DR305" s="49">
        <f t="shared" si="419"/>
        <v>0</v>
      </c>
      <c r="DT305" s="58">
        <f t="shared" si="420"/>
        <v>0</v>
      </c>
      <c r="DU305" s="58"/>
      <c r="DV305" s="59">
        <f t="shared" si="421"/>
        <v>0</v>
      </c>
      <c r="DX305" s="58">
        <f t="shared" si="422"/>
        <v>0</v>
      </c>
      <c r="EA305" s="59">
        <f t="shared" si="423"/>
        <v>0</v>
      </c>
      <c r="EB305" s="59">
        <f t="shared" si="424"/>
        <v>0</v>
      </c>
      <c r="EC305" s="58">
        <f t="shared" si="425"/>
        <v>0</v>
      </c>
      <c r="EE305" s="29">
        <f t="shared" si="426"/>
        <v>0</v>
      </c>
      <c r="EF305" s="29">
        <f t="shared" si="427"/>
        <v>0</v>
      </c>
      <c r="EG305" s="58">
        <f t="shared" si="428"/>
        <v>0</v>
      </c>
      <c r="EI305" s="58">
        <f t="shared" si="429"/>
        <v>0</v>
      </c>
      <c r="EK305" s="59">
        <v>303</v>
      </c>
      <c r="EL305" s="59">
        <f>APE!$N$91*EO304</f>
        <v>0</v>
      </c>
      <c r="EM305" s="59">
        <f>IF(EK305&gt;APE!$O$91,0,IF(EK305&gt;APE!$P$91,IF(APE!$E$91="SAC",APE!$C$93/(APE!$O$91-APE!$P$91),IF(APE!$E$91="PRICE",IF(EK305&gt;APE!$D$91,EN305-EL305,EN305-EL305-APE!$C$95/APE!$D$91),0)),0))</f>
        <v>0</v>
      </c>
      <c r="EN305" s="59">
        <f>IF(EK305&gt;APE!$O$91,0,IF(APE!$E$91="SAC",EL305+EM305,IF(APE!$E$91="PRICE",IF(EK305&gt;APE!$P$91,APE!$C$93*APE!$G$91,EL305),0)))</f>
        <v>0</v>
      </c>
      <c r="EO305" s="59">
        <f t="shared" si="430"/>
        <v>0</v>
      </c>
    </row>
    <row r="306" spans="21:145" x14ac:dyDescent="0.25">
      <c r="U306" s="61">
        <f t="shared" si="353"/>
        <v>54543</v>
      </c>
      <c r="V306" s="25">
        <f t="shared" si="351"/>
        <v>2049</v>
      </c>
      <c r="W306" s="25">
        <f t="shared" si="352"/>
        <v>4</v>
      </c>
      <c r="X306" s="25"/>
      <c r="Y306" s="25"/>
      <c r="Z306" s="62">
        <f t="shared" si="354"/>
        <v>0</v>
      </c>
      <c r="AA306" s="62">
        <f t="shared" si="355"/>
        <v>0</v>
      </c>
      <c r="AB306" s="62">
        <f t="shared" si="356"/>
        <v>0</v>
      </c>
      <c r="AC306" s="33">
        <f t="shared" si="357"/>
        <v>0</v>
      </c>
      <c r="AD306" s="69">
        <f t="shared" si="358"/>
        <v>0.81709948330986915</v>
      </c>
      <c r="AE306" s="70">
        <f t="shared" si="359"/>
        <v>0</v>
      </c>
      <c r="AF306" s="25"/>
      <c r="AG306" s="25"/>
      <c r="AH306" s="25"/>
      <c r="AI306" s="25"/>
      <c r="AJ306" s="25"/>
      <c r="AK306" s="25"/>
      <c r="AL306" s="25"/>
      <c r="AM306" s="75">
        <f t="shared" si="431"/>
        <v>0</v>
      </c>
      <c r="AN306" s="25"/>
      <c r="AO306" s="74">
        <f t="shared" si="360"/>
        <v>0</v>
      </c>
      <c r="AP306" s="75">
        <f t="shared" si="361"/>
        <v>0</v>
      </c>
      <c r="AQ306" s="76">
        <f t="shared" si="362"/>
        <v>0</v>
      </c>
      <c r="AR306" s="25"/>
      <c r="AS306" s="75">
        <f t="shared" si="363"/>
        <v>0</v>
      </c>
      <c r="AT306" s="74">
        <f t="shared" si="364"/>
        <v>0</v>
      </c>
      <c r="AU306" s="33">
        <f t="shared" si="365"/>
        <v>0</v>
      </c>
      <c r="AV306" s="25"/>
      <c r="AW306" s="74">
        <f t="shared" si="366"/>
        <v>0</v>
      </c>
      <c r="AX306" s="75">
        <f t="shared" si="367"/>
        <v>0</v>
      </c>
      <c r="AY306" s="76">
        <f t="shared" si="368"/>
        <v>0</v>
      </c>
      <c r="BB306" s="59">
        <f t="shared" si="369"/>
        <v>0</v>
      </c>
      <c r="BC306" s="59">
        <f t="shared" si="370"/>
        <v>0</v>
      </c>
      <c r="BD306" s="59">
        <f t="shared" si="371"/>
        <v>0</v>
      </c>
      <c r="BF306" s="59">
        <f t="shared" si="372"/>
        <v>0</v>
      </c>
      <c r="BG306" s="59">
        <f t="shared" si="373"/>
        <v>0</v>
      </c>
      <c r="BH306" s="59">
        <f t="shared" si="374"/>
        <v>0</v>
      </c>
      <c r="BI306" s="58">
        <f t="shared" si="375"/>
        <v>0</v>
      </c>
      <c r="BK306" s="59">
        <f t="shared" si="376"/>
        <v>0</v>
      </c>
      <c r="BL306" s="59">
        <f t="shared" si="377"/>
        <v>0</v>
      </c>
      <c r="BM306" s="59">
        <f t="shared" si="378"/>
        <v>0</v>
      </c>
      <c r="BN306" s="58">
        <f t="shared" si="379"/>
        <v>0</v>
      </c>
      <c r="BP306" s="58">
        <f t="shared" si="380"/>
        <v>0</v>
      </c>
      <c r="BR306" s="57">
        <f t="shared" si="381"/>
        <v>0</v>
      </c>
      <c r="BS306" s="57">
        <f t="shared" si="382"/>
        <v>0</v>
      </c>
      <c r="BT306" s="59">
        <f t="shared" si="383"/>
        <v>0</v>
      </c>
      <c r="BU306" s="58">
        <f t="shared" si="384"/>
        <v>0</v>
      </c>
      <c r="BW306" s="56">
        <f t="shared" si="385"/>
        <v>0</v>
      </c>
      <c r="BX306" s="14">
        <f t="shared" si="386"/>
        <v>0</v>
      </c>
      <c r="BY306" s="59">
        <f t="shared" si="387"/>
        <v>0</v>
      </c>
      <c r="BZ306" s="58">
        <f t="shared" si="388"/>
        <v>0</v>
      </c>
      <c r="CB306" s="58">
        <f t="shared" si="389"/>
        <v>0</v>
      </c>
      <c r="CD306" s="58">
        <f t="shared" si="390"/>
        <v>0</v>
      </c>
      <c r="CG306" s="59">
        <f t="shared" si="391"/>
        <v>0</v>
      </c>
      <c r="CH306" s="59">
        <f t="shared" si="392"/>
        <v>0</v>
      </c>
      <c r="CI306" s="59">
        <f t="shared" si="393"/>
        <v>0</v>
      </c>
      <c r="CK306" s="59">
        <f t="shared" si="394"/>
        <v>0</v>
      </c>
      <c r="CL306" s="59">
        <f t="shared" si="395"/>
        <v>0</v>
      </c>
      <c r="CM306" s="59">
        <f t="shared" si="396"/>
        <v>0</v>
      </c>
      <c r="CN306" s="58">
        <f t="shared" si="397"/>
        <v>0</v>
      </c>
      <c r="CP306" s="59">
        <f t="shared" si="398"/>
        <v>0</v>
      </c>
      <c r="CQ306" s="59">
        <f t="shared" si="399"/>
        <v>0</v>
      </c>
      <c r="CR306" s="59">
        <f t="shared" si="400"/>
        <v>0</v>
      </c>
      <c r="CS306" s="58">
        <f t="shared" si="401"/>
        <v>0</v>
      </c>
      <c r="CU306" s="59">
        <f t="shared" si="402"/>
        <v>0</v>
      </c>
      <c r="CV306" s="59">
        <f t="shared" si="403"/>
        <v>0</v>
      </c>
      <c r="CX306" s="59">
        <f t="shared" si="404"/>
        <v>0</v>
      </c>
      <c r="CY306" s="59">
        <f t="shared" si="405"/>
        <v>0</v>
      </c>
      <c r="CZ306" s="58">
        <f t="shared" si="406"/>
        <v>0</v>
      </c>
      <c r="DB306" s="59">
        <f t="shared" si="407"/>
        <v>0</v>
      </c>
      <c r="DC306" s="59">
        <f t="shared" si="408"/>
        <v>0</v>
      </c>
      <c r="DD306" s="58">
        <f t="shared" si="409"/>
        <v>0</v>
      </c>
      <c r="DF306" s="58">
        <f t="shared" si="410"/>
        <v>0</v>
      </c>
      <c r="DH306" s="58">
        <f t="shared" si="411"/>
        <v>0</v>
      </c>
      <c r="DJ306" s="57">
        <f t="shared" si="412"/>
        <v>0</v>
      </c>
      <c r="DK306" s="57">
        <f t="shared" si="413"/>
        <v>0</v>
      </c>
      <c r="DL306" s="59">
        <f t="shared" si="414"/>
        <v>0</v>
      </c>
      <c r="DM306" s="58">
        <f t="shared" si="415"/>
        <v>0</v>
      </c>
      <c r="DO306" s="56">
        <f t="shared" si="416"/>
        <v>0</v>
      </c>
      <c r="DP306" s="14">
        <f t="shared" si="417"/>
        <v>0</v>
      </c>
      <c r="DQ306" s="59">
        <f t="shared" si="418"/>
        <v>0</v>
      </c>
      <c r="DR306" s="49">
        <f t="shared" si="419"/>
        <v>0</v>
      </c>
      <c r="DT306" s="58">
        <f t="shared" si="420"/>
        <v>0</v>
      </c>
      <c r="DU306" s="58"/>
      <c r="DV306" s="59">
        <f t="shared" si="421"/>
        <v>0</v>
      </c>
      <c r="DX306" s="58">
        <f t="shared" si="422"/>
        <v>0</v>
      </c>
      <c r="EA306" s="59">
        <f t="shared" si="423"/>
        <v>0</v>
      </c>
      <c r="EB306" s="59">
        <f t="shared" si="424"/>
        <v>0</v>
      </c>
      <c r="EC306" s="58">
        <f t="shared" si="425"/>
        <v>0</v>
      </c>
      <c r="EE306" s="29">
        <f t="shared" si="426"/>
        <v>0</v>
      </c>
      <c r="EF306" s="29">
        <f t="shared" si="427"/>
        <v>0</v>
      </c>
      <c r="EG306" s="58">
        <f t="shared" si="428"/>
        <v>0</v>
      </c>
      <c r="EI306" s="58">
        <f t="shared" si="429"/>
        <v>0</v>
      </c>
      <c r="EK306" s="59">
        <v>304</v>
      </c>
      <c r="EL306" s="59">
        <f>APE!$N$91*EO305</f>
        <v>0</v>
      </c>
      <c r="EM306" s="59">
        <f>IF(EK306&gt;APE!$O$91,0,IF(EK306&gt;APE!$P$91,IF(APE!$E$91="SAC",APE!$C$93/(APE!$O$91-APE!$P$91),IF(APE!$E$91="PRICE",IF(EK306&gt;APE!$D$91,EN306-EL306,EN306-EL306-APE!$C$95/APE!$D$91),0)),0))</f>
        <v>0</v>
      </c>
      <c r="EN306" s="59">
        <f>IF(EK306&gt;APE!$O$91,0,IF(APE!$E$91="SAC",EL306+EM306,IF(APE!$E$91="PRICE",IF(EK306&gt;APE!$P$91,APE!$C$93*APE!$G$91,EL306),0)))</f>
        <v>0</v>
      </c>
      <c r="EO306" s="59">
        <f t="shared" si="430"/>
        <v>0</v>
      </c>
    </row>
    <row r="307" spans="21:145" x14ac:dyDescent="0.25">
      <c r="U307" s="61">
        <f t="shared" si="353"/>
        <v>54574</v>
      </c>
      <c r="V307" s="25">
        <f t="shared" si="351"/>
        <v>2049</v>
      </c>
      <c r="W307" s="25">
        <f t="shared" si="352"/>
        <v>5</v>
      </c>
      <c r="X307" s="25"/>
      <c r="Y307" s="25"/>
      <c r="Z307" s="62">
        <f t="shared" si="354"/>
        <v>0</v>
      </c>
      <c r="AA307" s="62">
        <f t="shared" si="355"/>
        <v>0</v>
      </c>
      <c r="AB307" s="62">
        <f t="shared" si="356"/>
        <v>0</v>
      </c>
      <c r="AC307" s="33">
        <f t="shared" si="357"/>
        <v>0</v>
      </c>
      <c r="AD307" s="69">
        <f t="shared" si="358"/>
        <v>0.81655673752576863</v>
      </c>
      <c r="AE307" s="70">
        <f t="shared" si="359"/>
        <v>0</v>
      </c>
      <c r="AF307" s="25"/>
      <c r="AG307" s="25"/>
      <c r="AH307" s="25"/>
      <c r="AI307" s="25"/>
      <c r="AJ307" s="25"/>
      <c r="AK307" s="25"/>
      <c r="AL307" s="25"/>
      <c r="AM307" s="75">
        <f t="shared" si="431"/>
        <v>0</v>
      </c>
      <c r="AN307" s="25"/>
      <c r="AO307" s="74">
        <f t="shared" si="360"/>
        <v>0</v>
      </c>
      <c r="AP307" s="75">
        <f t="shared" si="361"/>
        <v>0</v>
      </c>
      <c r="AQ307" s="76">
        <f t="shared" si="362"/>
        <v>0</v>
      </c>
      <c r="AR307" s="25"/>
      <c r="AS307" s="75">
        <f t="shared" si="363"/>
        <v>0</v>
      </c>
      <c r="AT307" s="74">
        <f t="shared" si="364"/>
        <v>0</v>
      </c>
      <c r="AU307" s="33">
        <f t="shared" si="365"/>
        <v>0</v>
      </c>
      <c r="AV307" s="25"/>
      <c r="AW307" s="74">
        <f t="shared" si="366"/>
        <v>0</v>
      </c>
      <c r="AX307" s="75">
        <f t="shared" si="367"/>
        <v>0</v>
      </c>
      <c r="AY307" s="76">
        <f t="shared" si="368"/>
        <v>0</v>
      </c>
      <c r="BB307" s="59">
        <f t="shared" si="369"/>
        <v>0</v>
      </c>
      <c r="BC307" s="59">
        <f t="shared" si="370"/>
        <v>0</v>
      </c>
      <c r="BD307" s="59">
        <f t="shared" si="371"/>
        <v>0</v>
      </c>
      <c r="BF307" s="59">
        <f t="shared" si="372"/>
        <v>0</v>
      </c>
      <c r="BG307" s="59">
        <f t="shared" si="373"/>
        <v>0</v>
      </c>
      <c r="BH307" s="59">
        <f t="shared" si="374"/>
        <v>0</v>
      </c>
      <c r="BI307" s="58">
        <f t="shared" si="375"/>
        <v>0</v>
      </c>
      <c r="BK307" s="59">
        <f t="shared" si="376"/>
        <v>0</v>
      </c>
      <c r="BL307" s="59">
        <f t="shared" si="377"/>
        <v>0</v>
      </c>
      <c r="BM307" s="59">
        <f t="shared" si="378"/>
        <v>0</v>
      </c>
      <c r="BN307" s="58">
        <f t="shared" si="379"/>
        <v>0</v>
      </c>
      <c r="BP307" s="58">
        <f t="shared" si="380"/>
        <v>0</v>
      </c>
      <c r="BR307" s="57">
        <f t="shared" si="381"/>
        <v>0</v>
      </c>
      <c r="BS307" s="57">
        <f t="shared" si="382"/>
        <v>0</v>
      </c>
      <c r="BT307" s="59">
        <f t="shared" si="383"/>
        <v>0</v>
      </c>
      <c r="BU307" s="58">
        <f t="shared" si="384"/>
        <v>0</v>
      </c>
      <c r="BW307" s="56">
        <f t="shared" si="385"/>
        <v>0</v>
      </c>
      <c r="BX307" s="14">
        <f t="shared" si="386"/>
        <v>0</v>
      </c>
      <c r="BY307" s="59">
        <f t="shared" si="387"/>
        <v>0</v>
      </c>
      <c r="BZ307" s="58">
        <f t="shared" si="388"/>
        <v>0</v>
      </c>
      <c r="CB307" s="58">
        <f t="shared" si="389"/>
        <v>0</v>
      </c>
      <c r="CD307" s="58">
        <f t="shared" si="390"/>
        <v>0</v>
      </c>
      <c r="CG307" s="59">
        <f t="shared" si="391"/>
        <v>0</v>
      </c>
      <c r="CH307" s="59">
        <f t="shared" si="392"/>
        <v>0</v>
      </c>
      <c r="CI307" s="59">
        <f t="shared" si="393"/>
        <v>0</v>
      </c>
      <c r="CK307" s="59">
        <f t="shared" si="394"/>
        <v>0</v>
      </c>
      <c r="CL307" s="59">
        <f t="shared" si="395"/>
        <v>0</v>
      </c>
      <c r="CM307" s="59">
        <f t="shared" si="396"/>
        <v>0</v>
      </c>
      <c r="CN307" s="58">
        <f t="shared" si="397"/>
        <v>0</v>
      </c>
      <c r="CP307" s="59">
        <f t="shared" si="398"/>
        <v>0</v>
      </c>
      <c r="CQ307" s="59">
        <f t="shared" si="399"/>
        <v>0</v>
      </c>
      <c r="CR307" s="59">
        <f t="shared" si="400"/>
        <v>0</v>
      </c>
      <c r="CS307" s="58">
        <f t="shared" si="401"/>
        <v>0</v>
      </c>
      <c r="CU307" s="59">
        <f t="shared" si="402"/>
        <v>0</v>
      </c>
      <c r="CV307" s="59">
        <f t="shared" si="403"/>
        <v>0</v>
      </c>
      <c r="CX307" s="59">
        <f t="shared" si="404"/>
        <v>0</v>
      </c>
      <c r="CY307" s="59">
        <f t="shared" si="405"/>
        <v>0</v>
      </c>
      <c r="CZ307" s="58">
        <f t="shared" si="406"/>
        <v>0</v>
      </c>
      <c r="DB307" s="59">
        <f t="shared" si="407"/>
        <v>0</v>
      </c>
      <c r="DC307" s="59">
        <f t="shared" si="408"/>
        <v>0</v>
      </c>
      <c r="DD307" s="58">
        <f t="shared" si="409"/>
        <v>0</v>
      </c>
      <c r="DF307" s="58">
        <f t="shared" si="410"/>
        <v>0</v>
      </c>
      <c r="DH307" s="58">
        <f t="shared" si="411"/>
        <v>0</v>
      </c>
      <c r="DJ307" s="57">
        <f t="shared" si="412"/>
        <v>0</v>
      </c>
      <c r="DK307" s="57">
        <f t="shared" si="413"/>
        <v>0</v>
      </c>
      <c r="DL307" s="59">
        <f t="shared" si="414"/>
        <v>0</v>
      </c>
      <c r="DM307" s="58">
        <f t="shared" si="415"/>
        <v>0</v>
      </c>
      <c r="DO307" s="56">
        <f t="shared" si="416"/>
        <v>0</v>
      </c>
      <c r="DP307" s="14">
        <f t="shared" si="417"/>
        <v>0</v>
      </c>
      <c r="DQ307" s="59">
        <f t="shared" si="418"/>
        <v>0</v>
      </c>
      <c r="DR307" s="49">
        <f t="shared" si="419"/>
        <v>0</v>
      </c>
      <c r="DT307" s="58">
        <f t="shared" si="420"/>
        <v>0</v>
      </c>
      <c r="DU307" s="58"/>
      <c r="DV307" s="59">
        <f t="shared" si="421"/>
        <v>0</v>
      </c>
      <c r="DX307" s="58">
        <f t="shared" si="422"/>
        <v>0</v>
      </c>
      <c r="EA307" s="59">
        <f t="shared" si="423"/>
        <v>0</v>
      </c>
      <c r="EB307" s="59">
        <f t="shared" si="424"/>
        <v>0</v>
      </c>
      <c r="EC307" s="58">
        <f t="shared" si="425"/>
        <v>0</v>
      </c>
      <c r="EE307" s="29">
        <f t="shared" si="426"/>
        <v>0</v>
      </c>
      <c r="EF307" s="29">
        <f t="shared" si="427"/>
        <v>0</v>
      </c>
      <c r="EG307" s="58">
        <f t="shared" si="428"/>
        <v>0</v>
      </c>
      <c r="EI307" s="58">
        <f t="shared" si="429"/>
        <v>0</v>
      </c>
      <c r="EK307" s="59">
        <v>305</v>
      </c>
      <c r="EL307" s="59">
        <f>APE!$N$91*EO306</f>
        <v>0</v>
      </c>
      <c r="EM307" s="59">
        <f>IF(EK307&gt;APE!$O$91,0,IF(EK307&gt;APE!$P$91,IF(APE!$E$91="SAC",APE!$C$93/(APE!$O$91-APE!$P$91),IF(APE!$E$91="PRICE",IF(EK307&gt;APE!$D$91,EN307-EL307,EN307-EL307-APE!$C$95/APE!$D$91),0)),0))</f>
        <v>0</v>
      </c>
      <c r="EN307" s="59">
        <f>IF(EK307&gt;APE!$O$91,0,IF(APE!$E$91="SAC",EL307+EM307,IF(APE!$E$91="PRICE",IF(EK307&gt;APE!$P$91,APE!$C$93*APE!$G$91,EL307),0)))</f>
        <v>0</v>
      </c>
      <c r="EO307" s="59">
        <f t="shared" si="430"/>
        <v>0</v>
      </c>
    </row>
    <row r="308" spans="21:145" x14ac:dyDescent="0.25">
      <c r="U308" s="61">
        <f t="shared" si="353"/>
        <v>54604</v>
      </c>
      <c r="V308" s="25">
        <f t="shared" si="351"/>
        <v>2049</v>
      </c>
      <c r="W308" s="25">
        <f t="shared" si="352"/>
        <v>6</v>
      </c>
      <c r="X308" s="25"/>
      <c r="Y308" s="25"/>
      <c r="Z308" s="62">
        <f t="shared" si="354"/>
        <v>0</v>
      </c>
      <c r="AA308" s="62">
        <f t="shared" si="355"/>
        <v>0</v>
      </c>
      <c r="AB308" s="62">
        <f t="shared" si="356"/>
        <v>0</v>
      </c>
      <c r="AC308" s="33">
        <f t="shared" si="357"/>
        <v>0</v>
      </c>
      <c r="AD308" s="69">
        <f t="shared" si="358"/>
        <v>0.81601435225222063</v>
      </c>
      <c r="AE308" s="70">
        <f t="shared" si="359"/>
        <v>0</v>
      </c>
      <c r="AF308" s="25"/>
      <c r="AG308" s="25"/>
      <c r="AH308" s="25"/>
      <c r="AI308" s="25"/>
      <c r="AJ308" s="25"/>
      <c r="AK308" s="25"/>
      <c r="AL308" s="25"/>
      <c r="AM308" s="75">
        <f t="shared" si="431"/>
        <v>0</v>
      </c>
      <c r="AN308" s="25"/>
      <c r="AO308" s="74">
        <f t="shared" si="360"/>
        <v>0</v>
      </c>
      <c r="AP308" s="75">
        <f t="shared" si="361"/>
        <v>0</v>
      </c>
      <c r="AQ308" s="76">
        <f t="shared" si="362"/>
        <v>0</v>
      </c>
      <c r="AR308" s="25"/>
      <c r="AS308" s="75">
        <f t="shared" si="363"/>
        <v>0</v>
      </c>
      <c r="AT308" s="74">
        <f t="shared" si="364"/>
        <v>0</v>
      </c>
      <c r="AU308" s="33">
        <f t="shared" si="365"/>
        <v>0</v>
      </c>
      <c r="AV308" s="25"/>
      <c r="AW308" s="74">
        <f t="shared" si="366"/>
        <v>0</v>
      </c>
      <c r="AX308" s="75">
        <f t="shared" si="367"/>
        <v>0</v>
      </c>
      <c r="AY308" s="76">
        <f t="shared" si="368"/>
        <v>0</v>
      </c>
      <c r="BB308" s="59">
        <f t="shared" si="369"/>
        <v>0</v>
      </c>
      <c r="BC308" s="59">
        <f t="shared" si="370"/>
        <v>0</v>
      </c>
      <c r="BD308" s="59">
        <f t="shared" si="371"/>
        <v>0</v>
      </c>
      <c r="BF308" s="59">
        <f t="shared" si="372"/>
        <v>0</v>
      </c>
      <c r="BG308" s="59">
        <f t="shared" si="373"/>
        <v>0</v>
      </c>
      <c r="BH308" s="59">
        <f t="shared" si="374"/>
        <v>0</v>
      </c>
      <c r="BI308" s="58">
        <f t="shared" si="375"/>
        <v>0</v>
      </c>
      <c r="BK308" s="59">
        <f t="shared" si="376"/>
        <v>0</v>
      </c>
      <c r="BL308" s="59">
        <f t="shared" si="377"/>
        <v>0</v>
      </c>
      <c r="BM308" s="59">
        <f t="shared" si="378"/>
        <v>0</v>
      </c>
      <c r="BN308" s="58">
        <f t="shared" si="379"/>
        <v>0</v>
      </c>
      <c r="BP308" s="58">
        <f t="shared" si="380"/>
        <v>0</v>
      </c>
      <c r="BR308" s="57">
        <f t="shared" si="381"/>
        <v>0</v>
      </c>
      <c r="BS308" s="57">
        <f t="shared" si="382"/>
        <v>0</v>
      </c>
      <c r="BT308" s="59">
        <f t="shared" si="383"/>
        <v>0</v>
      </c>
      <c r="BU308" s="58">
        <f t="shared" si="384"/>
        <v>0</v>
      </c>
      <c r="BW308" s="56">
        <f t="shared" si="385"/>
        <v>0</v>
      </c>
      <c r="BX308" s="14">
        <f t="shared" si="386"/>
        <v>0</v>
      </c>
      <c r="BY308" s="59">
        <f t="shared" si="387"/>
        <v>0</v>
      </c>
      <c r="BZ308" s="58">
        <f t="shared" si="388"/>
        <v>0</v>
      </c>
      <c r="CB308" s="58">
        <f t="shared" si="389"/>
        <v>0</v>
      </c>
      <c r="CD308" s="58">
        <f t="shared" si="390"/>
        <v>0</v>
      </c>
      <c r="CG308" s="59">
        <f t="shared" si="391"/>
        <v>0</v>
      </c>
      <c r="CH308" s="59">
        <f t="shared" si="392"/>
        <v>0</v>
      </c>
      <c r="CI308" s="59">
        <f t="shared" si="393"/>
        <v>0</v>
      </c>
      <c r="CK308" s="59">
        <f t="shared" si="394"/>
        <v>0</v>
      </c>
      <c r="CL308" s="59">
        <f t="shared" si="395"/>
        <v>0</v>
      </c>
      <c r="CM308" s="59">
        <f t="shared" si="396"/>
        <v>0</v>
      </c>
      <c r="CN308" s="58">
        <f t="shared" si="397"/>
        <v>0</v>
      </c>
      <c r="CP308" s="59">
        <f t="shared" si="398"/>
        <v>0</v>
      </c>
      <c r="CQ308" s="59">
        <f t="shared" si="399"/>
        <v>0</v>
      </c>
      <c r="CR308" s="59">
        <f t="shared" si="400"/>
        <v>0</v>
      </c>
      <c r="CS308" s="58">
        <f t="shared" si="401"/>
        <v>0</v>
      </c>
      <c r="CU308" s="59">
        <f t="shared" si="402"/>
        <v>0</v>
      </c>
      <c r="CV308" s="59">
        <f t="shared" si="403"/>
        <v>0</v>
      </c>
      <c r="CX308" s="59">
        <f t="shared" si="404"/>
        <v>0</v>
      </c>
      <c r="CY308" s="59">
        <f t="shared" si="405"/>
        <v>0</v>
      </c>
      <c r="CZ308" s="58">
        <f t="shared" si="406"/>
        <v>0</v>
      </c>
      <c r="DB308" s="59">
        <f t="shared" si="407"/>
        <v>0</v>
      </c>
      <c r="DC308" s="59">
        <f t="shared" si="408"/>
        <v>0</v>
      </c>
      <c r="DD308" s="58">
        <f t="shared" si="409"/>
        <v>0</v>
      </c>
      <c r="DF308" s="58">
        <f t="shared" si="410"/>
        <v>0</v>
      </c>
      <c r="DH308" s="58">
        <f t="shared" si="411"/>
        <v>0</v>
      </c>
      <c r="DJ308" s="57">
        <f t="shared" si="412"/>
        <v>0</v>
      </c>
      <c r="DK308" s="57">
        <f t="shared" si="413"/>
        <v>0</v>
      </c>
      <c r="DL308" s="59">
        <f t="shared" si="414"/>
        <v>0</v>
      </c>
      <c r="DM308" s="58">
        <f t="shared" si="415"/>
        <v>0</v>
      </c>
      <c r="DO308" s="56">
        <f t="shared" si="416"/>
        <v>0</v>
      </c>
      <c r="DP308" s="14">
        <f t="shared" si="417"/>
        <v>0</v>
      </c>
      <c r="DQ308" s="59">
        <f t="shared" si="418"/>
        <v>0</v>
      </c>
      <c r="DR308" s="49">
        <f t="shared" si="419"/>
        <v>0</v>
      </c>
      <c r="DT308" s="58">
        <f t="shared" si="420"/>
        <v>0</v>
      </c>
      <c r="DU308" s="58"/>
      <c r="DV308" s="59">
        <f t="shared" si="421"/>
        <v>0</v>
      </c>
      <c r="DX308" s="58">
        <f t="shared" si="422"/>
        <v>0</v>
      </c>
      <c r="EA308" s="59">
        <f t="shared" si="423"/>
        <v>0</v>
      </c>
      <c r="EB308" s="59">
        <f t="shared" si="424"/>
        <v>0</v>
      </c>
      <c r="EC308" s="58">
        <f t="shared" si="425"/>
        <v>0</v>
      </c>
      <c r="EE308" s="29">
        <f t="shared" si="426"/>
        <v>0</v>
      </c>
      <c r="EF308" s="29">
        <f t="shared" si="427"/>
        <v>0</v>
      </c>
      <c r="EG308" s="58">
        <f t="shared" si="428"/>
        <v>0</v>
      </c>
      <c r="EI308" s="58">
        <f t="shared" si="429"/>
        <v>0</v>
      </c>
      <c r="EK308" s="59">
        <v>306</v>
      </c>
      <c r="EL308" s="59">
        <f>APE!$N$91*EO307</f>
        <v>0</v>
      </c>
      <c r="EM308" s="59">
        <f>IF(EK308&gt;APE!$O$91,0,IF(EK308&gt;APE!$P$91,IF(APE!$E$91="SAC",APE!$C$93/(APE!$O$91-APE!$P$91),IF(APE!$E$91="PRICE",IF(EK308&gt;APE!$D$91,EN308-EL308,EN308-EL308-APE!$C$95/APE!$D$91),0)),0))</f>
        <v>0</v>
      </c>
      <c r="EN308" s="59">
        <f>IF(EK308&gt;APE!$O$91,0,IF(APE!$E$91="SAC",EL308+EM308,IF(APE!$E$91="PRICE",IF(EK308&gt;APE!$P$91,APE!$C$93*APE!$G$91,EL308),0)))</f>
        <v>0</v>
      </c>
      <c r="EO308" s="59">
        <f t="shared" si="430"/>
        <v>0</v>
      </c>
    </row>
    <row r="309" spans="21:145" x14ac:dyDescent="0.25">
      <c r="U309" s="61">
        <f t="shared" si="353"/>
        <v>54635</v>
      </c>
      <c r="V309" s="25">
        <f t="shared" si="351"/>
        <v>2049</v>
      </c>
      <c r="W309" s="25">
        <f t="shared" si="352"/>
        <v>7</v>
      </c>
      <c r="X309" s="25"/>
      <c r="Y309" s="25"/>
      <c r="Z309" s="62">
        <f t="shared" si="354"/>
        <v>0</v>
      </c>
      <c r="AA309" s="62">
        <f t="shared" si="355"/>
        <v>0</v>
      </c>
      <c r="AB309" s="62">
        <f t="shared" si="356"/>
        <v>0</v>
      </c>
      <c r="AC309" s="33">
        <f t="shared" si="357"/>
        <v>0</v>
      </c>
      <c r="AD309" s="69">
        <f t="shared" si="358"/>
        <v>0.81547232724976149</v>
      </c>
      <c r="AE309" s="70">
        <f t="shared" si="359"/>
        <v>0</v>
      </c>
      <c r="AF309" s="25"/>
      <c r="AG309" s="25"/>
      <c r="AH309" s="25"/>
      <c r="AI309" s="25"/>
      <c r="AJ309" s="25"/>
      <c r="AK309" s="25"/>
      <c r="AL309" s="25"/>
      <c r="AM309" s="75">
        <f t="shared" si="431"/>
        <v>0</v>
      </c>
      <c r="AN309" s="25"/>
      <c r="AO309" s="74">
        <f t="shared" si="360"/>
        <v>0</v>
      </c>
      <c r="AP309" s="75">
        <f t="shared" si="361"/>
        <v>0</v>
      </c>
      <c r="AQ309" s="76">
        <f t="shared" si="362"/>
        <v>0</v>
      </c>
      <c r="AR309" s="25"/>
      <c r="AS309" s="75">
        <f t="shared" si="363"/>
        <v>0</v>
      </c>
      <c r="AT309" s="74">
        <f t="shared" si="364"/>
        <v>0</v>
      </c>
      <c r="AU309" s="33">
        <f t="shared" si="365"/>
        <v>0</v>
      </c>
      <c r="AV309" s="25"/>
      <c r="AW309" s="74">
        <f t="shared" si="366"/>
        <v>0</v>
      </c>
      <c r="AX309" s="75">
        <f t="shared" si="367"/>
        <v>0</v>
      </c>
      <c r="AY309" s="76">
        <f t="shared" si="368"/>
        <v>0</v>
      </c>
      <c r="BB309" s="59">
        <f t="shared" si="369"/>
        <v>0</v>
      </c>
      <c r="BC309" s="59">
        <f t="shared" si="370"/>
        <v>0</v>
      </c>
      <c r="BD309" s="59">
        <f t="shared" si="371"/>
        <v>0</v>
      </c>
      <c r="BF309" s="59">
        <f t="shared" si="372"/>
        <v>0</v>
      </c>
      <c r="BG309" s="59">
        <f t="shared" si="373"/>
        <v>0</v>
      </c>
      <c r="BH309" s="59">
        <f t="shared" si="374"/>
        <v>0</v>
      </c>
      <c r="BI309" s="58">
        <f t="shared" si="375"/>
        <v>0</v>
      </c>
      <c r="BK309" s="59">
        <f t="shared" si="376"/>
        <v>0</v>
      </c>
      <c r="BL309" s="59">
        <f t="shared" si="377"/>
        <v>0</v>
      </c>
      <c r="BM309" s="59">
        <f t="shared" si="378"/>
        <v>0</v>
      </c>
      <c r="BN309" s="58">
        <f t="shared" si="379"/>
        <v>0</v>
      </c>
      <c r="BP309" s="58">
        <f t="shared" si="380"/>
        <v>0</v>
      </c>
      <c r="BR309" s="57">
        <f t="shared" si="381"/>
        <v>0</v>
      </c>
      <c r="BS309" s="57">
        <f t="shared" si="382"/>
        <v>0</v>
      </c>
      <c r="BT309" s="59">
        <f t="shared" si="383"/>
        <v>0</v>
      </c>
      <c r="BU309" s="58">
        <f t="shared" si="384"/>
        <v>0</v>
      </c>
      <c r="BW309" s="56">
        <f t="shared" si="385"/>
        <v>0</v>
      </c>
      <c r="BX309" s="14">
        <f t="shared" si="386"/>
        <v>0</v>
      </c>
      <c r="BY309" s="59">
        <f t="shared" si="387"/>
        <v>0</v>
      </c>
      <c r="BZ309" s="58">
        <f t="shared" si="388"/>
        <v>0</v>
      </c>
      <c r="CB309" s="58">
        <f t="shared" si="389"/>
        <v>0</v>
      </c>
      <c r="CD309" s="58">
        <f t="shared" si="390"/>
        <v>0</v>
      </c>
      <c r="CG309" s="59">
        <f t="shared" si="391"/>
        <v>0</v>
      </c>
      <c r="CH309" s="59">
        <f t="shared" si="392"/>
        <v>0</v>
      </c>
      <c r="CI309" s="59">
        <f t="shared" si="393"/>
        <v>0</v>
      </c>
      <c r="CK309" s="59">
        <f t="shared" si="394"/>
        <v>0</v>
      </c>
      <c r="CL309" s="59">
        <f t="shared" si="395"/>
        <v>0</v>
      </c>
      <c r="CM309" s="59">
        <f t="shared" si="396"/>
        <v>0</v>
      </c>
      <c r="CN309" s="58">
        <f t="shared" si="397"/>
        <v>0</v>
      </c>
      <c r="CP309" s="59">
        <f t="shared" si="398"/>
        <v>0</v>
      </c>
      <c r="CQ309" s="59">
        <f t="shared" si="399"/>
        <v>0</v>
      </c>
      <c r="CR309" s="59">
        <f t="shared" si="400"/>
        <v>0</v>
      </c>
      <c r="CS309" s="58">
        <f t="shared" si="401"/>
        <v>0</v>
      </c>
      <c r="CU309" s="59">
        <f t="shared" si="402"/>
        <v>0</v>
      </c>
      <c r="CV309" s="59">
        <f t="shared" si="403"/>
        <v>0</v>
      </c>
      <c r="CX309" s="59">
        <f t="shared" si="404"/>
        <v>0</v>
      </c>
      <c r="CY309" s="59">
        <f t="shared" si="405"/>
        <v>0</v>
      </c>
      <c r="CZ309" s="58">
        <f t="shared" si="406"/>
        <v>0</v>
      </c>
      <c r="DB309" s="59">
        <f t="shared" si="407"/>
        <v>0</v>
      </c>
      <c r="DC309" s="59">
        <f t="shared" si="408"/>
        <v>0</v>
      </c>
      <c r="DD309" s="58">
        <f t="shared" si="409"/>
        <v>0</v>
      </c>
      <c r="DF309" s="58">
        <f t="shared" si="410"/>
        <v>0</v>
      </c>
      <c r="DH309" s="58">
        <f t="shared" si="411"/>
        <v>0</v>
      </c>
      <c r="DJ309" s="57">
        <f t="shared" si="412"/>
        <v>0</v>
      </c>
      <c r="DK309" s="57">
        <f t="shared" si="413"/>
        <v>0</v>
      </c>
      <c r="DL309" s="59">
        <f t="shared" si="414"/>
        <v>0</v>
      </c>
      <c r="DM309" s="58">
        <f t="shared" si="415"/>
        <v>0</v>
      </c>
      <c r="DO309" s="56">
        <f t="shared" si="416"/>
        <v>0</v>
      </c>
      <c r="DP309" s="14">
        <f t="shared" si="417"/>
        <v>0</v>
      </c>
      <c r="DQ309" s="59">
        <f t="shared" si="418"/>
        <v>0</v>
      </c>
      <c r="DR309" s="49">
        <f t="shared" si="419"/>
        <v>0</v>
      </c>
      <c r="DT309" s="58">
        <f t="shared" si="420"/>
        <v>0</v>
      </c>
      <c r="DU309" s="58"/>
      <c r="DV309" s="59">
        <f t="shared" si="421"/>
        <v>0</v>
      </c>
      <c r="DX309" s="58">
        <f t="shared" si="422"/>
        <v>0</v>
      </c>
      <c r="EA309" s="59">
        <f t="shared" si="423"/>
        <v>0</v>
      </c>
      <c r="EB309" s="59">
        <f t="shared" si="424"/>
        <v>0</v>
      </c>
      <c r="EC309" s="58">
        <f t="shared" si="425"/>
        <v>0</v>
      </c>
      <c r="EE309" s="29">
        <f t="shared" si="426"/>
        <v>0</v>
      </c>
      <c r="EF309" s="29">
        <f t="shared" si="427"/>
        <v>0</v>
      </c>
      <c r="EG309" s="58">
        <f t="shared" si="428"/>
        <v>0</v>
      </c>
      <c r="EI309" s="58">
        <f t="shared" si="429"/>
        <v>0</v>
      </c>
      <c r="EK309" s="59">
        <v>307</v>
      </c>
      <c r="EL309" s="59">
        <f>APE!$N$91*EO308</f>
        <v>0</v>
      </c>
      <c r="EM309" s="59">
        <f>IF(EK309&gt;APE!$O$91,0,IF(EK309&gt;APE!$P$91,IF(APE!$E$91="SAC",APE!$C$93/(APE!$O$91-APE!$P$91),IF(APE!$E$91="PRICE",IF(EK309&gt;APE!$D$91,EN309-EL309,EN309-EL309-APE!$C$95/APE!$D$91),0)),0))</f>
        <v>0</v>
      </c>
      <c r="EN309" s="59">
        <f>IF(EK309&gt;APE!$O$91,0,IF(APE!$E$91="SAC",EL309+EM309,IF(APE!$E$91="PRICE",IF(EK309&gt;APE!$P$91,APE!$C$93*APE!$G$91,EL309),0)))</f>
        <v>0</v>
      </c>
      <c r="EO309" s="59">
        <f t="shared" si="430"/>
        <v>0</v>
      </c>
    </row>
    <row r="310" spans="21:145" x14ac:dyDescent="0.25">
      <c r="U310" s="61">
        <f t="shared" si="353"/>
        <v>54666</v>
      </c>
      <c r="V310" s="25">
        <f t="shared" si="351"/>
        <v>2049</v>
      </c>
      <c r="W310" s="25">
        <f t="shared" si="352"/>
        <v>8</v>
      </c>
      <c r="X310" s="25"/>
      <c r="Y310" s="25"/>
      <c r="Z310" s="62">
        <f t="shared" si="354"/>
        <v>0</v>
      </c>
      <c r="AA310" s="62">
        <f t="shared" si="355"/>
        <v>0</v>
      </c>
      <c r="AB310" s="62">
        <f t="shared" si="356"/>
        <v>0</v>
      </c>
      <c r="AC310" s="33">
        <f t="shared" si="357"/>
        <v>0</v>
      </c>
      <c r="AD310" s="69">
        <f t="shared" si="358"/>
        <v>0.81493066227908673</v>
      </c>
      <c r="AE310" s="70">
        <f t="shared" si="359"/>
        <v>0</v>
      </c>
      <c r="AF310" s="25"/>
      <c r="AG310" s="25"/>
      <c r="AH310" s="25"/>
      <c r="AI310" s="25"/>
      <c r="AJ310" s="25"/>
      <c r="AK310" s="25"/>
      <c r="AL310" s="25"/>
      <c r="AM310" s="75">
        <f t="shared" si="431"/>
        <v>0</v>
      </c>
      <c r="AN310" s="25"/>
      <c r="AO310" s="74">
        <f t="shared" si="360"/>
        <v>0</v>
      </c>
      <c r="AP310" s="75">
        <f t="shared" si="361"/>
        <v>0</v>
      </c>
      <c r="AQ310" s="76">
        <f t="shared" si="362"/>
        <v>0</v>
      </c>
      <c r="AR310" s="25"/>
      <c r="AS310" s="75">
        <f t="shared" si="363"/>
        <v>0</v>
      </c>
      <c r="AT310" s="74">
        <f t="shared" si="364"/>
        <v>0</v>
      </c>
      <c r="AU310" s="33">
        <f t="shared" si="365"/>
        <v>0</v>
      </c>
      <c r="AV310" s="25"/>
      <c r="AW310" s="74">
        <f t="shared" si="366"/>
        <v>0</v>
      </c>
      <c r="AX310" s="75">
        <f t="shared" si="367"/>
        <v>0</v>
      </c>
      <c r="AY310" s="76">
        <f t="shared" si="368"/>
        <v>0</v>
      </c>
      <c r="BB310" s="59">
        <f t="shared" si="369"/>
        <v>0</v>
      </c>
      <c r="BC310" s="59">
        <f t="shared" si="370"/>
        <v>0</v>
      </c>
      <c r="BD310" s="59">
        <f t="shared" si="371"/>
        <v>0</v>
      </c>
      <c r="BF310" s="59">
        <f t="shared" si="372"/>
        <v>0</v>
      </c>
      <c r="BG310" s="59">
        <f t="shared" si="373"/>
        <v>0</v>
      </c>
      <c r="BH310" s="59">
        <f t="shared" si="374"/>
        <v>0</v>
      </c>
      <c r="BI310" s="58">
        <f t="shared" si="375"/>
        <v>0</v>
      </c>
      <c r="BK310" s="59">
        <f t="shared" si="376"/>
        <v>0</v>
      </c>
      <c r="BL310" s="59">
        <f t="shared" si="377"/>
        <v>0</v>
      </c>
      <c r="BM310" s="59">
        <f t="shared" si="378"/>
        <v>0</v>
      </c>
      <c r="BN310" s="58">
        <f t="shared" si="379"/>
        <v>0</v>
      </c>
      <c r="BP310" s="58">
        <f t="shared" si="380"/>
        <v>0</v>
      </c>
      <c r="BR310" s="57">
        <f t="shared" si="381"/>
        <v>0</v>
      </c>
      <c r="BS310" s="57">
        <f t="shared" si="382"/>
        <v>0</v>
      </c>
      <c r="BT310" s="59">
        <f t="shared" si="383"/>
        <v>0</v>
      </c>
      <c r="BU310" s="58">
        <f t="shared" si="384"/>
        <v>0</v>
      </c>
      <c r="BW310" s="56">
        <f t="shared" si="385"/>
        <v>0</v>
      </c>
      <c r="BX310" s="14">
        <f t="shared" si="386"/>
        <v>0</v>
      </c>
      <c r="BY310" s="59">
        <f t="shared" si="387"/>
        <v>0</v>
      </c>
      <c r="BZ310" s="58">
        <f t="shared" si="388"/>
        <v>0</v>
      </c>
      <c r="CB310" s="58">
        <f t="shared" si="389"/>
        <v>0</v>
      </c>
      <c r="CD310" s="58">
        <f t="shared" si="390"/>
        <v>0</v>
      </c>
      <c r="CG310" s="59">
        <f t="shared" si="391"/>
        <v>0</v>
      </c>
      <c r="CH310" s="59">
        <f t="shared" si="392"/>
        <v>0</v>
      </c>
      <c r="CI310" s="59">
        <f t="shared" si="393"/>
        <v>0</v>
      </c>
      <c r="CK310" s="59">
        <f t="shared" si="394"/>
        <v>0</v>
      </c>
      <c r="CL310" s="59">
        <f t="shared" si="395"/>
        <v>0</v>
      </c>
      <c r="CM310" s="59">
        <f t="shared" si="396"/>
        <v>0</v>
      </c>
      <c r="CN310" s="58">
        <f t="shared" si="397"/>
        <v>0</v>
      </c>
      <c r="CP310" s="59">
        <f t="shared" si="398"/>
        <v>0</v>
      </c>
      <c r="CQ310" s="59">
        <f t="shared" si="399"/>
        <v>0</v>
      </c>
      <c r="CR310" s="59">
        <f t="shared" si="400"/>
        <v>0</v>
      </c>
      <c r="CS310" s="58">
        <f t="shared" si="401"/>
        <v>0</v>
      </c>
      <c r="CU310" s="59">
        <f t="shared" si="402"/>
        <v>0</v>
      </c>
      <c r="CV310" s="59">
        <f t="shared" si="403"/>
        <v>0</v>
      </c>
      <c r="CX310" s="59">
        <f t="shared" si="404"/>
        <v>0</v>
      </c>
      <c r="CY310" s="59">
        <f t="shared" si="405"/>
        <v>0</v>
      </c>
      <c r="CZ310" s="58">
        <f t="shared" si="406"/>
        <v>0</v>
      </c>
      <c r="DB310" s="59">
        <f t="shared" si="407"/>
        <v>0</v>
      </c>
      <c r="DC310" s="59">
        <f t="shared" si="408"/>
        <v>0</v>
      </c>
      <c r="DD310" s="58">
        <f t="shared" si="409"/>
        <v>0</v>
      </c>
      <c r="DF310" s="58">
        <f t="shared" si="410"/>
        <v>0</v>
      </c>
      <c r="DH310" s="58">
        <f t="shared" si="411"/>
        <v>0</v>
      </c>
      <c r="DJ310" s="57">
        <f t="shared" si="412"/>
        <v>0</v>
      </c>
      <c r="DK310" s="57">
        <f t="shared" si="413"/>
        <v>0</v>
      </c>
      <c r="DL310" s="59">
        <f t="shared" si="414"/>
        <v>0</v>
      </c>
      <c r="DM310" s="58">
        <f t="shared" si="415"/>
        <v>0</v>
      </c>
      <c r="DO310" s="56">
        <f t="shared" si="416"/>
        <v>0</v>
      </c>
      <c r="DP310" s="14">
        <f t="shared" si="417"/>
        <v>0</v>
      </c>
      <c r="DQ310" s="59">
        <f t="shared" si="418"/>
        <v>0</v>
      </c>
      <c r="DR310" s="49">
        <f t="shared" si="419"/>
        <v>0</v>
      </c>
      <c r="DT310" s="58">
        <f t="shared" si="420"/>
        <v>0</v>
      </c>
      <c r="DU310" s="58"/>
      <c r="DV310" s="59">
        <f t="shared" si="421"/>
        <v>0</v>
      </c>
      <c r="DX310" s="58">
        <f t="shared" si="422"/>
        <v>0</v>
      </c>
      <c r="EA310" s="59">
        <f t="shared" si="423"/>
        <v>0</v>
      </c>
      <c r="EB310" s="59">
        <f t="shared" si="424"/>
        <v>0</v>
      </c>
      <c r="EC310" s="58">
        <f t="shared" si="425"/>
        <v>0</v>
      </c>
      <c r="EE310" s="29">
        <f t="shared" si="426"/>
        <v>0</v>
      </c>
      <c r="EF310" s="29">
        <f t="shared" si="427"/>
        <v>0</v>
      </c>
      <c r="EG310" s="58">
        <f t="shared" si="428"/>
        <v>0</v>
      </c>
      <c r="EI310" s="58">
        <f t="shared" si="429"/>
        <v>0</v>
      </c>
      <c r="EK310" s="59">
        <v>308</v>
      </c>
      <c r="EL310" s="59">
        <f>APE!$N$91*EO309</f>
        <v>0</v>
      </c>
      <c r="EM310" s="59">
        <f>IF(EK310&gt;APE!$O$91,0,IF(EK310&gt;APE!$P$91,IF(APE!$E$91="SAC",APE!$C$93/(APE!$O$91-APE!$P$91),IF(APE!$E$91="PRICE",IF(EK310&gt;APE!$D$91,EN310-EL310,EN310-EL310-APE!$C$95/APE!$D$91),0)),0))</f>
        <v>0</v>
      </c>
      <c r="EN310" s="59">
        <f>IF(EK310&gt;APE!$O$91,0,IF(APE!$E$91="SAC",EL310+EM310,IF(APE!$E$91="PRICE",IF(EK310&gt;APE!$P$91,APE!$C$93*APE!$G$91,EL310),0)))</f>
        <v>0</v>
      </c>
      <c r="EO310" s="59">
        <f t="shared" si="430"/>
        <v>0</v>
      </c>
    </row>
    <row r="311" spans="21:145" x14ac:dyDescent="0.25">
      <c r="U311" s="61">
        <f t="shared" si="353"/>
        <v>54696</v>
      </c>
      <c r="V311" s="25">
        <f t="shared" si="351"/>
        <v>2049</v>
      </c>
      <c r="W311" s="25">
        <f t="shared" si="352"/>
        <v>9</v>
      </c>
      <c r="X311" s="25"/>
      <c r="Y311" s="25"/>
      <c r="Z311" s="62">
        <f t="shared" si="354"/>
        <v>0</v>
      </c>
      <c r="AA311" s="62">
        <f t="shared" si="355"/>
        <v>0</v>
      </c>
      <c r="AB311" s="62">
        <f t="shared" si="356"/>
        <v>0</v>
      </c>
      <c r="AC311" s="33">
        <f t="shared" si="357"/>
        <v>0</v>
      </c>
      <c r="AD311" s="69">
        <f t="shared" si="358"/>
        <v>0.81438935710105076</v>
      </c>
      <c r="AE311" s="70">
        <f t="shared" si="359"/>
        <v>0</v>
      </c>
      <c r="AF311" s="25"/>
      <c r="AG311" s="25"/>
      <c r="AH311" s="25"/>
      <c r="AI311" s="25"/>
      <c r="AJ311" s="25"/>
      <c r="AK311" s="25"/>
      <c r="AL311" s="25"/>
      <c r="AM311" s="75">
        <f t="shared" si="431"/>
        <v>0</v>
      </c>
      <c r="AN311" s="25"/>
      <c r="AO311" s="74">
        <f t="shared" si="360"/>
        <v>0</v>
      </c>
      <c r="AP311" s="75">
        <f t="shared" si="361"/>
        <v>0</v>
      </c>
      <c r="AQ311" s="76">
        <f t="shared" si="362"/>
        <v>0</v>
      </c>
      <c r="AR311" s="25"/>
      <c r="AS311" s="75">
        <f t="shared" si="363"/>
        <v>0</v>
      </c>
      <c r="AT311" s="74">
        <f t="shared" si="364"/>
        <v>0</v>
      </c>
      <c r="AU311" s="33">
        <f t="shared" si="365"/>
        <v>0</v>
      </c>
      <c r="AV311" s="25"/>
      <c r="AW311" s="74">
        <f t="shared" si="366"/>
        <v>0</v>
      </c>
      <c r="AX311" s="75">
        <f t="shared" si="367"/>
        <v>0</v>
      </c>
      <c r="AY311" s="76">
        <f t="shared" si="368"/>
        <v>0</v>
      </c>
      <c r="BB311" s="59">
        <f t="shared" si="369"/>
        <v>0</v>
      </c>
      <c r="BC311" s="59">
        <f t="shared" si="370"/>
        <v>0</v>
      </c>
      <c r="BD311" s="59">
        <f t="shared" si="371"/>
        <v>0</v>
      </c>
      <c r="BF311" s="59">
        <f t="shared" si="372"/>
        <v>0</v>
      </c>
      <c r="BG311" s="59">
        <f t="shared" si="373"/>
        <v>0</v>
      </c>
      <c r="BH311" s="59">
        <f t="shared" si="374"/>
        <v>0</v>
      </c>
      <c r="BI311" s="58">
        <f t="shared" si="375"/>
        <v>0</v>
      </c>
      <c r="BK311" s="59">
        <f t="shared" si="376"/>
        <v>0</v>
      </c>
      <c r="BL311" s="59">
        <f t="shared" si="377"/>
        <v>0</v>
      </c>
      <c r="BM311" s="59">
        <f t="shared" si="378"/>
        <v>0</v>
      </c>
      <c r="BN311" s="58">
        <f t="shared" si="379"/>
        <v>0</v>
      </c>
      <c r="BP311" s="58">
        <f t="shared" si="380"/>
        <v>0</v>
      </c>
      <c r="BR311" s="57">
        <f t="shared" si="381"/>
        <v>0</v>
      </c>
      <c r="BS311" s="57">
        <f t="shared" si="382"/>
        <v>0</v>
      </c>
      <c r="BT311" s="59">
        <f t="shared" si="383"/>
        <v>0</v>
      </c>
      <c r="BU311" s="58">
        <f t="shared" si="384"/>
        <v>0</v>
      </c>
      <c r="BW311" s="56">
        <f t="shared" si="385"/>
        <v>0</v>
      </c>
      <c r="BX311" s="14">
        <f t="shared" si="386"/>
        <v>0</v>
      </c>
      <c r="BY311" s="59">
        <f t="shared" si="387"/>
        <v>0</v>
      </c>
      <c r="BZ311" s="58">
        <f t="shared" si="388"/>
        <v>0</v>
      </c>
      <c r="CB311" s="58">
        <f t="shared" si="389"/>
        <v>0</v>
      </c>
      <c r="CD311" s="58">
        <f t="shared" si="390"/>
        <v>0</v>
      </c>
      <c r="CG311" s="59">
        <f t="shared" si="391"/>
        <v>0</v>
      </c>
      <c r="CH311" s="59">
        <f t="shared" si="392"/>
        <v>0</v>
      </c>
      <c r="CI311" s="59">
        <f t="shared" si="393"/>
        <v>0</v>
      </c>
      <c r="CK311" s="59">
        <f t="shared" si="394"/>
        <v>0</v>
      </c>
      <c r="CL311" s="59">
        <f t="shared" si="395"/>
        <v>0</v>
      </c>
      <c r="CM311" s="59">
        <f t="shared" si="396"/>
        <v>0</v>
      </c>
      <c r="CN311" s="58">
        <f t="shared" si="397"/>
        <v>0</v>
      </c>
      <c r="CP311" s="59">
        <f t="shared" si="398"/>
        <v>0</v>
      </c>
      <c r="CQ311" s="59">
        <f t="shared" si="399"/>
        <v>0</v>
      </c>
      <c r="CR311" s="59">
        <f t="shared" si="400"/>
        <v>0</v>
      </c>
      <c r="CS311" s="58">
        <f t="shared" si="401"/>
        <v>0</v>
      </c>
      <c r="CU311" s="59">
        <f t="shared" si="402"/>
        <v>0</v>
      </c>
      <c r="CV311" s="59">
        <f t="shared" si="403"/>
        <v>0</v>
      </c>
      <c r="CX311" s="59">
        <f t="shared" si="404"/>
        <v>0</v>
      </c>
      <c r="CY311" s="59">
        <f t="shared" si="405"/>
        <v>0</v>
      </c>
      <c r="CZ311" s="58">
        <f t="shared" si="406"/>
        <v>0</v>
      </c>
      <c r="DB311" s="59">
        <f t="shared" si="407"/>
        <v>0</v>
      </c>
      <c r="DC311" s="59">
        <f t="shared" si="408"/>
        <v>0</v>
      </c>
      <c r="DD311" s="58">
        <f t="shared" si="409"/>
        <v>0</v>
      </c>
      <c r="DF311" s="58">
        <f t="shared" si="410"/>
        <v>0</v>
      </c>
      <c r="DH311" s="58">
        <f t="shared" si="411"/>
        <v>0</v>
      </c>
      <c r="DJ311" s="57">
        <f t="shared" si="412"/>
        <v>0</v>
      </c>
      <c r="DK311" s="57">
        <f t="shared" si="413"/>
        <v>0</v>
      </c>
      <c r="DL311" s="59">
        <f t="shared" si="414"/>
        <v>0</v>
      </c>
      <c r="DM311" s="58">
        <f t="shared" si="415"/>
        <v>0</v>
      </c>
      <c r="DO311" s="56">
        <f t="shared" si="416"/>
        <v>0</v>
      </c>
      <c r="DP311" s="14">
        <f t="shared" si="417"/>
        <v>0</v>
      </c>
      <c r="DQ311" s="59">
        <f t="shared" si="418"/>
        <v>0</v>
      </c>
      <c r="DR311" s="49">
        <f t="shared" si="419"/>
        <v>0</v>
      </c>
      <c r="DT311" s="58">
        <f t="shared" si="420"/>
        <v>0</v>
      </c>
      <c r="DU311" s="58"/>
      <c r="DV311" s="59">
        <f t="shared" si="421"/>
        <v>0</v>
      </c>
      <c r="DX311" s="58">
        <f t="shared" si="422"/>
        <v>0</v>
      </c>
      <c r="EA311" s="59">
        <f t="shared" si="423"/>
        <v>0</v>
      </c>
      <c r="EB311" s="59">
        <f t="shared" si="424"/>
        <v>0</v>
      </c>
      <c r="EC311" s="58">
        <f t="shared" si="425"/>
        <v>0</v>
      </c>
      <c r="EE311" s="29">
        <f t="shared" si="426"/>
        <v>0</v>
      </c>
      <c r="EF311" s="29">
        <f t="shared" si="427"/>
        <v>0</v>
      </c>
      <c r="EG311" s="58">
        <f t="shared" si="428"/>
        <v>0</v>
      </c>
      <c r="EI311" s="58">
        <f t="shared" si="429"/>
        <v>0</v>
      </c>
      <c r="EK311" s="59">
        <v>309</v>
      </c>
      <c r="EL311" s="59">
        <f>APE!$N$91*EO310</f>
        <v>0</v>
      </c>
      <c r="EM311" s="59">
        <f>IF(EK311&gt;APE!$O$91,0,IF(EK311&gt;APE!$P$91,IF(APE!$E$91="SAC",APE!$C$93/(APE!$O$91-APE!$P$91),IF(APE!$E$91="PRICE",IF(EK311&gt;APE!$D$91,EN311-EL311,EN311-EL311-APE!$C$95/APE!$D$91),0)),0))</f>
        <v>0</v>
      </c>
      <c r="EN311" s="59">
        <f>IF(EK311&gt;APE!$O$91,0,IF(APE!$E$91="SAC",EL311+EM311,IF(APE!$E$91="PRICE",IF(EK311&gt;APE!$P$91,APE!$C$93*APE!$G$91,EL311),0)))</f>
        <v>0</v>
      </c>
      <c r="EO311" s="59">
        <f t="shared" si="430"/>
        <v>0</v>
      </c>
    </row>
    <row r="312" spans="21:145" x14ac:dyDescent="0.25">
      <c r="U312" s="61">
        <f t="shared" si="353"/>
        <v>54727</v>
      </c>
      <c r="V312" s="25">
        <f t="shared" si="351"/>
        <v>2049</v>
      </c>
      <c r="W312" s="25">
        <f t="shared" si="352"/>
        <v>10</v>
      </c>
      <c r="X312" s="25"/>
      <c r="Y312" s="25"/>
      <c r="Z312" s="62">
        <f t="shared" si="354"/>
        <v>0</v>
      </c>
      <c r="AA312" s="62">
        <f t="shared" si="355"/>
        <v>0</v>
      </c>
      <c r="AB312" s="62">
        <f t="shared" si="356"/>
        <v>0</v>
      </c>
      <c r="AC312" s="33">
        <f t="shared" si="357"/>
        <v>0</v>
      </c>
      <c r="AD312" s="69">
        <f t="shared" si="358"/>
        <v>0.81384841147666676</v>
      </c>
      <c r="AE312" s="70">
        <f t="shared" si="359"/>
        <v>0</v>
      </c>
      <c r="AF312" s="25"/>
      <c r="AG312" s="25"/>
      <c r="AH312" s="25"/>
      <c r="AI312" s="25"/>
      <c r="AJ312" s="25"/>
      <c r="AK312" s="25"/>
      <c r="AL312" s="25"/>
      <c r="AM312" s="75">
        <f t="shared" si="431"/>
        <v>0</v>
      </c>
      <c r="AN312" s="25"/>
      <c r="AO312" s="74">
        <f t="shared" si="360"/>
        <v>0</v>
      </c>
      <c r="AP312" s="75">
        <f t="shared" si="361"/>
        <v>0</v>
      </c>
      <c r="AQ312" s="76">
        <f t="shared" si="362"/>
        <v>0</v>
      </c>
      <c r="AR312" s="25"/>
      <c r="AS312" s="75">
        <f t="shared" si="363"/>
        <v>0</v>
      </c>
      <c r="AT312" s="74">
        <f t="shared" si="364"/>
        <v>0</v>
      </c>
      <c r="AU312" s="33">
        <f t="shared" si="365"/>
        <v>0</v>
      </c>
      <c r="AV312" s="25"/>
      <c r="AW312" s="74">
        <f t="shared" si="366"/>
        <v>0</v>
      </c>
      <c r="AX312" s="75">
        <f t="shared" si="367"/>
        <v>0</v>
      </c>
      <c r="AY312" s="76">
        <f t="shared" si="368"/>
        <v>0</v>
      </c>
      <c r="BB312" s="59">
        <f t="shared" si="369"/>
        <v>0</v>
      </c>
      <c r="BC312" s="59">
        <f t="shared" si="370"/>
        <v>0</v>
      </c>
      <c r="BD312" s="59">
        <f t="shared" si="371"/>
        <v>0</v>
      </c>
      <c r="BF312" s="59">
        <f t="shared" si="372"/>
        <v>0</v>
      </c>
      <c r="BG312" s="59">
        <f t="shared" si="373"/>
        <v>0</v>
      </c>
      <c r="BH312" s="59">
        <f t="shared" si="374"/>
        <v>0</v>
      </c>
      <c r="BI312" s="58">
        <f t="shared" si="375"/>
        <v>0</v>
      </c>
      <c r="BK312" s="59">
        <f t="shared" si="376"/>
        <v>0</v>
      </c>
      <c r="BL312" s="59">
        <f t="shared" si="377"/>
        <v>0</v>
      </c>
      <c r="BM312" s="59">
        <f t="shared" si="378"/>
        <v>0</v>
      </c>
      <c r="BN312" s="58">
        <f t="shared" si="379"/>
        <v>0</v>
      </c>
      <c r="BP312" s="58">
        <f t="shared" si="380"/>
        <v>0</v>
      </c>
      <c r="BR312" s="57">
        <f t="shared" si="381"/>
        <v>0</v>
      </c>
      <c r="BS312" s="57">
        <f t="shared" si="382"/>
        <v>0</v>
      </c>
      <c r="BT312" s="59">
        <f t="shared" si="383"/>
        <v>0</v>
      </c>
      <c r="BU312" s="58">
        <f t="shared" si="384"/>
        <v>0</v>
      </c>
      <c r="BW312" s="56">
        <f t="shared" si="385"/>
        <v>0</v>
      </c>
      <c r="BX312" s="14">
        <f t="shared" si="386"/>
        <v>0</v>
      </c>
      <c r="BY312" s="59">
        <f t="shared" si="387"/>
        <v>0</v>
      </c>
      <c r="BZ312" s="58">
        <f t="shared" si="388"/>
        <v>0</v>
      </c>
      <c r="CB312" s="58">
        <f t="shared" si="389"/>
        <v>0</v>
      </c>
      <c r="CD312" s="58">
        <f t="shared" si="390"/>
        <v>0</v>
      </c>
      <c r="CG312" s="59">
        <f t="shared" si="391"/>
        <v>0</v>
      </c>
      <c r="CH312" s="59">
        <f t="shared" si="392"/>
        <v>0</v>
      </c>
      <c r="CI312" s="59">
        <f t="shared" si="393"/>
        <v>0</v>
      </c>
      <c r="CK312" s="59">
        <f t="shared" si="394"/>
        <v>0</v>
      </c>
      <c r="CL312" s="59">
        <f t="shared" si="395"/>
        <v>0</v>
      </c>
      <c r="CM312" s="59">
        <f t="shared" si="396"/>
        <v>0</v>
      </c>
      <c r="CN312" s="58">
        <f t="shared" si="397"/>
        <v>0</v>
      </c>
      <c r="CP312" s="59">
        <f t="shared" si="398"/>
        <v>0</v>
      </c>
      <c r="CQ312" s="59">
        <f t="shared" si="399"/>
        <v>0</v>
      </c>
      <c r="CR312" s="59">
        <f t="shared" si="400"/>
        <v>0</v>
      </c>
      <c r="CS312" s="58">
        <f t="shared" si="401"/>
        <v>0</v>
      </c>
      <c r="CU312" s="59">
        <f t="shared" si="402"/>
        <v>0</v>
      </c>
      <c r="CV312" s="59">
        <f t="shared" si="403"/>
        <v>0</v>
      </c>
      <c r="CX312" s="59">
        <f t="shared" si="404"/>
        <v>0</v>
      </c>
      <c r="CY312" s="59">
        <f t="shared" si="405"/>
        <v>0</v>
      </c>
      <c r="CZ312" s="58">
        <f t="shared" si="406"/>
        <v>0</v>
      </c>
      <c r="DB312" s="59">
        <f t="shared" si="407"/>
        <v>0</v>
      </c>
      <c r="DC312" s="59">
        <f t="shared" si="408"/>
        <v>0</v>
      </c>
      <c r="DD312" s="58">
        <f t="shared" si="409"/>
        <v>0</v>
      </c>
      <c r="DF312" s="58">
        <f t="shared" si="410"/>
        <v>0</v>
      </c>
      <c r="DH312" s="58">
        <f t="shared" si="411"/>
        <v>0</v>
      </c>
      <c r="DJ312" s="57">
        <f t="shared" si="412"/>
        <v>0</v>
      </c>
      <c r="DK312" s="57">
        <f t="shared" si="413"/>
        <v>0</v>
      </c>
      <c r="DL312" s="59">
        <f t="shared" si="414"/>
        <v>0</v>
      </c>
      <c r="DM312" s="58">
        <f t="shared" si="415"/>
        <v>0</v>
      </c>
      <c r="DO312" s="56">
        <f t="shared" si="416"/>
        <v>0</v>
      </c>
      <c r="DP312" s="14">
        <f t="shared" si="417"/>
        <v>0</v>
      </c>
      <c r="DQ312" s="59">
        <f t="shared" si="418"/>
        <v>0</v>
      </c>
      <c r="DR312" s="49">
        <f t="shared" si="419"/>
        <v>0</v>
      </c>
      <c r="DT312" s="58">
        <f t="shared" si="420"/>
        <v>0</v>
      </c>
      <c r="DU312" s="58"/>
      <c r="DV312" s="59">
        <f t="shared" si="421"/>
        <v>0</v>
      </c>
      <c r="DX312" s="58">
        <f t="shared" si="422"/>
        <v>0</v>
      </c>
      <c r="EA312" s="59">
        <f t="shared" si="423"/>
        <v>0</v>
      </c>
      <c r="EB312" s="59">
        <f t="shared" si="424"/>
        <v>0</v>
      </c>
      <c r="EC312" s="58">
        <f t="shared" si="425"/>
        <v>0</v>
      </c>
      <c r="EE312" s="29">
        <f t="shared" si="426"/>
        <v>0</v>
      </c>
      <c r="EF312" s="29">
        <f t="shared" si="427"/>
        <v>0</v>
      </c>
      <c r="EG312" s="58">
        <f t="shared" si="428"/>
        <v>0</v>
      </c>
      <c r="EI312" s="58">
        <f t="shared" si="429"/>
        <v>0</v>
      </c>
      <c r="EK312" s="59">
        <v>310</v>
      </c>
      <c r="EL312" s="59">
        <f>APE!$N$91*EO311</f>
        <v>0</v>
      </c>
      <c r="EM312" s="59">
        <f>IF(EK312&gt;APE!$O$91,0,IF(EK312&gt;APE!$P$91,IF(APE!$E$91="SAC",APE!$C$93/(APE!$O$91-APE!$P$91),IF(APE!$E$91="PRICE",IF(EK312&gt;APE!$D$91,EN312-EL312,EN312-EL312-APE!$C$95/APE!$D$91),0)),0))</f>
        <v>0</v>
      </c>
      <c r="EN312" s="59">
        <f>IF(EK312&gt;APE!$O$91,0,IF(APE!$E$91="SAC",EL312+EM312,IF(APE!$E$91="PRICE",IF(EK312&gt;APE!$P$91,APE!$C$93*APE!$G$91,EL312),0)))</f>
        <v>0</v>
      </c>
      <c r="EO312" s="59">
        <f t="shared" si="430"/>
        <v>0</v>
      </c>
    </row>
    <row r="313" spans="21:145" x14ac:dyDescent="0.25">
      <c r="U313" s="61">
        <f t="shared" si="353"/>
        <v>54757</v>
      </c>
      <c r="V313" s="25">
        <f t="shared" si="351"/>
        <v>2049</v>
      </c>
      <c r="W313" s="25">
        <f t="shared" si="352"/>
        <v>11</v>
      </c>
      <c r="X313" s="25"/>
      <c r="Y313" s="25"/>
      <c r="Z313" s="62">
        <f t="shared" si="354"/>
        <v>0</v>
      </c>
      <c r="AA313" s="62">
        <f t="shared" si="355"/>
        <v>0</v>
      </c>
      <c r="AB313" s="62">
        <f t="shared" si="356"/>
        <v>0</v>
      </c>
      <c r="AC313" s="33">
        <f t="shared" si="357"/>
        <v>0</v>
      </c>
      <c r="AD313" s="69">
        <f t="shared" si="358"/>
        <v>0.81330782516710676</v>
      </c>
      <c r="AE313" s="70">
        <f t="shared" si="359"/>
        <v>0</v>
      </c>
      <c r="AF313" s="25"/>
      <c r="AG313" s="25"/>
      <c r="AH313" s="25"/>
      <c r="AI313" s="25"/>
      <c r="AJ313" s="25"/>
      <c r="AK313" s="25"/>
      <c r="AL313" s="25"/>
      <c r="AM313" s="75">
        <f t="shared" si="431"/>
        <v>0</v>
      </c>
      <c r="AN313" s="25"/>
      <c r="AO313" s="74">
        <f t="shared" si="360"/>
        <v>0</v>
      </c>
      <c r="AP313" s="75">
        <f t="shared" si="361"/>
        <v>0</v>
      </c>
      <c r="AQ313" s="76">
        <f t="shared" si="362"/>
        <v>0</v>
      </c>
      <c r="AR313" s="25"/>
      <c r="AS313" s="75">
        <f t="shared" si="363"/>
        <v>0</v>
      </c>
      <c r="AT313" s="74">
        <f t="shared" si="364"/>
        <v>0</v>
      </c>
      <c r="AU313" s="33">
        <f t="shared" si="365"/>
        <v>0</v>
      </c>
      <c r="AV313" s="25"/>
      <c r="AW313" s="74">
        <f t="shared" si="366"/>
        <v>0</v>
      </c>
      <c r="AX313" s="75">
        <f t="shared" si="367"/>
        <v>0</v>
      </c>
      <c r="AY313" s="76">
        <f t="shared" si="368"/>
        <v>0</v>
      </c>
      <c r="BB313" s="59">
        <f t="shared" si="369"/>
        <v>0</v>
      </c>
      <c r="BC313" s="59">
        <f t="shared" si="370"/>
        <v>0</v>
      </c>
      <c r="BD313" s="59">
        <f t="shared" si="371"/>
        <v>0</v>
      </c>
      <c r="BF313" s="59">
        <f t="shared" si="372"/>
        <v>0</v>
      </c>
      <c r="BG313" s="59">
        <f t="shared" si="373"/>
        <v>0</v>
      </c>
      <c r="BH313" s="59">
        <f t="shared" si="374"/>
        <v>0</v>
      </c>
      <c r="BI313" s="58">
        <f t="shared" si="375"/>
        <v>0</v>
      </c>
      <c r="BK313" s="59">
        <f t="shared" si="376"/>
        <v>0</v>
      </c>
      <c r="BL313" s="59">
        <f t="shared" si="377"/>
        <v>0</v>
      </c>
      <c r="BM313" s="59">
        <f t="shared" si="378"/>
        <v>0</v>
      </c>
      <c r="BN313" s="58">
        <f t="shared" si="379"/>
        <v>0</v>
      </c>
      <c r="BP313" s="58">
        <f t="shared" si="380"/>
        <v>0</v>
      </c>
      <c r="BR313" s="57">
        <f t="shared" si="381"/>
        <v>0</v>
      </c>
      <c r="BS313" s="57">
        <f t="shared" si="382"/>
        <v>0</v>
      </c>
      <c r="BT313" s="59">
        <f t="shared" si="383"/>
        <v>0</v>
      </c>
      <c r="BU313" s="58">
        <f t="shared" si="384"/>
        <v>0</v>
      </c>
      <c r="BW313" s="56">
        <f t="shared" si="385"/>
        <v>0</v>
      </c>
      <c r="BX313" s="14">
        <f t="shared" si="386"/>
        <v>0</v>
      </c>
      <c r="BY313" s="59">
        <f t="shared" si="387"/>
        <v>0</v>
      </c>
      <c r="BZ313" s="58">
        <f t="shared" si="388"/>
        <v>0</v>
      </c>
      <c r="CB313" s="58">
        <f t="shared" si="389"/>
        <v>0</v>
      </c>
      <c r="CD313" s="58">
        <f t="shared" si="390"/>
        <v>0</v>
      </c>
      <c r="CG313" s="59">
        <f t="shared" si="391"/>
        <v>0</v>
      </c>
      <c r="CH313" s="59">
        <f t="shared" si="392"/>
        <v>0</v>
      </c>
      <c r="CI313" s="59">
        <f t="shared" si="393"/>
        <v>0</v>
      </c>
      <c r="CK313" s="59">
        <f t="shared" si="394"/>
        <v>0</v>
      </c>
      <c r="CL313" s="59">
        <f t="shared" si="395"/>
        <v>0</v>
      </c>
      <c r="CM313" s="59">
        <f t="shared" si="396"/>
        <v>0</v>
      </c>
      <c r="CN313" s="58">
        <f t="shared" si="397"/>
        <v>0</v>
      </c>
      <c r="CP313" s="59">
        <f t="shared" si="398"/>
        <v>0</v>
      </c>
      <c r="CQ313" s="59">
        <f t="shared" si="399"/>
        <v>0</v>
      </c>
      <c r="CR313" s="59">
        <f t="shared" si="400"/>
        <v>0</v>
      </c>
      <c r="CS313" s="58">
        <f t="shared" si="401"/>
        <v>0</v>
      </c>
      <c r="CU313" s="59">
        <f t="shared" si="402"/>
        <v>0</v>
      </c>
      <c r="CV313" s="59">
        <f t="shared" si="403"/>
        <v>0</v>
      </c>
      <c r="CX313" s="59">
        <f t="shared" si="404"/>
        <v>0</v>
      </c>
      <c r="CY313" s="59">
        <f t="shared" si="405"/>
        <v>0</v>
      </c>
      <c r="CZ313" s="58">
        <f t="shared" si="406"/>
        <v>0</v>
      </c>
      <c r="DB313" s="59">
        <f t="shared" si="407"/>
        <v>0</v>
      </c>
      <c r="DC313" s="59">
        <f t="shared" si="408"/>
        <v>0</v>
      </c>
      <c r="DD313" s="58">
        <f t="shared" si="409"/>
        <v>0</v>
      </c>
      <c r="DF313" s="58">
        <f t="shared" si="410"/>
        <v>0</v>
      </c>
      <c r="DH313" s="58">
        <f t="shared" si="411"/>
        <v>0</v>
      </c>
      <c r="DJ313" s="57">
        <f t="shared" si="412"/>
        <v>0</v>
      </c>
      <c r="DK313" s="57">
        <f t="shared" si="413"/>
        <v>0</v>
      </c>
      <c r="DL313" s="59">
        <f t="shared" si="414"/>
        <v>0</v>
      </c>
      <c r="DM313" s="58">
        <f t="shared" si="415"/>
        <v>0</v>
      </c>
      <c r="DO313" s="56">
        <f t="shared" si="416"/>
        <v>0</v>
      </c>
      <c r="DP313" s="14">
        <f t="shared" si="417"/>
        <v>0</v>
      </c>
      <c r="DQ313" s="59">
        <f t="shared" si="418"/>
        <v>0</v>
      </c>
      <c r="DR313" s="49">
        <f t="shared" si="419"/>
        <v>0</v>
      </c>
      <c r="DT313" s="58">
        <f t="shared" si="420"/>
        <v>0</v>
      </c>
      <c r="DU313" s="58"/>
      <c r="DV313" s="59">
        <f t="shared" si="421"/>
        <v>0</v>
      </c>
      <c r="DX313" s="58">
        <f t="shared" si="422"/>
        <v>0</v>
      </c>
      <c r="EA313" s="59">
        <f t="shared" si="423"/>
        <v>0</v>
      </c>
      <c r="EB313" s="59">
        <f t="shared" si="424"/>
        <v>0</v>
      </c>
      <c r="EC313" s="58">
        <f t="shared" si="425"/>
        <v>0</v>
      </c>
      <c r="EE313" s="29">
        <f t="shared" si="426"/>
        <v>0</v>
      </c>
      <c r="EF313" s="29">
        <f t="shared" si="427"/>
        <v>0</v>
      </c>
      <c r="EG313" s="58">
        <f t="shared" si="428"/>
        <v>0</v>
      </c>
      <c r="EI313" s="58">
        <f t="shared" si="429"/>
        <v>0</v>
      </c>
      <c r="EK313" s="59">
        <v>311</v>
      </c>
      <c r="EL313" s="59">
        <f>APE!$N$91*EO312</f>
        <v>0</v>
      </c>
      <c r="EM313" s="59">
        <f>IF(EK313&gt;APE!$O$91,0,IF(EK313&gt;APE!$P$91,IF(APE!$E$91="SAC",APE!$C$93/(APE!$O$91-APE!$P$91),IF(APE!$E$91="PRICE",IF(EK313&gt;APE!$D$91,EN313-EL313,EN313-EL313-APE!$C$95/APE!$D$91),0)),0))</f>
        <v>0</v>
      </c>
      <c r="EN313" s="59">
        <f>IF(EK313&gt;APE!$O$91,0,IF(APE!$E$91="SAC",EL313+EM313,IF(APE!$E$91="PRICE",IF(EK313&gt;APE!$P$91,APE!$C$93*APE!$G$91,EL313),0)))</f>
        <v>0</v>
      </c>
      <c r="EO313" s="59">
        <f t="shared" si="430"/>
        <v>0</v>
      </c>
    </row>
    <row r="314" spans="21:145" x14ac:dyDescent="0.25">
      <c r="U314" s="61">
        <f t="shared" si="353"/>
        <v>54788</v>
      </c>
      <c r="V314" s="25">
        <f t="shared" si="351"/>
        <v>2049</v>
      </c>
      <c r="W314" s="25">
        <f t="shared" si="352"/>
        <v>12</v>
      </c>
      <c r="X314" s="25"/>
      <c r="Y314" s="25"/>
      <c r="Z314" s="62">
        <f t="shared" si="354"/>
        <v>0</v>
      </c>
      <c r="AA314" s="62">
        <f t="shared" si="355"/>
        <v>0</v>
      </c>
      <c r="AB314" s="62">
        <f t="shared" si="356"/>
        <v>0</v>
      </c>
      <c r="AC314" s="33">
        <f t="shared" si="357"/>
        <v>0</v>
      </c>
      <c r="AD314" s="69">
        <f t="shared" si="358"/>
        <v>0.81276759793370146</v>
      </c>
      <c r="AE314" s="70">
        <f t="shared" si="359"/>
        <v>0</v>
      </c>
      <c r="AF314" s="25"/>
      <c r="AG314" s="25"/>
      <c r="AH314" s="25"/>
      <c r="AI314" s="25"/>
      <c r="AJ314" s="25"/>
      <c r="AK314" s="25"/>
      <c r="AL314" s="25"/>
      <c r="AM314" s="75">
        <f t="shared" si="431"/>
        <v>0</v>
      </c>
      <c r="AN314" s="25"/>
      <c r="AO314" s="74">
        <f t="shared" si="360"/>
        <v>0</v>
      </c>
      <c r="AP314" s="75">
        <f t="shared" si="361"/>
        <v>0</v>
      </c>
      <c r="AQ314" s="76">
        <f t="shared" si="362"/>
        <v>0</v>
      </c>
      <c r="AR314" s="25"/>
      <c r="AS314" s="75">
        <f t="shared" si="363"/>
        <v>0</v>
      </c>
      <c r="AT314" s="74">
        <f t="shared" si="364"/>
        <v>0</v>
      </c>
      <c r="AU314" s="33">
        <f t="shared" si="365"/>
        <v>0</v>
      </c>
      <c r="AV314" s="25"/>
      <c r="AW314" s="74">
        <f t="shared" si="366"/>
        <v>0</v>
      </c>
      <c r="AX314" s="75">
        <f t="shared" si="367"/>
        <v>0</v>
      </c>
      <c r="AY314" s="76">
        <f t="shared" si="368"/>
        <v>0</v>
      </c>
      <c r="BB314" s="59">
        <f t="shared" si="369"/>
        <v>0</v>
      </c>
      <c r="BC314" s="59">
        <f t="shared" si="370"/>
        <v>0</v>
      </c>
      <c r="BD314" s="59">
        <f t="shared" si="371"/>
        <v>0</v>
      </c>
      <c r="BF314" s="59">
        <f t="shared" si="372"/>
        <v>0</v>
      </c>
      <c r="BG314" s="59">
        <f t="shared" si="373"/>
        <v>0</v>
      </c>
      <c r="BH314" s="59">
        <f t="shared" si="374"/>
        <v>0</v>
      </c>
      <c r="BI314" s="58">
        <f t="shared" si="375"/>
        <v>0</v>
      </c>
      <c r="BK314" s="59">
        <f t="shared" si="376"/>
        <v>0</v>
      </c>
      <c r="BL314" s="59">
        <f t="shared" si="377"/>
        <v>0</v>
      </c>
      <c r="BM314" s="59">
        <f t="shared" si="378"/>
        <v>0</v>
      </c>
      <c r="BN314" s="58">
        <f t="shared" si="379"/>
        <v>0</v>
      </c>
      <c r="BP314" s="58">
        <f t="shared" si="380"/>
        <v>0</v>
      </c>
      <c r="BR314" s="57">
        <f t="shared" si="381"/>
        <v>0</v>
      </c>
      <c r="BS314" s="57">
        <f t="shared" si="382"/>
        <v>0</v>
      </c>
      <c r="BT314" s="59">
        <f t="shared" si="383"/>
        <v>0</v>
      </c>
      <c r="BU314" s="58">
        <f t="shared" si="384"/>
        <v>0</v>
      </c>
      <c r="BW314" s="56">
        <f t="shared" si="385"/>
        <v>0</v>
      </c>
      <c r="BX314" s="14">
        <f t="shared" si="386"/>
        <v>0</v>
      </c>
      <c r="BY314" s="59">
        <f t="shared" si="387"/>
        <v>0</v>
      </c>
      <c r="BZ314" s="58">
        <f t="shared" si="388"/>
        <v>0</v>
      </c>
      <c r="CB314" s="58">
        <f t="shared" si="389"/>
        <v>0</v>
      </c>
      <c r="CD314" s="58">
        <f t="shared" si="390"/>
        <v>0</v>
      </c>
      <c r="CG314" s="59">
        <f t="shared" si="391"/>
        <v>0</v>
      </c>
      <c r="CH314" s="59">
        <f t="shared" si="392"/>
        <v>0</v>
      </c>
      <c r="CI314" s="59">
        <f t="shared" si="393"/>
        <v>0</v>
      </c>
      <c r="CK314" s="59">
        <f t="shared" si="394"/>
        <v>0</v>
      </c>
      <c r="CL314" s="59">
        <f t="shared" si="395"/>
        <v>0</v>
      </c>
      <c r="CM314" s="59">
        <f t="shared" si="396"/>
        <v>0</v>
      </c>
      <c r="CN314" s="58">
        <f t="shared" si="397"/>
        <v>0</v>
      </c>
      <c r="CP314" s="59">
        <f t="shared" si="398"/>
        <v>0</v>
      </c>
      <c r="CQ314" s="59">
        <f t="shared" si="399"/>
        <v>0</v>
      </c>
      <c r="CR314" s="59">
        <f t="shared" si="400"/>
        <v>0</v>
      </c>
      <c r="CS314" s="58">
        <f t="shared" si="401"/>
        <v>0</v>
      </c>
      <c r="CU314" s="59">
        <f t="shared" si="402"/>
        <v>0</v>
      </c>
      <c r="CV314" s="59">
        <f t="shared" si="403"/>
        <v>0</v>
      </c>
      <c r="CX314" s="59">
        <f t="shared" si="404"/>
        <v>0</v>
      </c>
      <c r="CY314" s="59">
        <f t="shared" si="405"/>
        <v>0</v>
      </c>
      <c r="CZ314" s="58">
        <f t="shared" si="406"/>
        <v>0</v>
      </c>
      <c r="DB314" s="59">
        <f t="shared" si="407"/>
        <v>0</v>
      </c>
      <c r="DC314" s="59">
        <f t="shared" si="408"/>
        <v>0</v>
      </c>
      <c r="DD314" s="58">
        <f t="shared" si="409"/>
        <v>0</v>
      </c>
      <c r="DF314" s="58">
        <f t="shared" si="410"/>
        <v>0</v>
      </c>
      <c r="DH314" s="58">
        <f t="shared" si="411"/>
        <v>0</v>
      </c>
      <c r="DJ314" s="57">
        <f t="shared" si="412"/>
        <v>0</v>
      </c>
      <c r="DK314" s="57">
        <f t="shared" si="413"/>
        <v>0</v>
      </c>
      <c r="DL314" s="59">
        <f t="shared" si="414"/>
        <v>0</v>
      </c>
      <c r="DM314" s="58">
        <f t="shared" si="415"/>
        <v>0</v>
      </c>
      <c r="DO314" s="56">
        <f t="shared" si="416"/>
        <v>0</v>
      </c>
      <c r="DP314" s="14">
        <f t="shared" si="417"/>
        <v>0</v>
      </c>
      <c r="DQ314" s="59">
        <f t="shared" si="418"/>
        <v>0</v>
      </c>
      <c r="DR314" s="49">
        <f t="shared" si="419"/>
        <v>0</v>
      </c>
      <c r="DT314" s="58">
        <f t="shared" si="420"/>
        <v>0</v>
      </c>
      <c r="DU314" s="58"/>
      <c r="DV314" s="59">
        <f t="shared" si="421"/>
        <v>0</v>
      </c>
      <c r="DX314" s="58">
        <f t="shared" si="422"/>
        <v>0</v>
      </c>
      <c r="EA314" s="59">
        <f t="shared" si="423"/>
        <v>0</v>
      </c>
      <c r="EB314" s="59">
        <f t="shared" si="424"/>
        <v>0</v>
      </c>
      <c r="EC314" s="58">
        <f t="shared" si="425"/>
        <v>0</v>
      </c>
      <c r="EE314" s="29">
        <f t="shared" si="426"/>
        <v>0</v>
      </c>
      <c r="EF314" s="29">
        <f t="shared" si="427"/>
        <v>0</v>
      </c>
      <c r="EG314" s="58">
        <f t="shared" si="428"/>
        <v>0</v>
      </c>
      <c r="EI314" s="58">
        <f t="shared" si="429"/>
        <v>0</v>
      </c>
      <c r="EK314" s="59">
        <v>312</v>
      </c>
      <c r="EL314" s="59">
        <f>APE!$N$91*EO313</f>
        <v>0</v>
      </c>
      <c r="EM314" s="59">
        <f>IF(EK314&gt;APE!$O$91,0,IF(EK314&gt;APE!$P$91,IF(APE!$E$91="SAC",APE!$C$93/(APE!$O$91-APE!$P$91),IF(APE!$E$91="PRICE",IF(EK314&gt;APE!$D$91,EN314-EL314,EN314-EL314-APE!$C$95/APE!$D$91),0)),0))</f>
        <v>0</v>
      </c>
      <c r="EN314" s="59">
        <f>IF(EK314&gt;APE!$O$91,0,IF(APE!$E$91="SAC",EL314+EM314,IF(APE!$E$91="PRICE",IF(EK314&gt;APE!$P$91,APE!$C$93*APE!$G$91,EL314),0)))</f>
        <v>0</v>
      </c>
      <c r="EO314" s="59">
        <f t="shared" si="430"/>
        <v>0</v>
      </c>
    </row>
    <row r="315" spans="21:145" x14ac:dyDescent="0.25">
      <c r="U315" s="61">
        <f t="shared" si="353"/>
        <v>54819</v>
      </c>
      <c r="V315" s="25">
        <f t="shared" si="351"/>
        <v>2050</v>
      </c>
      <c r="W315" s="25">
        <f t="shared" si="352"/>
        <v>1</v>
      </c>
      <c r="X315" s="25"/>
      <c r="Y315" s="25"/>
      <c r="Z315" s="62">
        <f t="shared" si="354"/>
        <v>0</v>
      </c>
      <c r="AA315" s="62">
        <f t="shared" si="355"/>
        <v>0</v>
      </c>
      <c r="AB315" s="62">
        <f t="shared" si="356"/>
        <v>0</v>
      </c>
      <c r="AC315" s="33">
        <f t="shared" si="357"/>
        <v>0</v>
      </c>
      <c r="AD315" s="69">
        <f t="shared" si="358"/>
        <v>0.81222772953793998</v>
      </c>
      <c r="AE315" s="70">
        <f t="shared" si="359"/>
        <v>0</v>
      </c>
      <c r="AF315" s="25"/>
      <c r="AG315" s="25"/>
      <c r="AH315" s="25"/>
      <c r="AI315" s="25"/>
      <c r="AJ315" s="25"/>
      <c r="AK315" s="25"/>
      <c r="AL315" s="25"/>
      <c r="AM315" s="75">
        <f t="shared" si="431"/>
        <v>0</v>
      </c>
      <c r="AN315" s="25"/>
      <c r="AO315" s="74">
        <f t="shared" si="360"/>
        <v>0</v>
      </c>
      <c r="AP315" s="75">
        <f t="shared" si="361"/>
        <v>0</v>
      </c>
      <c r="AQ315" s="76">
        <f t="shared" si="362"/>
        <v>0</v>
      </c>
      <c r="AR315" s="25"/>
      <c r="AS315" s="75">
        <f t="shared" si="363"/>
        <v>0</v>
      </c>
      <c r="AT315" s="74">
        <f t="shared" si="364"/>
        <v>0</v>
      </c>
      <c r="AU315" s="33">
        <f t="shared" si="365"/>
        <v>0</v>
      </c>
      <c r="AV315" s="25"/>
      <c r="AW315" s="74">
        <f t="shared" si="366"/>
        <v>0</v>
      </c>
      <c r="AX315" s="75">
        <f t="shared" si="367"/>
        <v>0</v>
      </c>
      <c r="AY315" s="76">
        <f t="shared" si="368"/>
        <v>0</v>
      </c>
      <c r="BB315" s="59">
        <f t="shared" si="369"/>
        <v>0</v>
      </c>
      <c r="BC315" s="59">
        <f t="shared" si="370"/>
        <v>0</v>
      </c>
      <c r="BD315" s="59">
        <f t="shared" si="371"/>
        <v>0</v>
      </c>
      <c r="BF315" s="59">
        <f t="shared" si="372"/>
        <v>0</v>
      </c>
      <c r="BG315" s="59">
        <f t="shared" si="373"/>
        <v>0</v>
      </c>
      <c r="BH315" s="59">
        <f t="shared" si="374"/>
        <v>0</v>
      </c>
      <c r="BI315" s="58">
        <f t="shared" si="375"/>
        <v>0</v>
      </c>
      <c r="BK315" s="59">
        <f t="shared" si="376"/>
        <v>0</v>
      </c>
      <c r="BL315" s="59">
        <f t="shared" si="377"/>
        <v>0</v>
      </c>
      <c r="BM315" s="59">
        <f t="shared" si="378"/>
        <v>0</v>
      </c>
      <c r="BN315" s="58">
        <f t="shared" si="379"/>
        <v>0</v>
      </c>
      <c r="BP315" s="58">
        <f t="shared" si="380"/>
        <v>0</v>
      </c>
      <c r="BR315" s="57">
        <f t="shared" si="381"/>
        <v>0</v>
      </c>
      <c r="BS315" s="57">
        <f t="shared" si="382"/>
        <v>0</v>
      </c>
      <c r="BT315" s="59">
        <f t="shared" si="383"/>
        <v>0</v>
      </c>
      <c r="BU315" s="58">
        <f t="shared" si="384"/>
        <v>0</v>
      </c>
      <c r="BW315" s="56">
        <f t="shared" si="385"/>
        <v>0</v>
      </c>
      <c r="BX315" s="14">
        <f t="shared" si="386"/>
        <v>0</v>
      </c>
      <c r="BY315" s="59">
        <f t="shared" si="387"/>
        <v>0</v>
      </c>
      <c r="BZ315" s="58">
        <f t="shared" si="388"/>
        <v>0</v>
      </c>
      <c r="CB315" s="58">
        <f t="shared" si="389"/>
        <v>0</v>
      </c>
      <c r="CD315" s="58">
        <f t="shared" si="390"/>
        <v>0</v>
      </c>
      <c r="CG315" s="59">
        <f t="shared" si="391"/>
        <v>0</v>
      </c>
      <c r="CH315" s="59">
        <f t="shared" si="392"/>
        <v>0</v>
      </c>
      <c r="CI315" s="59">
        <f t="shared" si="393"/>
        <v>0</v>
      </c>
      <c r="CK315" s="59">
        <f t="shared" si="394"/>
        <v>0</v>
      </c>
      <c r="CL315" s="59">
        <f t="shared" si="395"/>
        <v>0</v>
      </c>
      <c r="CM315" s="59">
        <f t="shared" si="396"/>
        <v>0</v>
      </c>
      <c r="CN315" s="58">
        <f t="shared" si="397"/>
        <v>0</v>
      </c>
      <c r="CP315" s="59">
        <f t="shared" si="398"/>
        <v>0</v>
      </c>
      <c r="CQ315" s="59">
        <f t="shared" si="399"/>
        <v>0</v>
      </c>
      <c r="CR315" s="59">
        <f t="shared" si="400"/>
        <v>0</v>
      </c>
      <c r="CS315" s="58">
        <f t="shared" si="401"/>
        <v>0</v>
      </c>
      <c r="CU315" s="59">
        <f t="shared" si="402"/>
        <v>0</v>
      </c>
      <c r="CV315" s="59">
        <f t="shared" si="403"/>
        <v>0</v>
      </c>
      <c r="CX315" s="59">
        <f t="shared" si="404"/>
        <v>0</v>
      </c>
      <c r="CY315" s="59">
        <f t="shared" si="405"/>
        <v>0</v>
      </c>
      <c r="CZ315" s="58">
        <f t="shared" si="406"/>
        <v>0</v>
      </c>
      <c r="DB315" s="59">
        <f t="shared" si="407"/>
        <v>0</v>
      </c>
      <c r="DC315" s="59">
        <f t="shared" si="408"/>
        <v>0</v>
      </c>
      <c r="DD315" s="58">
        <f t="shared" si="409"/>
        <v>0</v>
      </c>
      <c r="DF315" s="58">
        <f t="shared" si="410"/>
        <v>0</v>
      </c>
      <c r="DH315" s="58">
        <f t="shared" si="411"/>
        <v>0</v>
      </c>
      <c r="DJ315" s="57">
        <f t="shared" si="412"/>
        <v>0</v>
      </c>
      <c r="DK315" s="57">
        <f t="shared" si="413"/>
        <v>0</v>
      </c>
      <c r="DL315" s="59">
        <f t="shared" si="414"/>
        <v>0</v>
      </c>
      <c r="DM315" s="58">
        <f t="shared" si="415"/>
        <v>0</v>
      </c>
      <c r="DO315" s="56">
        <f t="shared" si="416"/>
        <v>0</v>
      </c>
      <c r="DP315" s="14">
        <f t="shared" si="417"/>
        <v>0</v>
      </c>
      <c r="DQ315" s="59">
        <f t="shared" si="418"/>
        <v>0</v>
      </c>
      <c r="DR315" s="49">
        <f t="shared" si="419"/>
        <v>0</v>
      </c>
      <c r="DT315" s="58">
        <f t="shared" si="420"/>
        <v>0</v>
      </c>
      <c r="DU315" s="58"/>
      <c r="DV315" s="59">
        <f t="shared" si="421"/>
        <v>0</v>
      </c>
      <c r="DX315" s="58">
        <f t="shared" si="422"/>
        <v>0</v>
      </c>
      <c r="EA315" s="59">
        <f t="shared" si="423"/>
        <v>0</v>
      </c>
      <c r="EB315" s="59">
        <f t="shared" si="424"/>
        <v>0</v>
      </c>
      <c r="EC315" s="58">
        <f t="shared" si="425"/>
        <v>0</v>
      </c>
      <c r="EE315" s="29">
        <f t="shared" si="426"/>
        <v>0</v>
      </c>
      <c r="EF315" s="29">
        <f t="shared" si="427"/>
        <v>0</v>
      </c>
      <c r="EG315" s="58">
        <f t="shared" si="428"/>
        <v>0</v>
      </c>
      <c r="EI315" s="58">
        <f t="shared" si="429"/>
        <v>0</v>
      </c>
      <c r="EK315" s="59">
        <v>313</v>
      </c>
      <c r="EL315" s="59">
        <f>APE!$N$91*EO314</f>
        <v>0</v>
      </c>
      <c r="EM315" s="59">
        <f>IF(EK315&gt;APE!$O$91,0,IF(EK315&gt;APE!$P$91,IF(APE!$E$91="SAC",APE!$C$93/(APE!$O$91-APE!$P$91),IF(APE!$E$91="PRICE",IF(EK315&gt;APE!$D$91,EN315-EL315,EN315-EL315-APE!$C$95/APE!$D$91),0)),0))</f>
        <v>0</v>
      </c>
      <c r="EN315" s="59">
        <f>IF(EK315&gt;APE!$O$91,0,IF(APE!$E$91="SAC",EL315+EM315,IF(APE!$E$91="PRICE",IF(EK315&gt;APE!$P$91,APE!$C$93*APE!$G$91,EL315),0)))</f>
        <v>0</v>
      </c>
      <c r="EO315" s="59">
        <f t="shared" si="430"/>
        <v>0</v>
      </c>
    </row>
    <row r="316" spans="21:145" x14ac:dyDescent="0.25">
      <c r="U316" s="61">
        <f t="shared" si="353"/>
        <v>54847</v>
      </c>
      <c r="V316" s="25">
        <f t="shared" si="351"/>
        <v>2050</v>
      </c>
      <c r="W316" s="25">
        <f t="shared" si="352"/>
        <v>2</v>
      </c>
      <c r="X316" s="25"/>
      <c r="Y316" s="25"/>
      <c r="Z316" s="62">
        <f t="shared" si="354"/>
        <v>0</v>
      </c>
      <c r="AA316" s="62">
        <f t="shared" si="355"/>
        <v>0</v>
      </c>
      <c r="AB316" s="62">
        <f t="shared" si="356"/>
        <v>0</v>
      </c>
      <c r="AC316" s="33">
        <f t="shared" si="357"/>
        <v>0</v>
      </c>
      <c r="AD316" s="69">
        <f t="shared" si="358"/>
        <v>0.81168821974146999</v>
      </c>
      <c r="AE316" s="70">
        <f t="shared" si="359"/>
        <v>0</v>
      </c>
      <c r="AF316" s="25"/>
      <c r="AG316" s="25"/>
      <c r="AH316" s="25"/>
      <c r="AI316" s="25"/>
      <c r="AJ316" s="25"/>
      <c r="AK316" s="25"/>
      <c r="AL316" s="25"/>
      <c r="AM316" s="75">
        <f t="shared" si="431"/>
        <v>0</v>
      </c>
      <c r="AN316" s="25"/>
      <c r="AO316" s="74">
        <f t="shared" si="360"/>
        <v>0</v>
      </c>
      <c r="AP316" s="75">
        <f t="shared" si="361"/>
        <v>0</v>
      </c>
      <c r="AQ316" s="76">
        <f t="shared" si="362"/>
        <v>0</v>
      </c>
      <c r="AR316" s="25"/>
      <c r="AS316" s="75">
        <f t="shared" si="363"/>
        <v>0</v>
      </c>
      <c r="AT316" s="74">
        <f t="shared" si="364"/>
        <v>0</v>
      </c>
      <c r="AU316" s="33">
        <f t="shared" si="365"/>
        <v>0</v>
      </c>
      <c r="AV316" s="25"/>
      <c r="AW316" s="74">
        <f t="shared" si="366"/>
        <v>0</v>
      </c>
      <c r="AX316" s="75">
        <f t="shared" si="367"/>
        <v>0</v>
      </c>
      <c r="AY316" s="76">
        <f t="shared" si="368"/>
        <v>0</v>
      </c>
      <c r="BB316" s="59">
        <f t="shared" si="369"/>
        <v>0</v>
      </c>
      <c r="BC316" s="59">
        <f t="shared" si="370"/>
        <v>0</v>
      </c>
      <c r="BD316" s="59">
        <f t="shared" si="371"/>
        <v>0</v>
      </c>
      <c r="BF316" s="59">
        <f t="shared" si="372"/>
        <v>0</v>
      </c>
      <c r="BG316" s="59">
        <f t="shared" si="373"/>
        <v>0</v>
      </c>
      <c r="BH316" s="59">
        <f t="shared" si="374"/>
        <v>0</v>
      </c>
      <c r="BI316" s="58">
        <f t="shared" si="375"/>
        <v>0</v>
      </c>
      <c r="BK316" s="59">
        <f t="shared" si="376"/>
        <v>0</v>
      </c>
      <c r="BL316" s="59">
        <f t="shared" si="377"/>
        <v>0</v>
      </c>
      <c r="BM316" s="59">
        <f t="shared" si="378"/>
        <v>0</v>
      </c>
      <c r="BN316" s="58">
        <f t="shared" si="379"/>
        <v>0</v>
      </c>
      <c r="BP316" s="58">
        <f t="shared" si="380"/>
        <v>0</v>
      </c>
      <c r="BR316" s="57">
        <f t="shared" si="381"/>
        <v>0</v>
      </c>
      <c r="BS316" s="57">
        <f t="shared" si="382"/>
        <v>0</v>
      </c>
      <c r="BT316" s="59">
        <f t="shared" si="383"/>
        <v>0</v>
      </c>
      <c r="BU316" s="58">
        <f t="shared" si="384"/>
        <v>0</v>
      </c>
      <c r="BW316" s="56">
        <f t="shared" si="385"/>
        <v>0</v>
      </c>
      <c r="BX316" s="14">
        <f t="shared" si="386"/>
        <v>0</v>
      </c>
      <c r="BY316" s="59">
        <f t="shared" si="387"/>
        <v>0</v>
      </c>
      <c r="BZ316" s="58">
        <f t="shared" si="388"/>
        <v>0</v>
      </c>
      <c r="CB316" s="58">
        <f t="shared" si="389"/>
        <v>0</v>
      </c>
      <c r="CD316" s="58">
        <f t="shared" si="390"/>
        <v>0</v>
      </c>
      <c r="CG316" s="59">
        <f t="shared" si="391"/>
        <v>0</v>
      </c>
      <c r="CH316" s="59">
        <f t="shared" si="392"/>
        <v>0</v>
      </c>
      <c r="CI316" s="59">
        <f t="shared" si="393"/>
        <v>0</v>
      </c>
      <c r="CK316" s="59">
        <f t="shared" si="394"/>
        <v>0</v>
      </c>
      <c r="CL316" s="59">
        <f t="shared" si="395"/>
        <v>0</v>
      </c>
      <c r="CM316" s="59">
        <f t="shared" si="396"/>
        <v>0</v>
      </c>
      <c r="CN316" s="58">
        <f t="shared" si="397"/>
        <v>0</v>
      </c>
      <c r="CP316" s="59">
        <f t="shared" si="398"/>
        <v>0</v>
      </c>
      <c r="CQ316" s="59">
        <f t="shared" si="399"/>
        <v>0</v>
      </c>
      <c r="CR316" s="59">
        <f t="shared" si="400"/>
        <v>0</v>
      </c>
      <c r="CS316" s="58">
        <f t="shared" si="401"/>
        <v>0</v>
      </c>
      <c r="CU316" s="59">
        <f t="shared" si="402"/>
        <v>0</v>
      </c>
      <c r="CV316" s="59">
        <f t="shared" si="403"/>
        <v>0</v>
      </c>
      <c r="CX316" s="59">
        <f t="shared" si="404"/>
        <v>0</v>
      </c>
      <c r="CY316" s="59">
        <f t="shared" si="405"/>
        <v>0</v>
      </c>
      <c r="CZ316" s="58">
        <f t="shared" si="406"/>
        <v>0</v>
      </c>
      <c r="DB316" s="59">
        <f t="shared" si="407"/>
        <v>0</v>
      </c>
      <c r="DC316" s="59">
        <f t="shared" si="408"/>
        <v>0</v>
      </c>
      <c r="DD316" s="58">
        <f t="shared" si="409"/>
        <v>0</v>
      </c>
      <c r="DF316" s="58">
        <f t="shared" si="410"/>
        <v>0</v>
      </c>
      <c r="DH316" s="58">
        <f t="shared" si="411"/>
        <v>0</v>
      </c>
      <c r="DJ316" s="57">
        <f t="shared" si="412"/>
        <v>0</v>
      </c>
      <c r="DK316" s="57">
        <f t="shared" si="413"/>
        <v>0</v>
      </c>
      <c r="DL316" s="59">
        <f t="shared" si="414"/>
        <v>0</v>
      </c>
      <c r="DM316" s="58">
        <f t="shared" si="415"/>
        <v>0</v>
      </c>
      <c r="DO316" s="56">
        <f t="shared" si="416"/>
        <v>0</v>
      </c>
      <c r="DP316" s="14">
        <f t="shared" si="417"/>
        <v>0</v>
      </c>
      <c r="DQ316" s="59">
        <f t="shared" si="418"/>
        <v>0</v>
      </c>
      <c r="DR316" s="49">
        <f t="shared" si="419"/>
        <v>0</v>
      </c>
      <c r="DT316" s="58">
        <f t="shared" si="420"/>
        <v>0</v>
      </c>
      <c r="DU316" s="58"/>
      <c r="DV316" s="59">
        <f t="shared" si="421"/>
        <v>0</v>
      </c>
      <c r="DX316" s="58">
        <f t="shared" si="422"/>
        <v>0</v>
      </c>
      <c r="EA316" s="59">
        <f t="shared" si="423"/>
        <v>0</v>
      </c>
      <c r="EB316" s="59">
        <f t="shared" si="424"/>
        <v>0</v>
      </c>
      <c r="EC316" s="58">
        <f t="shared" si="425"/>
        <v>0</v>
      </c>
      <c r="EE316" s="29">
        <f t="shared" si="426"/>
        <v>0</v>
      </c>
      <c r="EF316" s="29">
        <f t="shared" si="427"/>
        <v>0</v>
      </c>
      <c r="EG316" s="58">
        <f t="shared" si="428"/>
        <v>0</v>
      </c>
      <c r="EI316" s="58">
        <f t="shared" si="429"/>
        <v>0</v>
      </c>
      <c r="EK316" s="59">
        <v>314</v>
      </c>
      <c r="EL316" s="59">
        <f>APE!$N$91*EO315</f>
        <v>0</v>
      </c>
      <c r="EM316" s="59">
        <f>IF(EK316&gt;APE!$O$91,0,IF(EK316&gt;APE!$P$91,IF(APE!$E$91="SAC",APE!$C$93/(APE!$O$91-APE!$P$91),IF(APE!$E$91="PRICE",IF(EK316&gt;APE!$D$91,EN316-EL316,EN316-EL316-APE!$C$95/APE!$D$91),0)),0))</f>
        <v>0</v>
      </c>
      <c r="EN316" s="59">
        <f>IF(EK316&gt;APE!$O$91,0,IF(APE!$E$91="SAC",EL316+EM316,IF(APE!$E$91="PRICE",IF(EK316&gt;APE!$P$91,APE!$C$93*APE!$G$91,EL316),0)))</f>
        <v>0</v>
      </c>
      <c r="EO316" s="59">
        <f t="shared" si="430"/>
        <v>0</v>
      </c>
    </row>
    <row r="317" spans="21:145" x14ac:dyDescent="0.25">
      <c r="U317" s="61">
        <f t="shared" si="353"/>
        <v>54878</v>
      </c>
      <c r="V317" s="25">
        <f t="shared" si="351"/>
        <v>2050</v>
      </c>
      <c r="W317" s="25">
        <f t="shared" si="352"/>
        <v>3</v>
      </c>
      <c r="X317" s="25"/>
      <c r="Y317" s="25"/>
      <c r="Z317" s="62">
        <f t="shared" si="354"/>
        <v>0</v>
      </c>
      <c r="AA317" s="62">
        <f t="shared" si="355"/>
        <v>0</v>
      </c>
      <c r="AB317" s="62">
        <f t="shared" si="356"/>
        <v>0</v>
      </c>
      <c r="AC317" s="33">
        <f t="shared" si="357"/>
        <v>0</v>
      </c>
      <c r="AD317" s="69">
        <f t="shared" si="358"/>
        <v>0.81114906830609745</v>
      </c>
      <c r="AE317" s="70">
        <f t="shared" si="359"/>
        <v>0</v>
      </c>
      <c r="AF317" s="25"/>
      <c r="AG317" s="25"/>
      <c r="AH317" s="25"/>
      <c r="AI317" s="25"/>
      <c r="AJ317" s="25"/>
      <c r="AK317" s="25"/>
      <c r="AL317" s="25"/>
      <c r="AM317" s="75">
        <f t="shared" si="431"/>
        <v>0</v>
      </c>
      <c r="AN317" s="25"/>
      <c r="AO317" s="74">
        <f t="shared" si="360"/>
        <v>0</v>
      </c>
      <c r="AP317" s="75">
        <f t="shared" si="361"/>
        <v>0</v>
      </c>
      <c r="AQ317" s="76">
        <f t="shared" si="362"/>
        <v>0</v>
      </c>
      <c r="AR317" s="25"/>
      <c r="AS317" s="75">
        <f t="shared" si="363"/>
        <v>0</v>
      </c>
      <c r="AT317" s="74">
        <f t="shared" si="364"/>
        <v>0</v>
      </c>
      <c r="AU317" s="33">
        <f t="shared" si="365"/>
        <v>0</v>
      </c>
      <c r="AV317" s="25"/>
      <c r="AW317" s="74">
        <f t="shared" si="366"/>
        <v>0</v>
      </c>
      <c r="AX317" s="75">
        <f t="shared" si="367"/>
        <v>0</v>
      </c>
      <c r="AY317" s="76">
        <f t="shared" si="368"/>
        <v>0</v>
      </c>
      <c r="BB317" s="59">
        <f t="shared" si="369"/>
        <v>0</v>
      </c>
      <c r="BC317" s="59">
        <f t="shared" si="370"/>
        <v>0</v>
      </c>
      <c r="BD317" s="59">
        <f t="shared" si="371"/>
        <v>0</v>
      </c>
      <c r="BF317" s="59">
        <f t="shared" si="372"/>
        <v>0</v>
      </c>
      <c r="BG317" s="59">
        <f t="shared" si="373"/>
        <v>0</v>
      </c>
      <c r="BH317" s="59">
        <f t="shared" si="374"/>
        <v>0</v>
      </c>
      <c r="BI317" s="58">
        <f t="shared" si="375"/>
        <v>0</v>
      </c>
      <c r="BK317" s="59">
        <f t="shared" si="376"/>
        <v>0</v>
      </c>
      <c r="BL317" s="59">
        <f t="shared" si="377"/>
        <v>0</v>
      </c>
      <c r="BM317" s="59">
        <f t="shared" si="378"/>
        <v>0</v>
      </c>
      <c r="BN317" s="58">
        <f t="shared" si="379"/>
        <v>0</v>
      </c>
      <c r="BP317" s="58">
        <f t="shared" si="380"/>
        <v>0</v>
      </c>
      <c r="BR317" s="57">
        <f t="shared" si="381"/>
        <v>0</v>
      </c>
      <c r="BS317" s="57">
        <f t="shared" si="382"/>
        <v>0</v>
      </c>
      <c r="BT317" s="59">
        <f t="shared" si="383"/>
        <v>0</v>
      </c>
      <c r="BU317" s="58">
        <f t="shared" si="384"/>
        <v>0</v>
      </c>
      <c r="BW317" s="56">
        <f t="shared" si="385"/>
        <v>0</v>
      </c>
      <c r="BX317" s="14">
        <f t="shared" si="386"/>
        <v>0</v>
      </c>
      <c r="BY317" s="59">
        <f t="shared" si="387"/>
        <v>0</v>
      </c>
      <c r="BZ317" s="58">
        <f t="shared" si="388"/>
        <v>0</v>
      </c>
      <c r="CB317" s="58">
        <f t="shared" si="389"/>
        <v>0</v>
      </c>
      <c r="CD317" s="58">
        <f t="shared" si="390"/>
        <v>0</v>
      </c>
      <c r="CG317" s="59">
        <f t="shared" si="391"/>
        <v>0</v>
      </c>
      <c r="CH317" s="59">
        <f t="shared" si="392"/>
        <v>0</v>
      </c>
      <c r="CI317" s="59">
        <f t="shared" si="393"/>
        <v>0</v>
      </c>
      <c r="CK317" s="59">
        <f t="shared" si="394"/>
        <v>0</v>
      </c>
      <c r="CL317" s="59">
        <f t="shared" si="395"/>
        <v>0</v>
      </c>
      <c r="CM317" s="59">
        <f t="shared" si="396"/>
        <v>0</v>
      </c>
      <c r="CN317" s="58">
        <f t="shared" si="397"/>
        <v>0</v>
      </c>
      <c r="CP317" s="59">
        <f t="shared" si="398"/>
        <v>0</v>
      </c>
      <c r="CQ317" s="59">
        <f t="shared" si="399"/>
        <v>0</v>
      </c>
      <c r="CR317" s="59">
        <f t="shared" si="400"/>
        <v>0</v>
      </c>
      <c r="CS317" s="58">
        <f t="shared" si="401"/>
        <v>0</v>
      </c>
      <c r="CU317" s="59">
        <f t="shared" si="402"/>
        <v>0</v>
      </c>
      <c r="CV317" s="59">
        <f t="shared" si="403"/>
        <v>0</v>
      </c>
      <c r="CX317" s="59">
        <f t="shared" si="404"/>
        <v>0</v>
      </c>
      <c r="CY317" s="59">
        <f t="shared" si="405"/>
        <v>0</v>
      </c>
      <c r="CZ317" s="58">
        <f t="shared" si="406"/>
        <v>0</v>
      </c>
      <c r="DB317" s="59">
        <f t="shared" si="407"/>
        <v>0</v>
      </c>
      <c r="DC317" s="59">
        <f t="shared" si="408"/>
        <v>0</v>
      </c>
      <c r="DD317" s="58">
        <f t="shared" si="409"/>
        <v>0</v>
      </c>
      <c r="DF317" s="58">
        <f t="shared" si="410"/>
        <v>0</v>
      </c>
      <c r="DH317" s="58">
        <f t="shared" si="411"/>
        <v>0</v>
      </c>
      <c r="DJ317" s="57">
        <f t="shared" si="412"/>
        <v>0</v>
      </c>
      <c r="DK317" s="57">
        <f t="shared" si="413"/>
        <v>0</v>
      </c>
      <c r="DL317" s="59">
        <f t="shared" si="414"/>
        <v>0</v>
      </c>
      <c r="DM317" s="58">
        <f t="shared" si="415"/>
        <v>0</v>
      </c>
      <c r="DO317" s="56">
        <f t="shared" si="416"/>
        <v>0</v>
      </c>
      <c r="DP317" s="14">
        <f t="shared" si="417"/>
        <v>0</v>
      </c>
      <c r="DQ317" s="59">
        <f t="shared" si="418"/>
        <v>0</v>
      </c>
      <c r="DR317" s="49">
        <f t="shared" si="419"/>
        <v>0</v>
      </c>
      <c r="DT317" s="58">
        <f t="shared" si="420"/>
        <v>0</v>
      </c>
      <c r="DU317" s="58"/>
      <c r="DV317" s="59">
        <f t="shared" si="421"/>
        <v>0</v>
      </c>
      <c r="DX317" s="58">
        <f t="shared" si="422"/>
        <v>0</v>
      </c>
      <c r="EA317" s="59">
        <f t="shared" si="423"/>
        <v>0</v>
      </c>
      <c r="EB317" s="59">
        <f t="shared" si="424"/>
        <v>0</v>
      </c>
      <c r="EC317" s="58">
        <f t="shared" si="425"/>
        <v>0</v>
      </c>
      <c r="EE317" s="29">
        <f t="shared" si="426"/>
        <v>0</v>
      </c>
      <c r="EF317" s="29">
        <f t="shared" si="427"/>
        <v>0</v>
      </c>
      <c r="EG317" s="58">
        <f t="shared" si="428"/>
        <v>0</v>
      </c>
      <c r="EI317" s="58">
        <f t="shared" si="429"/>
        <v>0</v>
      </c>
      <c r="EK317" s="59">
        <v>315</v>
      </c>
      <c r="EL317" s="59">
        <f>APE!$N$91*EO316</f>
        <v>0</v>
      </c>
      <c r="EM317" s="59">
        <f>IF(EK317&gt;APE!$O$91,0,IF(EK317&gt;APE!$P$91,IF(APE!$E$91="SAC",APE!$C$93/(APE!$O$91-APE!$P$91),IF(APE!$E$91="PRICE",IF(EK317&gt;APE!$D$91,EN317-EL317,EN317-EL317-APE!$C$95/APE!$D$91),0)),0))</f>
        <v>0</v>
      </c>
      <c r="EN317" s="59">
        <f>IF(EK317&gt;APE!$O$91,0,IF(APE!$E$91="SAC",EL317+EM317,IF(APE!$E$91="PRICE",IF(EK317&gt;APE!$P$91,APE!$C$93*APE!$G$91,EL317),0)))</f>
        <v>0</v>
      </c>
      <c r="EO317" s="59">
        <f t="shared" si="430"/>
        <v>0</v>
      </c>
    </row>
    <row r="318" spans="21:145" x14ac:dyDescent="0.25">
      <c r="U318" s="61">
        <f t="shared" si="353"/>
        <v>54908</v>
      </c>
      <c r="V318" s="25">
        <f t="shared" si="351"/>
        <v>2050</v>
      </c>
      <c r="W318" s="25">
        <f t="shared" si="352"/>
        <v>4</v>
      </c>
      <c r="X318" s="25"/>
      <c r="Y318" s="25"/>
      <c r="Z318" s="62">
        <f t="shared" si="354"/>
        <v>0</v>
      </c>
      <c r="AA318" s="62">
        <f t="shared" si="355"/>
        <v>0</v>
      </c>
      <c r="AB318" s="62">
        <f t="shared" si="356"/>
        <v>0</v>
      </c>
      <c r="AC318" s="33">
        <f t="shared" si="357"/>
        <v>0</v>
      </c>
      <c r="AD318" s="69">
        <f t="shared" si="358"/>
        <v>0.81061027499378635</v>
      </c>
      <c r="AE318" s="70">
        <f t="shared" si="359"/>
        <v>0</v>
      </c>
      <c r="AF318" s="25"/>
      <c r="AG318" s="25"/>
      <c r="AH318" s="25"/>
      <c r="AI318" s="25"/>
      <c r="AJ318" s="25"/>
      <c r="AK318" s="25"/>
      <c r="AL318" s="25"/>
      <c r="AM318" s="75">
        <f t="shared" si="431"/>
        <v>0</v>
      </c>
      <c r="AN318" s="25"/>
      <c r="AO318" s="74">
        <f t="shared" si="360"/>
        <v>0</v>
      </c>
      <c r="AP318" s="75">
        <f t="shared" si="361"/>
        <v>0</v>
      </c>
      <c r="AQ318" s="76">
        <f t="shared" si="362"/>
        <v>0</v>
      </c>
      <c r="AR318" s="25"/>
      <c r="AS318" s="75">
        <f t="shared" si="363"/>
        <v>0</v>
      </c>
      <c r="AT318" s="74">
        <f t="shared" si="364"/>
        <v>0</v>
      </c>
      <c r="AU318" s="33">
        <f t="shared" si="365"/>
        <v>0</v>
      </c>
      <c r="AV318" s="25"/>
      <c r="AW318" s="74">
        <f t="shared" si="366"/>
        <v>0</v>
      </c>
      <c r="AX318" s="75">
        <f t="shared" si="367"/>
        <v>0</v>
      </c>
      <c r="AY318" s="76">
        <f t="shared" si="368"/>
        <v>0</v>
      </c>
      <c r="BB318" s="59">
        <f t="shared" si="369"/>
        <v>0</v>
      </c>
      <c r="BC318" s="59">
        <f t="shared" si="370"/>
        <v>0</v>
      </c>
      <c r="BD318" s="59">
        <f t="shared" si="371"/>
        <v>0</v>
      </c>
      <c r="BF318" s="59">
        <f t="shared" si="372"/>
        <v>0</v>
      </c>
      <c r="BG318" s="59">
        <f t="shared" si="373"/>
        <v>0</v>
      </c>
      <c r="BH318" s="59">
        <f t="shared" si="374"/>
        <v>0</v>
      </c>
      <c r="BI318" s="58">
        <f t="shared" si="375"/>
        <v>0</v>
      </c>
      <c r="BK318" s="59">
        <f t="shared" si="376"/>
        <v>0</v>
      </c>
      <c r="BL318" s="59">
        <f t="shared" si="377"/>
        <v>0</v>
      </c>
      <c r="BM318" s="59">
        <f t="shared" si="378"/>
        <v>0</v>
      </c>
      <c r="BN318" s="58">
        <f t="shared" si="379"/>
        <v>0</v>
      </c>
      <c r="BP318" s="58">
        <f t="shared" si="380"/>
        <v>0</v>
      </c>
      <c r="BR318" s="57">
        <f t="shared" si="381"/>
        <v>0</v>
      </c>
      <c r="BS318" s="57">
        <f t="shared" si="382"/>
        <v>0</v>
      </c>
      <c r="BT318" s="59">
        <f t="shared" si="383"/>
        <v>0</v>
      </c>
      <c r="BU318" s="58">
        <f t="shared" si="384"/>
        <v>0</v>
      </c>
      <c r="BW318" s="56">
        <f t="shared" si="385"/>
        <v>0</v>
      </c>
      <c r="BX318" s="14">
        <f t="shared" si="386"/>
        <v>0</v>
      </c>
      <c r="BY318" s="59">
        <f t="shared" si="387"/>
        <v>0</v>
      </c>
      <c r="BZ318" s="58">
        <f t="shared" si="388"/>
        <v>0</v>
      </c>
      <c r="CB318" s="58">
        <f t="shared" si="389"/>
        <v>0</v>
      </c>
      <c r="CD318" s="58">
        <f t="shared" si="390"/>
        <v>0</v>
      </c>
      <c r="CG318" s="59">
        <f t="shared" si="391"/>
        <v>0</v>
      </c>
      <c r="CH318" s="59">
        <f t="shared" si="392"/>
        <v>0</v>
      </c>
      <c r="CI318" s="59">
        <f t="shared" si="393"/>
        <v>0</v>
      </c>
      <c r="CK318" s="59">
        <f t="shared" si="394"/>
        <v>0</v>
      </c>
      <c r="CL318" s="59">
        <f t="shared" si="395"/>
        <v>0</v>
      </c>
      <c r="CM318" s="59">
        <f t="shared" si="396"/>
        <v>0</v>
      </c>
      <c r="CN318" s="58">
        <f t="shared" si="397"/>
        <v>0</v>
      </c>
      <c r="CP318" s="59">
        <f t="shared" si="398"/>
        <v>0</v>
      </c>
      <c r="CQ318" s="59">
        <f t="shared" si="399"/>
        <v>0</v>
      </c>
      <c r="CR318" s="59">
        <f t="shared" si="400"/>
        <v>0</v>
      </c>
      <c r="CS318" s="58">
        <f t="shared" si="401"/>
        <v>0</v>
      </c>
      <c r="CU318" s="59">
        <f t="shared" si="402"/>
        <v>0</v>
      </c>
      <c r="CV318" s="59">
        <f t="shared" si="403"/>
        <v>0</v>
      </c>
      <c r="CX318" s="59">
        <f t="shared" si="404"/>
        <v>0</v>
      </c>
      <c r="CY318" s="59">
        <f t="shared" si="405"/>
        <v>0</v>
      </c>
      <c r="CZ318" s="58">
        <f t="shared" si="406"/>
        <v>0</v>
      </c>
      <c r="DB318" s="59">
        <f t="shared" si="407"/>
        <v>0</v>
      </c>
      <c r="DC318" s="59">
        <f t="shared" si="408"/>
        <v>0</v>
      </c>
      <c r="DD318" s="58">
        <f t="shared" si="409"/>
        <v>0</v>
      </c>
      <c r="DF318" s="58">
        <f t="shared" si="410"/>
        <v>0</v>
      </c>
      <c r="DH318" s="58">
        <f t="shared" si="411"/>
        <v>0</v>
      </c>
      <c r="DJ318" s="57">
        <f t="shared" si="412"/>
        <v>0</v>
      </c>
      <c r="DK318" s="57">
        <f t="shared" si="413"/>
        <v>0</v>
      </c>
      <c r="DL318" s="59">
        <f t="shared" si="414"/>
        <v>0</v>
      </c>
      <c r="DM318" s="58">
        <f t="shared" si="415"/>
        <v>0</v>
      </c>
      <c r="DO318" s="56">
        <f t="shared" si="416"/>
        <v>0</v>
      </c>
      <c r="DP318" s="14">
        <f t="shared" si="417"/>
        <v>0</v>
      </c>
      <c r="DQ318" s="59">
        <f t="shared" si="418"/>
        <v>0</v>
      </c>
      <c r="DR318" s="49">
        <f t="shared" si="419"/>
        <v>0</v>
      </c>
      <c r="DT318" s="58">
        <f t="shared" si="420"/>
        <v>0</v>
      </c>
      <c r="DU318" s="58"/>
      <c r="DV318" s="59">
        <f t="shared" si="421"/>
        <v>0</v>
      </c>
      <c r="DX318" s="58">
        <f t="shared" si="422"/>
        <v>0</v>
      </c>
      <c r="EA318" s="59">
        <f t="shared" si="423"/>
        <v>0</v>
      </c>
      <c r="EB318" s="59">
        <f t="shared" si="424"/>
        <v>0</v>
      </c>
      <c r="EC318" s="58">
        <f t="shared" si="425"/>
        <v>0</v>
      </c>
      <c r="EE318" s="29">
        <f t="shared" si="426"/>
        <v>0</v>
      </c>
      <c r="EF318" s="29">
        <f t="shared" si="427"/>
        <v>0</v>
      </c>
      <c r="EG318" s="58">
        <f t="shared" si="428"/>
        <v>0</v>
      </c>
      <c r="EI318" s="58">
        <f t="shared" si="429"/>
        <v>0</v>
      </c>
      <c r="EK318" s="59">
        <v>316</v>
      </c>
      <c r="EL318" s="59">
        <f>APE!$N$91*EO317</f>
        <v>0</v>
      </c>
      <c r="EM318" s="59">
        <f>IF(EK318&gt;APE!$O$91,0,IF(EK318&gt;APE!$P$91,IF(APE!$E$91="SAC",APE!$C$93/(APE!$O$91-APE!$P$91),IF(APE!$E$91="PRICE",IF(EK318&gt;APE!$D$91,EN318-EL318,EN318-EL318-APE!$C$95/APE!$D$91),0)),0))</f>
        <v>0</v>
      </c>
      <c r="EN318" s="59">
        <f>IF(EK318&gt;APE!$O$91,0,IF(APE!$E$91="SAC",EL318+EM318,IF(APE!$E$91="PRICE",IF(EK318&gt;APE!$P$91,APE!$C$93*APE!$G$91,EL318),0)))</f>
        <v>0</v>
      </c>
      <c r="EO318" s="59">
        <f t="shared" si="430"/>
        <v>0</v>
      </c>
    </row>
    <row r="319" spans="21:145" x14ac:dyDescent="0.25">
      <c r="U319" s="61">
        <f t="shared" si="353"/>
        <v>54939</v>
      </c>
      <c r="V319" s="25">
        <f t="shared" si="351"/>
        <v>2050</v>
      </c>
      <c r="W319" s="25">
        <f t="shared" si="352"/>
        <v>5</v>
      </c>
      <c r="X319" s="25"/>
      <c r="Y319" s="25"/>
      <c r="Z319" s="62">
        <f t="shared" si="354"/>
        <v>0</v>
      </c>
      <c r="AA319" s="62">
        <f t="shared" si="355"/>
        <v>0</v>
      </c>
      <c r="AB319" s="62">
        <f t="shared" si="356"/>
        <v>0</v>
      </c>
      <c r="AC319" s="33">
        <f t="shared" si="357"/>
        <v>0</v>
      </c>
      <c r="AD319" s="69">
        <f t="shared" si="358"/>
        <v>0.81007183956665907</v>
      </c>
      <c r="AE319" s="70">
        <f t="shared" si="359"/>
        <v>0</v>
      </c>
      <c r="AF319" s="25"/>
      <c r="AG319" s="25"/>
      <c r="AH319" s="25"/>
      <c r="AI319" s="25"/>
      <c r="AJ319" s="25"/>
      <c r="AK319" s="25"/>
      <c r="AL319" s="25"/>
      <c r="AM319" s="75">
        <f t="shared" si="431"/>
        <v>0</v>
      </c>
      <c r="AN319" s="25"/>
      <c r="AO319" s="74">
        <f t="shared" si="360"/>
        <v>0</v>
      </c>
      <c r="AP319" s="75">
        <f t="shared" si="361"/>
        <v>0</v>
      </c>
      <c r="AQ319" s="76">
        <f t="shared" si="362"/>
        <v>0</v>
      </c>
      <c r="AR319" s="25"/>
      <c r="AS319" s="75">
        <f t="shared" si="363"/>
        <v>0</v>
      </c>
      <c r="AT319" s="74">
        <f t="shared" si="364"/>
        <v>0</v>
      </c>
      <c r="AU319" s="33">
        <f t="shared" si="365"/>
        <v>0</v>
      </c>
      <c r="AV319" s="25"/>
      <c r="AW319" s="74">
        <f t="shared" si="366"/>
        <v>0</v>
      </c>
      <c r="AX319" s="75">
        <f t="shared" si="367"/>
        <v>0</v>
      </c>
      <c r="AY319" s="76">
        <f t="shared" si="368"/>
        <v>0</v>
      </c>
      <c r="BB319" s="59">
        <f t="shared" si="369"/>
        <v>0</v>
      </c>
      <c r="BC319" s="59">
        <f t="shared" si="370"/>
        <v>0</v>
      </c>
      <c r="BD319" s="59">
        <f t="shared" si="371"/>
        <v>0</v>
      </c>
      <c r="BF319" s="59">
        <f t="shared" si="372"/>
        <v>0</v>
      </c>
      <c r="BG319" s="59">
        <f t="shared" si="373"/>
        <v>0</v>
      </c>
      <c r="BH319" s="59">
        <f t="shared" si="374"/>
        <v>0</v>
      </c>
      <c r="BI319" s="58">
        <f t="shared" si="375"/>
        <v>0</v>
      </c>
      <c r="BK319" s="59">
        <f t="shared" si="376"/>
        <v>0</v>
      </c>
      <c r="BL319" s="59">
        <f t="shared" si="377"/>
        <v>0</v>
      </c>
      <c r="BM319" s="59">
        <f t="shared" si="378"/>
        <v>0</v>
      </c>
      <c r="BN319" s="58">
        <f t="shared" si="379"/>
        <v>0</v>
      </c>
      <c r="BP319" s="58">
        <f t="shared" si="380"/>
        <v>0</v>
      </c>
      <c r="BR319" s="57">
        <f t="shared" si="381"/>
        <v>0</v>
      </c>
      <c r="BS319" s="57">
        <f t="shared" si="382"/>
        <v>0</v>
      </c>
      <c r="BT319" s="59">
        <f t="shared" si="383"/>
        <v>0</v>
      </c>
      <c r="BU319" s="58">
        <f t="shared" si="384"/>
        <v>0</v>
      </c>
      <c r="BW319" s="56">
        <f t="shared" si="385"/>
        <v>0</v>
      </c>
      <c r="BX319" s="14">
        <f t="shared" si="386"/>
        <v>0</v>
      </c>
      <c r="BY319" s="59">
        <f t="shared" si="387"/>
        <v>0</v>
      </c>
      <c r="BZ319" s="58">
        <f t="shared" si="388"/>
        <v>0</v>
      </c>
      <c r="CB319" s="58">
        <f t="shared" si="389"/>
        <v>0</v>
      </c>
      <c r="CD319" s="58">
        <f t="shared" si="390"/>
        <v>0</v>
      </c>
      <c r="CG319" s="59">
        <f t="shared" si="391"/>
        <v>0</v>
      </c>
      <c r="CH319" s="59">
        <f t="shared" si="392"/>
        <v>0</v>
      </c>
      <c r="CI319" s="59">
        <f t="shared" si="393"/>
        <v>0</v>
      </c>
      <c r="CK319" s="59">
        <f t="shared" si="394"/>
        <v>0</v>
      </c>
      <c r="CL319" s="59">
        <f t="shared" si="395"/>
        <v>0</v>
      </c>
      <c r="CM319" s="59">
        <f t="shared" si="396"/>
        <v>0</v>
      </c>
      <c r="CN319" s="58">
        <f t="shared" si="397"/>
        <v>0</v>
      </c>
      <c r="CP319" s="59">
        <f t="shared" si="398"/>
        <v>0</v>
      </c>
      <c r="CQ319" s="59">
        <f t="shared" si="399"/>
        <v>0</v>
      </c>
      <c r="CR319" s="59">
        <f t="shared" si="400"/>
        <v>0</v>
      </c>
      <c r="CS319" s="58">
        <f t="shared" si="401"/>
        <v>0</v>
      </c>
      <c r="CU319" s="59">
        <f t="shared" si="402"/>
        <v>0</v>
      </c>
      <c r="CV319" s="59">
        <f t="shared" si="403"/>
        <v>0</v>
      </c>
      <c r="CX319" s="59">
        <f t="shared" si="404"/>
        <v>0</v>
      </c>
      <c r="CY319" s="59">
        <f t="shared" si="405"/>
        <v>0</v>
      </c>
      <c r="CZ319" s="58">
        <f t="shared" si="406"/>
        <v>0</v>
      </c>
      <c r="DB319" s="59">
        <f t="shared" si="407"/>
        <v>0</v>
      </c>
      <c r="DC319" s="59">
        <f t="shared" si="408"/>
        <v>0</v>
      </c>
      <c r="DD319" s="58">
        <f t="shared" si="409"/>
        <v>0</v>
      </c>
      <c r="DF319" s="58">
        <f t="shared" si="410"/>
        <v>0</v>
      </c>
      <c r="DH319" s="58">
        <f t="shared" si="411"/>
        <v>0</v>
      </c>
      <c r="DJ319" s="57">
        <f t="shared" si="412"/>
        <v>0</v>
      </c>
      <c r="DK319" s="57">
        <f t="shared" si="413"/>
        <v>0</v>
      </c>
      <c r="DL319" s="59">
        <f t="shared" si="414"/>
        <v>0</v>
      </c>
      <c r="DM319" s="58">
        <f t="shared" si="415"/>
        <v>0</v>
      </c>
      <c r="DO319" s="56">
        <f t="shared" si="416"/>
        <v>0</v>
      </c>
      <c r="DP319" s="14">
        <f t="shared" si="417"/>
        <v>0</v>
      </c>
      <c r="DQ319" s="59">
        <f t="shared" si="418"/>
        <v>0</v>
      </c>
      <c r="DR319" s="49">
        <f t="shared" si="419"/>
        <v>0</v>
      </c>
      <c r="DT319" s="58">
        <f t="shared" si="420"/>
        <v>0</v>
      </c>
      <c r="DU319" s="58"/>
      <c r="DV319" s="59">
        <f t="shared" si="421"/>
        <v>0</v>
      </c>
      <c r="DX319" s="58">
        <f t="shared" si="422"/>
        <v>0</v>
      </c>
      <c r="EA319" s="59">
        <f t="shared" si="423"/>
        <v>0</v>
      </c>
      <c r="EB319" s="59">
        <f t="shared" si="424"/>
        <v>0</v>
      </c>
      <c r="EC319" s="58">
        <f t="shared" si="425"/>
        <v>0</v>
      </c>
      <c r="EE319" s="29">
        <f t="shared" si="426"/>
        <v>0</v>
      </c>
      <c r="EF319" s="29">
        <f t="shared" si="427"/>
        <v>0</v>
      </c>
      <c r="EG319" s="58">
        <f t="shared" si="428"/>
        <v>0</v>
      </c>
      <c r="EI319" s="58">
        <f t="shared" si="429"/>
        <v>0</v>
      </c>
      <c r="EK319" s="59">
        <v>317</v>
      </c>
      <c r="EL319" s="59">
        <f>APE!$N$91*EO318</f>
        <v>0</v>
      </c>
      <c r="EM319" s="59">
        <f>IF(EK319&gt;APE!$O$91,0,IF(EK319&gt;APE!$P$91,IF(APE!$E$91="SAC",APE!$C$93/(APE!$O$91-APE!$P$91),IF(APE!$E$91="PRICE",IF(EK319&gt;APE!$D$91,EN319-EL319,EN319-EL319-APE!$C$95/APE!$D$91),0)),0))</f>
        <v>0</v>
      </c>
      <c r="EN319" s="59">
        <f>IF(EK319&gt;APE!$O$91,0,IF(APE!$E$91="SAC",EL319+EM319,IF(APE!$E$91="PRICE",IF(EK319&gt;APE!$P$91,APE!$C$93*APE!$G$91,EL319),0)))</f>
        <v>0</v>
      </c>
      <c r="EO319" s="59">
        <f t="shared" si="430"/>
        <v>0</v>
      </c>
    </row>
    <row r="320" spans="21:145" x14ac:dyDescent="0.25">
      <c r="U320" s="61">
        <f t="shared" si="353"/>
        <v>54969</v>
      </c>
      <c r="V320" s="25">
        <f t="shared" si="351"/>
        <v>2050</v>
      </c>
      <c r="W320" s="25">
        <f t="shared" si="352"/>
        <v>6</v>
      </c>
      <c r="X320" s="25"/>
      <c r="Y320" s="25"/>
      <c r="Z320" s="62">
        <f t="shared" si="354"/>
        <v>0</v>
      </c>
      <c r="AA320" s="62">
        <f t="shared" si="355"/>
        <v>0</v>
      </c>
      <c r="AB320" s="62">
        <f t="shared" si="356"/>
        <v>0</v>
      </c>
      <c r="AC320" s="33">
        <f t="shared" si="357"/>
        <v>0</v>
      </c>
      <c r="AD320" s="69">
        <f t="shared" si="358"/>
        <v>0.80953376178699588</v>
      </c>
      <c r="AE320" s="70">
        <f t="shared" si="359"/>
        <v>0</v>
      </c>
      <c r="AF320" s="25"/>
      <c r="AG320" s="25"/>
      <c r="AH320" s="25"/>
      <c r="AI320" s="25"/>
      <c r="AJ320" s="25"/>
      <c r="AK320" s="25"/>
      <c r="AL320" s="25"/>
      <c r="AM320" s="75">
        <f t="shared" si="431"/>
        <v>0</v>
      </c>
      <c r="AN320" s="25"/>
      <c r="AO320" s="74">
        <f t="shared" si="360"/>
        <v>0</v>
      </c>
      <c r="AP320" s="75">
        <f t="shared" si="361"/>
        <v>0</v>
      </c>
      <c r="AQ320" s="76">
        <f t="shared" si="362"/>
        <v>0</v>
      </c>
      <c r="AR320" s="25"/>
      <c r="AS320" s="75">
        <f t="shared" si="363"/>
        <v>0</v>
      </c>
      <c r="AT320" s="74">
        <f t="shared" si="364"/>
        <v>0</v>
      </c>
      <c r="AU320" s="33">
        <f t="shared" si="365"/>
        <v>0</v>
      </c>
      <c r="AV320" s="25"/>
      <c r="AW320" s="74">
        <f t="shared" si="366"/>
        <v>0</v>
      </c>
      <c r="AX320" s="75">
        <f t="shared" si="367"/>
        <v>0</v>
      </c>
      <c r="AY320" s="76">
        <f t="shared" si="368"/>
        <v>0</v>
      </c>
      <c r="BB320" s="59">
        <f t="shared" si="369"/>
        <v>0</v>
      </c>
      <c r="BC320" s="59">
        <f t="shared" si="370"/>
        <v>0</v>
      </c>
      <c r="BD320" s="59">
        <f t="shared" si="371"/>
        <v>0</v>
      </c>
      <c r="BF320" s="59">
        <f t="shared" si="372"/>
        <v>0</v>
      </c>
      <c r="BG320" s="59">
        <f t="shared" si="373"/>
        <v>0</v>
      </c>
      <c r="BH320" s="59">
        <f t="shared" si="374"/>
        <v>0</v>
      </c>
      <c r="BI320" s="58">
        <f t="shared" si="375"/>
        <v>0</v>
      </c>
      <c r="BK320" s="59">
        <f t="shared" si="376"/>
        <v>0</v>
      </c>
      <c r="BL320" s="59">
        <f t="shared" si="377"/>
        <v>0</v>
      </c>
      <c r="BM320" s="59">
        <f t="shared" si="378"/>
        <v>0</v>
      </c>
      <c r="BN320" s="58">
        <f t="shared" si="379"/>
        <v>0</v>
      </c>
      <c r="BP320" s="58">
        <f t="shared" si="380"/>
        <v>0</v>
      </c>
      <c r="BR320" s="57">
        <f t="shared" si="381"/>
        <v>0</v>
      </c>
      <c r="BS320" s="57">
        <f t="shared" si="382"/>
        <v>0</v>
      </c>
      <c r="BT320" s="59">
        <f t="shared" si="383"/>
        <v>0</v>
      </c>
      <c r="BU320" s="58">
        <f t="shared" si="384"/>
        <v>0</v>
      </c>
      <c r="BW320" s="56">
        <f t="shared" si="385"/>
        <v>0</v>
      </c>
      <c r="BX320" s="14">
        <f t="shared" si="386"/>
        <v>0</v>
      </c>
      <c r="BY320" s="59">
        <f t="shared" si="387"/>
        <v>0</v>
      </c>
      <c r="BZ320" s="58">
        <f t="shared" si="388"/>
        <v>0</v>
      </c>
      <c r="CB320" s="58">
        <f t="shared" si="389"/>
        <v>0</v>
      </c>
      <c r="CD320" s="58">
        <f t="shared" si="390"/>
        <v>0</v>
      </c>
      <c r="CG320" s="59">
        <f t="shared" si="391"/>
        <v>0</v>
      </c>
      <c r="CH320" s="59">
        <f t="shared" si="392"/>
        <v>0</v>
      </c>
      <c r="CI320" s="59">
        <f t="shared" si="393"/>
        <v>0</v>
      </c>
      <c r="CK320" s="59">
        <f t="shared" si="394"/>
        <v>0</v>
      </c>
      <c r="CL320" s="59">
        <f t="shared" si="395"/>
        <v>0</v>
      </c>
      <c r="CM320" s="59">
        <f t="shared" si="396"/>
        <v>0</v>
      </c>
      <c r="CN320" s="58">
        <f t="shared" si="397"/>
        <v>0</v>
      </c>
      <c r="CP320" s="59">
        <f t="shared" si="398"/>
        <v>0</v>
      </c>
      <c r="CQ320" s="59">
        <f t="shared" si="399"/>
        <v>0</v>
      </c>
      <c r="CR320" s="59">
        <f t="shared" si="400"/>
        <v>0</v>
      </c>
      <c r="CS320" s="58">
        <f t="shared" si="401"/>
        <v>0</v>
      </c>
      <c r="CU320" s="59">
        <f t="shared" si="402"/>
        <v>0</v>
      </c>
      <c r="CV320" s="59">
        <f t="shared" si="403"/>
        <v>0</v>
      </c>
      <c r="CX320" s="59">
        <f t="shared" si="404"/>
        <v>0</v>
      </c>
      <c r="CY320" s="59">
        <f t="shared" si="405"/>
        <v>0</v>
      </c>
      <c r="CZ320" s="58">
        <f t="shared" si="406"/>
        <v>0</v>
      </c>
      <c r="DB320" s="59">
        <f t="shared" si="407"/>
        <v>0</v>
      </c>
      <c r="DC320" s="59">
        <f t="shared" si="408"/>
        <v>0</v>
      </c>
      <c r="DD320" s="58">
        <f t="shared" si="409"/>
        <v>0</v>
      </c>
      <c r="DF320" s="58">
        <f t="shared" si="410"/>
        <v>0</v>
      </c>
      <c r="DH320" s="58">
        <f t="shared" si="411"/>
        <v>0</v>
      </c>
      <c r="DJ320" s="57">
        <f t="shared" si="412"/>
        <v>0</v>
      </c>
      <c r="DK320" s="57">
        <f t="shared" si="413"/>
        <v>0</v>
      </c>
      <c r="DL320" s="59">
        <f t="shared" si="414"/>
        <v>0</v>
      </c>
      <c r="DM320" s="58">
        <f t="shared" si="415"/>
        <v>0</v>
      </c>
      <c r="DO320" s="56">
        <f t="shared" si="416"/>
        <v>0</v>
      </c>
      <c r="DP320" s="14">
        <f t="shared" si="417"/>
        <v>0</v>
      </c>
      <c r="DQ320" s="59">
        <f t="shared" si="418"/>
        <v>0</v>
      </c>
      <c r="DR320" s="49">
        <f t="shared" si="419"/>
        <v>0</v>
      </c>
      <c r="DT320" s="58">
        <f t="shared" si="420"/>
        <v>0</v>
      </c>
      <c r="DU320" s="58"/>
      <c r="DV320" s="59">
        <f t="shared" si="421"/>
        <v>0</v>
      </c>
      <c r="DX320" s="58">
        <f t="shared" si="422"/>
        <v>0</v>
      </c>
      <c r="EA320" s="59">
        <f t="shared" si="423"/>
        <v>0</v>
      </c>
      <c r="EB320" s="59">
        <f t="shared" si="424"/>
        <v>0</v>
      </c>
      <c r="EC320" s="58">
        <f t="shared" si="425"/>
        <v>0</v>
      </c>
      <c r="EE320" s="29">
        <f t="shared" si="426"/>
        <v>0</v>
      </c>
      <c r="EF320" s="29">
        <f t="shared" si="427"/>
        <v>0</v>
      </c>
      <c r="EG320" s="58">
        <f t="shared" si="428"/>
        <v>0</v>
      </c>
      <c r="EI320" s="58">
        <f t="shared" si="429"/>
        <v>0</v>
      </c>
      <c r="EK320" s="59">
        <v>318</v>
      </c>
      <c r="EL320" s="59">
        <f>APE!$N$91*EO319</f>
        <v>0</v>
      </c>
      <c r="EM320" s="59">
        <f>IF(EK320&gt;APE!$O$91,0,IF(EK320&gt;APE!$P$91,IF(APE!$E$91="SAC",APE!$C$93/(APE!$O$91-APE!$P$91),IF(APE!$E$91="PRICE",IF(EK320&gt;APE!$D$91,EN320-EL320,EN320-EL320-APE!$C$95/APE!$D$91),0)),0))</f>
        <v>0</v>
      </c>
      <c r="EN320" s="59">
        <f>IF(EK320&gt;APE!$O$91,0,IF(APE!$E$91="SAC",EL320+EM320,IF(APE!$E$91="PRICE",IF(EK320&gt;APE!$P$91,APE!$C$93*APE!$G$91,EL320),0)))</f>
        <v>0</v>
      </c>
      <c r="EO320" s="59">
        <f t="shared" si="430"/>
        <v>0</v>
      </c>
    </row>
    <row r="321" spans="21:145" x14ac:dyDescent="0.25">
      <c r="U321" s="61">
        <f t="shared" si="353"/>
        <v>55000</v>
      </c>
      <c r="V321" s="25">
        <f t="shared" si="351"/>
        <v>2050</v>
      </c>
      <c r="W321" s="25">
        <f t="shared" si="352"/>
        <v>7</v>
      </c>
      <c r="X321" s="25"/>
      <c r="Y321" s="25"/>
      <c r="Z321" s="62">
        <f t="shared" si="354"/>
        <v>0</v>
      </c>
      <c r="AA321" s="62">
        <f t="shared" si="355"/>
        <v>0</v>
      </c>
      <c r="AB321" s="62">
        <f t="shared" si="356"/>
        <v>0</v>
      </c>
      <c r="AC321" s="33">
        <f t="shared" si="357"/>
        <v>0</v>
      </c>
      <c r="AD321" s="69">
        <f t="shared" si="358"/>
        <v>0.80899604141723491</v>
      </c>
      <c r="AE321" s="70">
        <f t="shared" si="359"/>
        <v>0</v>
      </c>
      <c r="AF321" s="25"/>
      <c r="AG321" s="25"/>
      <c r="AH321" s="25"/>
      <c r="AI321" s="25"/>
      <c r="AJ321" s="25"/>
      <c r="AK321" s="25"/>
      <c r="AL321" s="25"/>
      <c r="AM321" s="75">
        <f t="shared" si="431"/>
        <v>0</v>
      </c>
      <c r="AN321" s="25"/>
      <c r="AO321" s="74">
        <f t="shared" si="360"/>
        <v>0</v>
      </c>
      <c r="AP321" s="75">
        <f t="shared" si="361"/>
        <v>0</v>
      </c>
      <c r="AQ321" s="76">
        <f t="shared" si="362"/>
        <v>0</v>
      </c>
      <c r="AR321" s="25"/>
      <c r="AS321" s="75">
        <f t="shared" si="363"/>
        <v>0</v>
      </c>
      <c r="AT321" s="74">
        <f t="shared" si="364"/>
        <v>0</v>
      </c>
      <c r="AU321" s="33">
        <f t="shared" si="365"/>
        <v>0</v>
      </c>
      <c r="AV321" s="25"/>
      <c r="AW321" s="74">
        <f t="shared" si="366"/>
        <v>0</v>
      </c>
      <c r="AX321" s="75">
        <f t="shared" si="367"/>
        <v>0</v>
      </c>
      <c r="AY321" s="76">
        <f t="shared" si="368"/>
        <v>0</v>
      </c>
      <c r="BB321" s="59">
        <f t="shared" si="369"/>
        <v>0</v>
      </c>
      <c r="BC321" s="59">
        <f t="shared" si="370"/>
        <v>0</v>
      </c>
      <c r="BD321" s="59">
        <f t="shared" si="371"/>
        <v>0</v>
      </c>
      <c r="BF321" s="59">
        <f t="shared" si="372"/>
        <v>0</v>
      </c>
      <c r="BG321" s="59">
        <f t="shared" si="373"/>
        <v>0</v>
      </c>
      <c r="BH321" s="59">
        <f t="shared" si="374"/>
        <v>0</v>
      </c>
      <c r="BI321" s="58">
        <f t="shared" si="375"/>
        <v>0</v>
      </c>
      <c r="BK321" s="59">
        <f t="shared" si="376"/>
        <v>0</v>
      </c>
      <c r="BL321" s="59">
        <f t="shared" si="377"/>
        <v>0</v>
      </c>
      <c r="BM321" s="59">
        <f t="shared" si="378"/>
        <v>0</v>
      </c>
      <c r="BN321" s="58">
        <f t="shared" si="379"/>
        <v>0</v>
      </c>
      <c r="BP321" s="58">
        <f t="shared" si="380"/>
        <v>0</v>
      </c>
      <c r="BR321" s="57">
        <f t="shared" si="381"/>
        <v>0</v>
      </c>
      <c r="BS321" s="57">
        <f t="shared" si="382"/>
        <v>0</v>
      </c>
      <c r="BT321" s="59">
        <f t="shared" si="383"/>
        <v>0</v>
      </c>
      <c r="BU321" s="58">
        <f t="shared" si="384"/>
        <v>0</v>
      </c>
      <c r="BW321" s="56">
        <f t="shared" si="385"/>
        <v>0</v>
      </c>
      <c r="BX321" s="14">
        <f t="shared" si="386"/>
        <v>0</v>
      </c>
      <c r="BY321" s="59">
        <f t="shared" si="387"/>
        <v>0</v>
      </c>
      <c r="BZ321" s="58">
        <f t="shared" si="388"/>
        <v>0</v>
      </c>
      <c r="CB321" s="58">
        <f t="shared" si="389"/>
        <v>0</v>
      </c>
      <c r="CD321" s="58">
        <f t="shared" si="390"/>
        <v>0</v>
      </c>
      <c r="CG321" s="59">
        <f t="shared" si="391"/>
        <v>0</v>
      </c>
      <c r="CH321" s="59">
        <f t="shared" si="392"/>
        <v>0</v>
      </c>
      <c r="CI321" s="59">
        <f t="shared" si="393"/>
        <v>0</v>
      </c>
      <c r="CK321" s="59">
        <f t="shared" si="394"/>
        <v>0</v>
      </c>
      <c r="CL321" s="59">
        <f t="shared" si="395"/>
        <v>0</v>
      </c>
      <c r="CM321" s="59">
        <f t="shared" si="396"/>
        <v>0</v>
      </c>
      <c r="CN321" s="58">
        <f t="shared" si="397"/>
        <v>0</v>
      </c>
      <c r="CP321" s="59">
        <f t="shared" si="398"/>
        <v>0</v>
      </c>
      <c r="CQ321" s="59">
        <f t="shared" si="399"/>
        <v>0</v>
      </c>
      <c r="CR321" s="59">
        <f t="shared" si="400"/>
        <v>0</v>
      </c>
      <c r="CS321" s="58">
        <f t="shared" si="401"/>
        <v>0</v>
      </c>
      <c r="CU321" s="59">
        <f t="shared" si="402"/>
        <v>0</v>
      </c>
      <c r="CV321" s="59">
        <f t="shared" si="403"/>
        <v>0</v>
      </c>
      <c r="CX321" s="59">
        <f t="shared" si="404"/>
        <v>0</v>
      </c>
      <c r="CY321" s="59">
        <f t="shared" si="405"/>
        <v>0</v>
      </c>
      <c r="CZ321" s="58">
        <f t="shared" si="406"/>
        <v>0</v>
      </c>
      <c r="DB321" s="59">
        <f t="shared" si="407"/>
        <v>0</v>
      </c>
      <c r="DC321" s="59">
        <f t="shared" si="408"/>
        <v>0</v>
      </c>
      <c r="DD321" s="58">
        <f t="shared" si="409"/>
        <v>0</v>
      </c>
      <c r="DF321" s="58">
        <f t="shared" si="410"/>
        <v>0</v>
      </c>
      <c r="DH321" s="58">
        <f t="shared" si="411"/>
        <v>0</v>
      </c>
      <c r="DJ321" s="57">
        <f t="shared" si="412"/>
        <v>0</v>
      </c>
      <c r="DK321" s="57">
        <f t="shared" si="413"/>
        <v>0</v>
      </c>
      <c r="DL321" s="59">
        <f t="shared" si="414"/>
        <v>0</v>
      </c>
      <c r="DM321" s="58">
        <f t="shared" si="415"/>
        <v>0</v>
      </c>
      <c r="DO321" s="56">
        <f t="shared" si="416"/>
        <v>0</v>
      </c>
      <c r="DP321" s="14">
        <f t="shared" si="417"/>
        <v>0</v>
      </c>
      <c r="DQ321" s="59">
        <f t="shared" si="418"/>
        <v>0</v>
      </c>
      <c r="DR321" s="49">
        <f t="shared" si="419"/>
        <v>0</v>
      </c>
      <c r="DT321" s="58">
        <f t="shared" si="420"/>
        <v>0</v>
      </c>
      <c r="DU321" s="58"/>
      <c r="DV321" s="59">
        <f t="shared" si="421"/>
        <v>0</v>
      </c>
      <c r="DX321" s="58">
        <f t="shared" si="422"/>
        <v>0</v>
      </c>
      <c r="EA321" s="59">
        <f t="shared" si="423"/>
        <v>0</v>
      </c>
      <c r="EB321" s="59">
        <f t="shared" si="424"/>
        <v>0</v>
      </c>
      <c r="EC321" s="58">
        <f t="shared" si="425"/>
        <v>0</v>
      </c>
      <c r="EE321" s="29">
        <f t="shared" si="426"/>
        <v>0</v>
      </c>
      <c r="EF321" s="29">
        <f t="shared" si="427"/>
        <v>0</v>
      </c>
      <c r="EG321" s="58">
        <f t="shared" si="428"/>
        <v>0</v>
      </c>
      <c r="EI321" s="58">
        <f t="shared" si="429"/>
        <v>0</v>
      </c>
      <c r="EK321" s="59">
        <v>319</v>
      </c>
      <c r="EL321" s="59">
        <f>APE!$N$91*EO320</f>
        <v>0</v>
      </c>
      <c r="EM321" s="59">
        <f>IF(EK321&gt;APE!$O$91,0,IF(EK321&gt;APE!$P$91,IF(APE!$E$91="SAC",APE!$C$93/(APE!$O$91-APE!$P$91),IF(APE!$E$91="PRICE",IF(EK321&gt;APE!$D$91,EN321-EL321,EN321-EL321-APE!$C$95/APE!$D$91),0)),0))</f>
        <v>0</v>
      </c>
      <c r="EN321" s="59">
        <f>IF(EK321&gt;APE!$O$91,0,IF(APE!$E$91="SAC",EL321+EM321,IF(APE!$E$91="PRICE",IF(EK321&gt;APE!$P$91,APE!$C$93*APE!$G$91,EL321),0)))</f>
        <v>0</v>
      </c>
      <c r="EO321" s="59">
        <f t="shared" si="430"/>
        <v>0</v>
      </c>
    </row>
    <row r="322" spans="21:145" x14ac:dyDescent="0.25">
      <c r="U322" s="61">
        <f t="shared" si="353"/>
        <v>55031</v>
      </c>
      <c r="V322" s="25">
        <f t="shared" ref="V322:V385" si="432">YEAR(U322)</f>
        <v>2050</v>
      </c>
      <c r="W322" s="25">
        <f t="shared" ref="W322:W374" si="433">MONTH(U322)</f>
        <v>8</v>
      </c>
      <c r="X322" s="25"/>
      <c r="Y322" s="25"/>
      <c r="Z322" s="62">
        <f t="shared" si="354"/>
        <v>0</v>
      </c>
      <c r="AA322" s="62">
        <f t="shared" si="355"/>
        <v>0</v>
      </c>
      <c r="AB322" s="62">
        <f t="shared" si="356"/>
        <v>0</v>
      </c>
      <c r="AC322" s="33">
        <f t="shared" si="357"/>
        <v>0</v>
      </c>
      <c r="AD322" s="69">
        <f t="shared" si="358"/>
        <v>0.80845867821997208</v>
      </c>
      <c r="AE322" s="70">
        <f t="shared" si="359"/>
        <v>0</v>
      </c>
      <c r="AF322" s="25"/>
      <c r="AG322" s="25"/>
      <c r="AH322" s="25"/>
      <c r="AI322" s="25"/>
      <c r="AJ322" s="25"/>
      <c r="AK322" s="25"/>
      <c r="AL322" s="25"/>
      <c r="AM322" s="75">
        <f t="shared" si="431"/>
        <v>0</v>
      </c>
      <c r="AN322" s="25"/>
      <c r="AO322" s="74">
        <f t="shared" si="360"/>
        <v>0</v>
      </c>
      <c r="AP322" s="75">
        <f t="shared" si="361"/>
        <v>0</v>
      </c>
      <c r="AQ322" s="76">
        <f t="shared" si="362"/>
        <v>0</v>
      </c>
      <c r="AR322" s="25"/>
      <c r="AS322" s="75">
        <f t="shared" si="363"/>
        <v>0</v>
      </c>
      <c r="AT322" s="74">
        <f t="shared" si="364"/>
        <v>0</v>
      </c>
      <c r="AU322" s="33">
        <f t="shared" si="365"/>
        <v>0</v>
      </c>
      <c r="AV322" s="25"/>
      <c r="AW322" s="74">
        <f t="shared" si="366"/>
        <v>0</v>
      </c>
      <c r="AX322" s="75">
        <f t="shared" si="367"/>
        <v>0</v>
      </c>
      <c r="AY322" s="76">
        <f t="shared" si="368"/>
        <v>0</v>
      </c>
      <c r="BB322" s="59">
        <f t="shared" si="369"/>
        <v>0</v>
      </c>
      <c r="BC322" s="59">
        <f t="shared" si="370"/>
        <v>0</v>
      </c>
      <c r="BD322" s="59">
        <f t="shared" si="371"/>
        <v>0</v>
      </c>
      <c r="BF322" s="59">
        <f t="shared" si="372"/>
        <v>0</v>
      </c>
      <c r="BG322" s="59">
        <f t="shared" si="373"/>
        <v>0</v>
      </c>
      <c r="BH322" s="59">
        <f t="shared" si="374"/>
        <v>0</v>
      </c>
      <c r="BI322" s="58">
        <f t="shared" si="375"/>
        <v>0</v>
      </c>
      <c r="BK322" s="59">
        <f t="shared" si="376"/>
        <v>0</v>
      </c>
      <c r="BL322" s="59">
        <f t="shared" si="377"/>
        <v>0</v>
      </c>
      <c r="BM322" s="59">
        <f t="shared" si="378"/>
        <v>0</v>
      </c>
      <c r="BN322" s="58">
        <f t="shared" si="379"/>
        <v>0</v>
      </c>
      <c r="BP322" s="58">
        <f t="shared" si="380"/>
        <v>0</v>
      </c>
      <c r="BR322" s="57">
        <f t="shared" si="381"/>
        <v>0</v>
      </c>
      <c r="BS322" s="57">
        <f t="shared" si="382"/>
        <v>0</v>
      </c>
      <c r="BT322" s="59">
        <f t="shared" si="383"/>
        <v>0</v>
      </c>
      <c r="BU322" s="58">
        <f t="shared" si="384"/>
        <v>0</v>
      </c>
      <c r="BW322" s="56">
        <f t="shared" si="385"/>
        <v>0</v>
      </c>
      <c r="BX322" s="14">
        <f t="shared" si="386"/>
        <v>0</v>
      </c>
      <c r="BY322" s="59">
        <f t="shared" si="387"/>
        <v>0</v>
      </c>
      <c r="BZ322" s="58">
        <f t="shared" si="388"/>
        <v>0</v>
      </c>
      <c r="CB322" s="58">
        <f t="shared" si="389"/>
        <v>0</v>
      </c>
      <c r="CD322" s="58">
        <f t="shared" si="390"/>
        <v>0</v>
      </c>
      <c r="CG322" s="59">
        <f t="shared" si="391"/>
        <v>0</v>
      </c>
      <c r="CH322" s="59">
        <f t="shared" si="392"/>
        <v>0</v>
      </c>
      <c r="CI322" s="59">
        <f t="shared" si="393"/>
        <v>0</v>
      </c>
      <c r="CK322" s="59">
        <f t="shared" si="394"/>
        <v>0</v>
      </c>
      <c r="CL322" s="59">
        <f t="shared" si="395"/>
        <v>0</v>
      </c>
      <c r="CM322" s="59">
        <f t="shared" si="396"/>
        <v>0</v>
      </c>
      <c r="CN322" s="58">
        <f t="shared" si="397"/>
        <v>0</v>
      </c>
      <c r="CP322" s="59">
        <f t="shared" si="398"/>
        <v>0</v>
      </c>
      <c r="CQ322" s="59">
        <f t="shared" si="399"/>
        <v>0</v>
      </c>
      <c r="CR322" s="59">
        <f t="shared" si="400"/>
        <v>0</v>
      </c>
      <c r="CS322" s="58">
        <f t="shared" si="401"/>
        <v>0</v>
      </c>
      <c r="CU322" s="59">
        <f t="shared" si="402"/>
        <v>0</v>
      </c>
      <c r="CV322" s="59">
        <f t="shared" si="403"/>
        <v>0</v>
      </c>
      <c r="CX322" s="59">
        <f t="shared" si="404"/>
        <v>0</v>
      </c>
      <c r="CY322" s="59">
        <f t="shared" si="405"/>
        <v>0</v>
      </c>
      <c r="CZ322" s="58">
        <f t="shared" si="406"/>
        <v>0</v>
      </c>
      <c r="DB322" s="59">
        <f t="shared" si="407"/>
        <v>0</v>
      </c>
      <c r="DC322" s="59">
        <f t="shared" si="408"/>
        <v>0</v>
      </c>
      <c r="DD322" s="58">
        <f t="shared" si="409"/>
        <v>0</v>
      </c>
      <c r="DF322" s="58">
        <f t="shared" si="410"/>
        <v>0</v>
      </c>
      <c r="DH322" s="58">
        <f t="shared" si="411"/>
        <v>0</v>
      </c>
      <c r="DJ322" s="57">
        <f t="shared" si="412"/>
        <v>0</v>
      </c>
      <c r="DK322" s="57">
        <f t="shared" si="413"/>
        <v>0</v>
      </c>
      <c r="DL322" s="59">
        <f t="shared" si="414"/>
        <v>0</v>
      </c>
      <c r="DM322" s="58">
        <f t="shared" si="415"/>
        <v>0</v>
      </c>
      <c r="DO322" s="56">
        <f t="shared" si="416"/>
        <v>0</v>
      </c>
      <c r="DP322" s="14">
        <f t="shared" si="417"/>
        <v>0</v>
      </c>
      <c r="DQ322" s="59">
        <f t="shared" si="418"/>
        <v>0</v>
      </c>
      <c r="DR322" s="49">
        <f t="shared" si="419"/>
        <v>0</v>
      </c>
      <c r="DT322" s="58">
        <f t="shared" si="420"/>
        <v>0</v>
      </c>
      <c r="DU322" s="58"/>
      <c r="DV322" s="59">
        <f t="shared" si="421"/>
        <v>0</v>
      </c>
      <c r="DX322" s="58">
        <f t="shared" si="422"/>
        <v>0</v>
      </c>
      <c r="EA322" s="59">
        <f t="shared" si="423"/>
        <v>0</v>
      </c>
      <c r="EB322" s="59">
        <f t="shared" si="424"/>
        <v>0</v>
      </c>
      <c r="EC322" s="58">
        <f t="shared" si="425"/>
        <v>0</v>
      </c>
      <c r="EE322" s="29">
        <f t="shared" si="426"/>
        <v>0</v>
      </c>
      <c r="EF322" s="29">
        <f t="shared" si="427"/>
        <v>0</v>
      </c>
      <c r="EG322" s="58">
        <f t="shared" si="428"/>
        <v>0</v>
      </c>
      <c r="EI322" s="58">
        <f t="shared" si="429"/>
        <v>0</v>
      </c>
      <c r="EK322" s="59">
        <v>320</v>
      </c>
      <c r="EL322" s="59">
        <f>APE!$N$91*EO321</f>
        <v>0</v>
      </c>
      <c r="EM322" s="59">
        <f>IF(EK322&gt;APE!$O$91,0,IF(EK322&gt;APE!$P$91,IF(APE!$E$91="SAC",APE!$C$93/(APE!$O$91-APE!$P$91),IF(APE!$E$91="PRICE",IF(EK322&gt;APE!$D$91,EN322-EL322,EN322-EL322-APE!$C$95/APE!$D$91),0)),0))</f>
        <v>0</v>
      </c>
      <c r="EN322" s="59">
        <f>IF(EK322&gt;APE!$O$91,0,IF(APE!$E$91="SAC",EL322+EM322,IF(APE!$E$91="PRICE",IF(EK322&gt;APE!$P$91,APE!$C$93*APE!$G$91,EL322),0)))</f>
        <v>0</v>
      </c>
      <c r="EO322" s="59">
        <f t="shared" si="430"/>
        <v>0</v>
      </c>
    </row>
    <row r="323" spans="21:145" x14ac:dyDescent="0.25">
      <c r="U323" s="61">
        <f t="shared" ref="U323:U374" si="434">EOMONTH(U322,1)</f>
        <v>55061</v>
      </c>
      <c r="V323" s="25">
        <f t="shared" si="432"/>
        <v>2050</v>
      </c>
      <c r="W323" s="25">
        <f t="shared" si="433"/>
        <v>9</v>
      </c>
      <c r="X323" s="25"/>
      <c r="Y323" s="25"/>
      <c r="Z323" s="62">
        <f t="shared" ref="Z323:Z374" si="435">$F$13</f>
        <v>0</v>
      </c>
      <c r="AA323" s="62">
        <f t="shared" ref="AA323:AA374" si="436">SUMIF($A$17:$A$28,$W323,$E$17:$E$28)</f>
        <v>0</v>
      </c>
      <c r="AB323" s="62">
        <f t="shared" ref="AB323:AB374" si="437">SUMIF($A$17:$A$28,$W323,$D$17:$D$28)</f>
        <v>0</v>
      </c>
      <c r="AC323" s="33">
        <f t="shared" ref="AC323:AC386" si="438">SUM(AA323:AB323)</f>
        <v>0</v>
      </c>
      <c r="AD323" s="69">
        <f t="shared" ref="AD323:AD374" si="439">AD322*(1-((1+$C$86)^(1/12)-1))</f>
        <v>0.80792167195796105</v>
      </c>
      <c r="AE323" s="70">
        <f t="shared" ref="AE323:AE386" si="440">SUMIF($A$17:$A$28,$W323,$J$17:$J$28)*AD323</f>
        <v>0</v>
      </c>
      <c r="AF323" s="25"/>
      <c r="AG323" s="25"/>
      <c r="AH323" s="25"/>
      <c r="AI323" s="25"/>
      <c r="AJ323" s="25"/>
      <c r="AK323" s="25"/>
      <c r="AL323" s="25"/>
      <c r="AM323" s="75">
        <f t="shared" si="431"/>
        <v>0</v>
      </c>
      <c r="AN323" s="25"/>
      <c r="AO323" s="74">
        <f t="shared" ref="AO323:AO374" si="441">-AC323</f>
        <v>0</v>
      </c>
      <c r="AP323" s="75">
        <f t="shared" ref="AP323:AP386" si="442">IF(-AO323&gt;AM323*(1+$J$35),AM323*(1+$J$35),IF(-AO323&lt;AM323*(1-$J$36),AM323*(1-$J$36),-AO323))</f>
        <v>0</v>
      </c>
      <c r="AQ323" s="76">
        <f t="shared" ref="AQ323:AQ386" si="443">SUM(AO323:AP323)</f>
        <v>0</v>
      </c>
      <c r="AR323" s="25"/>
      <c r="AS323" s="75">
        <f t="shared" ref="AS323:AS374" si="444">AB323-AE323*SUMIF($A$17:$A$28,$W323,$M$17:$M$28)</f>
        <v>0</v>
      </c>
      <c r="AT323" s="74">
        <f t="shared" ref="AT323:AT374" si="445">-AE323*(1-SUMIF($A$17:$A$28,$W323,$M$17:$M$28))</f>
        <v>0</v>
      </c>
      <c r="AU323" s="33">
        <f t="shared" ref="AU323:AU386" si="446">IF(SUM(AA323,AS323,AT323)&lt;0,0,SUM(AA323,AS323,AT323))</f>
        <v>0</v>
      </c>
      <c r="AV323" s="25"/>
      <c r="AW323" s="74">
        <f t="shared" ref="AW323:AW374" si="447">-AU323</f>
        <v>0</v>
      </c>
      <c r="AX323" s="75">
        <f t="shared" ref="AX323:AX386" si="448">IF(-AW323&gt;AM323*(1+$J$35),AM323*(1+$J$35),IF(-AW323&lt;AM323*(1-$J$36),AM323*(1-$J$36),-AW323))</f>
        <v>0</v>
      </c>
      <c r="AY323" s="76">
        <f t="shared" ref="AY323:AY386" si="449">SUM(AW323:AX323)</f>
        <v>0</v>
      </c>
      <c r="BB323" s="59">
        <f t="shared" ref="BB323:BB374" si="450">$BB$2*Z323*1000</f>
        <v>0</v>
      </c>
      <c r="BC323" s="59">
        <f t="shared" ref="BC323:BC374" si="451">$AA323*$BC$2</f>
        <v>0</v>
      </c>
      <c r="BD323" s="59">
        <f t="shared" ref="BD323:BD374" si="452">$AB323*$BD$2</f>
        <v>0</v>
      </c>
      <c r="BF323" s="59">
        <f t="shared" ref="BF323:BF374" si="453">BB323*$BI$2/(1-$BI$2)</f>
        <v>0</v>
      </c>
      <c r="BG323" s="59">
        <f t="shared" ref="BG323:BG374" si="454">BC323*$BI$2/(1-$BI$2)</f>
        <v>0</v>
      </c>
      <c r="BH323" s="59">
        <f t="shared" ref="BH323:BH374" si="455">BD323*$BI$2/(1-$BI$2)</f>
        <v>0</v>
      </c>
      <c r="BI323" s="58">
        <f t="shared" ref="BI323:BI386" si="456">SUM(BF323:BH323)</f>
        <v>0</v>
      </c>
      <c r="BK323" s="59">
        <f t="shared" ref="BK323:BK374" si="457">BB323*$BN$2/(1-$BI$2)/(1-$BN$2)</f>
        <v>0</v>
      </c>
      <c r="BL323" s="59">
        <f t="shared" ref="BL323:BL374" si="458">BC323*$BN$2/(1-$BI$2)/(1-$BN$2)</f>
        <v>0</v>
      </c>
      <c r="BM323" s="59">
        <f t="shared" ref="BM323:BM374" si="459">BD323*$BN$2/(1-$BI$2)/(1-$BN$2)</f>
        <v>0</v>
      </c>
      <c r="BN323" s="58">
        <f t="shared" ref="BN323:BN386" si="460">SUM(BK323:BM323)</f>
        <v>0</v>
      </c>
      <c r="BP323" s="58">
        <f t="shared" ref="BP323:BP374" si="461">SUM(BB323:BD323,BI323,BN323)</f>
        <v>0</v>
      </c>
      <c r="BR323" s="57">
        <f t="shared" ref="BR323:BR374" si="462">AP323</f>
        <v>0</v>
      </c>
      <c r="BS323" s="57">
        <f t="shared" ref="BS323:BS374" si="463">SUMIF($K$34:$K$48,$V323,$L$34:$L$48)</f>
        <v>0</v>
      </c>
      <c r="BT323" s="59">
        <f t="shared" ref="BT323:BT386" si="464">(BR323*BS323)*$BT$2/(1-$BT$2)</f>
        <v>0</v>
      </c>
      <c r="BU323" s="58">
        <f t="shared" ref="BU323:BU386" si="465">(BR323*BS323)+BT323</f>
        <v>0</v>
      </c>
      <c r="BW323" s="56">
        <f t="shared" ref="BW323:BW374" si="466">AQ323</f>
        <v>0</v>
      </c>
      <c r="BX323" s="14">
        <f t="shared" ref="BX323:BX374" si="467">LOOKUP($V323,$K$34:$K$48,$M$34:$M$48)</f>
        <v>0</v>
      </c>
      <c r="BY323" s="59">
        <f t="shared" ref="BY323:BY386" si="468">(-BW323*BX323)*$BY$2/(1-$BY$2)*IF((-BW323*BX323)&gt;0,1,0)</f>
        <v>0</v>
      </c>
      <c r="BZ323" s="58">
        <f t="shared" ref="BZ323:BZ386" si="469">(-BW323*BX323)+BY323</f>
        <v>0</v>
      </c>
      <c r="CB323" s="58">
        <f t="shared" ref="CB323:CB374" si="470">SUM(BU323,BZ323)</f>
        <v>0</v>
      </c>
      <c r="CD323" s="58">
        <f t="shared" ref="CD323:CD374" si="471">SUM(BP323,CB323)</f>
        <v>0</v>
      </c>
      <c r="CG323" s="59">
        <f t="shared" ref="CG323:CG374" si="472">$CG$2*Z323*1000</f>
        <v>0</v>
      </c>
      <c r="CH323" s="59">
        <f t="shared" ref="CH323:CH374" si="473">$AA323*$CH$2</f>
        <v>0</v>
      </c>
      <c r="CI323" s="59">
        <f t="shared" ref="CI323:CI374" si="474">(AS323+AT323)*$CI$2</f>
        <v>0</v>
      </c>
      <c r="CK323" s="59">
        <f t="shared" ref="CK323:CK374" si="475">CG323*$CN$2/(1-$CN$2)</f>
        <v>0</v>
      </c>
      <c r="CL323" s="59">
        <f t="shared" ref="CL323:CL374" si="476">CH323*$CN$2/(1-$CN$2)</f>
        <v>0</v>
      </c>
      <c r="CM323" s="59">
        <f t="shared" ref="CM323:CM374" si="477">CI323*$CN$2/(1-$CN$2)</f>
        <v>0</v>
      </c>
      <c r="CN323" s="58">
        <f t="shared" ref="CN323:CN386" si="478">SUM(CK323:CM323)</f>
        <v>0</v>
      </c>
      <c r="CP323" s="59">
        <f t="shared" ref="CP323:CP374" si="479">CG323*$CS$2/(1-$CN$2)/(1-$CS$2)</f>
        <v>0</v>
      </c>
      <c r="CQ323" s="59">
        <f t="shared" ref="CQ323:CQ374" si="480">CH323*$CS$2/(1-$CN$2)/(1-$CS$2)</f>
        <v>0</v>
      </c>
      <c r="CR323" s="59">
        <f t="shared" ref="CR323:CR374" si="481">CI323*$CS$2/(1-$CN$2)/(1-$CS$2)</f>
        <v>0</v>
      </c>
      <c r="CS323" s="58">
        <f t="shared" ref="CS323:CS386" si="482">SUM(CP323:CR323)</f>
        <v>0</v>
      </c>
      <c r="CU323" s="59">
        <f t="shared" ref="CU323:CU374" si="483">($J$14-$F$13)*$CU$2*1000*IF($J$14-$F$13&lt;0,0,1)</f>
        <v>0</v>
      </c>
      <c r="CV323" s="59">
        <f t="shared" ref="CV323:CV374" si="484">$CV$2*-AT323</f>
        <v>0</v>
      </c>
      <c r="CX323" s="59">
        <f t="shared" ref="CX323:CX374" si="485">CU323*$CZ$2/(1-$CZ$2)</f>
        <v>0</v>
      </c>
      <c r="CY323" s="59">
        <f t="shared" ref="CY323:CY374" si="486">CV323*$CZ$2/(1-$CZ$2)</f>
        <v>0</v>
      </c>
      <c r="CZ323" s="58">
        <f t="shared" ref="CZ323:CZ386" si="487">SUM(CX323:CY323)</f>
        <v>0</v>
      </c>
      <c r="DB323" s="59">
        <f t="shared" ref="DB323:DB374" si="488">CU323*$DD$2/(1-$CZ$2)/(1-$DD$2)</f>
        <v>0</v>
      </c>
      <c r="DC323" s="59">
        <f t="shared" ref="DC323:DC374" si="489">CV323*$DD$2/(1-$CZ$2)/(1-$DD$2)</f>
        <v>0</v>
      </c>
      <c r="DD323" s="58">
        <f t="shared" ref="DD323:DD386" si="490">SUM(DB323:DC323)</f>
        <v>0</v>
      </c>
      <c r="DF323" s="58">
        <f t="shared" ref="DF323:DF374" si="491">SUM(CU323:CV323,CZ323,DD323)</f>
        <v>0</v>
      </c>
      <c r="DH323" s="58">
        <f t="shared" ref="DH323:DH374" si="492">SUM(CG323:CI323,CN323,CS323,DF323)</f>
        <v>0</v>
      </c>
      <c r="DJ323" s="57">
        <f t="shared" ref="DJ323:DJ374" si="493">AX323</f>
        <v>0</v>
      </c>
      <c r="DK323" s="57">
        <f t="shared" ref="DK323:DK374" si="494">SUMIF($K$34:$K$48,$V323,$L$34:$L$48)</f>
        <v>0</v>
      </c>
      <c r="DL323" s="59">
        <f t="shared" ref="DL323:DL386" si="495">(DJ323*DK323)*$DL$2/(1-$DL$2)</f>
        <v>0</v>
      </c>
      <c r="DM323" s="58">
        <f t="shared" ref="DM323:DM386" si="496">(DJ323*DK323)+DL323</f>
        <v>0</v>
      </c>
      <c r="DO323" s="56">
        <f t="shared" ref="DO323:DO374" si="497">AY323</f>
        <v>0</v>
      </c>
      <c r="DP323" s="14">
        <f t="shared" ref="DP323:DP374" si="498">LOOKUP($V323,$K$34:$K$48,$M$34:$M$48)</f>
        <v>0</v>
      </c>
      <c r="DQ323" s="59">
        <f t="shared" ref="DQ323:DQ386" si="499">(-DO323*DP323)*$DQ$2/(1-$DQ$2)*IF((-DO323*DP323)&gt;0,1,0)</f>
        <v>0</v>
      </c>
      <c r="DR323" s="49">
        <f t="shared" ref="DR323:DR386" si="500">(-DO323*DP323)+DQ323</f>
        <v>0</v>
      </c>
      <c r="DT323" s="58">
        <f t="shared" ref="DT323:DT374" si="501">SUM(DM323,DR323)</f>
        <v>0</v>
      </c>
      <c r="DU323" s="58"/>
      <c r="DV323" s="59">
        <f t="shared" ref="DV323:DV374" si="502">$DV$2*$J$5/12</f>
        <v>0</v>
      </c>
      <c r="DX323" s="58">
        <f t="shared" ref="DX323:DX374" si="503">SUM(DH323,DT323,DV323)</f>
        <v>0</v>
      </c>
      <c r="EA323" s="59">
        <f t="shared" ref="EA323:EA374" si="504">CD323</f>
        <v>0</v>
      </c>
      <c r="EB323" s="59">
        <f t="shared" ref="EB323:EB374" si="505">DX323</f>
        <v>0</v>
      </c>
      <c r="EC323" s="58">
        <f t="shared" ref="EC323:EC386" si="506">EA323-EB323</f>
        <v>0</v>
      </c>
      <c r="EE323" s="29">
        <f t="shared" ref="EE323:EE374" si="507">$EE$2*AC323</f>
        <v>0</v>
      </c>
      <c r="EF323" s="29">
        <f t="shared" ref="EF323:EF374" si="508">$EF$2*AU323</f>
        <v>0</v>
      </c>
      <c r="EG323" s="58">
        <f t="shared" ref="EG323:EG386" si="509">EE323-EF323</f>
        <v>0</v>
      </c>
      <c r="EI323" s="58">
        <f t="shared" ref="EI323:EI374" si="510">SUM(EC323,EG323)</f>
        <v>0</v>
      </c>
      <c r="EK323" s="59">
        <v>321</v>
      </c>
      <c r="EL323" s="59">
        <f>APE!$N$91*EO322</f>
        <v>0</v>
      </c>
      <c r="EM323" s="59">
        <f>IF(EK323&gt;APE!$O$91,0,IF(EK323&gt;APE!$P$91,IF(APE!$E$91="SAC",APE!$C$93/(APE!$O$91-APE!$P$91),IF(APE!$E$91="PRICE",IF(EK323&gt;APE!$D$91,EN323-EL323,EN323-EL323-APE!$C$95/APE!$D$91),0)),0))</f>
        <v>0</v>
      </c>
      <c r="EN323" s="59">
        <f>IF(EK323&gt;APE!$O$91,0,IF(APE!$E$91="SAC",EL323+EM323,IF(APE!$E$91="PRICE",IF(EK323&gt;APE!$P$91,APE!$C$93*APE!$G$91,EL323),0)))</f>
        <v>0</v>
      </c>
      <c r="EO323" s="59">
        <f t="shared" ref="EO323:EO374" si="511">EO322-EM323</f>
        <v>0</v>
      </c>
    </row>
    <row r="324" spans="21:145" x14ac:dyDescent="0.25">
      <c r="U324" s="61">
        <f t="shared" si="434"/>
        <v>55092</v>
      </c>
      <c r="V324" s="25">
        <f t="shared" si="432"/>
        <v>2050</v>
      </c>
      <c r="W324" s="25">
        <f t="shared" si="433"/>
        <v>10</v>
      </c>
      <c r="X324" s="25"/>
      <c r="Y324" s="25"/>
      <c r="Z324" s="62">
        <f t="shared" si="435"/>
        <v>0</v>
      </c>
      <c r="AA324" s="62">
        <f t="shared" si="436"/>
        <v>0</v>
      </c>
      <c r="AB324" s="62">
        <f t="shared" si="437"/>
        <v>0</v>
      </c>
      <c r="AC324" s="33">
        <f t="shared" si="438"/>
        <v>0</v>
      </c>
      <c r="AD324" s="69">
        <f t="shared" si="439"/>
        <v>0.80738502239411314</v>
      </c>
      <c r="AE324" s="70">
        <f t="shared" si="440"/>
        <v>0</v>
      </c>
      <c r="AF324" s="25"/>
      <c r="AG324" s="25"/>
      <c r="AH324" s="25"/>
      <c r="AI324" s="25"/>
      <c r="AJ324" s="25"/>
      <c r="AK324" s="25"/>
      <c r="AL324" s="25"/>
      <c r="AM324" s="75">
        <f t="shared" si="431"/>
        <v>0</v>
      </c>
      <c r="AN324" s="25"/>
      <c r="AO324" s="74">
        <f t="shared" si="441"/>
        <v>0</v>
      </c>
      <c r="AP324" s="75">
        <f t="shared" si="442"/>
        <v>0</v>
      </c>
      <c r="AQ324" s="76">
        <f t="shared" si="443"/>
        <v>0</v>
      </c>
      <c r="AR324" s="25"/>
      <c r="AS324" s="75">
        <f t="shared" si="444"/>
        <v>0</v>
      </c>
      <c r="AT324" s="74">
        <f t="shared" si="445"/>
        <v>0</v>
      </c>
      <c r="AU324" s="33">
        <f t="shared" si="446"/>
        <v>0</v>
      </c>
      <c r="AV324" s="25"/>
      <c r="AW324" s="74">
        <f t="shared" si="447"/>
        <v>0</v>
      </c>
      <c r="AX324" s="75">
        <f t="shared" si="448"/>
        <v>0</v>
      </c>
      <c r="AY324" s="76">
        <f t="shared" si="449"/>
        <v>0</v>
      </c>
      <c r="BB324" s="59">
        <f t="shared" si="450"/>
        <v>0</v>
      </c>
      <c r="BC324" s="59">
        <f t="shared" si="451"/>
        <v>0</v>
      </c>
      <c r="BD324" s="59">
        <f t="shared" si="452"/>
        <v>0</v>
      </c>
      <c r="BF324" s="59">
        <f t="shared" si="453"/>
        <v>0</v>
      </c>
      <c r="BG324" s="59">
        <f t="shared" si="454"/>
        <v>0</v>
      </c>
      <c r="BH324" s="59">
        <f t="shared" si="455"/>
        <v>0</v>
      </c>
      <c r="BI324" s="58">
        <f t="shared" si="456"/>
        <v>0</v>
      </c>
      <c r="BK324" s="59">
        <f t="shared" si="457"/>
        <v>0</v>
      </c>
      <c r="BL324" s="59">
        <f t="shared" si="458"/>
        <v>0</v>
      </c>
      <c r="BM324" s="59">
        <f t="shared" si="459"/>
        <v>0</v>
      </c>
      <c r="BN324" s="58">
        <f t="shared" si="460"/>
        <v>0</v>
      </c>
      <c r="BP324" s="58">
        <f t="shared" si="461"/>
        <v>0</v>
      </c>
      <c r="BR324" s="57">
        <f t="shared" si="462"/>
        <v>0</v>
      </c>
      <c r="BS324" s="57">
        <f t="shared" si="463"/>
        <v>0</v>
      </c>
      <c r="BT324" s="59">
        <f t="shared" si="464"/>
        <v>0</v>
      </c>
      <c r="BU324" s="58">
        <f t="shared" si="465"/>
        <v>0</v>
      </c>
      <c r="BW324" s="56">
        <f t="shared" si="466"/>
        <v>0</v>
      </c>
      <c r="BX324" s="14">
        <f t="shared" si="467"/>
        <v>0</v>
      </c>
      <c r="BY324" s="59">
        <f t="shared" si="468"/>
        <v>0</v>
      </c>
      <c r="BZ324" s="58">
        <f t="shared" si="469"/>
        <v>0</v>
      </c>
      <c r="CB324" s="58">
        <f t="shared" si="470"/>
        <v>0</v>
      </c>
      <c r="CD324" s="58">
        <f t="shared" si="471"/>
        <v>0</v>
      </c>
      <c r="CG324" s="59">
        <f t="shared" si="472"/>
        <v>0</v>
      </c>
      <c r="CH324" s="59">
        <f t="shared" si="473"/>
        <v>0</v>
      </c>
      <c r="CI324" s="59">
        <f t="shared" si="474"/>
        <v>0</v>
      </c>
      <c r="CK324" s="59">
        <f t="shared" si="475"/>
        <v>0</v>
      </c>
      <c r="CL324" s="59">
        <f t="shared" si="476"/>
        <v>0</v>
      </c>
      <c r="CM324" s="59">
        <f t="shared" si="477"/>
        <v>0</v>
      </c>
      <c r="CN324" s="58">
        <f t="shared" si="478"/>
        <v>0</v>
      </c>
      <c r="CP324" s="59">
        <f t="shared" si="479"/>
        <v>0</v>
      </c>
      <c r="CQ324" s="59">
        <f t="shared" si="480"/>
        <v>0</v>
      </c>
      <c r="CR324" s="59">
        <f t="shared" si="481"/>
        <v>0</v>
      </c>
      <c r="CS324" s="58">
        <f t="shared" si="482"/>
        <v>0</v>
      </c>
      <c r="CU324" s="59">
        <f t="shared" si="483"/>
        <v>0</v>
      </c>
      <c r="CV324" s="59">
        <f t="shared" si="484"/>
        <v>0</v>
      </c>
      <c r="CX324" s="59">
        <f t="shared" si="485"/>
        <v>0</v>
      </c>
      <c r="CY324" s="59">
        <f t="shared" si="486"/>
        <v>0</v>
      </c>
      <c r="CZ324" s="58">
        <f t="shared" si="487"/>
        <v>0</v>
      </c>
      <c r="DB324" s="59">
        <f t="shared" si="488"/>
        <v>0</v>
      </c>
      <c r="DC324" s="59">
        <f t="shared" si="489"/>
        <v>0</v>
      </c>
      <c r="DD324" s="58">
        <f t="shared" si="490"/>
        <v>0</v>
      </c>
      <c r="DF324" s="58">
        <f t="shared" si="491"/>
        <v>0</v>
      </c>
      <c r="DH324" s="58">
        <f t="shared" si="492"/>
        <v>0</v>
      </c>
      <c r="DJ324" s="57">
        <f t="shared" si="493"/>
        <v>0</v>
      </c>
      <c r="DK324" s="57">
        <f t="shared" si="494"/>
        <v>0</v>
      </c>
      <c r="DL324" s="59">
        <f t="shared" si="495"/>
        <v>0</v>
      </c>
      <c r="DM324" s="58">
        <f t="shared" si="496"/>
        <v>0</v>
      </c>
      <c r="DO324" s="56">
        <f t="shared" si="497"/>
        <v>0</v>
      </c>
      <c r="DP324" s="14">
        <f t="shared" si="498"/>
        <v>0</v>
      </c>
      <c r="DQ324" s="59">
        <f t="shared" si="499"/>
        <v>0</v>
      </c>
      <c r="DR324" s="49">
        <f t="shared" si="500"/>
        <v>0</v>
      </c>
      <c r="DT324" s="58">
        <f t="shared" si="501"/>
        <v>0</v>
      </c>
      <c r="DU324" s="58"/>
      <c r="DV324" s="59">
        <f t="shared" si="502"/>
        <v>0</v>
      </c>
      <c r="DX324" s="58">
        <f t="shared" si="503"/>
        <v>0</v>
      </c>
      <c r="EA324" s="59">
        <f t="shared" si="504"/>
        <v>0</v>
      </c>
      <c r="EB324" s="59">
        <f t="shared" si="505"/>
        <v>0</v>
      </c>
      <c r="EC324" s="58">
        <f t="shared" si="506"/>
        <v>0</v>
      </c>
      <c r="EE324" s="29">
        <f t="shared" si="507"/>
        <v>0</v>
      </c>
      <c r="EF324" s="29">
        <f t="shared" si="508"/>
        <v>0</v>
      </c>
      <c r="EG324" s="58">
        <f t="shared" si="509"/>
        <v>0</v>
      </c>
      <c r="EI324" s="58">
        <f t="shared" si="510"/>
        <v>0</v>
      </c>
      <c r="EK324" s="59">
        <v>322</v>
      </c>
      <c r="EL324" s="59">
        <f>APE!$N$91*EO323</f>
        <v>0</v>
      </c>
      <c r="EM324" s="59">
        <f>IF(EK324&gt;APE!$O$91,0,IF(EK324&gt;APE!$P$91,IF(APE!$E$91="SAC",APE!$C$93/(APE!$O$91-APE!$P$91),IF(APE!$E$91="PRICE",IF(EK324&gt;APE!$D$91,EN324-EL324,EN324-EL324-APE!$C$95/APE!$D$91),0)),0))</f>
        <v>0</v>
      </c>
      <c r="EN324" s="59">
        <f>IF(EK324&gt;APE!$O$91,0,IF(APE!$E$91="SAC",EL324+EM324,IF(APE!$E$91="PRICE",IF(EK324&gt;APE!$P$91,APE!$C$93*APE!$G$91,EL324),0)))</f>
        <v>0</v>
      </c>
      <c r="EO324" s="59">
        <f t="shared" si="511"/>
        <v>0</v>
      </c>
    </row>
    <row r="325" spans="21:145" x14ac:dyDescent="0.25">
      <c r="U325" s="61">
        <f t="shared" si="434"/>
        <v>55122</v>
      </c>
      <c r="V325" s="25">
        <f t="shared" si="432"/>
        <v>2050</v>
      </c>
      <c r="W325" s="25">
        <f t="shared" si="433"/>
        <v>11</v>
      </c>
      <c r="X325" s="25"/>
      <c r="Y325" s="25"/>
      <c r="Z325" s="62">
        <f t="shared" si="435"/>
        <v>0</v>
      </c>
      <c r="AA325" s="62">
        <f t="shared" si="436"/>
        <v>0</v>
      </c>
      <c r="AB325" s="62">
        <f t="shared" si="437"/>
        <v>0</v>
      </c>
      <c r="AC325" s="33">
        <f t="shared" si="438"/>
        <v>0</v>
      </c>
      <c r="AD325" s="69">
        <f t="shared" si="439"/>
        <v>0.80684872929149698</v>
      </c>
      <c r="AE325" s="70">
        <f t="shared" si="440"/>
        <v>0</v>
      </c>
      <c r="AF325" s="25"/>
      <c r="AG325" s="25"/>
      <c r="AH325" s="25"/>
      <c r="AI325" s="25"/>
      <c r="AJ325" s="25"/>
      <c r="AK325" s="25"/>
      <c r="AL325" s="25"/>
      <c r="AM325" s="75">
        <f t="shared" si="431"/>
        <v>0</v>
      </c>
      <c r="AN325" s="25"/>
      <c r="AO325" s="74">
        <f t="shared" si="441"/>
        <v>0</v>
      </c>
      <c r="AP325" s="75">
        <f t="shared" si="442"/>
        <v>0</v>
      </c>
      <c r="AQ325" s="76">
        <f t="shared" si="443"/>
        <v>0</v>
      </c>
      <c r="AR325" s="25"/>
      <c r="AS325" s="75">
        <f t="shared" si="444"/>
        <v>0</v>
      </c>
      <c r="AT325" s="74">
        <f t="shared" si="445"/>
        <v>0</v>
      </c>
      <c r="AU325" s="33">
        <f t="shared" si="446"/>
        <v>0</v>
      </c>
      <c r="AV325" s="25"/>
      <c r="AW325" s="74">
        <f t="shared" si="447"/>
        <v>0</v>
      </c>
      <c r="AX325" s="75">
        <f t="shared" si="448"/>
        <v>0</v>
      </c>
      <c r="AY325" s="76">
        <f t="shared" si="449"/>
        <v>0</v>
      </c>
      <c r="BB325" s="59">
        <f t="shared" si="450"/>
        <v>0</v>
      </c>
      <c r="BC325" s="59">
        <f t="shared" si="451"/>
        <v>0</v>
      </c>
      <c r="BD325" s="59">
        <f t="shared" si="452"/>
        <v>0</v>
      </c>
      <c r="BF325" s="59">
        <f t="shared" si="453"/>
        <v>0</v>
      </c>
      <c r="BG325" s="59">
        <f t="shared" si="454"/>
        <v>0</v>
      </c>
      <c r="BH325" s="59">
        <f t="shared" si="455"/>
        <v>0</v>
      </c>
      <c r="BI325" s="58">
        <f t="shared" si="456"/>
        <v>0</v>
      </c>
      <c r="BK325" s="59">
        <f t="shared" si="457"/>
        <v>0</v>
      </c>
      <c r="BL325" s="59">
        <f t="shared" si="458"/>
        <v>0</v>
      </c>
      <c r="BM325" s="59">
        <f t="shared" si="459"/>
        <v>0</v>
      </c>
      <c r="BN325" s="58">
        <f t="shared" si="460"/>
        <v>0</v>
      </c>
      <c r="BP325" s="58">
        <f t="shared" si="461"/>
        <v>0</v>
      </c>
      <c r="BR325" s="57">
        <f t="shared" si="462"/>
        <v>0</v>
      </c>
      <c r="BS325" s="57">
        <f t="shared" si="463"/>
        <v>0</v>
      </c>
      <c r="BT325" s="59">
        <f t="shared" si="464"/>
        <v>0</v>
      </c>
      <c r="BU325" s="58">
        <f t="shared" si="465"/>
        <v>0</v>
      </c>
      <c r="BW325" s="56">
        <f t="shared" si="466"/>
        <v>0</v>
      </c>
      <c r="BX325" s="14">
        <f t="shared" si="467"/>
        <v>0</v>
      </c>
      <c r="BY325" s="59">
        <f t="shared" si="468"/>
        <v>0</v>
      </c>
      <c r="BZ325" s="58">
        <f t="shared" si="469"/>
        <v>0</v>
      </c>
      <c r="CB325" s="58">
        <f t="shared" si="470"/>
        <v>0</v>
      </c>
      <c r="CD325" s="58">
        <f t="shared" si="471"/>
        <v>0</v>
      </c>
      <c r="CG325" s="59">
        <f t="shared" si="472"/>
        <v>0</v>
      </c>
      <c r="CH325" s="59">
        <f t="shared" si="473"/>
        <v>0</v>
      </c>
      <c r="CI325" s="59">
        <f t="shared" si="474"/>
        <v>0</v>
      </c>
      <c r="CK325" s="59">
        <f t="shared" si="475"/>
        <v>0</v>
      </c>
      <c r="CL325" s="59">
        <f t="shared" si="476"/>
        <v>0</v>
      </c>
      <c r="CM325" s="59">
        <f t="shared" si="477"/>
        <v>0</v>
      </c>
      <c r="CN325" s="58">
        <f t="shared" si="478"/>
        <v>0</v>
      </c>
      <c r="CP325" s="59">
        <f t="shared" si="479"/>
        <v>0</v>
      </c>
      <c r="CQ325" s="59">
        <f t="shared" si="480"/>
        <v>0</v>
      </c>
      <c r="CR325" s="59">
        <f t="shared" si="481"/>
        <v>0</v>
      </c>
      <c r="CS325" s="58">
        <f t="shared" si="482"/>
        <v>0</v>
      </c>
      <c r="CU325" s="59">
        <f t="shared" si="483"/>
        <v>0</v>
      </c>
      <c r="CV325" s="59">
        <f t="shared" si="484"/>
        <v>0</v>
      </c>
      <c r="CX325" s="59">
        <f t="shared" si="485"/>
        <v>0</v>
      </c>
      <c r="CY325" s="59">
        <f t="shared" si="486"/>
        <v>0</v>
      </c>
      <c r="CZ325" s="58">
        <f t="shared" si="487"/>
        <v>0</v>
      </c>
      <c r="DB325" s="59">
        <f t="shared" si="488"/>
        <v>0</v>
      </c>
      <c r="DC325" s="59">
        <f t="shared" si="489"/>
        <v>0</v>
      </c>
      <c r="DD325" s="58">
        <f t="shared" si="490"/>
        <v>0</v>
      </c>
      <c r="DF325" s="58">
        <f t="shared" si="491"/>
        <v>0</v>
      </c>
      <c r="DH325" s="58">
        <f t="shared" si="492"/>
        <v>0</v>
      </c>
      <c r="DJ325" s="57">
        <f t="shared" si="493"/>
        <v>0</v>
      </c>
      <c r="DK325" s="57">
        <f t="shared" si="494"/>
        <v>0</v>
      </c>
      <c r="DL325" s="59">
        <f t="shared" si="495"/>
        <v>0</v>
      </c>
      <c r="DM325" s="58">
        <f t="shared" si="496"/>
        <v>0</v>
      </c>
      <c r="DO325" s="56">
        <f t="shared" si="497"/>
        <v>0</v>
      </c>
      <c r="DP325" s="14">
        <f t="shared" si="498"/>
        <v>0</v>
      </c>
      <c r="DQ325" s="59">
        <f t="shared" si="499"/>
        <v>0</v>
      </c>
      <c r="DR325" s="49">
        <f t="shared" si="500"/>
        <v>0</v>
      </c>
      <c r="DT325" s="58">
        <f t="shared" si="501"/>
        <v>0</v>
      </c>
      <c r="DU325" s="58"/>
      <c r="DV325" s="59">
        <f t="shared" si="502"/>
        <v>0</v>
      </c>
      <c r="DX325" s="58">
        <f t="shared" si="503"/>
        <v>0</v>
      </c>
      <c r="EA325" s="59">
        <f t="shared" si="504"/>
        <v>0</v>
      </c>
      <c r="EB325" s="59">
        <f t="shared" si="505"/>
        <v>0</v>
      </c>
      <c r="EC325" s="58">
        <f t="shared" si="506"/>
        <v>0</v>
      </c>
      <c r="EE325" s="29">
        <f t="shared" si="507"/>
        <v>0</v>
      </c>
      <c r="EF325" s="29">
        <f t="shared" si="508"/>
        <v>0</v>
      </c>
      <c r="EG325" s="58">
        <f t="shared" si="509"/>
        <v>0</v>
      </c>
      <c r="EI325" s="58">
        <f t="shared" si="510"/>
        <v>0</v>
      </c>
      <c r="EK325" s="59">
        <v>323</v>
      </c>
      <c r="EL325" s="59">
        <f>APE!$N$91*EO324</f>
        <v>0</v>
      </c>
      <c r="EM325" s="59">
        <f>IF(EK325&gt;APE!$O$91,0,IF(EK325&gt;APE!$P$91,IF(APE!$E$91="SAC",APE!$C$93/(APE!$O$91-APE!$P$91),IF(APE!$E$91="PRICE",IF(EK325&gt;APE!$D$91,EN325-EL325,EN325-EL325-APE!$C$95/APE!$D$91),0)),0))</f>
        <v>0</v>
      </c>
      <c r="EN325" s="59">
        <f>IF(EK325&gt;APE!$O$91,0,IF(APE!$E$91="SAC",EL325+EM325,IF(APE!$E$91="PRICE",IF(EK325&gt;APE!$P$91,APE!$C$93*APE!$G$91,EL325),0)))</f>
        <v>0</v>
      </c>
      <c r="EO325" s="59">
        <f t="shared" si="511"/>
        <v>0</v>
      </c>
    </row>
    <row r="326" spans="21:145" x14ac:dyDescent="0.25">
      <c r="U326" s="61">
        <f t="shared" si="434"/>
        <v>55153</v>
      </c>
      <c r="V326" s="25">
        <f t="shared" si="432"/>
        <v>2050</v>
      </c>
      <c r="W326" s="25">
        <f t="shared" si="433"/>
        <v>12</v>
      </c>
      <c r="X326" s="25"/>
      <c r="Y326" s="25"/>
      <c r="Z326" s="62">
        <f t="shared" si="435"/>
        <v>0</v>
      </c>
      <c r="AA326" s="62">
        <f t="shared" si="436"/>
        <v>0</v>
      </c>
      <c r="AB326" s="62">
        <f t="shared" si="437"/>
        <v>0</v>
      </c>
      <c r="AC326" s="33">
        <f t="shared" si="438"/>
        <v>0</v>
      </c>
      <c r="AD326" s="69">
        <f t="shared" si="439"/>
        <v>0.80631279241333875</v>
      </c>
      <c r="AE326" s="70">
        <f t="shared" si="440"/>
        <v>0</v>
      </c>
      <c r="AF326" s="25"/>
      <c r="AG326" s="25"/>
      <c r="AH326" s="25"/>
      <c r="AI326" s="25"/>
      <c r="AJ326" s="25"/>
      <c r="AK326" s="25"/>
      <c r="AL326" s="25"/>
      <c r="AM326" s="75">
        <f t="shared" si="431"/>
        <v>0</v>
      </c>
      <c r="AN326" s="25"/>
      <c r="AO326" s="74">
        <f t="shared" si="441"/>
        <v>0</v>
      </c>
      <c r="AP326" s="75">
        <f t="shared" si="442"/>
        <v>0</v>
      </c>
      <c r="AQ326" s="76">
        <f t="shared" si="443"/>
        <v>0</v>
      </c>
      <c r="AR326" s="25"/>
      <c r="AS326" s="75">
        <f t="shared" si="444"/>
        <v>0</v>
      </c>
      <c r="AT326" s="74">
        <f t="shared" si="445"/>
        <v>0</v>
      </c>
      <c r="AU326" s="33">
        <f t="shared" si="446"/>
        <v>0</v>
      </c>
      <c r="AV326" s="25"/>
      <c r="AW326" s="74">
        <f t="shared" si="447"/>
        <v>0</v>
      </c>
      <c r="AX326" s="75">
        <f t="shared" si="448"/>
        <v>0</v>
      </c>
      <c r="AY326" s="76">
        <f t="shared" si="449"/>
        <v>0</v>
      </c>
      <c r="BB326" s="59">
        <f t="shared" si="450"/>
        <v>0</v>
      </c>
      <c r="BC326" s="59">
        <f t="shared" si="451"/>
        <v>0</v>
      </c>
      <c r="BD326" s="59">
        <f t="shared" si="452"/>
        <v>0</v>
      </c>
      <c r="BF326" s="59">
        <f t="shared" si="453"/>
        <v>0</v>
      </c>
      <c r="BG326" s="59">
        <f t="shared" si="454"/>
        <v>0</v>
      </c>
      <c r="BH326" s="59">
        <f t="shared" si="455"/>
        <v>0</v>
      </c>
      <c r="BI326" s="58">
        <f t="shared" si="456"/>
        <v>0</v>
      </c>
      <c r="BK326" s="59">
        <f t="shared" si="457"/>
        <v>0</v>
      </c>
      <c r="BL326" s="59">
        <f t="shared" si="458"/>
        <v>0</v>
      </c>
      <c r="BM326" s="59">
        <f t="shared" si="459"/>
        <v>0</v>
      </c>
      <c r="BN326" s="58">
        <f t="shared" si="460"/>
        <v>0</v>
      </c>
      <c r="BP326" s="58">
        <f t="shared" si="461"/>
        <v>0</v>
      </c>
      <c r="BR326" s="57">
        <f t="shared" si="462"/>
        <v>0</v>
      </c>
      <c r="BS326" s="57">
        <f t="shared" si="463"/>
        <v>0</v>
      </c>
      <c r="BT326" s="59">
        <f t="shared" si="464"/>
        <v>0</v>
      </c>
      <c r="BU326" s="58">
        <f t="shared" si="465"/>
        <v>0</v>
      </c>
      <c r="BW326" s="56">
        <f t="shared" si="466"/>
        <v>0</v>
      </c>
      <c r="BX326" s="14">
        <f t="shared" si="467"/>
        <v>0</v>
      </c>
      <c r="BY326" s="59">
        <f t="shared" si="468"/>
        <v>0</v>
      </c>
      <c r="BZ326" s="58">
        <f t="shared" si="469"/>
        <v>0</v>
      </c>
      <c r="CB326" s="58">
        <f t="shared" si="470"/>
        <v>0</v>
      </c>
      <c r="CD326" s="58">
        <f t="shared" si="471"/>
        <v>0</v>
      </c>
      <c r="CG326" s="59">
        <f t="shared" si="472"/>
        <v>0</v>
      </c>
      <c r="CH326" s="59">
        <f t="shared" si="473"/>
        <v>0</v>
      </c>
      <c r="CI326" s="59">
        <f t="shared" si="474"/>
        <v>0</v>
      </c>
      <c r="CK326" s="59">
        <f t="shared" si="475"/>
        <v>0</v>
      </c>
      <c r="CL326" s="59">
        <f t="shared" si="476"/>
        <v>0</v>
      </c>
      <c r="CM326" s="59">
        <f t="shared" si="477"/>
        <v>0</v>
      </c>
      <c r="CN326" s="58">
        <f t="shared" si="478"/>
        <v>0</v>
      </c>
      <c r="CP326" s="59">
        <f t="shared" si="479"/>
        <v>0</v>
      </c>
      <c r="CQ326" s="59">
        <f t="shared" si="480"/>
        <v>0</v>
      </c>
      <c r="CR326" s="59">
        <f t="shared" si="481"/>
        <v>0</v>
      </c>
      <c r="CS326" s="58">
        <f t="shared" si="482"/>
        <v>0</v>
      </c>
      <c r="CU326" s="59">
        <f t="shared" si="483"/>
        <v>0</v>
      </c>
      <c r="CV326" s="59">
        <f t="shared" si="484"/>
        <v>0</v>
      </c>
      <c r="CX326" s="59">
        <f t="shared" si="485"/>
        <v>0</v>
      </c>
      <c r="CY326" s="59">
        <f t="shared" si="486"/>
        <v>0</v>
      </c>
      <c r="CZ326" s="58">
        <f t="shared" si="487"/>
        <v>0</v>
      </c>
      <c r="DB326" s="59">
        <f t="shared" si="488"/>
        <v>0</v>
      </c>
      <c r="DC326" s="59">
        <f t="shared" si="489"/>
        <v>0</v>
      </c>
      <c r="DD326" s="58">
        <f t="shared" si="490"/>
        <v>0</v>
      </c>
      <c r="DF326" s="58">
        <f t="shared" si="491"/>
        <v>0</v>
      </c>
      <c r="DH326" s="58">
        <f t="shared" si="492"/>
        <v>0</v>
      </c>
      <c r="DJ326" s="57">
        <f t="shared" si="493"/>
        <v>0</v>
      </c>
      <c r="DK326" s="57">
        <f t="shared" si="494"/>
        <v>0</v>
      </c>
      <c r="DL326" s="59">
        <f t="shared" si="495"/>
        <v>0</v>
      </c>
      <c r="DM326" s="58">
        <f t="shared" si="496"/>
        <v>0</v>
      </c>
      <c r="DO326" s="56">
        <f t="shared" si="497"/>
        <v>0</v>
      </c>
      <c r="DP326" s="14">
        <f t="shared" si="498"/>
        <v>0</v>
      </c>
      <c r="DQ326" s="59">
        <f t="shared" si="499"/>
        <v>0</v>
      </c>
      <c r="DR326" s="49">
        <f t="shared" si="500"/>
        <v>0</v>
      </c>
      <c r="DT326" s="58">
        <f t="shared" si="501"/>
        <v>0</v>
      </c>
      <c r="DU326" s="58"/>
      <c r="DV326" s="59">
        <f t="shared" si="502"/>
        <v>0</v>
      </c>
      <c r="DX326" s="58">
        <f t="shared" si="503"/>
        <v>0</v>
      </c>
      <c r="EA326" s="59">
        <f t="shared" si="504"/>
        <v>0</v>
      </c>
      <c r="EB326" s="59">
        <f t="shared" si="505"/>
        <v>0</v>
      </c>
      <c r="EC326" s="58">
        <f t="shared" si="506"/>
        <v>0</v>
      </c>
      <c r="EE326" s="29">
        <f t="shared" si="507"/>
        <v>0</v>
      </c>
      <c r="EF326" s="29">
        <f t="shared" si="508"/>
        <v>0</v>
      </c>
      <c r="EG326" s="58">
        <f t="shared" si="509"/>
        <v>0</v>
      </c>
      <c r="EI326" s="58">
        <f t="shared" si="510"/>
        <v>0</v>
      </c>
      <c r="EK326" s="59">
        <v>324</v>
      </c>
      <c r="EL326" s="59">
        <f>APE!$N$91*EO325</f>
        <v>0</v>
      </c>
      <c r="EM326" s="59">
        <f>IF(EK326&gt;APE!$O$91,0,IF(EK326&gt;APE!$P$91,IF(APE!$E$91="SAC",APE!$C$93/(APE!$O$91-APE!$P$91),IF(APE!$E$91="PRICE",IF(EK326&gt;APE!$D$91,EN326-EL326,EN326-EL326-APE!$C$95/APE!$D$91),0)),0))</f>
        <v>0</v>
      </c>
      <c r="EN326" s="59">
        <f>IF(EK326&gt;APE!$O$91,0,IF(APE!$E$91="SAC",EL326+EM326,IF(APE!$E$91="PRICE",IF(EK326&gt;APE!$P$91,APE!$C$93*APE!$G$91,EL326),0)))</f>
        <v>0</v>
      </c>
      <c r="EO326" s="59">
        <f t="shared" si="511"/>
        <v>0</v>
      </c>
    </row>
    <row r="327" spans="21:145" x14ac:dyDescent="0.25">
      <c r="U327" s="61">
        <f t="shared" si="434"/>
        <v>55184</v>
      </c>
      <c r="V327" s="25">
        <f t="shared" si="432"/>
        <v>2051</v>
      </c>
      <c r="W327" s="25">
        <f t="shared" si="433"/>
        <v>1</v>
      </c>
      <c r="X327" s="25"/>
      <c r="Y327" s="25"/>
      <c r="Z327" s="62">
        <f t="shared" si="435"/>
        <v>0</v>
      </c>
      <c r="AA327" s="62">
        <f t="shared" si="436"/>
        <v>0</v>
      </c>
      <c r="AB327" s="62">
        <f t="shared" si="437"/>
        <v>0</v>
      </c>
      <c r="AC327" s="33">
        <f t="shared" si="438"/>
        <v>0</v>
      </c>
      <c r="AD327" s="69">
        <f t="shared" si="439"/>
        <v>0.80577721152302184</v>
      </c>
      <c r="AE327" s="70">
        <f t="shared" si="440"/>
        <v>0</v>
      </c>
      <c r="AF327" s="25"/>
      <c r="AG327" s="25"/>
      <c r="AH327" s="25"/>
      <c r="AI327" s="25"/>
      <c r="AJ327" s="25"/>
      <c r="AK327" s="25"/>
      <c r="AL327" s="25"/>
      <c r="AM327" s="75">
        <f t="shared" si="431"/>
        <v>0</v>
      </c>
      <c r="AN327" s="25"/>
      <c r="AO327" s="74">
        <f t="shared" si="441"/>
        <v>0</v>
      </c>
      <c r="AP327" s="75">
        <f t="shared" si="442"/>
        <v>0</v>
      </c>
      <c r="AQ327" s="76">
        <f t="shared" si="443"/>
        <v>0</v>
      </c>
      <c r="AR327" s="25"/>
      <c r="AS327" s="75">
        <f t="shared" si="444"/>
        <v>0</v>
      </c>
      <c r="AT327" s="74">
        <f t="shared" si="445"/>
        <v>0</v>
      </c>
      <c r="AU327" s="33">
        <f t="shared" si="446"/>
        <v>0</v>
      </c>
      <c r="AV327" s="25"/>
      <c r="AW327" s="74">
        <f t="shared" si="447"/>
        <v>0</v>
      </c>
      <c r="AX327" s="75">
        <f t="shared" si="448"/>
        <v>0</v>
      </c>
      <c r="AY327" s="76">
        <f t="shared" si="449"/>
        <v>0</v>
      </c>
      <c r="BB327" s="59">
        <f t="shared" si="450"/>
        <v>0</v>
      </c>
      <c r="BC327" s="59">
        <f t="shared" si="451"/>
        <v>0</v>
      </c>
      <c r="BD327" s="59">
        <f t="shared" si="452"/>
        <v>0</v>
      </c>
      <c r="BF327" s="59">
        <f t="shared" si="453"/>
        <v>0</v>
      </c>
      <c r="BG327" s="59">
        <f t="shared" si="454"/>
        <v>0</v>
      </c>
      <c r="BH327" s="59">
        <f t="shared" si="455"/>
        <v>0</v>
      </c>
      <c r="BI327" s="58">
        <f t="shared" si="456"/>
        <v>0</v>
      </c>
      <c r="BK327" s="59">
        <f t="shared" si="457"/>
        <v>0</v>
      </c>
      <c r="BL327" s="59">
        <f t="shared" si="458"/>
        <v>0</v>
      </c>
      <c r="BM327" s="59">
        <f t="shared" si="459"/>
        <v>0</v>
      </c>
      <c r="BN327" s="58">
        <f t="shared" si="460"/>
        <v>0</v>
      </c>
      <c r="BP327" s="58">
        <f t="shared" si="461"/>
        <v>0</v>
      </c>
      <c r="BR327" s="57">
        <f t="shared" si="462"/>
        <v>0</v>
      </c>
      <c r="BS327" s="57">
        <f t="shared" si="463"/>
        <v>0</v>
      </c>
      <c r="BT327" s="59">
        <f t="shared" si="464"/>
        <v>0</v>
      </c>
      <c r="BU327" s="58">
        <f t="shared" si="465"/>
        <v>0</v>
      </c>
      <c r="BW327" s="56">
        <f t="shared" si="466"/>
        <v>0</v>
      </c>
      <c r="BX327" s="14">
        <f t="shared" si="467"/>
        <v>0</v>
      </c>
      <c r="BY327" s="59">
        <f t="shared" si="468"/>
        <v>0</v>
      </c>
      <c r="BZ327" s="58">
        <f t="shared" si="469"/>
        <v>0</v>
      </c>
      <c r="CB327" s="58">
        <f t="shared" si="470"/>
        <v>0</v>
      </c>
      <c r="CD327" s="58">
        <f t="shared" si="471"/>
        <v>0</v>
      </c>
      <c r="CG327" s="59">
        <f t="shared" si="472"/>
        <v>0</v>
      </c>
      <c r="CH327" s="59">
        <f t="shared" si="473"/>
        <v>0</v>
      </c>
      <c r="CI327" s="59">
        <f t="shared" si="474"/>
        <v>0</v>
      </c>
      <c r="CK327" s="59">
        <f t="shared" si="475"/>
        <v>0</v>
      </c>
      <c r="CL327" s="59">
        <f t="shared" si="476"/>
        <v>0</v>
      </c>
      <c r="CM327" s="59">
        <f t="shared" si="477"/>
        <v>0</v>
      </c>
      <c r="CN327" s="58">
        <f t="shared" si="478"/>
        <v>0</v>
      </c>
      <c r="CP327" s="59">
        <f t="shared" si="479"/>
        <v>0</v>
      </c>
      <c r="CQ327" s="59">
        <f t="shared" si="480"/>
        <v>0</v>
      </c>
      <c r="CR327" s="59">
        <f t="shared" si="481"/>
        <v>0</v>
      </c>
      <c r="CS327" s="58">
        <f t="shared" si="482"/>
        <v>0</v>
      </c>
      <c r="CU327" s="59">
        <f t="shared" si="483"/>
        <v>0</v>
      </c>
      <c r="CV327" s="59">
        <f t="shared" si="484"/>
        <v>0</v>
      </c>
      <c r="CX327" s="59">
        <f t="shared" si="485"/>
        <v>0</v>
      </c>
      <c r="CY327" s="59">
        <f t="shared" si="486"/>
        <v>0</v>
      </c>
      <c r="CZ327" s="58">
        <f t="shared" si="487"/>
        <v>0</v>
      </c>
      <c r="DB327" s="59">
        <f t="shared" si="488"/>
        <v>0</v>
      </c>
      <c r="DC327" s="59">
        <f t="shared" si="489"/>
        <v>0</v>
      </c>
      <c r="DD327" s="58">
        <f t="shared" si="490"/>
        <v>0</v>
      </c>
      <c r="DF327" s="58">
        <f t="shared" si="491"/>
        <v>0</v>
      </c>
      <c r="DH327" s="58">
        <f t="shared" si="492"/>
        <v>0</v>
      </c>
      <c r="DJ327" s="57">
        <f t="shared" si="493"/>
        <v>0</v>
      </c>
      <c r="DK327" s="57">
        <f t="shared" si="494"/>
        <v>0</v>
      </c>
      <c r="DL327" s="59">
        <f t="shared" si="495"/>
        <v>0</v>
      </c>
      <c r="DM327" s="58">
        <f t="shared" si="496"/>
        <v>0</v>
      </c>
      <c r="DO327" s="56">
        <f t="shared" si="497"/>
        <v>0</v>
      </c>
      <c r="DP327" s="14">
        <f t="shared" si="498"/>
        <v>0</v>
      </c>
      <c r="DQ327" s="59">
        <f t="shared" si="499"/>
        <v>0</v>
      </c>
      <c r="DR327" s="49">
        <f t="shared" si="500"/>
        <v>0</v>
      </c>
      <c r="DT327" s="58">
        <f t="shared" si="501"/>
        <v>0</v>
      </c>
      <c r="DU327" s="58"/>
      <c r="DV327" s="59">
        <f t="shared" si="502"/>
        <v>0</v>
      </c>
      <c r="DX327" s="58">
        <f t="shared" si="503"/>
        <v>0</v>
      </c>
      <c r="EA327" s="59">
        <f t="shared" si="504"/>
        <v>0</v>
      </c>
      <c r="EB327" s="59">
        <f t="shared" si="505"/>
        <v>0</v>
      </c>
      <c r="EC327" s="58">
        <f t="shared" si="506"/>
        <v>0</v>
      </c>
      <c r="EE327" s="29">
        <f t="shared" si="507"/>
        <v>0</v>
      </c>
      <c r="EF327" s="29">
        <f t="shared" si="508"/>
        <v>0</v>
      </c>
      <c r="EG327" s="58">
        <f t="shared" si="509"/>
        <v>0</v>
      </c>
      <c r="EI327" s="58">
        <f t="shared" si="510"/>
        <v>0</v>
      </c>
      <c r="EK327" s="59">
        <v>325</v>
      </c>
      <c r="EL327" s="59">
        <f>APE!$N$91*EO326</f>
        <v>0</v>
      </c>
      <c r="EM327" s="59">
        <f>IF(EK327&gt;APE!$O$91,0,IF(EK327&gt;APE!$P$91,IF(APE!$E$91="SAC",APE!$C$93/(APE!$O$91-APE!$P$91),IF(APE!$E$91="PRICE",IF(EK327&gt;APE!$D$91,EN327-EL327,EN327-EL327-APE!$C$95/APE!$D$91),0)),0))</f>
        <v>0</v>
      </c>
      <c r="EN327" s="59">
        <f>IF(EK327&gt;APE!$O$91,0,IF(APE!$E$91="SAC",EL327+EM327,IF(APE!$E$91="PRICE",IF(EK327&gt;APE!$P$91,APE!$C$93*APE!$G$91,EL327),0)))</f>
        <v>0</v>
      </c>
      <c r="EO327" s="59">
        <f t="shared" si="511"/>
        <v>0</v>
      </c>
    </row>
    <row r="328" spans="21:145" x14ac:dyDescent="0.25">
      <c r="U328" s="61">
        <f t="shared" si="434"/>
        <v>55212</v>
      </c>
      <c r="V328" s="25">
        <f t="shared" si="432"/>
        <v>2051</v>
      </c>
      <c r="W328" s="25">
        <f t="shared" si="433"/>
        <v>2</v>
      </c>
      <c r="X328" s="25"/>
      <c r="Y328" s="25"/>
      <c r="Z328" s="62">
        <f t="shared" si="435"/>
        <v>0</v>
      </c>
      <c r="AA328" s="62">
        <f t="shared" si="436"/>
        <v>0</v>
      </c>
      <c r="AB328" s="62">
        <f t="shared" si="437"/>
        <v>0</v>
      </c>
      <c r="AC328" s="33">
        <f t="shared" si="438"/>
        <v>0</v>
      </c>
      <c r="AD328" s="69">
        <f t="shared" si="439"/>
        <v>0.80524198638408673</v>
      </c>
      <c r="AE328" s="70">
        <f t="shared" si="440"/>
        <v>0</v>
      </c>
      <c r="AF328" s="25"/>
      <c r="AG328" s="25"/>
      <c r="AH328" s="25"/>
      <c r="AI328" s="25"/>
      <c r="AJ328" s="25"/>
      <c r="AK328" s="25"/>
      <c r="AL328" s="25"/>
      <c r="AM328" s="75">
        <f t="shared" si="431"/>
        <v>0</v>
      </c>
      <c r="AN328" s="25"/>
      <c r="AO328" s="74">
        <f t="shared" si="441"/>
        <v>0</v>
      </c>
      <c r="AP328" s="75">
        <f t="shared" si="442"/>
        <v>0</v>
      </c>
      <c r="AQ328" s="76">
        <f t="shared" si="443"/>
        <v>0</v>
      </c>
      <c r="AR328" s="25"/>
      <c r="AS328" s="75">
        <f t="shared" si="444"/>
        <v>0</v>
      </c>
      <c r="AT328" s="74">
        <f t="shared" si="445"/>
        <v>0</v>
      </c>
      <c r="AU328" s="33">
        <f t="shared" si="446"/>
        <v>0</v>
      </c>
      <c r="AV328" s="25"/>
      <c r="AW328" s="74">
        <f t="shared" si="447"/>
        <v>0</v>
      </c>
      <c r="AX328" s="75">
        <f t="shared" si="448"/>
        <v>0</v>
      </c>
      <c r="AY328" s="76">
        <f t="shared" si="449"/>
        <v>0</v>
      </c>
      <c r="BB328" s="59">
        <f t="shared" si="450"/>
        <v>0</v>
      </c>
      <c r="BC328" s="59">
        <f t="shared" si="451"/>
        <v>0</v>
      </c>
      <c r="BD328" s="59">
        <f t="shared" si="452"/>
        <v>0</v>
      </c>
      <c r="BF328" s="59">
        <f t="shared" si="453"/>
        <v>0</v>
      </c>
      <c r="BG328" s="59">
        <f t="shared" si="454"/>
        <v>0</v>
      </c>
      <c r="BH328" s="59">
        <f t="shared" si="455"/>
        <v>0</v>
      </c>
      <c r="BI328" s="58">
        <f t="shared" si="456"/>
        <v>0</v>
      </c>
      <c r="BK328" s="59">
        <f t="shared" si="457"/>
        <v>0</v>
      </c>
      <c r="BL328" s="59">
        <f t="shared" si="458"/>
        <v>0</v>
      </c>
      <c r="BM328" s="59">
        <f t="shared" si="459"/>
        <v>0</v>
      </c>
      <c r="BN328" s="58">
        <f t="shared" si="460"/>
        <v>0</v>
      </c>
      <c r="BP328" s="58">
        <f t="shared" si="461"/>
        <v>0</v>
      </c>
      <c r="BR328" s="57">
        <f t="shared" si="462"/>
        <v>0</v>
      </c>
      <c r="BS328" s="57">
        <f t="shared" si="463"/>
        <v>0</v>
      </c>
      <c r="BT328" s="59">
        <f t="shared" si="464"/>
        <v>0</v>
      </c>
      <c r="BU328" s="58">
        <f t="shared" si="465"/>
        <v>0</v>
      </c>
      <c r="BW328" s="56">
        <f t="shared" si="466"/>
        <v>0</v>
      </c>
      <c r="BX328" s="14">
        <f t="shared" si="467"/>
        <v>0</v>
      </c>
      <c r="BY328" s="59">
        <f t="shared" si="468"/>
        <v>0</v>
      </c>
      <c r="BZ328" s="58">
        <f t="shared" si="469"/>
        <v>0</v>
      </c>
      <c r="CB328" s="58">
        <f t="shared" si="470"/>
        <v>0</v>
      </c>
      <c r="CD328" s="58">
        <f t="shared" si="471"/>
        <v>0</v>
      </c>
      <c r="CG328" s="59">
        <f t="shared" si="472"/>
        <v>0</v>
      </c>
      <c r="CH328" s="59">
        <f t="shared" si="473"/>
        <v>0</v>
      </c>
      <c r="CI328" s="59">
        <f t="shared" si="474"/>
        <v>0</v>
      </c>
      <c r="CK328" s="59">
        <f t="shared" si="475"/>
        <v>0</v>
      </c>
      <c r="CL328" s="59">
        <f t="shared" si="476"/>
        <v>0</v>
      </c>
      <c r="CM328" s="59">
        <f t="shared" si="477"/>
        <v>0</v>
      </c>
      <c r="CN328" s="58">
        <f t="shared" si="478"/>
        <v>0</v>
      </c>
      <c r="CP328" s="59">
        <f t="shared" si="479"/>
        <v>0</v>
      </c>
      <c r="CQ328" s="59">
        <f t="shared" si="480"/>
        <v>0</v>
      </c>
      <c r="CR328" s="59">
        <f t="shared" si="481"/>
        <v>0</v>
      </c>
      <c r="CS328" s="58">
        <f t="shared" si="482"/>
        <v>0</v>
      </c>
      <c r="CU328" s="59">
        <f t="shared" si="483"/>
        <v>0</v>
      </c>
      <c r="CV328" s="59">
        <f t="shared" si="484"/>
        <v>0</v>
      </c>
      <c r="CX328" s="59">
        <f t="shared" si="485"/>
        <v>0</v>
      </c>
      <c r="CY328" s="59">
        <f t="shared" si="486"/>
        <v>0</v>
      </c>
      <c r="CZ328" s="58">
        <f t="shared" si="487"/>
        <v>0</v>
      </c>
      <c r="DB328" s="59">
        <f t="shared" si="488"/>
        <v>0</v>
      </c>
      <c r="DC328" s="59">
        <f t="shared" si="489"/>
        <v>0</v>
      </c>
      <c r="DD328" s="58">
        <f t="shared" si="490"/>
        <v>0</v>
      </c>
      <c r="DF328" s="58">
        <f t="shared" si="491"/>
        <v>0</v>
      </c>
      <c r="DH328" s="58">
        <f t="shared" si="492"/>
        <v>0</v>
      </c>
      <c r="DJ328" s="57">
        <f t="shared" si="493"/>
        <v>0</v>
      </c>
      <c r="DK328" s="57">
        <f t="shared" si="494"/>
        <v>0</v>
      </c>
      <c r="DL328" s="59">
        <f t="shared" si="495"/>
        <v>0</v>
      </c>
      <c r="DM328" s="58">
        <f t="shared" si="496"/>
        <v>0</v>
      </c>
      <c r="DO328" s="56">
        <f t="shared" si="497"/>
        <v>0</v>
      </c>
      <c r="DP328" s="14">
        <f t="shared" si="498"/>
        <v>0</v>
      </c>
      <c r="DQ328" s="59">
        <f t="shared" si="499"/>
        <v>0</v>
      </c>
      <c r="DR328" s="49">
        <f t="shared" si="500"/>
        <v>0</v>
      </c>
      <c r="DT328" s="58">
        <f t="shared" si="501"/>
        <v>0</v>
      </c>
      <c r="DU328" s="58"/>
      <c r="DV328" s="59">
        <f t="shared" si="502"/>
        <v>0</v>
      </c>
      <c r="DX328" s="58">
        <f t="shared" si="503"/>
        <v>0</v>
      </c>
      <c r="EA328" s="59">
        <f t="shared" si="504"/>
        <v>0</v>
      </c>
      <c r="EB328" s="59">
        <f t="shared" si="505"/>
        <v>0</v>
      </c>
      <c r="EC328" s="58">
        <f t="shared" si="506"/>
        <v>0</v>
      </c>
      <c r="EE328" s="29">
        <f t="shared" si="507"/>
        <v>0</v>
      </c>
      <c r="EF328" s="29">
        <f t="shared" si="508"/>
        <v>0</v>
      </c>
      <c r="EG328" s="58">
        <f t="shared" si="509"/>
        <v>0</v>
      </c>
      <c r="EI328" s="58">
        <f t="shared" si="510"/>
        <v>0</v>
      </c>
      <c r="EK328" s="59">
        <v>326</v>
      </c>
      <c r="EL328" s="59">
        <f>APE!$N$91*EO327</f>
        <v>0</v>
      </c>
      <c r="EM328" s="59">
        <f>IF(EK328&gt;APE!$O$91,0,IF(EK328&gt;APE!$P$91,IF(APE!$E$91="SAC",APE!$C$93/(APE!$O$91-APE!$P$91),IF(APE!$E$91="PRICE",IF(EK328&gt;APE!$D$91,EN328-EL328,EN328-EL328-APE!$C$95/APE!$D$91),0)),0))</f>
        <v>0</v>
      </c>
      <c r="EN328" s="59">
        <f>IF(EK328&gt;APE!$O$91,0,IF(APE!$E$91="SAC",EL328+EM328,IF(APE!$E$91="PRICE",IF(EK328&gt;APE!$P$91,APE!$C$93*APE!$G$91,EL328),0)))</f>
        <v>0</v>
      </c>
      <c r="EO328" s="59">
        <f t="shared" si="511"/>
        <v>0</v>
      </c>
    </row>
    <row r="329" spans="21:145" x14ac:dyDescent="0.25">
      <c r="U329" s="61">
        <f t="shared" si="434"/>
        <v>55243</v>
      </c>
      <c r="V329" s="25">
        <f t="shared" si="432"/>
        <v>2051</v>
      </c>
      <c r="W329" s="25">
        <f t="shared" si="433"/>
        <v>3</v>
      </c>
      <c r="X329" s="25"/>
      <c r="Y329" s="25"/>
      <c r="Z329" s="62">
        <f t="shared" si="435"/>
        <v>0</v>
      </c>
      <c r="AA329" s="62">
        <f t="shared" si="436"/>
        <v>0</v>
      </c>
      <c r="AB329" s="62">
        <f t="shared" si="437"/>
        <v>0</v>
      </c>
      <c r="AC329" s="33">
        <f t="shared" si="438"/>
        <v>0</v>
      </c>
      <c r="AD329" s="69">
        <f t="shared" si="439"/>
        <v>0.80470711676023099</v>
      </c>
      <c r="AE329" s="70">
        <f t="shared" si="440"/>
        <v>0</v>
      </c>
      <c r="AF329" s="25"/>
      <c r="AG329" s="25"/>
      <c r="AH329" s="25"/>
      <c r="AI329" s="25"/>
      <c r="AJ329" s="25"/>
      <c r="AK329" s="25"/>
      <c r="AL329" s="25"/>
      <c r="AM329" s="75">
        <f t="shared" si="431"/>
        <v>0</v>
      </c>
      <c r="AN329" s="25"/>
      <c r="AO329" s="74">
        <f t="shared" si="441"/>
        <v>0</v>
      </c>
      <c r="AP329" s="75">
        <f t="shared" si="442"/>
        <v>0</v>
      </c>
      <c r="AQ329" s="76">
        <f t="shared" si="443"/>
        <v>0</v>
      </c>
      <c r="AR329" s="25"/>
      <c r="AS329" s="75">
        <f t="shared" si="444"/>
        <v>0</v>
      </c>
      <c r="AT329" s="74">
        <f t="shared" si="445"/>
        <v>0</v>
      </c>
      <c r="AU329" s="33">
        <f t="shared" si="446"/>
        <v>0</v>
      </c>
      <c r="AV329" s="25"/>
      <c r="AW329" s="74">
        <f t="shared" si="447"/>
        <v>0</v>
      </c>
      <c r="AX329" s="75">
        <f t="shared" si="448"/>
        <v>0</v>
      </c>
      <c r="AY329" s="76">
        <f t="shared" si="449"/>
        <v>0</v>
      </c>
      <c r="BB329" s="59">
        <f t="shared" si="450"/>
        <v>0</v>
      </c>
      <c r="BC329" s="59">
        <f t="shared" si="451"/>
        <v>0</v>
      </c>
      <c r="BD329" s="59">
        <f t="shared" si="452"/>
        <v>0</v>
      </c>
      <c r="BF329" s="59">
        <f t="shared" si="453"/>
        <v>0</v>
      </c>
      <c r="BG329" s="59">
        <f t="shared" si="454"/>
        <v>0</v>
      </c>
      <c r="BH329" s="59">
        <f t="shared" si="455"/>
        <v>0</v>
      </c>
      <c r="BI329" s="58">
        <f t="shared" si="456"/>
        <v>0</v>
      </c>
      <c r="BK329" s="59">
        <f t="shared" si="457"/>
        <v>0</v>
      </c>
      <c r="BL329" s="59">
        <f t="shared" si="458"/>
        <v>0</v>
      </c>
      <c r="BM329" s="59">
        <f t="shared" si="459"/>
        <v>0</v>
      </c>
      <c r="BN329" s="58">
        <f t="shared" si="460"/>
        <v>0</v>
      </c>
      <c r="BP329" s="58">
        <f t="shared" si="461"/>
        <v>0</v>
      </c>
      <c r="BR329" s="57">
        <f t="shared" si="462"/>
        <v>0</v>
      </c>
      <c r="BS329" s="57">
        <f t="shared" si="463"/>
        <v>0</v>
      </c>
      <c r="BT329" s="59">
        <f t="shared" si="464"/>
        <v>0</v>
      </c>
      <c r="BU329" s="58">
        <f t="shared" si="465"/>
        <v>0</v>
      </c>
      <c r="BW329" s="56">
        <f t="shared" si="466"/>
        <v>0</v>
      </c>
      <c r="BX329" s="14">
        <f t="shared" si="467"/>
        <v>0</v>
      </c>
      <c r="BY329" s="59">
        <f t="shared" si="468"/>
        <v>0</v>
      </c>
      <c r="BZ329" s="58">
        <f t="shared" si="469"/>
        <v>0</v>
      </c>
      <c r="CB329" s="58">
        <f t="shared" si="470"/>
        <v>0</v>
      </c>
      <c r="CD329" s="58">
        <f t="shared" si="471"/>
        <v>0</v>
      </c>
      <c r="CG329" s="59">
        <f t="shared" si="472"/>
        <v>0</v>
      </c>
      <c r="CH329" s="59">
        <f t="shared" si="473"/>
        <v>0</v>
      </c>
      <c r="CI329" s="59">
        <f t="shared" si="474"/>
        <v>0</v>
      </c>
      <c r="CK329" s="59">
        <f t="shared" si="475"/>
        <v>0</v>
      </c>
      <c r="CL329" s="59">
        <f t="shared" si="476"/>
        <v>0</v>
      </c>
      <c r="CM329" s="59">
        <f t="shared" si="477"/>
        <v>0</v>
      </c>
      <c r="CN329" s="58">
        <f t="shared" si="478"/>
        <v>0</v>
      </c>
      <c r="CP329" s="59">
        <f t="shared" si="479"/>
        <v>0</v>
      </c>
      <c r="CQ329" s="59">
        <f t="shared" si="480"/>
        <v>0</v>
      </c>
      <c r="CR329" s="59">
        <f t="shared" si="481"/>
        <v>0</v>
      </c>
      <c r="CS329" s="58">
        <f t="shared" si="482"/>
        <v>0</v>
      </c>
      <c r="CU329" s="59">
        <f t="shared" si="483"/>
        <v>0</v>
      </c>
      <c r="CV329" s="59">
        <f t="shared" si="484"/>
        <v>0</v>
      </c>
      <c r="CX329" s="59">
        <f t="shared" si="485"/>
        <v>0</v>
      </c>
      <c r="CY329" s="59">
        <f t="shared" si="486"/>
        <v>0</v>
      </c>
      <c r="CZ329" s="58">
        <f t="shared" si="487"/>
        <v>0</v>
      </c>
      <c r="DB329" s="59">
        <f t="shared" si="488"/>
        <v>0</v>
      </c>
      <c r="DC329" s="59">
        <f t="shared" si="489"/>
        <v>0</v>
      </c>
      <c r="DD329" s="58">
        <f t="shared" si="490"/>
        <v>0</v>
      </c>
      <c r="DF329" s="58">
        <f t="shared" si="491"/>
        <v>0</v>
      </c>
      <c r="DH329" s="58">
        <f t="shared" si="492"/>
        <v>0</v>
      </c>
      <c r="DJ329" s="57">
        <f t="shared" si="493"/>
        <v>0</v>
      </c>
      <c r="DK329" s="57">
        <f t="shared" si="494"/>
        <v>0</v>
      </c>
      <c r="DL329" s="59">
        <f t="shared" si="495"/>
        <v>0</v>
      </c>
      <c r="DM329" s="58">
        <f t="shared" si="496"/>
        <v>0</v>
      </c>
      <c r="DO329" s="56">
        <f t="shared" si="497"/>
        <v>0</v>
      </c>
      <c r="DP329" s="14">
        <f t="shared" si="498"/>
        <v>0</v>
      </c>
      <c r="DQ329" s="59">
        <f t="shared" si="499"/>
        <v>0</v>
      </c>
      <c r="DR329" s="49">
        <f t="shared" si="500"/>
        <v>0</v>
      </c>
      <c r="DT329" s="58">
        <f t="shared" si="501"/>
        <v>0</v>
      </c>
      <c r="DU329" s="58"/>
      <c r="DV329" s="59">
        <f t="shared" si="502"/>
        <v>0</v>
      </c>
      <c r="DX329" s="58">
        <f t="shared" si="503"/>
        <v>0</v>
      </c>
      <c r="EA329" s="59">
        <f t="shared" si="504"/>
        <v>0</v>
      </c>
      <c r="EB329" s="59">
        <f t="shared" si="505"/>
        <v>0</v>
      </c>
      <c r="EC329" s="58">
        <f t="shared" si="506"/>
        <v>0</v>
      </c>
      <c r="EE329" s="29">
        <f t="shared" si="507"/>
        <v>0</v>
      </c>
      <c r="EF329" s="29">
        <f t="shared" si="508"/>
        <v>0</v>
      </c>
      <c r="EG329" s="58">
        <f t="shared" si="509"/>
        <v>0</v>
      </c>
      <c r="EI329" s="58">
        <f t="shared" si="510"/>
        <v>0</v>
      </c>
      <c r="EK329" s="59">
        <v>327</v>
      </c>
      <c r="EL329" s="59">
        <f>APE!$N$91*EO328</f>
        <v>0</v>
      </c>
      <c r="EM329" s="59">
        <f>IF(EK329&gt;APE!$O$91,0,IF(EK329&gt;APE!$P$91,IF(APE!$E$91="SAC",APE!$C$93/(APE!$O$91-APE!$P$91),IF(APE!$E$91="PRICE",IF(EK329&gt;APE!$D$91,EN329-EL329,EN329-EL329-APE!$C$95/APE!$D$91),0)),0))</f>
        <v>0</v>
      </c>
      <c r="EN329" s="59">
        <f>IF(EK329&gt;APE!$O$91,0,IF(APE!$E$91="SAC",EL329+EM329,IF(APE!$E$91="PRICE",IF(EK329&gt;APE!$P$91,APE!$C$93*APE!$G$91,EL329),0)))</f>
        <v>0</v>
      </c>
      <c r="EO329" s="59">
        <f t="shared" si="511"/>
        <v>0</v>
      </c>
    </row>
    <row r="330" spans="21:145" x14ac:dyDescent="0.25">
      <c r="U330" s="61">
        <f t="shared" si="434"/>
        <v>55273</v>
      </c>
      <c r="V330" s="25">
        <f t="shared" si="432"/>
        <v>2051</v>
      </c>
      <c r="W330" s="25">
        <f t="shared" si="433"/>
        <v>4</v>
      </c>
      <c r="X330" s="25"/>
      <c r="Y330" s="25"/>
      <c r="Z330" s="62">
        <f t="shared" si="435"/>
        <v>0</v>
      </c>
      <c r="AA330" s="62">
        <f t="shared" si="436"/>
        <v>0</v>
      </c>
      <c r="AB330" s="62">
        <f t="shared" si="437"/>
        <v>0</v>
      </c>
      <c r="AC330" s="33">
        <f t="shared" si="438"/>
        <v>0</v>
      </c>
      <c r="AD330" s="69">
        <f t="shared" si="439"/>
        <v>0.80417260241530919</v>
      </c>
      <c r="AE330" s="70">
        <f t="shared" si="440"/>
        <v>0</v>
      </c>
      <c r="AF330" s="25"/>
      <c r="AG330" s="25"/>
      <c r="AH330" s="25"/>
      <c r="AI330" s="25"/>
      <c r="AJ330" s="25"/>
      <c r="AK330" s="25"/>
      <c r="AL330" s="25"/>
      <c r="AM330" s="75">
        <f t="shared" si="431"/>
        <v>0</v>
      </c>
      <c r="AN330" s="25"/>
      <c r="AO330" s="74">
        <f t="shared" si="441"/>
        <v>0</v>
      </c>
      <c r="AP330" s="75">
        <f t="shared" si="442"/>
        <v>0</v>
      </c>
      <c r="AQ330" s="76">
        <f t="shared" si="443"/>
        <v>0</v>
      </c>
      <c r="AR330" s="25"/>
      <c r="AS330" s="75">
        <f t="shared" si="444"/>
        <v>0</v>
      </c>
      <c r="AT330" s="74">
        <f t="shared" si="445"/>
        <v>0</v>
      </c>
      <c r="AU330" s="33">
        <f t="shared" si="446"/>
        <v>0</v>
      </c>
      <c r="AV330" s="25"/>
      <c r="AW330" s="74">
        <f t="shared" si="447"/>
        <v>0</v>
      </c>
      <c r="AX330" s="75">
        <f t="shared" si="448"/>
        <v>0</v>
      </c>
      <c r="AY330" s="76">
        <f t="shared" si="449"/>
        <v>0</v>
      </c>
      <c r="BB330" s="59">
        <f t="shared" si="450"/>
        <v>0</v>
      </c>
      <c r="BC330" s="59">
        <f t="shared" si="451"/>
        <v>0</v>
      </c>
      <c r="BD330" s="59">
        <f t="shared" si="452"/>
        <v>0</v>
      </c>
      <c r="BF330" s="59">
        <f t="shared" si="453"/>
        <v>0</v>
      </c>
      <c r="BG330" s="59">
        <f t="shared" si="454"/>
        <v>0</v>
      </c>
      <c r="BH330" s="59">
        <f t="shared" si="455"/>
        <v>0</v>
      </c>
      <c r="BI330" s="58">
        <f t="shared" si="456"/>
        <v>0</v>
      </c>
      <c r="BK330" s="59">
        <f t="shared" si="457"/>
        <v>0</v>
      </c>
      <c r="BL330" s="59">
        <f t="shared" si="458"/>
        <v>0</v>
      </c>
      <c r="BM330" s="59">
        <f t="shared" si="459"/>
        <v>0</v>
      </c>
      <c r="BN330" s="58">
        <f t="shared" si="460"/>
        <v>0</v>
      </c>
      <c r="BP330" s="58">
        <f t="shared" si="461"/>
        <v>0</v>
      </c>
      <c r="BR330" s="57">
        <f t="shared" si="462"/>
        <v>0</v>
      </c>
      <c r="BS330" s="57">
        <f t="shared" si="463"/>
        <v>0</v>
      </c>
      <c r="BT330" s="59">
        <f t="shared" si="464"/>
        <v>0</v>
      </c>
      <c r="BU330" s="58">
        <f t="shared" si="465"/>
        <v>0</v>
      </c>
      <c r="BW330" s="56">
        <f t="shared" si="466"/>
        <v>0</v>
      </c>
      <c r="BX330" s="14">
        <f t="shared" si="467"/>
        <v>0</v>
      </c>
      <c r="BY330" s="59">
        <f t="shared" si="468"/>
        <v>0</v>
      </c>
      <c r="BZ330" s="58">
        <f t="shared" si="469"/>
        <v>0</v>
      </c>
      <c r="CB330" s="58">
        <f t="shared" si="470"/>
        <v>0</v>
      </c>
      <c r="CD330" s="58">
        <f t="shared" si="471"/>
        <v>0</v>
      </c>
      <c r="CG330" s="59">
        <f t="shared" si="472"/>
        <v>0</v>
      </c>
      <c r="CH330" s="59">
        <f t="shared" si="473"/>
        <v>0</v>
      </c>
      <c r="CI330" s="59">
        <f t="shared" si="474"/>
        <v>0</v>
      </c>
      <c r="CK330" s="59">
        <f t="shared" si="475"/>
        <v>0</v>
      </c>
      <c r="CL330" s="59">
        <f t="shared" si="476"/>
        <v>0</v>
      </c>
      <c r="CM330" s="59">
        <f t="shared" si="477"/>
        <v>0</v>
      </c>
      <c r="CN330" s="58">
        <f t="shared" si="478"/>
        <v>0</v>
      </c>
      <c r="CP330" s="59">
        <f t="shared" si="479"/>
        <v>0</v>
      </c>
      <c r="CQ330" s="59">
        <f t="shared" si="480"/>
        <v>0</v>
      </c>
      <c r="CR330" s="59">
        <f t="shared" si="481"/>
        <v>0</v>
      </c>
      <c r="CS330" s="58">
        <f t="shared" si="482"/>
        <v>0</v>
      </c>
      <c r="CU330" s="59">
        <f t="shared" si="483"/>
        <v>0</v>
      </c>
      <c r="CV330" s="59">
        <f t="shared" si="484"/>
        <v>0</v>
      </c>
      <c r="CX330" s="59">
        <f t="shared" si="485"/>
        <v>0</v>
      </c>
      <c r="CY330" s="59">
        <f t="shared" si="486"/>
        <v>0</v>
      </c>
      <c r="CZ330" s="58">
        <f t="shared" si="487"/>
        <v>0</v>
      </c>
      <c r="DB330" s="59">
        <f t="shared" si="488"/>
        <v>0</v>
      </c>
      <c r="DC330" s="59">
        <f t="shared" si="489"/>
        <v>0</v>
      </c>
      <c r="DD330" s="58">
        <f t="shared" si="490"/>
        <v>0</v>
      </c>
      <c r="DF330" s="58">
        <f t="shared" si="491"/>
        <v>0</v>
      </c>
      <c r="DH330" s="58">
        <f t="shared" si="492"/>
        <v>0</v>
      </c>
      <c r="DJ330" s="57">
        <f t="shared" si="493"/>
        <v>0</v>
      </c>
      <c r="DK330" s="57">
        <f t="shared" si="494"/>
        <v>0</v>
      </c>
      <c r="DL330" s="59">
        <f t="shared" si="495"/>
        <v>0</v>
      </c>
      <c r="DM330" s="58">
        <f t="shared" si="496"/>
        <v>0</v>
      </c>
      <c r="DO330" s="56">
        <f t="shared" si="497"/>
        <v>0</v>
      </c>
      <c r="DP330" s="14">
        <f t="shared" si="498"/>
        <v>0</v>
      </c>
      <c r="DQ330" s="59">
        <f t="shared" si="499"/>
        <v>0</v>
      </c>
      <c r="DR330" s="49">
        <f t="shared" si="500"/>
        <v>0</v>
      </c>
      <c r="DT330" s="58">
        <f t="shared" si="501"/>
        <v>0</v>
      </c>
      <c r="DU330" s="58"/>
      <c r="DV330" s="59">
        <f t="shared" si="502"/>
        <v>0</v>
      </c>
      <c r="DX330" s="58">
        <f t="shared" si="503"/>
        <v>0</v>
      </c>
      <c r="EA330" s="59">
        <f t="shared" si="504"/>
        <v>0</v>
      </c>
      <c r="EB330" s="59">
        <f t="shared" si="505"/>
        <v>0</v>
      </c>
      <c r="EC330" s="58">
        <f t="shared" si="506"/>
        <v>0</v>
      </c>
      <c r="EE330" s="29">
        <f t="shared" si="507"/>
        <v>0</v>
      </c>
      <c r="EF330" s="29">
        <f t="shared" si="508"/>
        <v>0</v>
      </c>
      <c r="EG330" s="58">
        <f t="shared" si="509"/>
        <v>0</v>
      </c>
      <c r="EI330" s="58">
        <f t="shared" si="510"/>
        <v>0</v>
      </c>
      <c r="EK330" s="59">
        <v>328</v>
      </c>
      <c r="EL330" s="59">
        <f>APE!$N$91*EO329</f>
        <v>0</v>
      </c>
      <c r="EM330" s="59">
        <f>IF(EK330&gt;APE!$O$91,0,IF(EK330&gt;APE!$P$91,IF(APE!$E$91="SAC",APE!$C$93/(APE!$O$91-APE!$P$91),IF(APE!$E$91="PRICE",IF(EK330&gt;APE!$D$91,EN330-EL330,EN330-EL330-APE!$C$95/APE!$D$91),0)),0))</f>
        <v>0</v>
      </c>
      <c r="EN330" s="59">
        <f>IF(EK330&gt;APE!$O$91,0,IF(APE!$E$91="SAC",EL330+EM330,IF(APE!$E$91="PRICE",IF(EK330&gt;APE!$P$91,APE!$C$93*APE!$G$91,EL330),0)))</f>
        <v>0</v>
      </c>
      <c r="EO330" s="59">
        <f t="shared" si="511"/>
        <v>0</v>
      </c>
    </row>
    <row r="331" spans="21:145" x14ac:dyDescent="0.25">
      <c r="U331" s="61">
        <f t="shared" si="434"/>
        <v>55304</v>
      </c>
      <c r="V331" s="25">
        <f t="shared" si="432"/>
        <v>2051</v>
      </c>
      <c r="W331" s="25">
        <f t="shared" si="433"/>
        <v>5</v>
      </c>
      <c r="X331" s="25"/>
      <c r="Y331" s="25"/>
      <c r="Z331" s="62">
        <f t="shared" si="435"/>
        <v>0</v>
      </c>
      <c r="AA331" s="62">
        <f t="shared" si="436"/>
        <v>0</v>
      </c>
      <c r="AB331" s="62">
        <f t="shared" si="437"/>
        <v>0</v>
      </c>
      <c r="AC331" s="33">
        <f t="shared" si="438"/>
        <v>0</v>
      </c>
      <c r="AD331" s="69">
        <f t="shared" si="439"/>
        <v>0.80363844311333288</v>
      </c>
      <c r="AE331" s="70">
        <f t="shared" si="440"/>
        <v>0</v>
      </c>
      <c r="AF331" s="25"/>
      <c r="AG331" s="25"/>
      <c r="AH331" s="25"/>
      <c r="AI331" s="25"/>
      <c r="AJ331" s="25"/>
      <c r="AK331" s="25"/>
      <c r="AL331" s="25"/>
      <c r="AM331" s="75">
        <f t="shared" si="431"/>
        <v>0</v>
      </c>
      <c r="AN331" s="25"/>
      <c r="AO331" s="74">
        <f t="shared" si="441"/>
        <v>0</v>
      </c>
      <c r="AP331" s="75">
        <f t="shared" si="442"/>
        <v>0</v>
      </c>
      <c r="AQ331" s="76">
        <f t="shared" si="443"/>
        <v>0</v>
      </c>
      <c r="AR331" s="25"/>
      <c r="AS331" s="75">
        <f t="shared" si="444"/>
        <v>0</v>
      </c>
      <c r="AT331" s="74">
        <f t="shared" si="445"/>
        <v>0</v>
      </c>
      <c r="AU331" s="33">
        <f t="shared" si="446"/>
        <v>0</v>
      </c>
      <c r="AV331" s="25"/>
      <c r="AW331" s="74">
        <f t="shared" si="447"/>
        <v>0</v>
      </c>
      <c r="AX331" s="75">
        <f t="shared" si="448"/>
        <v>0</v>
      </c>
      <c r="AY331" s="76">
        <f t="shared" si="449"/>
        <v>0</v>
      </c>
      <c r="BB331" s="59">
        <f t="shared" si="450"/>
        <v>0</v>
      </c>
      <c r="BC331" s="59">
        <f t="shared" si="451"/>
        <v>0</v>
      </c>
      <c r="BD331" s="59">
        <f t="shared" si="452"/>
        <v>0</v>
      </c>
      <c r="BF331" s="59">
        <f t="shared" si="453"/>
        <v>0</v>
      </c>
      <c r="BG331" s="59">
        <f t="shared" si="454"/>
        <v>0</v>
      </c>
      <c r="BH331" s="59">
        <f t="shared" si="455"/>
        <v>0</v>
      </c>
      <c r="BI331" s="58">
        <f t="shared" si="456"/>
        <v>0</v>
      </c>
      <c r="BK331" s="59">
        <f t="shared" si="457"/>
        <v>0</v>
      </c>
      <c r="BL331" s="59">
        <f t="shared" si="458"/>
        <v>0</v>
      </c>
      <c r="BM331" s="59">
        <f t="shared" si="459"/>
        <v>0</v>
      </c>
      <c r="BN331" s="58">
        <f t="shared" si="460"/>
        <v>0</v>
      </c>
      <c r="BP331" s="58">
        <f t="shared" si="461"/>
        <v>0</v>
      </c>
      <c r="BR331" s="57">
        <f t="shared" si="462"/>
        <v>0</v>
      </c>
      <c r="BS331" s="57">
        <f t="shared" si="463"/>
        <v>0</v>
      </c>
      <c r="BT331" s="59">
        <f t="shared" si="464"/>
        <v>0</v>
      </c>
      <c r="BU331" s="58">
        <f t="shared" si="465"/>
        <v>0</v>
      </c>
      <c r="BW331" s="56">
        <f t="shared" si="466"/>
        <v>0</v>
      </c>
      <c r="BX331" s="14">
        <f t="shared" si="467"/>
        <v>0</v>
      </c>
      <c r="BY331" s="59">
        <f t="shared" si="468"/>
        <v>0</v>
      </c>
      <c r="BZ331" s="58">
        <f t="shared" si="469"/>
        <v>0</v>
      </c>
      <c r="CB331" s="58">
        <f t="shared" si="470"/>
        <v>0</v>
      </c>
      <c r="CD331" s="58">
        <f t="shared" si="471"/>
        <v>0</v>
      </c>
      <c r="CG331" s="59">
        <f t="shared" si="472"/>
        <v>0</v>
      </c>
      <c r="CH331" s="59">
        <f t="shared" si="473"/>
        <v>0</v>
      </c>
      <c r="CI331" s="59">
        <f t="shared" si="474"/>
        <v>0</v>
      </c>
      <c r="CK331" s="59">
        <f t="shared" si="475"/>
        <v>0</v>
      </c>
      <c r="CL331" s="59">
        <f t="shared" si="476"/>
        <v>0</v>
      </c>
      <c r="CM331" s="59">
        <f t="shared" si="477"/>
        <v>0</v>
      </c>
      <c r="CN331" s="58">
        <f t="shared" si="478"/>
        <v>0</v>
      </c>
      <c r="CP331" s="59">
        <f t="shared" si="479"/>
        <v>0</v>
      </c>
      <c r="CQ331" s="59">
        <f t="shared" si="480"/>
        <v>0</v>
      </c>
      <c r="CR331" s="59">
        <f t="shared" si="481"/>
        <v>0</v>
      </c>
      <c r="CS331" s="58">
        <f t="shared" si="482"/>
        <v>0</v>
      </c>
      <c r="CU331" s="59">
        <f t="shared" si="483"/>
        <v>0</v>
      </c>
      <c r="CV331" s="59">
        <f t="shared" si="484"/>
        <v>0</v>
      </c>
      <c r="CX331" s="59">
        <f t="shared" si="485"/>
        <v>0</v>
      </c>
      <c r="CY331" s="59">
        <f t="shared" si="486"/>
        <v>0</v>
      </c>
      <c r="CZ331" s="58">
        <f t="shared" si="487"/>
        <v>0</v>
      </c>
      <c r="DB331" s="59">
        <f t="shared" si="488"/>
        <v>0</v>
      </c>
      <c r="DC331" s="59">
        <f t="shared" si="489"/>
        <v>0</v>
      </c>
      <c r="DD331" s="58">
        <f t="shared" si="490"/>
        <v>0</v>
      </c>
      <c r="DF331" s="58">
        <f t="shared" si="491"/>
        <v>0</v>
      </c>
      <c r="DH331" s="58">
        <f t="shared" si="492"/>
        <v>0</v>
      </c>
      <c r="DJ331" s="57">
        <f t="shared" si="493"/>
        <v>0</v>
      </c>
      <c r="DK331" s="57">
        <f t="shared" si="494"/>
        <v>0</v>
      </c>
      <c r="DL331" s="59">
        <f t="shared" si="495"/>
        <v>0</v>
      </c>
      <c r="DM331" s="58">
        <f t="shared" si="496"/>
        <v>0</v>
      </c>
      <c r="DO331" s="56">
        <f t="shared" si="497"/>
        <v>0</v>
      </c>
      <c r="DP331" s="14">
        <f t="shared" si="498"/>
        <v>0</v>
      </c>
      <c r="DQ331" s="59">
        <f t="shared" si="499"/>
        <v>0</v>
      </c>
      <c r="DR331" s="49">
        <f t="shared" si="500"/>
        <v>0</v>
      </c>
      <c r="DT331" s="58">
        <f t="shared" si="501"/>
        <v>0</v>
      </c>
      <c r="DU331" s="58"/>
      <c r="DV331" s="59">
        <f t="shared" si="502"/>
        <v>0</v>
      </c>
      <c r="DX331" s="58">
        <f t="shared" si="503"/>
        <v>0</v>
      </c>
      <c r="EA331" s="59">
        <f t="shared" si="504"/>
        <v>0</v>
      </c>
      <c r="EB331" s="59">
        <f t="shared" si="505"/>
        <v>0</v>
      </c>
      <c r="EC331" s="58">
        <f t="shared" si="506"/>
        <v>0</v>
      </c>
      <c r="EE331" s="29">
        <f t="shared" si="507"/>
        <v>0</v>
      </c>
      <c r="EF331" s="29">
        <f t="shared" si="508"/>
        <v>0</v>
      </c>
      <c r="EG331" s="58">
        <f t="shared" si="509"/>
        <v>0</v>
      </c>
      <c r="EI331" s="58">
        <f t="shared" si="510"/>
        <v>0</v>
      </c>
      <c r="EK331" s="59">
        <v>329</v>
      </c>
      <c r="EL331" s="59">
        <f>APE!$N$91*EO330</f>
        <v>0</v>
      </c>
      <c r="EM331" s="59">
        <f>IF(EK331&gt;APE!$O$91,0,IF(EK331&gt;APE!$P$91,IF(APE!$E$91="SAC",APE!$C$93/(APE!$O$91-APE!$P$91),IF(APE!$E$91="PRICE",IF(EK331&gt;APE!$D$91,EN331-EL331,EN331-EL331-APE!$C$95/APE!$D$91),0)),0))</f>
        <v>0</v>
      </c>
      <c r="EN331" s="59">
        <f>IF(EK331&gt;APE!$O$91,0,IF(APE!$E$91="SAC",EL331+EM331,IF(APE!$E$91="PRICE",IF(EK331&gt;APE!$P$91,APE!$C$93*APE!$G$91,EL331),0)))</f>
        <v>0</v>
      </c>
      <c r="EO331" s="59">
        <f t="shared" si="511"/>
        <v>0</v>
      </c>
    </row>
    <row r="332" spans="21:145" x14ac:dyDescent="0.25">
      <c r="U332" s="61">
        <f t="shared" si="434"/>
        <v>55334</v>
      </c>
      <c r="V332" s="25">
        <f t="shared" si="432"/>
        <v>2051</v>
      </c>
      <c r="W332" s="25">
        <f t="shared" si="433"/>
        <v>6</v>
      </c>
      <c r="X332" s="25"/>
      <c r="Y332" s="25"/>
      <c r="Z332" s="62">
        <f t="shared" si="435"/>
        <v>0</v>
      </c>
      <c r="AA332" s="62">
        <f t="shared" si="436"/>
        <v>0</v>
      </c>
      <c r="AB332" s="62">
        <f t="shared" si="437"/>
        <v>0</v>
      </c>
      <c r="AC332" s="33">
        <f t="shared" si="438"/>
        <v>0</v>
      </c>
      <c r="AD332" s="69">
        <f t="shared" si="439"/>
        <v>0.80310463861847015</v>
      </c>
      <c r="AE332" s="70">
        <f t="shared" si="440"/>
        <v>0</v>
      </c>
      <c r="AF332" s="25"/>
      <c r="AG332" s="25"/>
      <c r="AH332" s="25"/>
      <c r="AI332" s="25"/>
      <c r="AJ332" s="25"/>
      <c r="AK332" s="25"/>
      <c r="AL332" s="25"/>
      <c r="AM332" s="75">
        <f t="shared" si="431"/>
        <v>0</v>
      </c>
      <c r="AN332" s="25"/>
      <c r="AO332" s="74">
        <f t="shared" si="441"/>
        <v>0</v>
      </c>
      <c r="AP332" s="75">
        <f t="shared" si="442"/>
        <v>0</v>
      </c>
      <c r="AQ332" s="76">
        <f t="shared" si="443"/>
        <v>0</v>
      </c>
      <c r="AR332" s="25"/>
      <c r="AS332" s="75">
        <f t="shared" si="444"/>
        <v>0</v>
      </c>
      <c r="AT332" s="74">
        <f t="shared" si="445"/>
        <v>0</v>
      </c>
      <c r="AU332" s="33">
        <f t="shared" si="446"/>
        <v>0</v>
      </c>
      <c r="AV332" s="25"/>
      <c r="AW332" s="74">
        <f t="shared" si="447"/>
        <v>0</v>
      </c>
      <c r="AX332" s="75">
        <f t="shared" si="448"/>
        <v>0</v>
      </c>
      <c r="AY332" s="76">
        <f t="shared" si="449"/>
        <v>0</v>
      </c>
      <c r="BB332" s="59">
        <f t="shared" si="450"/>
        <v>0</v>
      </c>
      <c r="BC332" s="59">
        <f t="shared" si="451"/>
        <v>0</v>
      </c>
      <c r="BD332" s="59">
        <f t="shared" si="452"/>
        <v>0</v>
      </c>
      <c r="BF332" s="59">
        <f t="shared" si="453"/>
        <v>0</v>
      </c>
      <c r="BG332" s="59">
        <f t="shared" si="454"/>
        <v>0</v>
      </c>
      <c r="BH332" s="59">
        <f t="shared" si="455"/>
        <v>0</v>
      </c>
      <c r="BI332" s="58">
        <f t="shared" si="456"/>
        <v>0</v>
      </c>
      <c r="BK332" s="59">
        <f t="shared" si="457"/>
        <v>0</v>
      </c>
      <c r="BL332" s="59">
        <f t="shared" si="458"/>
        <v>0</v>
      </c>
      <c r="BM332" s="59">
        <f t="shared" si="459"/>
        <v>0</v>
      </c>
      <c r="BN332" s="58">
        <f t="shared" si="460"/>
        <v>0</v>
      </c>
      <c r="BP332" s="58">
        <f t="shared" si="461"/>
        <v>0</v>
      </c>
      <c r="BR332" s="57">
        <f t="shared" si="462"/>
        <v>0</v>
      </c>
      <c r="BS332" s="57">
        <f t="shared" si="463"/>
        <v>0</v>
      </c>
      <c r="BT332" s="59">
        <f t="shared" si="464"/>
        <v>0</v>
      </c>
      <c r="BU332" s="58">
        <f t="shared" si="465"/>
        <v>0</v>
      </c>
      <c r="BW332" s="56">
        <f t="shared" si="466"/>
        <v>0</v>
      </c>
      <c r="BX332" s="14">
        <f t="shared" si="467"/>
        <v>0</v>
      </c>
      <c r="BY332" s="59">
        <f t="shared" si="468"/>
        <v>0</v>
      </c>
      <c r="BZ332" s="58">
        <f t="shared" si="469"/>
        <v>0</v>
      </c>
      <c r="CB332" s="58">
        <f t="shared" si="470"/>
        <v>0</v>
      </c>
      <c r="CD332" s="58">
        <f t="shared" si="471"/>
        <v>0</v>
      </c>
      <c r="CG332" s="59">
        <f t="shared" si="472"/>
        <v>0</v>
      </c>
      <c r="CH332" s="59">
        <f t="shared" si="473"/>
        <v>0</v>
      </c>
      <c r="CI332" s="59">
        <f t="shared" si="474"/>
        <v>0</v>
      </c>
      <c r="CK332" s="59">
        <f t="shared" si="475"/>
        <v>0</v>
      </c>
      <c r="CL332" s="59">
        <f t="shared" si="476"/>
        <v>0</v>
      </c>
      <c r="CM332" s="59">
        <f t="shared" si="477"/>
        <v>0</v>
      </c>
      <c r="CN332" s="58">
        <f t="shared" si="478"/>
        <v>0</v>
      </c>
      <c r="CP332" s="59">
        <f t="shared" si="479"/>
        <v>0</v>
      </c>
      <c r="CQ332" s="59">
        <f t="shared" si="480"/>
        <v>0</v>
      </c>
      <c r="CR332" s="59">
        <f t="shared" si="481"/>
        <v>0</v>
      </c>
      <c r="CS332" s="58">
        <f t="shared" si="482"/>
        <v>0</v>
      </c>
      <c r="CU332" s="59">
        <f t="shared" si="483"/>
        <v>0</v>
      </c>
      <c r="CV332" s="59">
        <f t="shared" si="484"/>
        <v>0</v>
      </c>
      <c r="CX332" s="59">
        <f t="shared" si="485"/>
        <v>0</v>
      </c>
      <c r="CY332" s="59">
        <f t="shared" si="486"/>
        <v>0</v>
      </c>
      <c r="CZ332" s="58">
        <f t="shared" si="487"/>
        <v>0</v>
      </c>
      <c r="DB332" s="59">
        <f t="shared" si="488"/>
        <v>0</v>
      </c>
      <c r="DC332" s="59">
        <f t="shared" si="489"/>
        <v>0</v>
      </c>
      <c r="DD332" s="58">
        <f t="shared" si="490"/>
        <v>0</v>
      </c>
      <c r="DF332" s="58">
        <f t="shared" si="491"/>
        <v>0</v>
      </c>
      <c r="DH332" s="58">
        <f t="shared" si="492"/>
        <v>0</v>
      </c>
      <c r="DJ332" s="57">
        <f t="shared" si="493"/>
        <v>0</v>
      </c>
      <c r="DK332" s="57">
        <f t="shared" si="494"/>
        <v>0</v>
      </c>
      <c r="DL332" s="59">
        <f t="shared" si="495"/>
        <v>0</v>
      </c>
      <c r="DM332" s="58">
        <f t="shared" si="496"/>
        <v>0</v>
      </c>
      <c r="DO332" s="56">
        <f t="shared" si="497"/>
        <v>0</v>
      </c>
      <c r="DP332" s="14">
        <f t="shared" si="498"/>
        <v>0</v>
      </c>
      <c r="DQ332" s="59">
        <f t="shared" si="499"/>
        <v>0</v>
      </c>
      <c r="DR332" s="49">
        <f t="shared" si="500"/>
        <v>0</v>
      </c>
      <c r="DT332" s="58">
        <f t="shared" si="501"/>
        <v>0</v>
      </c>
      <c r="DU332" s="58"/>
      <c r="DV332" s="59">
        <f t="shared" si="502"/>
        <v>0</v>
      </c>
      <c r="DX332" s="58">
        <f t="shared" si="503"/>
        <v>0</v>
      </c>
      <c r="EA332" s="59">
        <f t="shared" si="504"/>
        <v>0</v>
      </c>
      <c r="EB332" s="59">
        <f t="shared" si="505"/>
        <v>0</v>
      </c>
      <c r="EC332" s="58">
        <f t="shared" si="506"/>
        <v>0</v>
      </c>
      <c r="EE332" s="29">
        <f t="shared" si="507"/>
        <v>0</v>
      </c>
      <c r="EF332" s="29">
        <f t="shared" si="508"/>
        <v>0</v>
      </c>
      <c r="EG332" s="58">
        <f t="shared" si="509"/>
        <v>0</v>
      </c>
      <c r="EI332" s="58">
        <f t="shared" si="510"/>
        <v>0</v>
      </c>
      <c r="EK332" s="59">
        <v>330</v>
      </c>
      <c r="EL332" s="59">
        <f>APE!$N$91*EO331</f>
        <v>0</v>
      </c>
      <c r="EM332" s="59">
        <f>IF(EK332&gt;APE!$O$91,0,IF(EK332&gt;APE!$P$91,IF(APE!$E$91="SAC",APE!$C$93/(APE!$O$91-APE!$P$91),IF(APE!$E$91="PRICE",IF(EK332&gt;APE!$D$91,EN332-EL332,EN332-EL332-APE!$C$95/APE!$D$91),0)),0))</f>
        <v>0</v>
      </c>
      <c r="EN332" s="59">
        <f>IF(EK332&gt;APE!$O$91,0,IF(APE!$E$91="SAC",EL332+EM332,IF(APE!$E$91="PRICE",IF(EK332&gt;APE!$P$91,APE!$C$93*APE!$G$91,EL332),0)))</f>
        <v>0</v>
      </c>
      <c r="EO332" s="59">
        <f t="shared" si="511"/>
        <v>0</v>
      </c>
    </row>
    <row r="333" spans="21:145" x14ac:dyDescent="0.25">
      <c r="U333" s="61">
        <f t="shared" si="434"/>
        <v>55365</v>
      </c>
      <c r="V333" s="25">
        <f t="shared" si="432"/>
        <v>2051</v>
      </c>
      <c r="W333" s="25">
        <f t="shared" si="433"/>
        <v>7</v>
      </c>
      <c r="X333" s="25"/>
      <c r="Y333" s="25"/>
      <c r="Z333" s="62">
        <f t="shared" si="435"/>
        <v>0</v>
      </c>
      <c r="AA333" s="62">
        <f t="shared" si="436"/>
        <v>0</v>
      </c>
      <c r="AB333" s="62">
        <f t="shared" si="437"/>
        <v>0</v>
      </c>
      <c r="AC333" s="33">
        <f t="shared" si="438"/>
        <v>0</v>
      </c>
      <c r="AD333" s="69">
        <f t="shared" si="439"/>
        <v>0.80257118869504585</v>
      </c>
      <c r="AE333" s="70">
        <f t="shared" si="440"/>
        <v>0</v>
      </c>
      <c r="AF333" s="25"/>
      <c r="AG333" s="25"/>
      <c r="AH333" s="25"/>
      <c r="AI333" s="25"/>
      <c r="AJ333" s="25"/>
      <c r="AK333" s="25"/>
      <c r="AL333" s="25"/>
      <c r="AM333" s="75">
        <f t="shared" si="431"/>
        <v>0</v>
      </c>
      <c r="AN333" s="25"/>
      <c r="AO333" s="74">
        <f t="shared" si="441"/>
        <v>0</v>
      </c>
      <c r="AP333" s="75">
        <f t="shared" si="442"/>
        <v>0</v>
      </c>
      <c r="AQ333" s="76">
        <f t="shared" si="443"/>
        <v>0</v>
      </c>
      <c r="AR333" s="25"/>
      <c r="AS333" s="75">
        <f t="shared" si="444"/>
        <v>0</v>
      </c>
      <c r="AT333" s="74">
        <f t="shared" si="445"/>
        <v>0</v>
      </c>
      <c r="AU333" s="33">
        <f t="shared" si="446"/>
        <v>0</v>
      </c>
      <c r="AV333" s="25"/>
      <c r="AW333" s="74">
        <f t="shared" si="447"/>
        <v>0</v>
      </c>
      <c r="AX333" s="75">
        <f t="shared" si="448"/>
        <v>0</v>
      </c>
      <c r="AY333" s="76">
        <f t="shared" si="449"/>
        <v>0</v>
      </c>
      <c r="BB333" s="59">
        <f t="shared" si="450"/>
        <v>0</v>
      </c>
      <c r="BC333" s="59">
        <f t="shared" si="451"/>
        <v>0</v>
      </c>
      <c r="BD333" s="59">
        <f t="shared" si="452"/>
        <v>0</v>
      </c>
      <c r="BF333" s="59">
        <f t="shared" si="453"/>
        <v>0</v>
      </c>
      <c r="BG333" s="59">
        <f t="shared" si="454"/>
        <v>0</v>
      </c>
      <c r="BH333" s="59">
        <f t="shared" si="455"/>
        <v>0</v>
      </c>
      <c r="BI333" s="58">
        <f t="shared" si="456"/>
        <v>0</v>
      </c>
      <c r="BK333" s="59">
        <f t="shared" si="457"/>
        <v>0</v>
      </c>
      <c r="BL333" s="59">
        <f t="shared" si="458"/>
        <v>0</v>
      </c>
      <c r="BM333" s="59">
        <f t="shared" si="459"/>
        <v>0</v>
      </c>
      <c r="BN333" s="58">
        <f t="shared" si="460"/>
        <v>0</v>
      </c>
      <c r="BP333" s="58">
        <f t="shared" si="461"/>
        <v>0</v>
      </c>
      <c r="BR333" s="57">
        <f t="shared" si="462"/>
        <v>0</v>
      </c>
      <c r="BS333" s="57">
        <f t="shared" si="463"/>
        <v>0</v>
      </c>
      <c r="BT333" s="59">
        <f t="shared" si="464"/>
        <v>0</v>
      </c>
      <c r="BU333" s="58">
        <f t="shared" si="465"/>
        <v>0</v>
      </c>
      <c r="BW333" s="56">
        <f t="shared" si="466"/>
        <v>0</v>
      </c>
      <c r="BX333" s="14">
        <f t="shared" si="467"/>
        <v>0</v>
      </c>
      <c r="BY333" s="59">
        <f t="shared" si="468"/>
        <v>0</v>
      </c>
      <c r="BZ333" s="58">
        <f t="shared" si="469"/>
        <v>0</v>
      </c>
      <c r="CB333" s="58">
        <f t="shared" si="470"/>
        <v>0</v>
      </c>
      <c r="CD333" s="58">
        <f t="shared" si="471"/>
        <v>0</v>
      </c>
      <c r="CG333" s="59">
        <f t="shared" si="472"/>
        <v>0</v>
      </c>
      <c r="CH333" s="59">
        <f t="shared" si="473"/>
        <v>0</v>
      </c>
      <c r="CI333" s="59">
        <f t="shared" si="474"/>
        <v>0</v>
      </c>
      <c r="CK333" s="59">
        <f t="shared" si="475"/>
        <v>0</v>
      </c>
      <c r="CL333" s="59">
        <f t="shared" si="476"/>
        <v>0</v>
      </c>
      <c r="CM333" s="59">
        <f t="shared" si="477"/>
        <v>0</v>
      </c>
      <c r="CN333" s="58">
        <f t="shared" si="478"/>
        <v>0</v>
      </c>
      <c r="CP333" s="59">
        <f t="shared" si="479"/>
        <v>0</v>
      </c>
      <c r="CQ333" s="59">
        <f t="shared" si="480"/>
        <v>0</v>
      </c>
      <c r="CR333" s="59">
        <f t="shared" si="481"/>
        <v>0</v>
      </c>
      <c r="CS333" s="58">
        <f t="shared" si="482"/>
        <v>0</v>
      </c>
      <c r="CU333" s="59">
        <f t="shared" si="483"/>
        <v>0</v>
      </c>
      <c r="CV333" s="59">
        <f t="shared" si="484"/>
        <v>0</v>
      </c>
      <c r="CX333" s="59">
        <f t="shared" si="485"/>
        <v>0</v>
      </c>
      <c r="CY333" s="59">
        <f t="shared" si="486"/>
        <v>0</v>
      </c>
      <c r="CZ333" s="58">
        <f t="shared" si="487"/>
        <v>0</v>
      </c>
      <c r="DB333" s="59">
        <f t="shared" si="488"/>
        <v>0</v>
      </c>
      <c r="DC333" s="59">
        <f t="shared" si="489"/>
        <v>0</v>
      </c>
      <c r="DD333" s="58">
        <f t="shared" si="490"/>
        <v>0</v>
      </c>
      <c r="DF333" s="58">
        <f t="shared" si="491"/>
        <v>0</v>
      </c>
      <c r="DH333" s="58">
        <f t="shared" si="492"/>
        <v>0</v>
      </c>
      <c r="DJ333" s="57">
        <f t="shared" si="493"/>
        <v>0</v>
      </c>
      <c r="DK333" s="57">
        <f t="shared" si="494"/>
        <v>0</v>
      </c>
      <c r="DL333" s="59">
        <f t="shared" si="495"/>
        <v>0</v>
      </c>
      <c r="DM333" s="58">
        <f t="shared" si="496"/>
        <v>0</v>
      </c>
      <c r="DO333" s="56">
        <f t="shared" si="497"/>
        <v>0</v>
      </c>
      <c r="DP333" s="14">
        <f t="shared" si="498"/>
        <v>0</v>
      </c>
      <c r="DQ333" s="59">
        <f t="shared" si="499"/>
        <v>0</v>
      </c>
      <c r="DR333" s="49">
        <f t="shared" si="500"/>
        <v>0</v>
      </c>
      <c r="DT333" s="58">
        <f t="shared" si="501"/>
        <v>0</v>
      </c>
      <c r="DU333" s="58"/>
      <c r="DV333" s="59">
        <f t="shared" si="502"/>
        <v>0</v>
      </c>
      <c r="DX333" s="58">
        <f t="shared" si="503"/>
        <v>0</v>
      </c>
      <c r="EA333" s="59">
        <f t="shared" si="504"/>
        <v>0</v>
      </c>
      <c r="EB333" s="59">
        <f t="shared" si="505"/>
        <v>0</v>
      </c>
      <c r="EC333" s="58">
        <f t="shared" si="506"/>
        <v>0</v>
      </c>
      <c r="EE333" s="29">
        <f t="shared" si="507"/>
        <v>0</v>
      </c>
      <c r="EF333" s="29">
        <f t="shared" si="508"/>
        <v>0</v>
      </c>
      <c r="EG333" s="58">
        <f t="shared" si="509"/>
        <v>0</v>
      </c>
      <c r="EI333" s="58">
        <f t="shared" si="510"/>
        <v>0</v>
      </c>
      <c r="EK333" s="59">
        <v>331</v>
      </c>
      <c r="EL333" s="59">
        <f>APE!$N$91*EO332</f>
        <v>0</v>
      </c>
      <c r="EM333" s="59">
        <f>IF(EK333&gt;APE!$O$91,0,IF(EK333&gt;APE!$P$91,IF(APE!$E$91="SAC",APE!$C$93/(APE!$O$91-APE!$P$91),IF(APE!$E$91="PRICE",IF(EK333&gt;APE!$D$91,EN333-EL333,EN333-EL333-APE!$C$95/APE!$D$91),0)),0))</f>
        <v>0</v>
      </c>
      <c r="EN333" s="59">
        <f>IF(EK333&gt;APE!$O$91,0,IF(APE!$E$91="SAC",EL333+EM333,IF(APE!$E$91="PRICE",IF(EK333&gt;APE!$P$91,APE!$C$93*APE!$G$91,EL333),0)))</f>
        <v>0</v>
      </c>
      <c r="EO333" s="59">
        <f t="shared" si="511"/>
        <v>0</v>
      </c>
    </row>
    <row r="334" spans="21:145" x14ac:dyDescent="0.25">
      <c r="U334" s="61">
        <f t="shared" si="434"/>
        <v>55396</v>
      </c>
      <c r="V334" s="25">
        <f t="shared" si="432"/>
        <v>2051</v>
      </c>
      <c r="W334" s="25">
        <f t="shared" si="433"/>
        <v>8</v>
      </c>
      <c r="X334" s="25"/>
      <c r="Y334" s="25"/>
      <c r="Z334" s="62">
        <f t="shared" si="435"/>
        <v>0</v>
      </c>
      <c r="AA334" s="62">
        <f t="shared" si="436"/>
        <v>0</v>
      </c>
      <c r="AB334" s="62">
        <f t="shared" si="437"/>
        <v>0</v>
      </c>
      <c r="AC334" s="33">
        <f t="shared" si="438"/>
        <v>0</v>
      </c>
      <c r="AD334" s="69">
        <f t="shared" si="439"/>
        <v>0.80203809310754126</v>
      </c>
      <c r="AE334" s="70">
        <f t="shared" si="440"/>
        <v>0</v>
      </c>
      <c r="AF334" s="25"/>
      <c r="AG334" s="25"/>
      <c r="AH334" s="25"/>
      <c r="AI334" s="25"/>
      <c r="AJ334" s="25"/>
      <c r="AK334" s="25"/>
      <c r="AL334" s="25"/>
      <c r="AM334" s="75">
        <f t="shared" si="431"/>
        <v>0</v>
      </c>
      <c r="AN334" s="25"/>
      <c r="AO334" s="74">
        <f t="shared" si="441"/>
        <v>0</v>
      </c>
      <c r="AP334" s="75">
        <f t="shared" si="442"/>
        <v>0</v>
      </c>
      <c r="AQ334" s="76">
        <f t="shared" si="443"/>
        <v>0</v>
      </c>
      <c r="AR334" s="25"/>
      <c r="AS334" s="75">
        <f t="shared" si="444"/>
        <v>0</v>
      </c>
      <c r="AT334" s="74">
        <f t="shared" si="445"/>
        <v>0</v>
      </c>
      <c r="AU334" s="33">
        <f t="shared" si="446"/>
        <v>0</v>
      </c>
      <c r="AV334" s="25"/>
      <c r="AW334" s="74">
        <f t="shared" si="447"/>
        <v>0</v>
      </c>
      <c r="AX334" s="75">
        <f t="shared" si="448"/>
        <v>0</v>
      </c>
      <c r="AY334" s="76">
        <f t="shared" si="449"/>
        <v>0</v>
      </c>
      <c r="BB334" s="59">
        <f t="shared" si="450"/>
        <v>0</v>
      </c>
      <c r="BC334" s="59">
        <f t="shared" si="451"/>
        <v>0</v>
      </c>
      <c r="BD334" s="59">
        <f t="shared" si="452"/>
        <v>0</v>
      </c>
      <c r="BF334" s="59">
        <f t="shared" si="453"/>
        <v>0</v>
      </c>
      <c r="BG334" s="59">
        <f t="shared" si="454"/>
        <v>0</v>
      </c>
      <c r="BH334" s="59">
        <f t="shared" si="455"/>
        <v>0</v>
      </c>
      <c r="BI334" s="58">
        <f t="shared" si="456"/>
        <v>0</v>
      </c>
      <c r="BK334" s="59">
        <f t="shared" si="457"/>
        <v>0</v>
      </c>
      <c r="BL334" s="59">
        <f t="shared" si="458"/>
        <v>0</v>
      </c>
      <c r="BM334" s="59">
        <f t="shared" si="459"/>
        <v>0</v>
      </c>
      <c r="BN334" s="58">
        <f t="shared" si="460"/>
        <v>0</v>
      </c>
      <c r="BP334" s="58">
        <f t="shared" si="461"/>
        <v>0</v>
      </c>
      <c r="BR334" s="57">
        <f t="shared" si="462"/>
        <v>0</v>
      </c>
      <c r="BS334" s="57">
        <f t="shared" si="463"/>
        <v>0</v>
      </c>
      <c r="BT334" s="59">
        <f t="shared" si="464"/>
        <v>0</v>
      </c>
      <c r="BU334" s="58">
        <f t="shared" si="465"/>
        <v>0</v>
      </c>
      <c r="BW334" s="56">
        <f t="shared" si="466"/>
        <v>0</v>
      </c>
      <c r="BX334" s="14">
        <f t="shared" si="467"/>
        <v>0</v>
      </c>
      <c r="BY334" s="59">
        <f t="shared" si="468"/>
        <v>0</v>
      </c>
      <c r="BZ334" s="58">
        <f t="shared" si="469"/>
        <v>0</v>
      </c>
      <c r="CB334" s="58">
        <f t="shared" si="470"/>
        <v>0</v>
      </c>
      <c r="CD334" s="58">
        <f t="shared" si="471"/>
        <v>0</v>
      </c>
      <c r="CG334" s="59">
        <f t="shared" si="472"/>
        <v>0</v>
      </c>
      <c r="CH334" s="59">
        <f t="shared" si="473"/>
        <v>0</v>
      </c>
      <c r="CI334" s="59">
        <f t="shared" si="474"/>
        <v>0</v>
      </c>
      <c r="CK334" s="59">
        <f t="shared" si="475"/>
        <v>0</v>
      </c>
      <c r="CL334" s="59">
        <f t="shared" si="476"/>
        <v>0</v>
      </c>
      <c r="CM334" s="59">
        <f t="shared" si="477"/>
        <v>0</v>
      </c>
      <c r="CN334" s="58">
        <f t="shared" si="478"/>
        <v>0</v>
      </c>
      <c r="CP334" s="59">
        <f t="shared" si="479"/>
        <v>0</v>
      </c>
      <c r="CQ334" s="59">
        <f t="shared" si="480"/>
        <v>0</v>
      </c>
      <c r="CR334" s="59">
        <f t="shared" si="481"/>
        <v>0</v>
      </c>
      <c r="CS334" s="58">
        <f t="shared" si="482"/>
        <v>0</v>
      </c>
      <c r="CU334" s="59">
        <f t="shared" si="483"/>
        <v>0</v>
      </c>
      <c r="CV334" s="59">
        <f t="shared" si="484"/>
        <v>0</v>
      </c>
      <c r="CX334" s="59">
        <f t="shared" si="485"/>
        <v>0</v>
      </c>
      <c r="CY334" s="59">
        <f t="shared" si="486"/>
        <v>0</v>
      </c>
      <c r="CZ334" s="58">
        <f t="shared" si="487"/>
        <v>0</v>
      </c>
      <c r="DB334" s="59">
        <f t="shared" si="488"/>
        <v>0</v>
      </c>
      <c r="DC334" s="59">
        <f t="shared" si="489"/>
        <v>0</v>
      </c>
      <c r="DD334" s="58">
        <f t="shared" si="490"/>
        <v>0</v>
      </c>
      <c r="DF334" s="58">
        <f t="shared" si="491"/>
        <v>0</v>
      </c>
      <c r="DH334" s="58">
        <f t="shared" si="492"/>
        <v>0</v>
      </c>
      <c r="DJ334" s="57">
        <f t="shared" si="493"/>
        <v>0</v>
      </c>
      <c r="DK334" s="57">
        <f t="shared" si="494"/>
        <v>0</v>
      </c>
      <c r="DL334" s="59">
        <f t="shared" si="495"/>
        <v>0</v>
      </c>
      <c r="DM334" s="58">
        <f t="shared" si="496"/>
        <v>0</v>
      </c>
      <c r="DO334" s="56">
        <f t="shared" si="497"/>
        <v>0</v>
      </c>
      <c r="DP334" s="14">
        <f t="shared" si="498"/>
        <v>0</v>
      </c>
      <c r="DQ334" s="59">
        <f t="shared" si="499"/>
        <v>0</v>
      </c>
      <c r="DR334" s="49">
        <f t="shared" si="500"/>
        <v>0</v>
      </c>
      <c r="DT334" s="58">
        <f t="shared" si="501"/>
        <v>0</v>
      </c>
      <c r="DU334" s="58"/>
      <c r="DV334" s="59">
        <f t="shared" si="502"/>
        <v>0</v>
      </c>
      <c r="DX334" s="58">
        <f t="shared" si="503"/>
        <v>0</v>
      </c>
      <c r="EA334" s="59">
        <f t="shared" si="504"/>
        <v>0</v>
      </c>
      <c r="EB334" s="59">
        <f t="shared" si="505"/>
        <v>0</v>
      </c>
      <c r="EC334" s="58">
        <f t="shared" si="506"/>
        <v>0</v>
      </c>
      <c r="EE334" s="29">
        <f t="shared" si="507"/>
        <v>0</v>
      </c>
      <c r="EF334" s="29">
        <f t="shared" si="508"/>
        <v>0</v>
      </c>
      <c r="EG334" s="58">
        <f t="shared" si="509"/>
        <v>0</v>
      </c>
      <c r="EI334" s="58">
        <f t="shared" si="510"/>
        <v>0</v>
      </c>
      <c r="EK334" s="59">
        <v>332</v>
      </c>
      <c r="EL334" s="59">
        <f>APE!$N$91*EO333</f>
        <v>0</v>
      </c>
      <c r="EM334" s="59">
        <f>IF(EK334&gt;APE!$O$91,0,IF(EK334&gt;APE!$P$91,IF(APE!$E$91="SAC",APE!$C$93/(APE!$O$91-APE!$P$91),IF(APE!$E$91="PRICE",IF(EK334&gt;APE!$D$91,EN334-EL334,EN334-EL334-APE!$C$95/APE!$D$91),0)),0))</f>
        <v>0</v>
      </c>
      <c r="EN334" s="59">
        <f>IF(EK334&gt;APE!$O$91,0,IF(APE!$E$91="SAC",EL334+EM334,IF(APE!$E$91="PRICE",IF(EK334&gt;APE!$P$91,APE!$C$93*APE!$G$91,EL334),0)))</f>
        <v>0</v>
      </c>
      <c r="EO334" s="59">
        <f t="shared" si="511"/>
        <v>0</v>
      </c>
    </row>
    <row r="335" spans="21:145" x14ac:dyDescent="0.25">
      <c r="U335" s="61">
        <f t="shared" si="434"/>
        <v>55426</v>
      </c>
      <c r="V335" s="25">
        <f t="shared" si="432"/>
        <v>2051</v>
      </c>
      <c r="W335" s="25">
        <f t="shared" si="433"/>
        <v>9</v>
      </c>
      <c r="X335" s="25"/>
      <c r="Y335" s="25"/>
      <c r="Z335" s="62">
        <f t="shared" si="435"/>
        <v>0</v>
      </c>
      <c r="AA335" s="62">
        <f t="shared" si="436"/>
        <v>0</v>
      </c>
      <c r="AB335" s="62">
        <f t="shared" si="437"/>
        <v>0</v>
      </c>
      <c r="AC335" s="33">
        <f t="shared" si="438"/>
        <v>0</v>
      </c>
      <c r="AD335" s="69">
        <f t="shared" si="439"/>
        <v>0.80150535162059433</v>
      </c>
      <c r="AE335" s="70">
        <f t="shared" si="440"/>
        <v>0</v>
      </c>
      <c r="AF335" s="25"/>
      <c r="AG335" s="25"/>
      <c r="AH335" s="25"/>
      <c r="AI335" s="25"/>
      <c r="AJ335" s="25"/>
      <c r="AK335" s="25"/>
      <c r="AL335" s="25"/>
      <c r="AM335" s="75">
        <f t="shared" ref="AM335:AM398" si="512">AM323*IF(V335&gt;$J$37,0,1)</f>
        <v>0</v>
      </c>
      <c r="AN335" s="25"/>
      <c r="AO335" s="74">
        <f t="shared" si="441"/>
        <v>0</v>
      </c>
      <c r="AP335" s="75">
        <f t="shared" si="442"/>
        <v>0</v>
      </c>
      <c r="AQ335" s="76">
        <f t="shared" si="443"/>
        <v>0</v>
      </c>
      <c r="AR335" s="25"/>
      <c r="AS335" s="75">
        <f t="shared" si="444"/>
        <v>0</v>
      </c>
      <c r="AT335" s="74">
        <f t="shared" si="445"/>
        <v>0</v>
      </c>
      <c r="AU335" s="33">
        <f t="shared" si="446"/>
        <v>0</v>
      </c>
      <c r="AV335" s="25"/>
      <c r="AW335" s="74">
        <f t="shared" si="447"/>
        <v>0</v>
      </c>
      <c r="AX335" s="75">
        <f t="shared" si="448"/>
        <v>0</v>
      </c>
      <c r="AY335" s="76">
        <f t="shared" si="449"/>
        <v>0</v>
      </c>
      <c r="BB335" s="59">
        <f t="shared" si="450"/>
        <v>0</v>
      </c>
      <c r="BC335" s="59">
        <f t="shared" si="451"/>
        <v>0</v>
      </c>
      <c r="BD335" s="59">
        <f t="shared" si="452"/>
        <v>0</v>
      </c>
      <c r="BF335" s="59">
        <f t="shared" si="453"/>
        <v>0</v>
      </c>
      <c r="BG335" s="59">
        <f t="shared" si="454"/>
        <v>0</v>
      </c>
      <c r="BH335" s="59">
        <f t="shared" si="455"/>
        <v>0</v>
      </c>
      <c r="BI335" s="58">
        <f t="shared" si="456"/>
        <v>0</v>
      </c>
      <c r="BK335" s="59">
        <f t="shared" si="457"/>
        <v>0</v>
      </c>
      <c r="BL335" s="59">
        <f t="shared" si="458"/>
        <v>0</v>
      </c>
      <c r="BM335" s="59">
        <f t="shared" si="459"/>
        <v>0</v>
      </c>
      <c r="BN335" s="58">
        <f t="shared" si="460"/>
        <v>0</v>
      </c>
      <c r="BP335" s="58">
        <f t="shared" si="461"/>
        <v>0</v>
      </c>
      <c r="BR335" s="57">
        <f t="shared" si="462"/>
        <v>0</v>
      </c>
      <c r="BS335" s="57">
        <f t="shared" si="463"/>
        <v>0</v>
      </c>
      <c r="BT335" s="59">
        <f t="shared" si="464"/>
        <v>0</v>
      </c>
      <c r="BU335" s="58">
        <f t="shared" si="465"/>
        <v>0</v>
      </c>
      <c r="BW335" s="56">
        <f t="shared" si="466"/>
        <v>0</v>
      </c>
      <c r="BX335" s="14">
        <f t="shared" si="467"/>
        <v>0</v>
      </c>
      <c r="BY335" s="59">
        <f t="shared" si="468"/>
        <v>0</v>
      </c>
      <c r="BZ335" s="58">
        <f t="shared" si="469"/>
        <v>0</v>
      </c>
      <c r="CB335" s="58">
        <f t="shared" si="470"/>
        <v>0</v>
      </c>
      <c r="CD335" s="58">
        <f t="shared" si="471"/>
        <v>0</v>
      </c>
      <c r="CG335" s="59">
        <f t="shared" si="472"/>
        <v>0</v>
      </c>
      <c r="CH335" s="59">
        <f t="shared" si="473"/>
        <v>0</v>
      </c>
      <c r="CI335" s="59">
        <f t="shared" si="474"/>
        <v>0</v>
      </c>
      <c r="CK335" s="59">
        <f t="shared" si="475"/>
        <v>0</v>
      </c>
      <c r="CL335" s="59">
        <f t="shared" si="476"/>
        <v>0</v>
      </c>
      <c r="CM335" s="59">
        <f t="shared" si="477"/>
        <v>0</v>
      </c>
      <c r="CN335" s="58">
        <f t="shared" si="478"/>
        <v>0</v>
      </c>
      <c r="CP335" s="59">
        <f t="shared" si="479"/>
        <v>0</v>
      </c>
      <c r="CQ335" s="59">
        <f t="shared" si="480"/>
        <v>0</v>
      </c>
      <c r="CR335" s="59">
        <f t="shared" si="481"/>
        <v>0</v>
      </c>
      <c r="CS335" s="58">
        <f t="shared" si="482"/>
        <v>0</v>
      </c>
      <c r="CU335" s="59">
        <f t="shared" si="483"/>
        <v>0</v>
      </c>
      <c r="CV335" s="59">
        <f t="shared" si="484"/>
        <v>0</v>
      </c>
      <c r="CX335" s="59">
        <f t="shared" si="485"/>
        <v>0</v>
      </c>
      <c r="CY335" s="59">
        <f t="shared" si="486"/>
        <v>0</v>
      </c>
      <c r="CZ335" s="58">
        <f t="shared" si="487"/>
        <v>0</v>
      </c>
      <c r="DB335" s="59">
        <f t="shared" si="488"/>
        <v>0</v>
      </c>
      <c r="DC335" s="59">
        <f t="shared" si="489"/>
        <v>0</v>
      </c>
      <c r="DD335" s="58">
        <f t="shared" si="490"/>
        <v>0</v>
      </c>
      <c r="DF335" s="58">
        <f t="shared" si="491"/>
        <v>0</v>
      </c>
      <c r="DH335" s="58">
        <f t="shared" si="492"/>
        <v>0</v>
      </c>
      <c r="DJ335" s="57">
        <f t="shared" si="493"/>
        <v>0</v>
      </c>
      <c r="DK335" s="57">
        <f t="shared" si="494"/>
        <v>0</v>
      </c>
      <c r="DL335" s="59">
        <f t="shared" si="495"/>
        <v>0</v>
      </c>
      <c r="DM335" s="58">
        <f t="shared" si="496"/>
        <v>0</v>
      </c>
      <c r="DO335" s="56">
        <f t="shared" si="497"/>
        <v>0</v>
      </c>
      <c r="DP335" s="14">
        <f t="shared" si="498"/>
        <v>0</v>
      </c>
      <c r="DQ335" s="59">
        <f t="shared" si="499"/>
        <v>0</v>
      </c>
      <c r="DR335" s="49">
        <f t="shared" si="500"/>
        <v>0</v>
      </c>
      <c r="DT335" s="58">
        <f t="shared" si="501"/>
        <v>0</v>
      </c>
      <c r="DU335" s="58"/>
      <c r="DV335" s="59">
        <f t="shared" si="502"/>
        <v>0</v>
      </c>
      <c r="DX335" s="58">
        <f t="shared" si="503"/>
        <v>0</v>
      </c>
      <c r="EA335" s="59">
        <f t="shared" si="504"/>
        <v>0</v>
      </c>
      <c r="EB335" s="59">
        <f t="shared" si="505"/>
        <v>0</v>
      </c>
      <c r="EC335" s="58">
        <f t="shared" si="506"/>
        <v>0</v>
      </c>
      <c r="EE335" s="29">
        <f t="shared" si="507"/>
        <v>0</v>
      </c>
      <c r="EF335" s="29">
        <f t="shared" si="508"/>
        <v>0</v>
      </c>
      <c r="EG335" s="58">
        <f t="shared" si="509"/>
        <v>0</v>
      </c>
      <c r="EI335" s="58">
        <f t="shared" si="510"/>
        <v>0</v>
      </c>
      <c r="EK335" s="59">
        <v>333</v>
      </c>
      <c r="EL335" s="59">
        <f>APE!$N$91*EO334</f>
        <v>0</v>
      </c>
      <c r="EM335" s="59">
        <f>IF(EK335&gt;APE!$O$91,0,IF(EK335&gt;APE!$P$91,IF(APE!$E$91="SAC",APE!$C$93/(APE!$O$91-APE!$P$91),IF(APE!$E$91="PRICE",IF(EK335&gt;APE!$D$91,EN335-EL335,EN335-EL335-APE!$C$95/APE!$D$91),0)),0))</f>
        <v>0</v>
      </c>
      <c r="EN335" s="59">
        <f>IF(EK335&gt;APE!$O$91,0,IF(APE!$E$91="SAC",EL335+EM335,IF(APE!$E$91="PRICE",IF(EK335&gt;APE!$P$91,APE!$C$93*APE!$G$91,EL335),0)))</f>
        <v>0</v>
      </c>
      <c r="EO335" s="59">
        <f t="shared" si="511"/>
        <v>0</v>
      </c>
    </row>
    <row r="336" spans="21:145" x14ac:dyDescent="0.25">
      <c r="U336" s="61">
        <f t="shared" si="434"/>
        <v>55457</v>
      </c>
      <c r="V336" s="25">
        <f t="shared" si="432"/>
        <v>2051</v>
      </c>
      <c r="W336" s="25">
        <f t="shared" si="433"/>
        <v>10</v>
      </c>
      <c r="X336" s="25"/>
      <c r="Y336" s="25"/>
      <c r="Z336" s="62">
        <f t="shared" si="435"/>
        <v>0</v>
      </c>
      <c r="AA336" s="62">
        <f t="shared" si="436"/>
        <v>0</v>
      </c>
      <c r="AB336" s="62">
        <f t="shared" si="437"/>
        <v>0</v>
      </c>
      <c r="AC336" s="33">
        <f t="shared" si="438"/>
        <v>0</v>
      </c>
      <c r="AD336" s="69">
        <f t="shared" si="439"/>
        <v>0.80097296399899909</v>
      </c>
      <c r="AE336" s="70">
        <f t="shared" si="440"/>
        <v>0</v>
      </c>
      <c r="AF336" s="25"/>
      <c r="AG336" s="25"/>
      <c r="AH336" s="25"/>
      <c r="AI336" s="25"/>
      <c r="AJ336" s="25"/>
      <c r="AK336" s="25"/>
      <c r="AL336" s="25"/>
      <c r="AM336" s="75">
        <f t="shared" si="512"/>
        <v>0</v>
      </c>
      <c r="AN336" s="25"/>
      <c r="AO336" s="74">
        <f t="shared" si="441"/>
        <v>0</v>
      </c>
      <c r="AP336" s="75">
        <f t="shared" si="442"/>
        <v>0</v>
      </c>
      <c r="AQ336" s="76">
        <f t="shared" si="443"/>
        <v>0</v>
      </c>
      <c r="AR336" s="25"/>
      <c r="AS336" s="75">
        <f t="shared" si="444"/>
        <v>0</v>
      </c>
      <c r="AT336" s="74">
        <f t="shared" si="445"/>
        <v>0</v>
      </c>
      <c r="AU336" s="33">
        <f t="shared" si="446"/>
        <v>0</v>
      </c>
      <c r="AV336" s="25"/>
      <c r="AW336" s="74">
        <f t="shared" si="447"/>
        <v>0</v>
      </c>
      <c r="AX336" s="75">
        <f t="shared" si="448"/>
        <v>0</v>
      </c>
      <c r="AY336" s="76">
        <f t="shared" si="449"/>
        <v>0</v>
      </c>
      <c r="BB336" s="59">
        <f t="shared" si="450"/>
        <v>0</v>
      </c>
      <c r="BC336" s="59">
        <f t="shared" si="451"/>
        <v>0</v>
      </c>
      <c r="BD336" s="59">
        <f t="shared" si="452"/>
        <v>0</v>
      </c>
      <c r="BF336" s="59">
        <f t="shared" si="453"/>
        <v>0</v>
      </c>
      <c r="BG336" s="59">
        <f t="shared" si="454"/>
        <v>0</v>
      </c>
      <c r="BH336" s="59">
        <f t="shared" si="455"/>
        <v>0</v>
      </c>
      <c r="BI336" s="58">
        <f t="shared" si="456"/>
        <v>0</v>
      </c>
      <c r="BK336" s="59">
        <f t="shared" si="457"/>
        <v>0</v>
      </c>
      <c r="BL336" s="59">
        <f t="shared" si="458"/>
        <v>0</v>
      </c>
      <c r="BM336" s="59">
        <f t="shared" si="459"/>
        <v>0</v>
      </c>
      <c r="BN336" s="58">
        <f t="shared" si="460"/>
        <v>0</v>
      </c>
      <c r="BP336" s="58">
        <f t="shared" si="461"/>
        <v>0</v>
      </c>
      <c r="BR336" s="57">
        <f t="shared" si="462"/>
        <v>0</v>
      </c>
      <c r="BS336" s="57">
        <f t="shared" si="463"/>
        <v>0</v>
      </c>
      <c r="BT336" s="59">
        <f t="shared" si="464"/>
        <v>0</v>
      </c>
      <c r="BU336" s="58">
        <f t="shared" si="465"/>
        <v>0</v>
      </c>
      <c r="BW336" s="56">
        <f t="shared" si="466"/>
        <v>0</v>
      </c>
      <c r="BX336" s="14">
        <f t="shared" si="467"/>
        <v>0</v>
      </c>
      <c r="BY336" s="59">
        <f t="shared" si="468"/>
        <v>0</v>
      </c>
      <c r="BZ336" s="58">
        <f t="shared" si="469"/>
        <v>0</v>
      </c>
      <c r="CB336" s="58">
        <f t="shared" si="470"/>
        <v>0</v>
      </c>
      <c r="CD336" s="58">
        <f t="shared" si="471"/>
        <v>0</v>
      </c>
      <c r="CG336" s="59">
        <f t="shared" si="472"/>
        <v>0</v>
      </c>
      <c r="CH336" s="59">
        <f t="shared" si="473"/>
        <v>0</v>
      </c>
      <c r="CI336" s="59">
        <f t="shared" si="474"/>
        <v>0</v>
      </c>
      <c r="CK336" s="59">
        <f t="shared" si="475"/>
        <v>0</v>
      </c>
      <c r="CL336" s="59">
        <f t="shared" si="476"/>
        <v>0</v>
      </c>
      <c r="CM336" s="59">
        <f t="shared" si="477"/>
        <v>0</v>
      </c>
      <c r="CN336" s="58">
        <f t="shared" si="478"/>
        <v>0</v>
      </c>
      <c r="CP336" s="59">
        <f t="shared" si="479"/>
        <v>0</v>
      </c>
      <c r="CQ336" s="59">
        <f t="shared" si="480"/>
        <v>0</v>
      </c>
      <c r="CR336" s="59">
        <f t="shared" si="481"/>
        <v>0</v>
      </c>
      <c r="CS336" s="58">
        <f t="shared" si="482"/>
        <v>0</v>
      </c>
      <c r="CU336" s="59">
        <f t="shared" si="483"/>
        <v>0</v>
      </c>
      <c r="CV336" s="59">
        <f t="shared" si="484"/>
        <v>0</v>
      </c>
      <c r="CX336" s="59">
        <f t="shared" si="485"/>
        <v>0</v>
      </c>
      <c r="CY336" s="59">
        <f t="shared" si="486"/>
        <v>0</v>
      </c>
      <c r="CZ336" s="58">
        <f t="shared" si="487"/>
        <v>0</v>
      </c>
      <c r="DB336" s="59">
        <f t="shared" si="488"/>
        <v>0</v>
      </c>
      <c r="DC336" s="59">
        <f t="shared" si="489"/>
        <v>0</v>
      </c>
      <c r="DD336" s="58">
        <f t="shared" si="490"/>
        <v>0</v>
      </c>
      <c r="DF336" s="58">
        <f t="shared" si="491"/>
        <v>0</v>
      </c>
      <c r="DH336" s="58">
        <f t="shared" si="492"/>
        <v>0</v>
      </c>
      <c r="DJ336" s="57">
        <f t="shared" si="493"/>
        <v>0</v>
      </c>
      <c r="DK336" s="57">
        <f t="shared" si="494"/>
        <v>0</v>
      </c>
      <c r="DL336" s="59">
        <f t="shared" si="495"/>
        <v>0</v>
      </c>
      <c r="DM336" s="58">
        <f t="shared" si="496"/>
        <v>0</v>
      </c>
      <c r="DO336" s="56">
        <f t="shared" si="497"/>
        <v>0</v>
      </c>
      <c r="DP336" s="14">
        <f t="shared" si="498"/>
        <v>0</v>
      </c>
      <c r="DQ336" s="59">
        <f t="shared" si="499"/>
        <v>0</v>
      </c>
      <c r="DR336" s="49">
        <f t="shared" si="500"/>
        <v>0</v>
      </c>
      <c r="DT336" s="58">
        <f t="shared" si="501"/>
        <v>0</v>
      </c>
      <c r="DU336" s="58"/>
      <c r="DV336" s="59">
        <f t="shared" si="502"/>
        <v>0</v>
      </c>
      <c r="DX336" s="58">
        <f t="shared" si="503"/>
        <v>0</v>
      </c>
      <c r="EA336" s="59">
        <f t="shared" si="504"/>
        <v>0</v>
      </c>
      <c r="EB336" s="59">
        <f t="shared" si="505"/>
        <v>0</v>
      </c>
      <c r="EC336" s="58">
        <f t="shared" si="506"/>
        <v>0</v>
      </c>
      <c r="EE336" s="29">
        <f t="shared" si="507"/>
        <v>0</v>
      </c>
      <c r="EF336" s="29">
        <f t="shared" si="508"/>
        <v>0</v>
      </c>
      <c r="EG336" s="58">
        <f t="shared" si="509"/>
        <v>0</v>
      </c>
      <c r="EI336" s="58">
        <f t="shared" si="510"/>
        <v>0</v>
      </c>
      <c r="EK336" s="59">
        <v>334</v>
      </c>
      <c r="EL336" s="59">
        <f>APE!$N$91*EO335</f>
        <v>0</v>
      </c>
      <c r="EM336" s="59">
        <f>IF(EK336&gt;APE!$O$91,0,IF(EK336&gt;APE!$P$91,IF(APE!$E$91="SAC",APE!$C$93/(APE!$O$91-APE!$P$91),IF(APE!$E$91="PRICE",IF(EK336&gt;APE!$D$91,EN336-EL336,EN336-EL336-APE!$C$95/APE!$D$91),0)),0))</f>
        <v>0</v>
      </c>
      <c r="EN336" s="59">
        <f>IF(EK336&gt;APE!$O$91,0,IF(APE!$E$91="SAC",EL336+EM336,IF(APE!$E$91="PRICE",IF(EK336&gt;APE!$P$91,APE!$C$93*APE!$G$91,EL336),0)))</f>
        <v>0</v>
      </c>
      <c r="EO336" s="59">
        <f t="shared" si="511"/>
        <v>0</v>
      </c>
    </row>
    <row r="337" spans="21:145" x14ac:dyDescent="0.25">
      <c r="U337" s="61">
        <f t="shared" si="434"/>
        <v>55487</v>
      </c>
      <c r="V337" s="25">
        <f t="shared" si="432"/>
        <v>2051</v>
      </c>
      <c r="W337" s="25">
        <f t="shared" si="433"/>
        <v>11</v>
      </c>
      <c r="X337" s="25"/>
      <c r="Y337" s="25"/>
      <c r="Z337" s="62">
        <f t="shared" si="435"/>
        <v>0</v>
      </c>
      <c r="AA337" s="62">
        <f t="shared" si="436"/>
        <v>0</v>
      </c>
      <c r="AB337" s="62">
        <f t="shared" si="437"/>
        <v>0</v>
      </c>
      <c r="AC337" s="33">
        <f t="shared" si="438"/>
        <v>0</v>
      </c>
      <c r="AD337" s="69">
        <f t="shared" si="439"/>
        <v>0.80044093000770589</v>
      </c>
      <c r="AE337" s="70">
        <f t="shared" si="440"/>
        <v>0</v>
      </c>
      <c r="AF337" s="25"/>
      <c r="AG337" s="25"/>
      <c r="AH337" s="25"/>
      <c r="AI337" s="25"/>
      <c r="AJ337" s="25"/>
      <c r="AK337" s="25"/>
      <c r="AL337" s="25"/>
      <c r="AM337" s="75">
        <f t="shared" si="512"/>
        <v>0</v>
      </c>
      <c r="AN337" s="25"/>
      <c r="AO337" s="74">
        <f t="shared" si="441"/>
        <v>0</v>
      </c>
      <c r="AP337" s="75">
        <f t="shared" si="442"/>
        <v>0</v>
      </c>
      <c r="AQ337" s="76">
        <f t="shared" si="443"/>
        <v>0</v>
      </c>
      <c r="AR337" s="25"/>
      <c r="AS337" s="75">
        <f t="shared" si="444"/>
        <v>0</v>
      </c>
      <c r="AT337" s="74">
        <f t="shared" si="445"/>
        <v>0</v>
      </c>
      <c r="AU337" s="33">
        <f t="shared" si="446"/>
        <v>0</v>
      </c>
      <c r="AV337" s="25"/>
      <c r="AW337" s="74">
        <f t="shared" si="447"/>
        <v>0</v>
      </c>
      <c r="AX337" s="75">
        <f t="shared" si="448"/>
        <v>0</v>
      </c>
      <c r="AY337" s="76">
        <f t="shared" si="449"/>
        <v>0</v>
      </c>
      <c r="BB337" s="59">
        <f t="shared" si="450"/>
        <v>0</v>
      </c>
      <c r="BC337" s="59">
        <f t="shared" si="451"/>
        <v>0</v>
      </c>
      <c r="BD337" s="59">
        <f t="shared" si="452"/>
        <v>0</v>
      </c>
      <c r="BF337" s="59">
        <f t="shared" si="453"/>
        <v>0</v>
      </c>
      <c r="BG337" s="59">
        <f t="shared" si="454"/>
        <v>0</v>
      </c>
      <c r="BH337" s="59">
        <f t="shared" si="455"/>
        <v>0</v>
      </c>
      <c r="BI337" s="58">
        <f t="shared" si="456"/>
        <v>0</v>
      </c>
      <c r="BK337" s="59">
        <f t="shared" si="457"/>
        <v>0</v>
      </c>
      <c r="BL337" s="59">
        <f t="shared" si="458"/>
        <v>0</v>
      </c>
      <c r="BM337" s="59">
        <f t="shared" si="459"/>
        <v>0</v>
      </c>
      <c r="BN337" s="58">
        <f t="shared" si="460"/>
        <v>0</v>
      </c>
      <c r="BP337" s="58">
        <f t="shared" si="461"/>
        <v>0</v>
      </c>
      <c r="BR337" s="57">
        <f t="shared" si="462"/>
        <v>0</v>
      </c>
      <c r="BS337" s="57">
        <f t="shared" si="463"/>
        <v>0</v>
      </c>
      <c r="BT337" s="59">
        <f t="shared" si="464"/>
        <v>0</v>
      </c>
      <c r="BU337" s="58">
        <f t="shared" si="465"/>
        <v>0</v>
      </c>
      <c r="BW337" s="56">
        <f t="shared" si="466"/>
        <v>0</v>
      </c>
      <c r="BX337" s="14">
        <f t="shared" si="467"/>
        <v>0</v>
      </c>
      <c r="BY337" s="59">
        <f t="shared" si="468"/>
        <v>0</v>
      </c>
      <c r="BZ337" s="58">
        <f t="shared" si="469"/>
        <v>0</v>
      </c>
      <c r="CB337" s="58">
        <f t="shared" si="470"/>
        <v>0</v>
      </c>
      <c r="CD337" s="58">
        <f t="shared" si="471"/>
        <v>0</v>
      </c>
      <c r="CG337" s="59">
        <f t="shared" si="472"/>
        <v>0</v>
      </c>
      <c r="CH337" s="59">
        <f t="shared" si="473"/>
        <v>0</v>
      </c>
      <c r="CI337" s="59">
        <f t="shared" si="474"/>
        <v>0</v>
      </c>
      <c r="CK337" s="59">
        <f t="shared" si="475"/>
        <v>0</v>
      </c>
      <c r="CL337" s="59">
        <f t="shared" si="476"/>
        <v>0</v>
      </c>
      <c r="CM337" s="59">
        <f t="shared" si="477"/>
        <v>0</v>
      </c>
      <c r="CN337" s="58">
        <f t="shared" si="478"/>
        <v>0</v>
      </c>
      <c r="CP337" s="59">
        <f t="shared" si="479"/>
        <v>0</v>
      </c>
      <c r="CQ337" s="59">
        <f t="shared" si="480"/>
        <v>0</v>
      </c>
      <c r="CR337" s="59">
        <f t="shared" si="481"/>
        <v>0</v>
      </c>
      <c r="CS337" s="58">
        <f t="shared" si="482"/>
        <v>0</v>
      </c>
      <c r="CU337" s="59">
        <f t="shared" si="483"/>
        <v>0</v>
      </c>
      <c r="CV337" s="59">
        <f t="shared" si="484"/>
        <v>0</v>
      </c>
      <c r="CX337" s="59">
        <f t="shared" si="485"/>
        <v>0</v>
      </c>
      <c r="CY337" s="59">
        <f t="shared" si="486"/>
        <v>0</v>
      </c>
      <c r="CZ337" s="58">
        <f t="shared" si="487"/>
        <v>0</v>
      </c>
      <c r="DB337" s="59">
        <f t="shared" si="488"/>
        <v>0</v>
      </c>
      <c r="DC337" s="59">
        <f t="shared" si="489"/>
        <v>0</v>
      </c>
      <c r="DD337" s="58">
        <f t="shared" si="490"/>
        <v>0</v>
      </c>
      <c r="DF337" s="58">
        <f t="shared" si="491"/>
        <v>0</v>
      </c>
      <c r="DH337" s="58">
        <f t="shared" si="492"/>
        <v>0</v>
      </c>
      <c r="DJ337" s="57">
        <f t="shared" si="493"/>
        <v>0</v>
      </c>
      <c r="DK337" s="57">
        <f t="shared" si="494"/>
        <v>0</v>
      </c>
      <c r="DL337" s="59">
        <f t="shared" si="495"/>
        <v>0</v>
      </c>
      <c r="DM337" s="58">
        <f t="shared" si="496"/>
        <v>0</v>
      </c>
      <c r="DO337" s="56">
        <f t="shared" si="497"/>
        <v>0</v>
      </c>
      <c r="DP337" s="14">
        <f t="shared" si="498"/>
        <v>0</v>
      </c>
      <c r="DQ337" s="59">
        <f t="shared" si="499"/>
        <v>0</v>
      </c>
      <c r="DR337" s="49">
        <f t="shared" si="500"/>
        <v>0</v>
      </c>
      <c r="DT337" s="58">
        <f t="shared" si="501"/>
        <v>0</v>
      </c>
      <c r="DU337" s="58"/>
      <c r="DV337" s="59">
        <f t="shared" si="502"/>
        <v>0</v>
      </c>
      <c r="DX337" s="58">
        <f t="shared" si="503"/>
        <v>0</v>
      </c>
      <c r="EA337" s="59">
        <f t="shared" si="504"/>
        <v>0</v>
      </c>
      <c r="EB337" s="59">
        <f t="shared" si="505"/>
        <v>0</v>
      </c>
      <c r="EC337" s="58">
        <f t="shared" si="506"/>
        <v>0</v>
      </c>
      <c r="EE337" s="29">
        <f t="shared" si="507"/>
        <v>0</v>
      </c>
      <c r="EF337" s="29">
        <f t="shared" si="508"/>
        <v>0</v>
      </c>
      <c r="EG337" s="58">
        <f t="shared" si="509"/>
        <v>0</v>
      </c>
      <c r="EI337" s="58">
        <f t="shared" si="510"/>
        <v>0</v>
      </c>
      <c r="EK337" s="59">
        <v>335</v>
      </c>
      <c r="EL337" s="59">
        <f>APE!$N$91*EO336</f>
        <v>0</v>
      </c>
      <c r="EM337" s="59">
        <f>IF(EK337&gt;APE!$O$91,0,IF(EK337&gt;APE!$P$91,IF(APE!$E$91="SAC",APE!$C$93/(APE!$O$91-APE!$P$91),IF(APE!$E$91="PRICE",IF(EK337&gt;APE!$D$91,EN337-EL337,EN337-EL337-APE!$C$95/APE!$D$91),0)),0))</f>
        <v>0</v>
      </c>
      <c r="EN337" s="59">
        <f>IF(EK337&gt;APE!$O$91,0,IF(APE!$E$91="SAC",EL337+EM337,IF(APE!$E$91="PRICE",IF(EK337&gt;APE!$P$91,APE!$C$93*APE!$G$91,EL337),0)))</f>
        <v>0</v>
      </c>
      <c r="EO337" s="59">
        <f t="shared" si="511"/>
        <v>0</v>
      </c>
    </row>
    <row r="338" spans="21:145" x14ac:dyDescent="0.25">
      <c r="U338" s="61">
        <f t="shared" si="434"/>
        <v>55518</v>
      </c>
      <c r="V338" s="25">
        <f t="shared" si="432"/>
        <v>2051</v>
      </c>
      <c r="W338" s="25">
        <f t="shared" si="433"/>
        <v>12</v>
      </c>
      <c r="X338" s="25"/>
      <c r="Y338" s="25"/>
      <c r="Z338" s="62">
        <f t="shared" si="435"/>
        <v>0</v>
      </c>
      <c r="AA338" s="62">
        <f t="shared" si="436"/>
        <v>0</v>
      </c>
      <c r="AB338" s="62">
        <f t="shared" si="437"/>
        <v>0</v>
      </c>
      <c r="AC338" s="33">
        <f t="shared" si="438"/>
        <v>0</v>
      </c>
      <c r="AD338" s="69">
        <f t="shared" si="439"/>
        <v>0.79990924941182129</v>
      </c>
      <c r="AE338" s="70">
        <f t="shared" si="440"/>
        <v>0</v>
      </c>
      <c r="AF338" s="25"/>
      <c r="AG338" s="25"/>
      <c r="AH338" s="25"/>
      <c r="AI338" s="25"/>
      <c r="AJ338" s="25"/>
      <c r="AK338" s="25"/>
      <c r="AL338" s="25"/>
      <c r="AM338" s="75">
        <f t="shared" si="512"/>
        <v>0</v>
      </c>
      <c r="AN338" s="25"/>
      <c r="AO338" s="74">
        <f t="shared" si="441"/>
        <v>0</v>
      </c>
      <c r="AP338" s="75">
        <f t="shared" si="442"/>
        <v>0</v>
      </c>
      <c r="AQ338" s="76">
        <f t="shared" si="443"/>
        <v>0</v>
      </c>
      <c r="AR338" s="25"/>
      <c r="AS338" s="75">
        <f t="shared" si="444"/>
        <v>0</v>
      </c>
      <c r="AT338" s="74">
        <f t="shared" si="445"/>
        <v>0</v>
      </c>
      <c r="AU338" s="33">
        <f t="shared" si="446"/>
        <v>0</v>
      </c>
      <c r="AV338" s="25"/>
      <c r="AW338" s="74">
        <f t="shared" si="447"/>
        <v>0</v>
      </c>
      <c r="AX338" s="75">
        <f t="shared" si="448"/>
        <v>0</v>
      </c>
      <c r="AY338" s="76">
        <f t="shared" si="449"/>
        <v>0</v>
      </c>
      <c r="BB338" s="59">
        <f t="shared" si="450"/>
        <v>0</v>
      </c>
      <c r="BC338" s="59">
        <f t="shared" si="451"/>
        <v>0</v>
      </c>
      <c r="BD338" s="59">
        <f t="shared" si="452"/>
        <v>0</v>
      </c>
      <c r="BF338" s="59">
        <f t="shared" si="453"/>
        <v>0</v>
      </c>
      <c r="BG338" s="59">
        <f t="shared" si="454"/>
        <v>0</v>
      </c>
      <c r="BH338" s="59">
        <f t="shared" si="455"/>
        <v>0</v>
      </c>
      <c r="BI338" s="58">
        <f t="shared" si="456"/>
        <v>0</v>
      </c>
      <c r="BK338" s="59">
        <f t="shared" si="457"/>
        <v>0</v>
      </c>
      <c r="BL338" s="59">
        <f t="shared" si="458"/>
        <v>0</v>
      </c>
      <c r="BM338" s="59">
        <f t="shared" si="459"/>
        <v>0</v>
      </c>
      <c r="BN338" s="58">
        <f t="shared" si="460"/>
        <v>0</v>
      </c>
      <c r="BP338" s="58">
        <f t="shared" si="461"/>
        <v>0</v>
      </c>
      <c r="BR338" s="57">
        <f t="shared" si="462"/>
        <v>0</v>
      </c>
      <c r="BS338" s="57">
        <f t="shared" si="463"/>
        <v>0</v>
      </c>
      <c r="BT338" s="59">
        <f t="shared" si="464"/>
        <v>0</v>
      </c>
      <c r="BU338" s="58">
        <f t="shared" si="465"/>
        <v>0</v>
      </c>
      <c r="BW338" s="56">
        <f t="shared" si="466"/>
        <v>0</v>
      </c>
      <c r="BX338" s="14">
        <f t="shared" si="467"/>
        <v>0</v>
      </c>
      <c r="BY338" s="59">
        <f t="shared" si="468"/>
        <v>0</v>
      </c>
      <c r="BZ338" s="58">
        <f t="shared" si="469"/>
        <v>0</v>
      </c>
      <c r="CB338" s="58">
        <f t="shared" si="470"/>
        <v>0</v>
      </c>
      <c r="CD338" s="58">
        <f t="shared" si="471"/>
        <v>0</v>
      </c>
      <c r="CG338" s="59">
        <f t="shared" si="472"/>
        <v>0</v>
      </c>
      <c r="CH338" s="59">
        <f t="shared" si="473"/>
        <v>0</v>
      </c>
      <c r="CI338" s="59">
        <f t="shared" si="474"/>
        <v>0</v>
      </c>
      <c r="CK338" s="59">
        <f t="shared" si="475"/>
        <v>0</v>
      </c>
      <c r="CL338" s="59">
        <f t="shared" si="476"/>
        <v>0</v>
      </c>
      <c r="CM338" s="59">
        <f t="shared" si="477"/>
        <v>0</v>
      </c>
      <c r="CN338" s="58">
        <f t="shared" si="478"/>
        <v>0</v>
      </c>
      <c r="CP338" s="59">
        <f t="shared" si="479"/>
        <v>0</v>
      </c>
      <c r="CQ338" s="59">
        <f t="shared" si="480"/>
        <v>0</v>
      </c>
      <c r="CR338" s="59">
        <f t="shared" si="481"/>
        <v>0</v>
      </c>
      <c r="CS338" s="58">
        <f t="shared" si="482"/>
        <v>0</v>
      </c>
      <c r="CU338" s="59">
        <f t="shared" si="483"/>
        <v>0</v>
      </c>
      <c r="CV338" s="59">
        <f t="shared" si="484"/>
        <v>0</v>
      </c>
      <c r="CX338" s="59">
        <f t="shared" si="485"/>
        <v>0</v>
      </c>
      <c r="CY338" s="59">
        <f t="shared" si="486"/>
        <v>0</v>
      </c>
      <c r="CZ338" s="58">
        <f t="shared" si="487"/>
        <v>0</v>
      </c>
      <c r="DB338" s="59">
        <f t="shared" si="488"/>
        <v>0</v>
      </c>
      <c r="DC338" s="59">
        <f t="shared" si="489"/>
        <v>0</v>
      </c>
      <c r="DD338" s="58">
        <f t="shared" si="490"/>
        <v>0</v>
      </c>
      <c r="DF338" s="58">
        <f t="shared" si="491"/>
        <v>0</v>
      </c>
      <c r="DH338" s="58">
        <f t="shared" si="492"/>
        <v>0</v>
      </c>
      <c r="DJ338" s="57">
        <f t="shared" si="493"/>
        <v>0</v>
      </c>
      <c r="DK338" s="57">
        <f t="shared" si="494"/>
        <v>0</v>
      </c>
      <c r="DL338" s="59">
        <f t="shared" si="495"/>
        <v>0</v>
      </c>
      <c r="DM338" s="58">
        <f t="shared" si="496"/>
        <v>0</v>
      </c>
      <c r="DO338" s="56">
        <f t="shared" si="497"/>
        <v>0</v>
      </c>
      <c r="DP338" s="14">
        <f t="shared" si="498"/>
        <v>0</v>
      </c>
      <c r="DQ338" s="59">
        <f t="shared" si="499"/>
        <v>0</v>
      </c>
      <c r="DR338" s="49">
        <f t="shared" si="500"/>
        <v>0</v>
      </c>
      <c r="DT338" s="58">
        <f t="shared" si="501"/>
        <v>0</v>
      </c>
      <c r="DU338" s="58"/>
      <c r="DV338" s="59">
        <f t="shared" si="502"/>
        <v>0</v>
      </c>
      <c r="DX338" s="58">
        <f t="shared" si="503"/>
        <v>0</v>
      </c>
      <c r="EA338" s="59">
        <f t="shared" si="504"/>
        <v>0</v>
      </c>
      <c r="EB338" s="59">
        <f t="shared" si="505"/>
        <v>0</v>
      </c>
      <c r="EC338" s="58">
        <f t="shared" si="506"/>
        <v>0</v>
      </c>
      <c r="EE338" s="29">
        <f t="shared" si="507"/>
        <v>0</v>
      </c>
      <c r="EF338" s="29">
        <f t="shared" si="508"/>
        <v>0</v>
      </c>
      <c r="EG338" s="58">
        <f t="shared" si="509"/>
        <v>0</v>
      </c>
      <c r="EI338" s="58">
        <f t="shared" si="510"/>
        <v>0</v>
      </c>
      <c r="EK338" s="59">
        <v>336</v>
      </c>
      <c r="EL338" s="59">
        <f>APE!$N$91*EO337</f>
        <v>0</v>
      </c>
      <c r="EM338" s="59">
        <f>IF(EK338&gt;APE!$O$91,0,IF(EK338&gt;APE!$P$91,IF(APE!$E$91="SAC",APE!$C$93/(APE!$O$91-APE!$P$91),IF(APE!$E$91="PRICE",IF(EK338&gt;APE!$D$91,EN338-EL338,EN338-EL338-APE!$C$95/APE!$D$91),0)),0))</f>
        <v>0</v>
      </c>
      <c r="EN338" s="59">
        <f>IF(EK338&gt;APE!$O$91,0,IF(APE!$E$91="SAC",EL338+EM338,IF(APE!$E$91="PRICE",IF(EK338&gt;APE!$P$91,APE!$C$93*APE!$G$91,EL338),0)))</f>
        <v>0</v>
      </c>
      <c r="EO338" s="59">
        <f t="shared" si="511"/>
        <v>0</v>
      </c>
    </row>
    <row r="339" spans="21:145" x14ac:dyDescent="0.25">
      <c r="U339" s="61">
        <f t="shared" si="434"/>
        <v>55549</v>
      </c>
      <c r="V339" s="25">
        <f t="shared" si="432"/>
        <v>2052</v>
      </c>
      <c r="W339" s="25">
        <f t="shared" si="433"/>
        <v>1</v>
      </c>
      <c r="X339" s="25"/>
      <c r="Y339" s="25"/>
      <c r="Z339" s="62">
        <f t="shared" si="435"/>
        <v>0</v>
      </c>
      <c r="AA339" s="62">
        <f t="shared" si="436"/>
        <v>0</v>
      </c>
      <c r="AB339" s="62">
        <f t="shared" si="437"/>
        <v>0</v>
      </c>
      <c r="AC339" s="33">
        <f t="shared" si="438"/>
        <v>0</v>
      </c>
      <c r="AD339" s="69">
        <f t="shared" si="439"/>
        <v>0.79937792197660784</v>
      </c>
      <c r="AE339" s="70">
        <f t="shared" si="440"/>
        <v>0</v>
      </c>
      <c r="AF339" s="25"/>
      <c r="AG339" s="25"/>
      <c r="AH339" s="25"/>
      <c r="AI339" s="25"/>
      <c r="AJ339" s="25"/>
      <c r="AK339" s="25"/>
      <c r="AL339" s="25"/>
      <c r="AM339" s="75">
        <f t="shared" si="512"/>
        <v>0</v>
      </c>
      <c r="AN339" s="25"/>
      <c r="AO339" s="74">
        <f t="shared" si="441"/>
        <v>0</v>
      </c>
      <c r="AP339" s="75">
        <f t="shared" si="442"/>
        <v>0</v>
      </c>
      <c r="AQ339" s="76">
        <f t="shared" si="443"/>
        <v>0</v>
      </c>
      <c r="AR339" s="25"/>
      <c r="AS339" s="75">
        <f t="shared" si="444"/>
        <v>0</v>
      </c>
      <c r="AT339" s="74">
        <f t="shared" si="445"/>
        <v>0</v>
      </c>
      <c r="AU339" s="33">
        <f t="shared" si="446"/>
        <v>0</v>
      </c>
      <c r="AV339" s="25"/>
      <c r="AW339" s="74">
        <f t="shared" si="447"/>
        <v>0</v>
      </c>
      <c r="AX339" s="75">
        <f t="shared" si="448"/>
        <v>0</v>
      </c>
      <c r="AY339" s="76">
        <f t="shared" si="449"/>
        <v>0</v>
      </c>
      <c r="BB339" s="59">
        <f t="shared" si="450"/>
        <v>0</v>
      </c>
      <c r="BC339" s="59">
        <f t="shared" si="451"/>
        <v>0</v>
      </c>
      <c r="BD339" s="59">
        <f t="shared" si="452"/>
        <v>0</v>
      </c>
      <c r="BF339" s="59">
        <f t="shared" si="453"/>
        <v>0</v>
      </c>
      <c r="BG339" s="59">
        <f t="shared" si="454"/>
        <v>0</v>
      </c>
      <c r="BH339" s="59">
        <f t="shared" si="455"/>
        <v>0</v>
      </c>
      <c r="BI339" s="58">
        <f t="shared" si="456"/>
        <v>0</v>
      </c>
      <c r="BK339" s="59">
        <f t="shared" si="457"/>
        <v>0</v>
      </c>
      <c r="BL339" s="59">
        <f t="shared" si="458"/>
        <v>0</v>
      </c>
      <c r="BM339" s="59">
        <f t="shared" si="459"/>
        <v>0</v>
      </c>
      <c r="BN339" s="58">
        <f t="shared" si="460"/>
        <v>0</v>
      </c>
      <c r="BP339" s="58">
        <f t="shared" si="461"/>
        <v>0</v>
      </c>
      <c r="BR339" s="57">
        <f t="shared" si="462"/>
        <v>0</v>
      </c>
      <c r="BS339" s="57">
        <f t="shared" si="463"/>
        <v>0</v>
      </c>
      <c r="BT339" s="59">
        <f t="shared" si="464"/>
        <v>0</v>
      </c>
      <c r="BU339" s="58">
        <f t="shared" si="465"/>
        <v>0</v>
      </c>
      <c r="BW339" s="56">
        <f t="shared" si="466"/>
        <v>0</v>
      </c>
      <c r="BX339" s="14">
        <f t="shared" si="467"/>
        <v>0</v>
      </c>
      <c r="BY339" s="59">
        <f t="shared" si="468"/>
        <v>0</v>
      </c>
      <c r="BZ339" s="58">
        <f t="shared" si="469"/>
        <v>0</v>
      </c>
      <c r="CB339" s="58">
        <f t="shared" si="470"/>
        <v>0</v>
      </c>
      <c r="CD339" s="58">
        <f t="shared" si="471"/>
        <v>0</v>
      </c>
      <c r="CG339" s="59">
        <f t="shared" si="472"/>
        <v>0</v>
      </c>
      <c r="CH339" s="59">
        <f t="shared" si="473"/>
        <v>0</v>
      </c>
      <c r="CI339" s="59">
        <f t="shared" si="474"/>
        <v>0</v>
      </c>
      <c r="CK339" s="59">
        <f t="shared" si="475"/>
        <v>0</v>
      </c>
      <c r="CL339" s="59">
        <f t="shared" si="476"/>
        <v>0</v>
      </c>
      <c r="CM339" s="59">
        <f t="shared" si="477"/>
        <v>0</v>
      </c>
      <c r="CN339" s="58">
        <f t="shared" si="478"/>
        <v>0</v>
      </c>
      <c r="CP339" s="59">
        <f t="shared" si="479"/>
        <v>0</v>
      </c>
      <c r="CQ339" s="59">
        <f t="shared" si="480"/>
        <v>0</v>
      </c>
      <c r="CR339" s="59">
        <f t="shared" si="481"/>
        <v>0</v>
      </c>
      <c r="CS339" s="58">
        <f t="shared" si="482"/>
        <v>0</v>
      </c>
      <c r="CU339" s="59">
        <f t="shared" si="483"/>
        <v>0</v>
      </c>
      <c r="CV339" s="59">
        <f t="shared" si="484"/>
        <v>0</v>
      </c>
      <c r="CX339" s="59">
        <f t="shared" si="485"/>
        <v>0</v>
      </c>
      <c r="CY339" s="59">
        <f t="shared" si="486"/>
        <v>0</v>
      </c>
      <c r="CZ339" s="58">
        <f t="shared" si="487"/>
        <v>0</v>
      </c>
      <c r="DB339" s="59">
        <f t="shared" si="488"/>
        <v>0</v>
      </c>
      <c r="DC339" s="59">
        <f t="shared" si="489"/>
        <v>0</v>
      </c>
      <c r="DD339" s="58">
        <f t="shared" si="490"/>
        <v>0</v>
      </c>
      <c r="DF339" s="58">
        <f t="shared" si="491"/>
        <v>0</v>
      </c>
      <c r="DH339" s="58">
        <f t="shared" si="492"/>
        <v>0</v>
      </c>
      <c r="DJ339" s="57">
        <f t="shared" si="493"/>
        <v>0</v>
      </c>
      <c r="DK339" s="57">
        <f t="shared" si="494"/>
        <v>0</v>
      </c>
      <c r="DL339" s="59">
        <f t="shared" si="495"/>
        <v>0</v>
      </c>
      <c r="DM339" s="58">
        <f t="shared" si="496"/>
        <v>0</v>
      </c>
      <c r="DO339" s="56">
        <f t="shared" si="497"/>
        <v>0</v>
      </c>
      <c r="DP339" s="14">
        <f t="shared" si="498"/>
        <v>0</v>
      </c>
      <c r="DQ339" s="59">
        <f t="shared" si="499"/>
        <v>0</v>
      </c>
      <c r="DR339" s="49">
        <f t="shared" si="500"/>
        <v>0</v>
      </c>
      <c r="DT339" s="58">
        <f t="shared" si="501"/>
        <v>0</v>
      </c>
      <c r="DU339" s="58"/>
      <c r="DV339" s="59">
        <f t="shared" si="502"/>
        <v>0</v>
      </c>
      <c r="DX339" s="58">
        <f t="shared" si="503"/>
        <v>0</v>
      </c>
      <c r="EA339" s="59">
        <f t="shared" si="504"/>
        <v>0</v>
      </c>
      <c r="EB339" s="59">
        <f t="shared" si="505"/>
        <v>0</v>
      </c>
      <c r="EC339" s="58">
        <f t="shared" si="506"/>
        <v>0</v>
      </c>
      <c r="EE339" s="29">
        <f t="shared" si="507"/>
        <v>0</v>
      </c>
      <c r="EF339" s="29">
        <f t="shared" si="508"/>
        <v>0</v>
      </c>
      <c r="EG339" s="58">
        <f t="shared" si="509"/>
        <v>0</v>
      </c>
      <c r="EI339" s="58">
        <f t="shared" si="510"/>
        <v>0</v>
      </c>
      <c r="EK339" s="59">
        <v>337</v>
      </c>
      <c r="EL339" s="59">
        <f>APE!$N$91*EO338</f>
        <v>0</v>
      </c>
      <c r="EM339" s="59">
        <f>IF(EK339&gt;APE!$O$91,0,IF(EK339&gt;APE!$P$91,IF(APE!$E$91="SAC",APE!$C$93/(APE!$O$91-APE!$P$91),IF(APE!$E$91="PRICE",IF(EK339&gt;APE!$D$91,EN339-EL339,EN339-EL339-APE!$C$95/APE!$D$91),0)),0))</f>
        <v>0</v>
      </c>
      <c r="EN339" s="59">
        <f>IF(EK339&gt;APE!$O$91,0,IF(APE!$E$91="SAC",EL339+EM339,IF(APE!$E$91="PRICE",IF(EK339&gt;APE!$P$91,APE!$C$93*APE!$G$91,EL339),0)))</f>
        <v>0</v>
      </c>
      <c r="EO339" s="59">
        <f t="shared" si="511"/>
        <v>0</v>
      </c>
    </row>
    <row r="340" spans="21:145" x14ac:dyDescent="0.25">
      <c r="U340" s="61">
        <f t="shared" si="434"/>
        <v>55578</v>
      </c>
      <c r="V340" s="25">
        <f t="shared" si="432"/>
        <v>2052</v>
      </c>
      <c r="W340" s="25">
        <f t="shared" si="433"/>
        <v>2</v>
      </c>
      <c r="X340" s="25"/>
      <c r="Y340" s="25"/>
      <c r="Z340" s="62">
        <f t="shared" si="435"/>
        <v>0</v>
      </c>
      <c r="AA340" s="62">
        <f t="shared" si="436"/>
        <v>0</v>
      </c>
      <c r="AB340" s="62">
        <f t="shared" si="437"/>
        <v>0</v>
      </c>
      <c r="AC340" s="33">
        <f t="shared" si="438"/>
        <v>0</v>
      </c>
      <c r="AD340" s="69">
        <f t="shared" si="439"/>
        <v>0.79884694746748397</v>
      </c>
      <c r="AE340" s="70">
        <f t="shared" si="440"/>
        <v>0</v>
      </c>
      <c r="AF340" s="25"/>
      <c r="AG340" s="25"/>
      <c r="AH340" s="25"/>
      <c r="AI340" s="25"/>
      <c r="AJ340" s="25"/>
      <c r="AK340" s="25"/>
      <c r="AL340" s="25"/>
      <c r="AM340" s="75">
        <f t="shared" si="512"/>
        <v>0</v>
      </c>
      <c r="AN340" s="25"/>
      <c r="AO340" s="74">
        <f t="shared" si="441"/>
        <v>0</v>
      </c>
      <c r="AP340" s="75">
        <f t="shared" si="442"/>
        <v>0</v>
      </c>
      <c r="AQ340" s="76">
        <f t="shared" si="443"/>
        <v>0</v>
      </c>
      <c r="AR340" s="25"/>
      <c r="AS340" s="75">
        <f t="shared" si="444"/>
        <v>0</v>
      </c>
      <c r="AT340" s="74">
        <f t="shared" si="445"/>
        <v>0</v>
      </c>
      <c r="AU340" s="33">
        <f t="shared" si="446"/>
        <v>0</v>
      </c>
      <c r="AV340" s="25"/>
      <c r="AW340" s="74">
        <f t="shared" si="447"/>
        <v>0</v>
      </c>
      <c r="AX340" s="75">
        <f t="shared" si="448"/>
        <v>0</v>
      </c>
      <c r="AY340" s="76">
        <f t="shared" si="449"/>
        <v>0</v>
      </c>
      <c r="BB340" s="59">
        <f t="shared" si="450"/>
        <v>0</v>
      </c>
      <c r="BC340" s="59">
        <f t="shared" si="451"/>
        <v>0</v>
      </c>
      <c r="BD340" s="59">
        <f t="shared" si="452"/>
        <v>0</v>
      </c>
      <c r="BF340" s="59">
        <f t="shared" si="453"/>
        <v>0</v>
      </c>
      <c r="BG340" s="59">
        <f t="shared" si="454"/>
        <v>0</v>
      </c>
      <c r="BH340" s="59">
        <f t="shared" si="455"/>
        <v>0</v>
      </c>
      <c r="BI340" s="58">
        <f t="shared" si="456"/>
        <v>0</v>
      </c>
      <c r="BK340" s="59">
        <f t="shared" si="457"/>
        <v>0</v>
      </c>
      <c r="BL340" s="59">
        <f t="shared" si="458"/>
        <v>0</v>
      </c>
      <c r="BM340" s="59">
        <f t="shared" si="459"/>
        <v>0</v>
      </c>
      <c r="BN340" s="58">
        <f t="shared" si="460"/>
        <v>0</v>
      </c>
      <c r="BP340" s="58">
        <f t="shared" si="461"/>
        <v>0</v>
      </c>
      <c r="BR340" s="57">
        <f t="shared" si="462"/>
        <v>0</v>
      </c>
      <c r="BS340" s="57">
        <f t="shared" si="463"/>
        <v>0</v>
      </c>
      <c r="BT340" s="59">
        <f t="shared" si="464"/>
        <v>0</v>
      </c>
      <c r="BU340" s="58">
        <f t="shared" si="465"/>
        <v>0</v>
      </c>
      <c r="BW340" s="56">
        <f t="shared" si="466"/>
        <v>0</v>
      </c>
      <c r="BX340" s="14">
        <f t="shared" si="467"/>
        <v>0</v>
      </c>
      <c r="BY340" s="59">
        <f t="shared" si="468"/>
        <v>0</v>
      </c>
      <c r="BZ340" s="58">
        <f t="shared" si="469"/>
        <v>0</v>
      </c>
      <c r="CB340" s="58">
        <f t="shared" si="470"/>
        <v>0</v>
      </c>
      <c r="CD340" s="58">
        <f t="shared" si="471"/>
        <v>0</v>
      </c>
      <c r="CG340" s="59">
        <f t="shared" si="472"/>
        <v>0</v>
      </c>
      <c r="CH340" s="59">
        <f t="shared" si="473"/>
        <v>0</v>
      </c>
      <c r="CI340" s="59">
        <f t="shared" si="474"/>
        <v>0</v>
      </c>
      <c r="CK340" s="59">
        <f t="shared" si="475"/>
        <v>0</v>
      </c>
      <c r="CL340" s="59">
        <f t="shared" si="476"/>
        <v>0</v>
      </c>
      <c r="CM340" s="59">
        <f t="shared" si="477"/>
        <v>0</v>
      </c>
      <c r="CN340" s="58">
        <f t="shared" si="478"/>
        <v>0</v>
      </c>
      <c r="CP340" s="59">
        <f t="shared" si="479"/>
        <v>0</v>
      </c>
      <c r="CQ340" s="59">
        <f t="shared" si="480"/>
        <v>0</v>
      </c>
      <c r="CR340" s="59">
        <f t="shared" si="481"/>
        <v>0</v>
      </c>
      <c r="CS340" s="58">
        <f t="shared" si="482"/>
        <v>0</v>
      </c>
      <c r="CU340" s="59">
        <f t="shared" si="483"/>
        <v>0</v>
      </c>
      <c r="CV340" s="59">
        <f t="shared" si="484"/>
        <v>0</v>
      </c>
      <c r="CX340" s="59">
        <f t="shared" si="485"/>
        <v>0</v>
      </c>
      <c r="CY340" s="59">
        <f t="shared" si="486"/>
        <v>0</v>
      </c>
      <c r="CZ340" s="58">
        <f t="shared" si="487"/>
        <v>0</v>
      </c>
      <c r="DB340" s="59">
        <f t="shared" si="488"/>
        <v>0</v>
      </c>
      <c r="DC340" s="59">
        <f t="shared" si="489"/>
        <v>0</v>
      </c>
      <c r="DD340" s="58">
        <f t="shared" si="490"/>
        <v>0</v>
      </c>
      <c r="DF340" s="58">
        <f t="shared" si="491"/>
        <v>0</v>
      </c>
      <c r="DH340" s="58">
        <f t="shared" si="492"/>
        <v>0</v>
      </c>
      <c r="DJ340" s="57">
        <f t="shared" si="493"/>
        <v>0</v>
      </c>
      <c r="DK340" s="57">
        <f t="shared" si="494"/>
        <v>0</v>
      </c>
      <c r="DL340" s="59">
        <f t="shared" si="495"/>
        <v>0</v>
      </c>
      <c r="DM340" s="58">
        <f t="shared" si="496"/>
        <v>0</v>
      </c>
      <c r="DO340" s="56">
        <f t="shared" si="497"/>
        <v>0</v>
      </c>
      <c r="DP340" s="14">
        <f t="shared" si="498"/>
        <v>0</v>
      </c>
      <c r="DQ340" s="59">
        <f t="shared" si="499"/>
        <v>0</v>
      </c>
      <c r="DR340" s="49">
        <f t="shared" si="500"/>
        <v>0</v>
      </c>
      <c r="DT340" s="58">
        <f t="shared" si="501"/>
        <v>0</v>
      </c>
      <c r="DU340" s="58"/>
      <c r="DV340" s="59">
        <f t="shared" si="502"/>
        <v>0</v>
      </c>
      <c r="DX340" s="58">
        <f t="shared" si="503"/>
        <v>0</v>
      </c>
      <c r="EA340" s="59">
        <f t="shared" si="504"/>
        <v>0</v>
      </c>
      <c r="EB340" s="59">
        <f t="shared" si="505"/>
        <v>0</v>
      </c>
      <c r="EC340" s="58">
        <f t="shared" si="506"/>
        <v>0</v>
      </c>
      <c r="EE340" s="29">
        <f t="shared" si="507"/>
        <v>0</v>
      </c>
      <c r="EF340" s="29">
        <f t="shared" si="508"/>
        <v>0</v>
      </c>
      <c r="EG340" s="58">
        <f t="shared" si="509"/>
        <v>0</v>
      </c>
      <c r="EI340" s="58">
        <f t="shared" si="510"/>
        <v>0</v>
      </c>
      <c r="EK340" s="59">
        <v>338</v>
      </c>
      <c r="EL340" s="59">
        <f>APE!$N$91*EO339</f>
        <v>0</v>
      </c>
      <c r="EM340" s="59">
        <f>IF(EK340&gt;APE!$O$91,0,IF(EK340&gt;APE!$P$91,IF(APE!$E$91="SAC",APE!$C$93/(APE!$O$91-APE!$P$91),IF(APE!$E$91="PRICE",IF(EK340&gt;APE!$D$91,EN340-EL340,EN340-EL340-APE!$C$95/APE!$D$91),0)),0))</f>
        <v>0</v>
      </c>
      <c r="EN340" s="59">
        <f>IF(EK340&gt;APE!$O$91,0,IF(APE!$E$91="SAC",EL340+EM340,IF(APE!$E$91="PRICE",IF(EK340&gt;APE!$P$91,APE!$C$93*APE!$G$91,EL340),0)))</f>
        <v>0</v>
      </c>
      <c r="EO340" s="59">
        <f t="shared" si="511"/>
        <v>0</v>
      </c>
    </row>
    <row r="341" spans="21:145" x14ac:dyDescent="0.25">
      <c r="U341" s="61">
        <f t="shared" si="434"/>
        <v>55609</v>
      </c>
      <c r="V341" s="25">
        <f t="shared" si="432"/>
        <v>2052</v>
      </c>
      <c r="W341" s="25">
        <f t="shared" si="433"/>
        <v>3</v>
      </c>
      <c r="X341" s="25"/>
      <c r="Y341" s="25"/>
      <c r="Z341" s="62">
        <f t="shared" si="435"/>
        <v>0</v>
      </c>
      <c r="AA341" s="62">
        <f t="shared" si="436"/>
        <v>0</v>
      </c>
      <c r="AB341" s="62">
        <f t="shared" si="437"/>
        <v>0</v>
      </c>
      <c r="AC341" s="33">
        <f t="shared" si="438"/>
        <v>0</v>
      </c>
      <c r="AD341" s="69">
        <f t="shared" si="439"/>
        <v>0.79831632565002397</v>
      </c>
      <c r="AE341" s="70">
        <f t="shared" si="440"/>
        <v>0</v>
      </c>
      <c r="AF341" s="25"/>
      <c r="AG341" s="25"/>
      <c r="AH341" s="25"/>
      <c r="AI341" s="25"/>
      <c r="AJ341" s="25"/>
      <c r="AK341" s="25"/>
      <c r="AL341" s="25"/>
      <c r="AM341" s="75">
        <f t="shared" si="512"/>
        <v>0</v>
      </c>
      <c r="AN341" s="25"/>
      <c r="AO341" s="74">
        <f t="shared" si="441"/>
        <v>0</v>
      </c>
      <c r="AP341" s="75">
        <f t="shared" si="442"/>
        <v>0</v>
      </c>
      <c r="AQ341" s="76">
        <f t="shared" si="443"/>
        <v>0</v>
      </c>
      <c r="AR341" s="25"/>
      <c r="AS341" s="75">
        <f t="shared" si="444"/>
        <v>0</v>
      </c>
      <c r="AT341" s="74">
        <f t="shared" si="445"/>
        <v>0</v>
      </c>
      <c r="AU341" s="33">
        <f t="shared" si="446"/>
        <v>0</v>
      </c>
      <c r="AV341" s="25"/>
      <c r="AW341" s="74">
        <f t="shared" si="447"/>
        <v>0</v>
      </c>
      <c r="AX341" s="75">
        <f t="shared" si="448"/>
        <v>0</v>
      </c>
      <c r="AY341" s="76">
        <f t="shared" si="449"/>
        <v>0</v>
      </c>
      <c r="BB341" s="59">
        <f t="shared" si="450"/>
        <v>0</v>
      </c>
      <c r="BC341" s="59">
        <f t="shared" si="451"/>
        <v>0</v>
      </c>
      <c r="BD341" s="59">
        <f t="shared" si="452"/>
        <v>0</v>
      </c>
      <c r="BF341" s="59">
        <f t="shared" si="453"/>
        <v>0</v>
      </c>
      <c r="BG341" s="59">
        <f t="shared" si="454"/>
        <v>0</v>
      </c>
      <c r="BH341" s="59">
        <f t="shared" si="455"/>
        <v>0</v>
      </c>
      <c r="BI341" s="58">
        <f t="shared" si="456"/>
        <v>0</v>
      </c>
      <c r="BK341" s="59">
        <f t="shared" si="457"/>
        <v>0</v>
      </c>
      <c r="BL341" s="59">
        <f t="shared" si="458"/>
        <v>0</v>
      </c>
      <c r="BM341" s="59">
        <f t="shared" si="459"/>
        <v>0</v>
      </c>
      <c r="BN341" s="58">
        <f t="shared" si="460"/>
        <v>0</v>
      </c>
      <c r="BP341" s="58">
        <f t="shared" si="461"/>
        <v>0</v>
      </c>
      <c r="BR341" s="57">
        <f t="shared" si="462"/>
        <v>0</v>
      </c>
      <c r="BS341" s="57">
        <f t="shared" si="463"/>
        <v>0</v>
      </c>
      <c r="BT341" s="59">
        <f t="shared" si="464"/>
        <v>0</v>
      </c>
      <c r="BU341" s="58">
        <f t="shared" si="465"/>
        <v>0</v>
      </c>
      <c r="BW341" s="56">
        <f t="shared" si="466"/>
        <v>0</v>
      </c>
      <c r="BX341" s="14">
        <f t="shared" si="467"/>
        <v>0</v>
      </c>
      <c r="BY341" s="59">
        <f t="shared" si="468"/>
        <v>0</v>
      </c>
      <c r="BZ341" s="58">
        <f t="shared" si="469"/>
        <v>0</v>
      </c>
      <c r="CB341" s="58">
        <f t="shared" si="470"/>
        <v>0</v>
      </c>
      <c r="CD341" s="58">
        <f t="shared" si="471"/>
        <v>0</v>
      </c>
      <c r="CG341" s="59">
        <f t="shared" si="472"/>
        <v>0</v>
      </c>
      <c r="CH341" s="59">
        <f t="shared" si="473"/>
        <v>0</v>
      </c>
      <c r="CI341" s="59">
        <f t="shared" si="474"/>
        <v>0</v>
      </c>
      <c r="CK341" s="59">
        <f t="shared" si="475"/>
        <v>0</v>
      </c>
      <c r="CL341" s="59">
        <f t="shared" si="476"/>
        <v>0</v>
      </c>
      <c r="CM341" s="59">
        <f t="shared" si="477"/>
        <v>0</v>
      </c>
      <c r="CN341" s="58">
        <f t="shared" si="478"/>
        <v>0</v>
      </c>
      <c r="CP341" s="59">
        <f t="shared" si="479"/>
        <v>0</v>
      </c>
      <c r="CQ341" s="59">
        <f t="shared" si="480"/>
        <v>0</v>
      </c>
      <c r="CR341" s="59">
        <f t="shared" si="481"/>
        <v>0</v>
      </c>
      <c r="CS341" s="58">
        <f t="shared" si="482"/>
        <v>0</v>
      </c>
      <c r="CU341" s="59">
        <f t="shared" si="483"/>
        <v>0</v>
      </c>
      <c r="CV341" s="59">
        <f t="shared" si="484"/>
        <v>0</v>
      </c>
      <c r="CX341" s="59">
        <f t="shared" si="485"/>
        <v>0</v>
      </c>
      <c r="CY341" s="59">
        <f t="shared" si="486"/>
        <v>0</v>
      </c>
      <c r="CZ341" s="58">
        <f t="shared" si="487"/>
        <v>0</v>
      </c>
      <c r="DB341" s="59">
        <f t="shared" si="488"/>
        <v>0</v>
      </c>
      <c r="DC341" s="59">
        <f t="shared" si="489"/>
        <v>0</v>
      </c>
      <c r="DD341" s="58">
        <f t="shared" si="490"/>
        <v>0</v>
      </c>
      <c r="DF341" s="58">
        <f t="shared" si="491"/>
        <v>0</v>
      </c>
      <c r="DH341" s="58">
        <f t="shared" si="492"/>
        <v>0</v>
      </c>
      <c r="DJ341" s="57">
        <f t="shared" si="493"/>
        <v>0</v>
      </c>
      <c r="DK341" s="57">
        <f t="shared" si="494"/>
        <v>0</v>
      </c>
      <c r="DL341" s="59">
        <f t="shared" si="495"/>
        <v>0</v>
      </c>
      <c r="DM341" s="58">
        <f t="shared" si="496"/>
        <v>0</v>
      </c>
      <c r="DO341" s="56">
        <f t="shared" si="497"/>
        <v>0</v>
      </c>
      <c r="DP341" s="14">
        <f t="shared" si="498"/>
        <v>0</v>
      </c>
      <c r="DQ341" s="59">
        <f t="shared" si="499"/>
        <v>0</v>
      </c>
      <c r="DR341" s="49">
        <f t="shared" si="500"/>
        <v>0</v>
      </c>
      <c r="DT341" s="58">
        <f t="shared" si="501"/>
        <v>0</v>
      </c>
      <c r="DU341" s="58"/>
      <c r="DV341" s="59">
        <f t="shared" si="502"/>
        <v>0</v>
      </c>
      <c r="DX341" s="58">
        <f t="shared" si="503"/>
        <v>0</v>
      </c>
      <c r="EA341" s="59">
        <f t="shared" si="504"/>
        <v>0</v>
      </c>
      <c r="EB341" s="59">
        <f t="shared" si="505"/>
        <v>0</v>
      </c>
      <c r="EC341" s="58">
        <f t="shared" si="506"/>
        <v>0</v>
      </c>
      <c r="EE341" s="29">
        <f t="shared" si="507"/>
        <v>0</v>
      </c>
      <c r="EF341" s="29">
        <f t="shared" si="508"/>
        <v>0</v>
      </c>
      <c r="EG341" s="58">
        <f t="shared" si="509"/>
        <v>0</v>
      </c>
      <c r="EI341" s="58">
        <f t="shared" si="510"/>
        <v>0</v>
      </c>
      <c r="EK341" s="59">
        <v>339</v>
      </c>
      <c r="EL341" s="59">
        <f>APE!$N$91*EO340</f>
        <v>0</v>
      </c>
      <c r="EM341" s="59">
        <f>IF(EK341&gt;APE!$O$91,0,IF(EK341&gt;APE!$P$91,IF(APE!$E$91="SAC",APE!$C$93/(APE!$O$91-APE!$P$91),IF(APE!$E$91="PRICE",IF(EK341&gt;APE!$D$91,EN341-EL341,EN341-EL341-APE!$C$95/APE!$D$91),0)),0))</f>
        <v>0</v>
      </c>
      <c r="EN341" s="59">
        <f>IF(EK341&gt;APE!$O$91,0,IF(APE!$E$91="SAC",EL341+EM341,IF(APE!$E$91="PRICE",IF(EK341&gt;APE!$P$91,APE!$C$93*APE!$G$91,EL341),0)))</f>
        <v>0</v>
      </c>
      <c r="EO341" s="59">
        <f t="shared" si="511"/>
        <v>0</v>
      </c>
    </row>
    <row r="342" spans="21:145" x14ac:dyDescent="0.25">
      <c r="U342" s="61">
        <f t="shared" si="434"/>
        <v>55639</v>
      </c>
      <c r="V342" s="25">
        <f t="shared" si="432"/>
        <v>2052</v>
      </c>
      <c r="W342" s="25">
        <f t="shared" si="433"/>
        <v>4</v>
      </c>
      <c r="X342" s="25"/>
      <c r="Y342" s="25"/>
      <c r="Z342" s="62">
        <f t="shared" si="435"/>
        <v>0</v>
      </c>
      <c r="AA342" s="62">
        <f t="shared" si="436"/>
        <v>0</v>
      </c>
      <c r="AB342" s="62">
        <f t="shared" si="437"/>
        <v>0</v>
      </c>
      <c r="AC342" s="33">
        <f t="shared" si="438"/>
        <v>0</v>
      </c>
      <c r="AD342" s="69">
        <f t="shared" si="439"/>
        <v>0.7977860562899578</v>
      </c>
      <c r="AE342" s="70">
        <f t="shared" si="440"/>
        <v>0</v>
      </c>
      <c r="AF342" s="25"/>
      <c r="AG342" s="25"/>
      <c r="AH342" s="25"/>
      <c r="AI342" s="25"/>
      <c r="AJ342" s="25"/>
      <c r="AK342" s="25"/>
      <c r="AL342" s="25"/>
      <c r="AM342" s="75">
        <f t="shared" si="512"/>
        <v>0</v>
      </c>
      <c r="AN342" s="25"/>
      <c r="AO342" s="74">
        <f t="shared" si="441"/>
        <v>0</v>
      </c>
      <c r="AP342" s="75">
        <f t="shared" si="442"/>
        <v>0</v>
      </c>
      <c r="AQ342" s="76">
        <f t="shared" si="443"/>
        <v>0</v>
      </c>
      <c r="AR342" s="25"/>
      <c r="AS342" s="75">
        <f t="shared" si="444"/>
        <v>0</v>
      </c>
      <c r="AT342" s="74">
        <f t="shared" si="445"/>
        <v>0</v>
      </c>
      <c r="AU342" s="33">
        <f t="shared" si="446"/>
        <v>0</v>
      </c>
      <c r="AV342" s="25"/>
      <c r="AW342" s="74">
        <f t="shared" si="447"/>
        <v>0</v>
      </c>
      <c r="AX342" s="75">
        <f t="shared" si="448"/>
        <v>0</v>
      </c>
      <c r="AY342" s="76">
        <f t="shared" si="449"/>
        <v>0</v>
      </c>
      <c r="BB342" s="59">
        <f t="shared" si="450"/>
        <v>0</v>
      </c>
      <c r="BC342" s="59">
        <f t="shared" si="451"/>
        <v>0</v>
      </c>
      <c r="BD342" s="59">
        <f t="shared" si="452"/>
        <v>0</v>
      </c>
      <c r="BF342" s="59">
        <f t="shared" si="453"/>
        <v>0</v>
      </c>
      <c r="BG342" s="59">
        <f t="shared" si="454"/>
        <v>0</v>
      </c>
      <c r="BH342" s="59">
        <f t="shared" si="455"/>
        <v>0</v>
      </c>
      <c r="BI342" s="58">
        <f t="shared" si="456"/>
        <v>0</v>
      </c>
      <c r="BK342" s="59">
        <f t="shared" si="457"/>
        <v>0</v>
      </c>
      <c r="BL342" s="59">
        <f t="shared" si="458"/>
        <v>0</v>
      </c>
      <c r="BM342" s="59">
        <f t="shared" si="459"/>
        <v>0</v>
      </c>
      <c r="BN342" s="58">
        <f t="shared" si="460"/>
        <v>0</v>
      </c>
      <c r="BP342" s="58">
        <f t="shared" si="461"/>
        <v>0</v>
      </c>
      <c r="BR342" s="57">
        <f t="shared" si="462"/>
        <v>0</v>
      </c>
      <c r="BS342" s="57">
        <f t="shared" si="463"/>
        <v>0</v>
      </c>
      <c r="BT342" s="59">
        <f t="shared" si="464"/>
        <v>0</v>
      </c>
      <c r="BU342" s="58">
        <f t="shared" si="465"/>
        <v>0</v>
      </c>
      <c r="BW342" s="56">
        <f t="shared" si="466"/>
        <v>0</v>
      </c>
      <c r="BX342" s="14">
        <f t="shared" si="467"/>
        <v>0</v>
      </c>
      <c r="BY342" s="59">
        <f t="shared" si="468"/>
        <v>0</v>
      </c>
      <c r="BZ342" s="58">
        <f t="shared" si="469"/>
        <v>0</v>
      </c>
      <c r="CB342" s="58">
        <f t="shared" si="470"/>
        <v>0</v>
      </c>
      <c r="CD342" s="58">
        <f t="shared" si="471"/>
        <v>0</v>
      </c>
      <c r="CG342" s="59">
        <f t="shared" si="472"/>
        <v>0</v>
      </c>
      <c r="CH342" s="59">
        <f t="shared" si="473"/>
        <v>0</v>
      </c>
      <c r="CI342" s="59">
        <f t="shared" si="474"/>
        <v>0</v>
      </c>
      <c r="CK342" s="59">
        <f t="shared" si="475"/>
        <v>0</v>
      </c>
      <c r="CL342" s="59">
        <f t="shared" si="476"/>
        <v>0</v>
      </c>
      <c r="CM342" s="59">
        <f t="shared" si="477"/>
        <v>0</v>
      </c>
      <c r="CN342" s="58">
        <f t="shared" si="478"/>
        <v>0</v>
      </c>
      <c r="CP342" s="59">
        <f t="shared" si="479"/>
        <v>0</v>
      </c>
      <c r="CQ342" s="59">
        <f t="shared" si="480"/>
        <v>0</v>
      </c>
      <c r="CR342" s="59">
        <f t="shared" si="481"/>
        <v>0</v>
      </c>
      <c r="CS342" s="58">
        <f t="shared" si="482"/>
        <v>0</v>
      </c>
      <c r="CU342" s="59">
        <f t="shared" si="483"/>
        <v>0</v>
      </c>
      <c r="CV342" s="59">
        <f t="shared" si="484"/>
        <v>0</v>
      </c>
      <c r="CX342" s="59">
        <f t="shared" si="485"/>
        <v>0</v>
      </c>
      <c r="CY342" s="59">
        <f t="shared" si="486"/>
        <v>0</v>
      </c>
      <c r="CZ342" s="58">
        <f t="shared" si="487"/>
        <v>0</v>
      </c>
      <c r="DB342" s="59">
        <f t="shared" si="488"/>
        <v>0</v>
      </c>
      <c r="DC342" s="59">
        <f t="shared" si="489"/>
        <v>0</v>
      </c>
      <c r="DD342" s="58">
        <f t="shared" si="490"/>
        <v>0</v>
      </c>
      <c r="DF342" s="58">
        <f t="shared" si="491"/>
        <v>0</v>
      </c>
      <c r="DH342" s="58">
        <f t="shared" si="492"/>
        <v>0</v>
      </c>
      <c r="DJ342" s="57">
        <f t="shared" si="493"/>
        <v>0</v>
      </c>
      <c r="DK342" s="57">
        <f t="shared" si="494"/>
        <v>0</v>
      </c>
      <c r="DL342" s="59">
        <f t="shared" si="495"/>
        <v>0</v>
      </c>
      <c r="DM342" s="58">
        <f t="shared" si="496"/>
        <v>0</v>
      </c>
      <c r="DO342" s="56">
        <f t="shared" si="497"/>
        <v>0</v>
      </c>
      <c r="DP342" s="14">
        <f t="shared" si="498"/>
        <v>0</v>
      </c>
      <c r="DQ342" s="59">
        <f t="shared" si="499"/>
        <v>0</v>
      </c>
      <c r="DR342" s="49">
        <f t="shared" si="500"/>
        <v>0</v>
      </c>
      <c r="DT342" s="58">
        <f t="shared" si="501"/>
        <v>0</v>
      </c>
      <c r="DU342" s="58"/>
      <c r="DV342" s="59">
        <f t="shared" si="502"/>
        <v>0</v>
      </c>
      <c r="DX342" s="58">
        <f t="shared" si="503"/>
        <v>0</v>
      </c>
      <c r="EA342" s="59">
        <f t="shared" si="504"/>
        <v>0</v>
      </c>
      <c r="EB342" s="59">
        <f t="shared" si="505"/>
        <v>0</v>
      </c>
      <c r="EC342" s="58">
        <f t="shared" si="506"/>
        <v>0</v>
      </c>
      <c r="EE342" s="29">
        <f t="shared" si="507"/>
        <v>0</v>
      </c>
      <c r="EF342" s="29">
        <f t="shared" si="508"/>
        <v>0</v>
      </c>
      <c r="EG342" s="58">
        <f t="shared" si="509"/>
        <v>0</v>
      </c>
      <c r="EI342" s="58">
        <f t="shared" si="510"/>
        <v>0</v>
      </c>
      <c r="EK342" s="59">
        <v>340</v>
      </c>
      <c r="EL342" s="59">
        <f>APE!$N$91*EO341</f>
        <v>0</v>
      </c>
      <c r="EM342" s="59">
        <f>IF(EK342&gt;APE!$O$91,0,IF(EK342&gt;APE!$P$91,IF(APE!$E$91="SAC",APE!$C$93/(APE!$O$91-APE!$P$91),IF(APE!$E$91="PRICE",IF(EK342&gt;APE!$D$91,EN342-EL342,EN342-EL342-APE!$C$95/APE!$D$91),0)),0))</f>
        <v>0</v>
      </c>
      <c r="EN342" s="59">
        <f>IF(EK342&gt;APE!$O$91,0,IF(APE!$E$91="SAC",EL342+EM342,IF(APE!$E$91="PRICE",IF(EK342&gt;APE!$P$91,APE!$C$93*APE!$G$91,EL342),0)))</f>
        <v>0</v>
      </c>
      <c r="EO342" s="59">
        <f t="shared" si="511"/>
        <v>0</v>
      </c>
    </row>
    <row r="343" spans="21:145" x14ac:dyDescent="0.25">
      <c r="U343" s="61">
        <f t="shared" si="434"/>
        <v>55670</v>
      </c>
      <c r="V343" s="25">
        <f t="shared" si="432"/>
        <v>2052</v>
      </c>
      <c r="W343" s="25">
        <f t="shared" si="433"/>
        <v>5</v>
      </c>
      <c r="X343" s="25"/>
      <c r="Y343" s="25"/>
      <c r="Z343" s="62">
        <f t="shared" si="435"/>
        <v>0</v>
      </c>
      <c r="AA343" s="62">
        <f t="shared" si="436"/>
        <v>0</v>
      </c>
      <c r="AB343" s="62">
        <f t="shared" si="437"/>
        <v>0</v>
      </c>
      <c r="AC343" s="33">
        <f t="shared" si="438"/>
        <v>0</v>
      </c>
      <c r="AD343" s="69">
        <f t="shared" si="439"/>
        <v>0.79725613915317106</v>
      </c>
      <c r="AE343" s="70">
        <f t="shared" si="440"/>
        <v>0</v>
      </c>
      <c r="AF343" s="25"/>
      <c r="AG343" s="25"/>
      <c r="AH343" s="25"/>
      <c r="AI343" s="25"/>
      <c r="AJ343" s="25"/>
      <c r="AK343" s="25"/>
      <c r="AL343" s="25"/>
      <c r="AM343" s="75">
        <f t="shared" si="512"/>
        <v>0</v>
      </c>
      <c r="AN343" s="25"/>
      <c r="AO343" s="74">
        <f t="shared" si="441"/>
        <v>0</v>
      </c>
      <c r="AP343" s="75">
        <f t="shared" si="442"/>
        <v>0</v>
      </c>
      <c r="AQ343" s="76">
        <f t="shared" si="443"/>
        <v>0</v>
      </c>
      <c r="AR343" s="25"/>
      <c r="AS343" s="75">
        <f t="shared" si="444"/>
        <v>0</v>
      </c>
      <c r="AT343" s="74">
        <f t="shared" si="445"/>
        <v>0</v>
      </c>
      <c r="AU343" s="33">
        <f t="shared" si="446"/>
        <v>0</v>
      </c>
      <c r="AV343" s="25"/>
      <c r="AW343" s="74">
        <f t="shared" si="447"/>
        <v>0</v>
      </c>
      <c r="AX343" s="75">
        <f t="shared" si="448"/>
        <v>0</v>
      </c>
      <c r="AY343" s="76">
        <f t="shared" si="449"/>
        <v>0</v>
      </c>
      <c r="BB343" s="59">
        <f t="shared" si="450"/>
        <v>0</v>
      </c>
      <c r="BC343" s="59">
        <f t="shared" si="451"/>
        <v>0</v>
      </c>
      <c r="BD343" s="59">
        <f t="shared" si="452"/>
        <v>0</v>
      </c>
      <c r="BF343" s="59">
        <f t="shared" si="453"/>
        <v>0</v>
      </c>
      <c r="BG343" s="59">
        <f t="shared" si="454"/>
        <v>0</v>
      </c>
      <c r="BH343" s="59">
        <f t="shared" si="455"/>
        <v>0</v>
      </c>
      <c r="BI343" s="58">
        <f t="shared" si="456"/>
        <v>0</v>
      </c>
      <c r="BK343" s="59">
        <f t="shared" si="457"/>
        <v>0</v>
      </c>
      <c r="BL343" s="59">
        <f t="shared" si="458"/>
        <v>0</v>
      </c>
      <c r="BM343" s="59">
        <f t="shared" si="459"/>
        <v>0</v>
      </c>
      <c r="BN343" s="58">
        <f t="shared" si="460"/>
        <v>0</v>
      </c>
      <c r="BP343" s="58">
        <f t="shared" si="461"/>
        <v>0</v>
      </c>
      <c r="BR343" s="57">
        <f t="shared" si="462"/>
        <v>0</v>
      </c>
      <c r="BS343" s="57">
        <f t="shared" si="463"/>
        <v>0</v>
      </c>
      <c r="BT343" s="59">
        <f t="shared" si="464"/>
        <v>0</v>
      </c>
      <c r="BU343" s="58">
        <f t="shared" si="465"/>
        <v>0</v>
      </c>
      <c r="BW343" s="56">
        <f t="shared" si="466"/>
        <v>0</v>
      </c>
      <c r="BX343" s="14">
        <f t="shared" si="467"/>
        <v>0</v>
      </c>
      <c r="BY343" s="59">
        <f t="shared" si="468"/>
        <v>0</v>
      </c>
      <c r="BZ343" s="58">
        <f t="shared" si="469"/>
        <v>0</v>
      </c>
      <c r="CB343" s="58">
        <f t="shared" si="470"/>
        <v>0</v>
      </c>
      <c r="CD343" s="58">
        <f t="shared" si="471"/>
        <v>0</v>
      </c>
      <c r="CG343" s="59">
        <f t="shared" si="472"/>
        <v>0</v>
      </c>
      <c r="CH343" s="59">
        <f t="shared" si="473"/>
        <v>0</v>
      </c>
      <c r="CI343" s="59">
        <f t="shared" si="474"/>
        <v>0</v>
      </c>
      <c r="CK343" s="59">
        <f t="shared" si="475"/>
        <v>0</v>
      </c>
      <c r="CL343" s="59">
        <f t="shared" si="476"/>
        <v>0</v>
      </c>
      <c r="CM343" s="59">
        <f t="shared" si="477"/>
        <v>0</v>
      </c>
      <c r="CN343" s="58">
        <f t="shared" si="478"/>
        <v>0</v>
      </c>
      <c r="CP343" s="59">
        <f t="shared" si="479"/>
        <v>0</v>
      </c>
      <c r="CQ343" s="59">
        <f t="shared" si="480"/>
        <v>0</v>
      </c>
      <c r="CR343" s="59">
        <f t="shared" si="481"/>
        <v>0</v>
      </c>
      <c r="CS343" s="58">
        <f t="shared" si="482"/>
        <v>0</v>
      </c>
      <c r="CU343" s="59">
        <f t="shared" si="483"/>
        <v>0</v>
      </c>
      <c r="CV343" s="59">
        <f t="shared" si="484"/>
        <v>0</v>
      </c>
      <c r="CX343" s="59">
        <f t="shared" si="485"/>
        <v>0</v>
      </c>
      <c r="CY343" s="59">
        <f t="shared" si="486"/>
        <v>0</v>
      </c>
      <c r="CZ343" s="58">
        <f t="shared" si="487"/>
        <v>0</v>
      </c>
      <c r="DB343" s="59">
        <f t="shared" si="488"/>
        <v>0</v>
      </c>
      <c r="DC343" s="59">
        <f t="shared" si="489"/>
        <v>0</v>
      </c>
      <c r="DD343" s="58">
        <f t="shared" si="490"/>
        <v>0</v>
      </c>
      <c r="DF343" s="58">
        <f t="shared" si="491"/>
        <v>0</v>
      </c>
      <c r="DH343" s="58">
        <f t="shared" si="492"/>
        <v>0</v>
      </c>
      <c r="DJ343" s="57">
        <f t="shared" si="493"/>
        <v>0</v>
      </c>
      <c r="DK343" s="57">
        <f t="shared" si="494"/>
        <v>0</v>
      </c>
      <c r="DL343" s="59">
        <f t="shared" si="495"/>
        <v>0</v>
      </c>
      <c r="DM343" s="58">
        <f t="shared" si="496"/>
        <v>0</v>
      </c>
      <c r="DO343" s="56">
        <f t="shared" si="497"/>
        <v>0</v>
      </c>
      <c r="DP343" s="14">
        <f t="shared" si="498"/>
        <v>0</v>
      </c>
      <c r="DQ343" s="59">
        <f t="shared" si="499"/>
        <v>0</v>
      </c>
      <c r="DR343" s="49">
        <f t="shared" si="500"/>
        <v>0</v>
      </c>
      <c r="DT343" s="58">
        <f t="shared" si="501"/>
        <v>0</v>
      </c>
      <c r="DU343" s="58"/>
      <c r="DV343" s="59">
        <f t="shared" si="502"/>
        <v>0</v>
      </c>
      <c r="DX343" s="58">
        <f t="shared" si="503"/>
        <v>0</v>
      </c>
      <c r="EA343" s="59">
        <f t="shared" si="504"/>
        <v>0</v>
      </c>
      <c r="EB343" s="59">
        <f t="shared" si="505"/>
        <v>0</v>
      </c>
      <c r="EC343" s="58">
        <f t="shared" si="506"/>
        <v>0</v>
      </c>
      <c r="EE343" s="29">
        <f t="shared" si="507"/>
        <v>0</v>
      </c>
      <c r="EF343" s="29">
        <f t="shared" si="508"/>
        <v>0</v>
      </c>
      <c r="EG343" s="58">
        <f t="shared" si="509"/>
        <v>0</v>
      </c>
      <c r="EI343" s="58">
        <f t="shared" si="510"/>
        <v>0</v>
      </c>
      <c r="EK343" s="59">
        <v>341</v>
      </c>
      <c r="EL343" s="59">
        <f>APE!$N$91*EO342</f>
        <v>0</v>
      </c>
      <c r="EM343" s="59">
        <f>IF(EK343&gt;APE!$O$91,0,IF(EK343&gt;APE!$P$91,IF(APE!$E$91="SAC",APE!$C$93/(APE!$O$91-APE!$P$91),IF(APE!$E$91="PRICE",IF(EK343&gt;APE!$D$91,EN343-EL343,EN343-EL343-APE!$C$95/APE!$D$91),0)),0))</f>
        <v>0</v>
      </c>
      <c r="EN343" s="59">
        <f>IF(EK343&gt;APE!$O$91,0,IF(APE!$E$91="SAC",EL343+EM343,IF(APE!$E$91="PRICE",IF(EK343&gt;APE!$P$91,APE!$C$93*APE!$G$91,EL343),0)))</f>
        <v>0</v>
      </c>
      <c r="EO343" s="59">
        <f t="shared" si="511"/>
        <v>0</v>
      </c>
    </row>
    <row r="344" spans="21:145" x14ac:dyDescent="0.25">
      <c r="U344" s="61">
        <f t="shared" si="434"/>
        <v>55700</v>
      </c>
      <c r="V344" s="25">
        <f t="shared" si="432"/>
        <v>2052</v>
      </c>
      <c r="W344" s="25">
        <f t="shared" si="433"/>
        <v>6</v>
      </c>
      <c r="X344" s="25"/>
      <c r="Y344" s="25"/>
      <c r="Z344" s="62">
        <f t="shared" si="435"/>
        <v>0</v>
      </c>
      <c r="AA344" s="62">
        <f t="shared" si="436"/>
        <v>0</v>
      </c>
      <c r="AB344" s="62">
        <f t="shared" si="437"/>
        <v>0</v>
      </c>
      <c r="AC344" s="33">
        <f t="shared" si="438"/>
        <v>0</v>
      </c>
      <c r="AD344" s="69">
        <f t="shared" si="439"/>
        <v>0.79672657400570479</v>
      </c>
      <c r="AE344" s="70">
        <f t="shared" si="440"/>
        <v>0</v>
      </c>
      <c r="AF344" s="25"/>
      <c r="AG344" s="25"/>
      <c r="AH344" s="25"/>
      <c r="AI344" s="25"/>
      <c r="AJ344" s="25"/>
      <c r="AK344" s="25"/>
      <c r="AL344" s="25"/>
      <c r="AM344" s="75">
        <f t="shared" si="512"/>
        <v>0</v>
      </c>
      <c r="AN344" s="25"/>
      <c r="AO344" s="74">
        <f t="shared" si="441"/>
        <v>0</v>
      </c>
      <c r="AP344" s="75">
        <f t="shared" si="442"/>
        <v>0</v>
      </c>
      <c r="AQ344" s="76">
        <f t="shared" si="443"/>
        <v>0</v>
      </c>
      <c r="AR344" s="25"/>
      <c r="AS344" s="75">
        <f t="shared" si="444"/>
        <v>0</v>
      </c>
      <c r="AT344" s="74">
        <f t="shared" si="445"/>
        <v>0</v>
      </c>
      <c r="AU344" s="33">
        <f t="shared" si="446"/>
        <v>0</v>
      </c>
      <c r="AV344" s="25"/>
      <c r="AW344" s="74">
        <f t="shared" si="447"/>
        <v>0</v>
      </c>
      <c r="AX344" s="75">
        <f t="shared" si="448"/>
        <v>0</v>
      </c>
      <c r="AY344" s="76">
        <f t="shared" si="449"/>
        <v>0</v>
      </c>
      <c r="BB344" s="59">
        <f t="shared" si="450"/>
        <v>0</v>
      </c>
      <c r="BC344" s="59">
        <f t="shared" si="451"/>
        <v>0</v>
      </c>
      <c r="BD344" s="59">
        <f t="shared" si="452"/>
        <v>0</v>
      </c>
      <c r="BF344" s="59">
        <f t="shared" si="453"/>
        <v>0</v>
      </c>
      <c r="BG344" s="59">
        <f t="shared" si="454"/>
        <v>0</v>
      </c>
      <c r="BH344" s="59">
        <f t="shared" si="455"/>
        <v>0</v>
      </c>
      <c r="BI344" s="58">
        <f t="shared" si="456"/>
        <v>0</v>
      </c>
      <c r="BK344" s="59">
        <f t="shared" si="457"/>
        <v>0</v>
      </c>
      <c r="BL344" s="59">
        <f t="shared" si="458"/>
        <v>0</v>
      </c>
      <c r="BM344" s="59">
        <f t="shared" si="459"/>
        <v>0</v>
      </c>
      <c r="BN344" s="58">
        <f t="shared" si="460"/>
        <v>0</v>
      </c>
      <c r="BP344" s="58">
        <f t="shared" si="461"/>
        <v>0</v>
      </c>
      <c r="BR344" s="57">
        <f t="shared" si="462"/>
        <v>0</v>
      </c>
      <c r="BS344" s="57">
        <f t="shared" si="463"/>
        <v>0</v>
      </c>
      <c r="BT344" s="59">
        <f t="shared" si="464"/>
        <v>0</v>
      </c>
      <c r="BU344" s="58">
        <f t="shared" si="465"/>
        <v>0</v>
      </c>
      <c r="BW344" s="56">
        <f t="shared" si="466"/>
        <v>0</v>
      </c>
      <c r="BX344" s="14">
        <f t="shared" si="467"/>
        <v>0</v>
      </c>
      <c r="BY344" s="59">
        <f t="shared" si="468"/>
        <v>0</v>
      </c>
      <c r="BZ344" s="58">
        <f t="shared" si="469"/>
        <v>0</v>
      </c>
      <c r="CB344" s="58">
        <f t="shared" si="470"/>
        <v>0</v>
      </c>
      <c r="CD344" s="58">
        <f t="shared" si="471"/>
        <v>0</v>
      </c>
      <c r="CG344" s="59">
        <f t="shared" si="472"/>
        <v>0</v>
      </c>
      <c r="CH344" s="59">
        <f t="shared" si="473"/>
        <v>0</v>
      </c>
      <c r="CI344" s="59">
        <f t="shared" si="474"/>
        <v>0</v>
      </c>
      <c r="CK344" s="59">
        <f t="shared" si="475"/>
        <v>0</v>
      </c>
      <c r="CL344" s="59">
        <f t="shared" si="476"/>
        <v>0</v>
      </c>
      <c r="CM344" s="59">
        <f t="shared" si="477"/>
        <v>0</v>
      </c>
      <c r="CN344" s="58">
        <f t="shared" si="478"/>
        <v>0</v>
      </c>
      <c r="CP344" s="59">
        <f t="shared" si="479"/>
        <v>0</v>
      </c>
      <c r="CQ344" s="59">
        <f t="shared" si="480"/>
        <v>0</v>
      </c>
      <c r="CR344" s="59">
        <f t="shared" si="481"/>
        <v>0</v>
      </c>
      <c r="CS344" s="58">
        <f t="shared" si="482"/>
        <v>0</v>
      </c>
      <c r="CU344" s="59">
        <f t="shared" si="483"/>
        <v>0</v>
      </c>
      <c r="CV344" s="59">
        <f t="shared" si="484"/>
        <v>0</v>
      </c>
      <c r="CX344" s="59">
        <f t="shared" si="485"/>
        <v>0</v>
      </c>
      <c r="CY344" s="59">
        <f t="shared" si="486"/>
        <v>0</v>
      </c>
      <c r="CZ344" s="58">
        <f t="shared" si="487"/>
        <v>0</v>
      </c>
      <c r="DB344" s="59">
        <f t="shared" si="488"/>
        <v>0</v>
      </c>
      <c r="DC344" s="59">
        <f t="shared" si="489"/>
        <v>0</v>
      </c>
      <c r="DD344" s="58">
        <f t="shared" si="490"/>
        <v>0</v>
      </c>
      <c r="DF344" s="58">
        <f t="shared" si="491"/>
        <v>0</v>
      </c>
      <c r="DH344" s="58">
        <f t="shared" si="492"/>
        <v>0</v>
      </c>
      <c r="DJ344" s="57">
        <f t="shared" si="493"/>
        <v>0</v>
      </c>
      <c r="DK344" s="57">
        <f t="shared" si="494"/>
        <v>0</v>
      </c>
      <c r="DL344" s="59">
        <f t="shared" si="495"/>
        <v>0</v>
      </c>
      <c r="DM344" s="58">
        <f t="shared" si="496"/>
        <v>0</v>
      </c>
      <c r="DO344" s="56">
        <f t="shared" si="497"/>
        <v>0</v>
      </c>
      <c r="DP344" s="14">
        <f t="shared" si="498"/>
        <v>0</v>
      </c>
      <c r="DQ344" s="59">
        <f t="shared" si="499"/>
        <v>0</v>
      </c>
      <c r="DR344" s="49">
        <f t="shared" si="500"/>
        <v>0</v>
      </c>
      <c r="DT344" s="58">
        <f t="shared" si="501"/>
        <v>0</v>
      </c>
      <c r="DU344" s="58"/>
      <c r="DV344" s="59">
        <f t="shared" si="502"/>
        <v>0</v>
      </c>
      <c r="DX344" s="58">
        <f t="shared" si="503"/>
        <v>0</v>
      </c>
      <c r="EA344" s="59">
        <f t="shared" si="504"/>
        <v>0</v>
      </c>
      <c r="EB344" s="59">
        <f t="shared" si="505"/>
        <v>0</v>
      </c>
      <c r="EC344" s="58">
        <f t="shared" si="506"/>
        <v>0</v>
      </c>
      <c r="EE344" s="29">
        <f t="shared" si="507"/>
        <v>0</v>
      </c>
      <c r="EF344" s="29">
        <f t="shared" si="508"/>
        <v>0</v>
      </c>
      <c r="EG344" s="58">
        <f t="shared" si="509"/>
        <v>0</v>
      </c>
      <c r="EI344" s="58">
        <f t="shared" si="510"/>
        <v>0</v>
      </c>
      <c r="EK344" s="59">
        <v>342</v>
      </c>
      <c r="EL344" s="59">
        <f>APE!$N$91*EO343</f>
        <v>0</v>
      </c>
      <c r="EM344" s="59">
        <f>IF(EK344&gt;APE!$O$91,0,IF(EK344&gt;APE!$P$91,IF(APE!$E$91="SAC",APE!$C$93/(APE!$O$91-APE!$P$91),IF(APE!$E$91="PRICE",IF(EK344&gt;APE!$D$91,EN344-EL344,EN344-EL344-APE!$C$95/APE!$D$91),0)),0))</f>
        <v>0</v>
      </c>
      <c r="EN344" s="59">
        <f>IF(EK344&gt;APE!$O$91,0,IF(APE!$E$91="SAC",EL344+EM344,IF(APE!$E$91="PRICE",IF(EK344&gt;APE!$P$91,APE!$C$93*APE!$G$91,EL344),0)))</f>
        <v>0</v>
      </c>
      <c r="EO344" s="59">
        <f t="shared" si="511"/>
        <v>0</v>
      </c>
    </row>
    <row r="345" spans="21:145" x14ac:dyDescent="0.25">
      <c r="U345" s="61">
        <f t="shared" si="434"/>
        <v>55731</v>
      </c>
      <c r="V345" s="25">
        <f t="shared" si="432"/>
        <v>2052</v>
      </c>
      <c r="W345" s="25">
        <f t="shared" si="433"/>
        <v>7</v>
      </c>
      <c r="X345" s="25"/>
      <c r="Y345" s="25"/>
      <c r="Z345" s="62">
        <f t="shared" si="435"/>
        <v>0</v>
      </c>
      <c r="AA345" s="62">
        <f t="shared" si="436"/>
        <v>0</v>
      </c>
      <c r="AB345" s="62">
        <f t="shared" si="437"/>
        <v>0</v>
      </c>
      <c r="AC345" s="33">
        <f t="shared" si="438"/>
        <v>0</v>
      </c>
      <c r="AD345" s="69">
        <f t="shared" si="439"/>
        <v>0.79619736061375557</v>
      </c>
      <c r="AE345" s="70">
        <f t="shared" si="440"/>
        <v>0</v>
      </c>
      <c r="AF345" s="25"/>
      <c r="AG345" s="25"/>
      <c r="AH345" s="25"/>
      <c r="AI345" s="25"/>
      <c r="AJ345" s="25"/>
      <c r="AK345" s="25"/>
      <c r="AL345" s="25"/>
      <c r="AM345" s="75">
        <f t="shared" si="512"/>
        <v>0</v>
      </c>
      <c r="AN345" s="25"/>
      <c r="AO345" s="74">
        <f t="shared" si="441"/>
        <v>0</v>
      </c>
      <c r="AP345" s="75">
        <f t="shared" si="442"/>
        <v>0</v>
      </c>
      <c r="AQ345" s="76">
        <f t="shared" si="443"/>
        <v>0</v>
      </c>
      <c r="AR345" s="25"/>
      <c r="AS345" s="75">
        <f t="shared" si="444"/>
        <v>0</v>
      </c>
      <c r="AT345" s="74">
        <f t="shared" si="445"/>
        <v>0</v>
      </c>
      <c r="AU345" s="33">
        <f t="shared" si="446"/>
        <v>0</v>
      </c>
      <c r="AV345" s="25"/>
      <c r="AW345" s="74">
        <f t="shared" si="447"/>
        <v>0</v>
      </c>
      <c r="AX345" s="75">
        <f t="shared" si="448"/>
        <v>0</v>
      </c>
      <c r="AY345" s="76">
        <f t="shared" si="449"/>
        <v>0</v>
      </c>
      <c r="BB345" s="59">
        <f t="shared" si="450"/>
        <v>0</v>
      </c>
      <c r="BC345" s="59">
        <f t="shared" si="451"/>
        <v>0</v>
      </c>
      <c r="BD345" s="59">
        <f t="shared" si="452"/>
        <v>0</v>
      </c>
      <c r="BF345" s="59">
        <f t="shared" si="453"/>
        <v>0</v>
      </c>
      <c r="BG345" s="59">
        <f t="shared" si="454"/>
        <v>0</v>
      </c>
      <c r="BH345" s="59">
        <f t="shared" si="455"/>
        <v>0</v>
      </c>
      <c r="BI345" s="58">
        <f t="shared" si="456"/>
        <v>0</v>
      </c>
      <c r="BK345" s="59">
        <f t="shared" si="457"/>
        <v>0</v>
      </c>
      <c r="BL345" s="59">
        <f t="shared" si="458"/>
        <v>0</v>
      </c>
      <c r="BM345" s="59">
        <f t="shared" si="459"/>
        <v>0</v>
      </c>
      <c r="BN345" s="58">
        <f t="shared" si="460"/>
        <v>0</v>
      </c>
      <c r="BP345" s="58">
        <f t="shared" si="461"/>
        <v>0</v>
      </c>
      <c r="BR345" s="57">
        <f t="shared" si="462"/>
        <v>0</v>
      </c>
      <c r="BS345" s="57">
        <f t="shared" si="463"/>
        <v>0</v>
      </c>
      <c r="BT345" s="59">
        <f t="shared" si="464"/>
        <v>0</v>
      </c>
      <c r="BU345" s="58">
        <f t="shared" si="465"/>
        <v>0</v>
      </c>
      <c r="BW345" s="56">
        <f t="shared" si="466"/>
        <v>0</v>
      </c>
      <c r="BX345" s="14">
        <f t="shared" si="467"/>
        <v>0</v>
      </c>
      <c r="BY345" s="59">
        <f t="shared" si="468"/>
        <v>0</v>
      </c>
      <c r="BZ345" s="58">
        <f t="shared" si="469"/>
        <v>0</v>
      </c>
      <c r="CB345" s="58">
        <f t="shared" si="470"/>
        <v>0</v>
      </c>
      <c r="CD345" s="58">
        <f t="shared" si="471"/>
        <v>0</v>
      </c>
      <c r="CG345" s="59">
        <f t="shared" si="472"/>
        <v>0</v>
      </c>
      <c r="CH345" s="59">
        <f t="shared" si="473"/>
        <v>0</v>
      </c>
      <c r="CI345" s="59">
        <f t="shared" si="474"/>
        <v>0</v>
      </c>
      <c r="CK345" s="59">
        <f t="shared" si="475"/>
        <v>0</v>
      </c>
      <c r="CL345" s="59">
        <f t="shared" si="476"/>
        <v>0</v>
      </c>
      <c r="CM345" s="59">
        <f t="shared" si="477"/>
        <v>0</v>
      </c>
      <c r="CN345" s="58">
        <f t="shared" si="478"/>
        <v>0</v>
      </c>
      <c r="CP345" s="59">
        <f t="shared" si="479"/>
        <v>0</v>
      </c>
      <c r="CQ345" s="59">
        <f t="shared" si="480"/>
        <v>0</v>
      </c>
      <c r="CR345" s="59">
        <f t="shared" si="481"/>
        <v>0</v>
      </c>
      <c r="CS345" s="58">
        <f t="shared" si="482"/>
        <v>0</v>
      </c>
      <c r="CU345" s="59">
        <f t="shared" si="483"/>
        <v>0</v>
      </c>
      <c r="CV345" s="59">
        <f t="shared" si="484"/>
        <v>0</v>
      </c>
      <c r="CX345" s="59">
        <f t="shared" si="485"/>
        <v>0</v>
      </c>
      <c r="CY345" s="59">
        <f t="shared" si="486"/>
        <v>0</v>
      </c>
      <c r="CZ345" s="58">
        <f t="shared" si="487"/>
        <v>0</v>
      </c>
      <c r="DB345" s="59">
        <f t="shared" si="488"/>
        <v>0</v>
      </c>
      <c r="DC345" s="59">
        <f t="shared" si="489"/>
        <v>0</v>
      </c>
      <c r="DD345" s="58">
        <f t="shared" si="490"/>
        <v>0</v>
      </c>
      <c r="DF345" s="58">
        <f t="shared" si="491"/>
        <v>0</v>
      </c>
      <c r="DH345" s="58">
        <f t="shared" si="492"/>
        <v>0</v>
      </c>
      <c r="DJ345" s="57">
        <f t="shared" si="493"/>
        <v>0</v>
      </c>
      <c r="DK345" s="57">
        <f t="shared" si="494"/>
        <v>0</v>
      </c>
      <c r="DL345" s="59">
        <f t="shared" si="495"/>
        <v>0</v>
      </c>
      <c r="DM345" s="58">
        <f t="shared" si="496"/>
        <v>0</v>
      </c>
      <c r="DO345" s="56">
        <f t="shared" si="497"/>
        <v>0</v>
      </c>
      <c r="DP345" s="14">
        <f t="shared" si="498"/>
        <v>0</v>
      </c>
      <c r="DQ345" s="59">
        <f t="shared" si="499"/>
        <v>0</v>
      </c>
      <c r="DR345" s="49">
        <f t="shared" si="500"/>
        <v>0</v>
      </c>
      <c r="DT345" s="58">
        <f t="shared" si="501"/>
        <v>0</v>
      </c>
      <c r="DU345" s="58"/>
      <c r="DV345" s="59">
        <f t="shared" si="502"/>
        <v>0</v>
      </c>
      <c r="DX345" s="58">
        <f t="shared" si="503"/>
        <v>0</v>
      </c>
      <c r="EA345" s="59">
        <f t="shared" si="504"/>
        <v>0</v>
      </c>
      <c r="EB345" s="59">
        <f t="shared" si="505"/>
        <v>0</v>
      </c>
      <c r="EC345" s="58">
        <f t="shared" si="506"/>
        <v>0</v>
      </c>
      <c r="EE345" s="29">
        <f t="shared" si="507"/>
        <v>0</v>
      </c>
      <c r="EF345" s="29">
        <f t="shared" si="508"/>
        <v>0</v>
      </c>
      <c r="EG345" s="58">
        <f t="shared" si="509"/>
        <v>0</v>
      </c>
      <c r="EI345" s="58">
        <f t="shared" si="510"/>
        <v>0</v>
      </c>
      <c r="EK345" s="59">
        <v>343</v>
      </c>
      <c r="EL345" s="59">
        <f>APE!$N$91*EO344</f>
        <v>0</v>
      </c>
      <c r="EM345" s="59">
        <f>IF(EK345&gt;APE!$O$91,0,IF(EK345&gt;APE!$P$91,IF(APE!$E$91="SAC",APE!$C$93/(APE!$O$91-APE!$P$91),IF(APE!$E$91="PRICE",IF(EK345&gt;APE!$D$91,EN345-EL345,EN345-EL345-APE!$C$95/APE!$D$91),0)),0))</f>
        <v>0</v>
      </c>
      <c r="EN345" s="59">
        <f>IF(EK345&gt;APE!$O$91,0,IF(APE!$E$91="SAC",EL345+EM345,IF(APE!$E$91="PRICE",IF(EK345&gt;APE!$P$91,APE!$C$93*APE!$G$91,EL345),0)))</f>
        <v>0</v>
      </c>
      <c r="EO345" s="59">
        <f t="shared" si="511"/>
        <v>0</v>
      </c>
    </row>
    <row r="346" spans="21:145" x14ac:dyDescent="0.25">
      <c r="U346" s="61">
        <f t="shared" si="434"/>
        <v>55762</v>
      </c>
      <c r="V346" s="25">
        <f t="shared" si="432"/>
        <v>2052</v>
      </c>
      <c r="W346" s="25">
        <f t="shared" si="433"/>
        <v>8</v>
      </c>
      <c r="X346" s="25"/>
      <c r="Y346" s="25"/>
      <c r="Z346" s="62">
        <f t="shared" si="435"/>
        <v>0</v>
      </c>
      <c r="AA346" s="62">
        <f t="shared" si="436"/>
        <v>0</v>
      </c>
      <c r="AB346" s="62">
        <f t="shared" si="437"/>
        <v>0</v>
      </c>
      <c r="AC346" s="33">
        <f t="shared" si="438"/>
        <v>0</v>
      </c>
      <c r="AD346" s="69">
        <f t="shared" si="439"/>
        <v>0.79566849874367507</v>
      </c>
      <c r="AE346" s="70">
        <f t="shared" si="440"/>
        <v>0</v>
      </c>
      <c r="AF346" s="25"/>
      <c r="AG346" s="25"/>
      <c r="AH346" s="25"/>
      <c r="AI346" s="25"/>
      <c r="AJ346" s="25"/>
      <c r="AK346" s="25"/>
      <c r="AL346" s="25"/>
      <c r="AM346" s="75">
        <f t="shared" si="512"/>
        <v>0</v>
      </c>
      <c r="AN346" s="25"/>
      <c r="AO346" s="74">
        <f t="shared" si="441"/>
        <v>0</v>
      </c>
      <c r="AP346" s="75">
        <f t="shared" si="442"/>
        <v>0</v>
      </c>
      <c r="AQ346" s="76">
        <f t="shared" si="443"/>
        <v>0</v>
      </c>
      <c r="AR346" s="25"/>
      <c r="AS346" s="75">
        <f t="shared" si="444"/>
        <v>0</v>
      </c>
      <c r="AT346" s="74">
        <f t="shared" si="445"/>
        <v>0</v>
      </c>
      <c r="AU346" s="33">
        <f t="shared" si="446"/>
        <v>0</v>
      </c>
      <c r="AV346" s="25"/>
      <c r="AW346" s="74">
        <f t="shared" si="447"/>
        <v>0</v>
      </c>
      <c r="AX346" s="75">
        <f t="shared" si="448"/>
        <v>0</v>
      </c>
      <c r="AY346" s="76">
        <f t="shared" si="449"/>
        <v>0</v>
      </c>
      <c r="BB346" s="59">
        <f t="shared" si="450"/>
        <v>0</v>
      </c>
      <c r="BC346" s="59">
        <f t="shared" si="451"/>
        <v>0</v>
      </c>
      <c r="BD346" s="59">
        <f t="shared" si="452"/>
        <v>0</v>
      </c>
      <c r="BF346" s="59">
        <f t="shared" si="453"/>
        <v>0</v>
      </c>
      <c r="BG346" s="59">
        <f t="shared" si="454"/>
        <v>0</v>
      </c>
      <c r="BH346" s="59">
        <f t="shared" si="455"/>
        <v>0</v>
      </c>
      <c r="BI346" s="58">
        <f t="shared" si="456"/>
        <v>0</v>
      </c>
      <c r="BK346" s="59">
        <f t="shared" si="457"/>
        <v>0</v>
      </c>
      <c r="BL346" s="59">
        <f t="shared" si="458"/>
        <v>0</v>
      </c>
      <c r="BM346" s="59">
        <f t="shared" si="459"/>
        <v>0</v>
      </c>
      <c r="BN346" s="58">
        <f t="shared" si="460"/>
        <v>0</v>
      </c>
      <c r="BP346" s="58">
        <f t="shared" si="461"/>
        <v>0</v>
      </c>
      <c r="BR346" s="57">
        <f t="shared" si="462"/>
        <v>0</v>
      </c>
      <c r="BS346" s="57">
        <f t="shared" si="463"/>
        <v>0</v>
      </c>
      <c r="BT346" s="59">
        <f t="shared" si="464"/>
        <v>0</v>
      </c>
      <c r="BU346" s="58">
        <f t="shared" si="465"/>
        <v>0</v>
      </c>
      <c r="BW346" s="56">
        <f t="shared" si="466"/>
        <v>0</v>
      </c>
      <c r="BX346" s="14">
        <f t="shared" si="467"/>
        <v>0</v>
      </c>
      <c r="BY346" s="59">
        <f t="shared" si="468"/>
        <v>0</v>
      </c>
      <c r="BZ346" s="58">
        <f t="shared" si="469"/>
        <v>0</v>
      </c>
      <c r="CB346" s="58">
        <f t="shared" si="470"/>
        <v>0</v>
      </c>
      <c r="CD346" s="58">
        <f t="shared" si="471"/>
        <v>0</v>
      </c>
      <c r="CG346" s="59">
        <f t="shared" si="472"/>
        <v>0</v>
      </c>
      <c r="CH346" s="59">
        <f t="shared" si="473"/>
        <v>0</v>
      </c>
      <c r="CI346" s="59">
        <f t="shared" si="474"/>
        <v>0</v>
      </c>
      <c r="CK346" s="59">
        <f t="shared" si="475"/>
        <v>0</v>
      </c>
      <c r="CL346" s="59">
        <f t="shared" si="476"/>
        <v>0</v>
      </c>
      <c r="CM346" s="59">
        <f t="shared" si="477"/>
        <v>0</v>
      </c>
      <c r="CN346" s="58">
        <f t="shared" si="478"/>
        <v>0</v>
      </c>
      <c r="CP346" s="59">
        <f t="shared" si="479"/>
        <v>0</v>
      </c>
      <c r="CQ346" s="59">
        <f t="shared" si="480"/>
        <v>0</v>
      </c>
      <c r="CR346" s="59">
        <f t="shared" si="481"/>
        <v>0</v>
      </c>
      <c r="CS346" s="58">
        <f t="shared" si="482"/>
        <v>0</v>
      </c>
      <c r="CU346" s="59">
        <f t="shared" si="483"/>
        <v>0</v>
      </c>
      <c r="CV346" s="59">
        <f t="shared" si="484"/>
        <v>0</v>
      </c>
      <c r="CX346" s="59">
        <f t="shared" si="485"/>
        <v>0</v>
      </c>
      <c r="CY346" s="59">
        <f t="shared" si="486"/>
        <v>0</v>
      </c>
      <c r="CZ346" s="58">
        <f t="shared" si="487"/>
        <v>0</v>
      </c>
      <c r="DB346" s="59">
        <f t="shared" si="488"/>
        <v>0</v>
      </c>
      <c r="DC346" s="59">
        <f t="shared" si="489"/>
        <v>0</v>
      </c>
      <c r="DD346" s="58">
        <f t="shared" si="490"/>
        <v>0</v>
      </c>
      <c r="DF346" s="58">
        <f t="shared" si="491"/>
        <v>0</v>
      </c>
      <c r="DH346" s="58">
        <f t="shared" si="492"/>
        <v>0</v>
      </c>
      <c r="DJ346" s="57">
        <f t="shared" si="493"/>
        <v>0</v>
      </c>
      <c r="DK346" s="57">
        <f t="shared" si="494"/>
        <v>0</v>
      </c>
      <c r="DL346" s="59">
        <f t="shared" si="495"/>
        <v>0</v>
      </c>
      <c r="DM346" s="58">
        <f t="shared" si="496"/>
        <v>0</v>
      </c>
      <c r="DO346" s="56">
        <f t="shared" si="497"/>
        <v>0</v>
      </c>
      <c r="DP346" s="14">
        <f t="shared" si="498"/>
        <v>0</v>
      </c>
      <c r="DQ346" s="59">
        <f t="shared" si="499"/>
        <v>0</v>
      </c>
      <c r="DR346" s="49">
        <f t="shared" si="500"/>
        <v>0</v>
      </c>
      <c r="DT346" s="58">
        <f t="shared" si="501"/>
        <v>0</v>
      </c>
      <c r="DU346" s="58"/>
      <c r="DV346" s="59">
        <f t="shared" si="502"/>
        <v>0</v>
      </c>
      <c r="DX346" s="58">
        <f t="shared" si="503"/>
        <v>0</v>
      </c>
      <c r="EA346" s="59">
        <f t="shared" si="504"/>
        <v>0</v>
      </c>
      <c r="EB346" s="59">
        <f t="shared" si="505"/>
        <v>0</v>
      </c>
      <c r="EC346" s="58">
        <f t="shared" si="506"/>
        <v>0</v>
      </c>
      <c r="EE346" s="29">
        <f t="shared" si="507"/>
        <v>0</v>
      </c>
      <c r="EF346" s="29">
        <f t="shared" si="508"/>
        <v>0</v>
      </c>
      <c r="EG346" s="58">
        <f t="shared" si="509"/>
        <v>0</v>
      </c>
      <c r="EI346" s="58">
        <f t="shared" si="510"/>
        <v>0</v>
      </c>
      <c r="EK346" s="59">
        <v>344</v>
      </c>
      <c r="EL346" s="59">
        <f>APE!$N$91*EO345</f>
        <v>0</v>
      </c>
      <c r="EM346" s="59">
        <f>IF(EK346&gt;APE!$O$91,0,IF(EK346&gt;APE!$P$91,IF(APE!$E$91="SAC",APE!$C$93/(APE!$O$91-APE!$P$91),IF(APE!$E$91="PRICE",IF(EK346&gt;APE!$D$91,EN346-EL346,EN346-EL346-APE!$C$95/APE!$D$91),0)),0))</f>
        <v>0</v>
      </c>
      <c r="EN346" s="59">
        <f>IF(EK346&gt;APE!$O$91,0,IF(APE!$E$91="SAC",EL346+EM346,IF(APE!$E$91="PRICE",IF(EK346&gt;APE!$P$91,APE!$C$93*APE!$G$91,EL346),0)))</f>
        <v>0</v>
      </c>
      <c r="EO346" s="59">
        <f t="shared" si="511"/>
        <v>0</v>
      </c>
    </row>
    <row r="347" spans="21:145" x14ac:dyDescent="0.25">
      <c r="U347" s="61">
        <f t="shared" si="434"/>
        <v>55792</v>
      </c>
      <c r="V347" s="25">
        <f t="shared" si="432"/>
        <v>2052</v>
      </c>
      <c r="W347" s="25">
        <f t="shared" si="433"/>
        <v>9</v>
      </c>
      <c r="X347" s="25"/>
      <c r="Y347" s="25"/>
      <c r="Z347" s="62">
        <f t="shared" si="435"/>
        <v>0</v>
      </c>
      <c r="AA347" s="62">
        <f t="shared" si="436"/>
        <v>0</v>
      </c>
      <c r="AB347" s="62">
        <f t="shared" si="437"/>
        <v>0</v>
      </c>
      <c r="AC347" s="33">
        <f t="shared" si="438"/>
        <v>0</v>
      </c>
      <c r="AD347" s="69">
        <f t="shared" si="439"/>
        <v>0.7951399881619704</v>
      </c>
      <c r="AE347" s="70">
        <f t="shared" si="440"/>
        <v>0</v>
      </c>
      <c r="AF347" s="25"/>
      <c r="AG347" s="25"/>
      <c r="AH347" s="25"/>
      <c r="AI347" s="25"/>
      <c r="AJ347" s="25"/>
      <c r="AK347" s="25"/>
      <c r="AL347" s="25"/>
      <c r="AM347" s="75">
        <f t="shared" si="512"/>
        <v>0</v>
      </c>
      <c r="AN347" s="25"/>
      <c r="AO347" s="74">
        <f t="shared" si="441"/>
        <v>0</v>
      </c>
      <c r="AP347" s="75">
        <f t="shared" si="442"/>
        <v>0</v>
      </c>
      <c r="AQ347" s="76">
        <f t="shared" si="443"/>
        <v>0</v>
      </c>
      <c r="AR347" s="25"/>
      <c r="AS347" s="75">
        <f t="shared" si="444"/>
        <v>0</v>
      </c>
      <c r="AT347" s="74">
        <f t="shared" si="445"/>
        <v>0</v>
      </c>
      <c r="AU347" s="33">
        <f t="shared" si="446"/>
        <v>0</v>
      </c>
      <c r="AV347" s="25"/>
      <c r="AW347" s="74">
        <f t="shared" si="447"/>
        <v>0</v>
      </c>
      <c r="AX347" s="75">
        <f t="shared" si="448"/>
        <v>0</v>
      </c>
      <c r="AY347" s="76">
        <f t="shared" si="449"/>
        <v>0</v>
      </c>
      <c r="BB347" s="59">
        <f t="shared" si="450"/>
        <v>0</v>
      </c>
      <c r="BC347" s="59">
        <f t="shared" si="451"/>
        <v>0</v>
      </c>
      <c r="BD347" s="59">
        <f t="shared" si="452"/>
        <v>0</v>
      </c>
      <c r="BF347" s="59">
        <f t="shared" si="453"/>
        <v>0</v>
      </c>
      <c r="BG347" s="59">
        <f t="shared" si="454"/>
        <v>0</v>
      </c>
      <c r="BH347" s="59">
        <f t="shared" si="455"/>
        <v>0</v>
      </c>
      <c r="BI347" s="58">
        <f t="shared" si="456"/>
        <v>0</v>
      </c>
      <c r="BK347" s="59">
        <f t="shared" si="457"/>
        <v>0</v>
      </c>
      <c r="BL347" s="59">
        <f t="shared" si="458"/>
        <v>0</v>
      </c>
      <c r="BM347" s="59">
        <f t="shared" si="459"/>
        <v>0</v>
      </c>
      <c r="BN347" s="58">
        <f t="shared" si="460"/>
        <v>0</v>
      </c>
      <c r="BP347" s="58">
        <f t="shared" si="461"/>
        <v>0</v>
      </c>
      <c r="BR347" s="57">
        <f t="shared" si="462"/>
        <v>0</v>
      </c>
      <c r="BS347" s="57">
        <f t="shared" si="463"/>
        <v>0</v>
      </c>
      <c r="BT347" s="59">
        <f t="shared" si="464"/>
        <v>0</v>
      </c>
      <c r="BU347" s="58">
        <f t="shared" si="465"/>
        <v>0</v>
      </c>
      <c r="BW347" s="56">
        <f t="shared" si="466"/>
        <v>0</v>
      </c>
      <c r="BX347" s="14">
        <f t="shared" si="467"/>
        <v>0</v>
      </c>
      <c r="BY347" s="59">
        <f t="shared" si="468"/>
        <v>0</v>
      </c>
      <c r="BZ347" s="58">
        <f t="shared" si="469"/>
        <v>0</v>
      </c>
      <c r="CB347" s="58">
        <f t="shared" si="470"/>
        <v>0</v>
      </c>
      <c r="CD347" s="58">
        <f t="shared" si="471"/>
        <v>0</v>
      </c>
      <c r="CG347" s="59">
        <f t="shared" si="472"/>
        <v>0</v>
      </c>
      <c r="CH347" s="59">
        <f t="shared" si="473"/>
        <v>0</v>
      </c>
      <c r="CI347" s="59">
        <f t="shared" si="474"/>
        <v>0</v>
      </c>
      <c r="CK347" s="59">
        <f t="shared" si="475"/>
        <v>0</v>
      </c>
      <c r="CL347" s="59">
        <f t="shared" si="476"/>
        <v>0</v>
      </c>
      <c r="CM347" s="59">
        <f t="shared" si="477"/>
        <v>0</v>
      </c>
      <c r="CN347" s="58">
        <f t="shared" si="478"/>
        <v>0</v>
      </c>
      <c r="CP347" s="59">
        <f t="shared" si="479"/>
        <v>0</v>
      </c>
      <c r="CQ347" s="59">
        <f t="shared" si="480"/>
        <v>0</v>
      </c>
      <c r="CR347" s="59">
        <f t="shared" si="481"/>
        <v>0</v>
      </c>
      <c r="CS347" s="58">
        <f t="shared" si="482"/>
        <v>0</v>
      </c>
      <c r="CU347" s="59">
        <f t="shared" si="483"/>
        <v>0</v>
      </c>
      <c r="CV347" s="59">
        <f t="shared" si="484"/>
        <v>0</v>
      </c>
      <c r="CX347" s="59">
        <f t="shared" si="485"/>
        <v>0</v>
      </c>
      <c r="CY347" s="59">
        <f t="shared" si="486"/>
        <v>0</v>
      </c>
      <c r="CZ347" s="58">
        <f t="shared" si="487"/>
        <v>0</v>
      </c>
      <c r="DB347" s="59">
        <f t="shared" si="488"/>
        <v>0</v>
      </c>
      <c r="DC347" s="59">
        <f t="shared" si="489"/>
        <v>0</v>
      </c>
      <c r="DD347" s="58">
        <f t="shared" si="490"/>
        <v>0</v>
      </c>
      <c r="DF347" s="58">
        <f t="shared" si="491"/>
        <v>0</v>
      </c>
      <c r="DH347" s="58">
        <f t="shared" si="492"/>
        <v>0</v>
      </c>
      <c r="DJ347" s="57">
        <f t="shared" si="493"/>
        <v>0</v>
      </c>
      <c r="DK347" s="57">
        <f t="shared" si="494"/>
        <v>0</v>
      </c>
      <c r="DL347" s="59">
        <f t="shared" si="495"/>
        <v>0</v>
      </c>
      <c r="DM347" s="58">
        <f t="shared" si="496"/>
        <v>0</v>
      </c>
      <c r="DO347" s="56">
        <f t="shared" si="497"/>
        <v>0</v>
      </c>
      <c r="DP347" s="14">
        <f t="shared" si="498"/>
        <v>0</v>
      </c>
      <c r="DQ347" s="59">
        <f t="shared" si="499"/>
        <v>0</v>
      </c>
      <c r="DR347" s="49">
        <f t="shared" si="500"/>
        <v>0</v>
      </c>
      <c r="DT347" s="58">
        <f t="shared" si="501"/>
        <v>0</v>
      </c>
      <c r="DU347" s="58"/>
      <c r="DV347" s="59">
        <f t="shared" si="502"/>
        <v>0</v>
      </c>
      <c r="DX347" s="58">
        <f t="shared" si="503"/>
        <v>0</v>
      </c>
      <c r="EA347" s="59">
        <f t="shared" si="504"/>
        <v>0</v>
      </c>
      <c r="EB347" s="59">
        <f t="shared" si="505"/>
        <v>0</v>
      </c>
      <c r="EC347" s="58">
        <f t="shared" si="506"/>
        <v>0</v>
      </c>
      <c r="EE347" s="29">
        <f t="shared" si="507"/>
        <v>0</v>
      </c>
      <c r="EF347" s="29">
        <f t="shared" si="508"/>
        <v>0</v>
      </c>
      <c r="EG347" s="58">
        <f t="shared" si="509"/>
        <v>0</v>
      </c>
      <c r="EI347" s="58">
        <f t="shared" si="510"/>
        <v>0</v>
      </c>
      <c r="EK347" s="59">
        <v>345</v>
      </c>
      <c r="EL347" s="59">
        <f>APE!$N$91*EO346</f>
        <v>0</v>
      </c>
      <c r="EM347" s="59">
        <f>IF(EK347&gt;APE!$O$91,0,IF(EK347&gt;APE!$P$91,IF(APE!$E$91="SAC",APE!$C$93/(APE!$O$91-APE!$P$91),IF(APE!$E$91="PRICE",IF(EK347&gt;APE!$D$91,EN347-EL347,EN347-EL347-APE!$C$95/APE!$D$91),0)),0))</f>
        <v>0</v>
      </c>
      <c r="EN347" s="59">
        <f>IF(EK347&gt;APE!$O$91,0,IF(APE!$E$91="SAC",EL347+EM347,IF(APE!$E$91="PRICE",IF(EK347&gt;APE!$P$91,APE!$C$93*APE!$G$91,EL347),0)))</f>
        <v>0</v>
      </c>
      <c r="EO347" s="59">
        <f t="shared" si="511"/>
        <v>0</v>
      </c>
    </row>
    <row r="348" spans="21:145" x14ac:dyDescent="0.25">
      <c r="U348" s="61">
        <f t="shared" si="434"/>
        <v>55823</v>
      </c>
      <c r="V348" s="25">
        <f t="shared" si="432"/>
        <v>2052</v>
      </c>
      <c r="W348" s="25">
        <f t="shared" si="433"/>
        <v>10</v>
      </c>
      <c r="X348" s="25"/>
      <c r="Y348" s="25"/>
      <c r="Z348" s="62">
        <f t="shared" si="435"/>
        <v>0</v>
      </c>
      <c r="AA348" s="62">
        <f t="shared" si="436"/>
        <v>0</v>
      </c>
      <c r="AB348" s="62">
        <f t="shared" si="437"/>
        <v>0</v>
      </c>
      <c r="AC348" s="33">
        <f t="shared" si="438"/>
        <v>0</v>
      </c>
      <c r="AD348" s="69">
        <f t="shared" si="439"/>
        <v>0.79461182863530366</v>
      </c>
      <c r="AE348" s="70">
        <f t="shared" si="440"/>
        <v>0</v>
      </c>
      <c r="AF348" s="25"/>
      <c r="AG348" s="25"/>
      <c r="AH348" s="25"/>
      <c r="AI348" s="25"/>
      <c r="AJ348" s="25"/>
      <c r="AK348" s="25"/>
      <c r="AL348" s="25"/>
      <c r="AM348" s="75">
        <f t="shared" si="512"/>
        <v>0</v>
      </c>
      <c r="AN348" s="25"/>
      <c r="AO348" s="74">
        <f t="shared" si="441"/>
        <v>0</v>
      </c>
      <c r="AP348" s="75">
        <f t="shared" si="442"/>
        <v>0</v>
      </c>
      <c r="AQ348" s="76">
        <f t="shared" si="443"/>
        <v>0</v>
      </c>
      <c r="AR348" s="25"/>
      <c r="AS348" s="75">
        <f t="shared" si="444"/>
        <v>0</v>
      </c>
      <c r="AT348" s="74">
        <f t="shared" si="445"/>
        <v>0</v>
      </c>
      <c r="AU348" s="33">
        <f t="shared" si="446"/>
        <v>0</v>
      </c>
      <c r="AV348" s="25"/>
      <c r="AW348" s="74">
        <f t="shared" si="447"/>
        <v>0</v>
      </c>
      <c r="AX348" s="75">
        <f t="shared" si="448"/>
        <v>0</v>
      </c>
      <c r="AY348" s="76">
        <f t="shared" si="449"/>
        <v>0</v>
      </c>
      <c r="BB348" s="59">
        <f t="shared" si="450"/>
        <v>0</v>
      </c>
      <c r="BC348" s="59">
        <f t="shared" si="451"/>
        <v>0</v>
      </c>
      <c r="BD348" s="59">
        <f t="shared" si="452"/>
        <v>0</v>
      </c>
      <c r="BF348" s="59">
        <f t="shared" si="453"/>
        <v>0</v>
      </c>
      <c r="BG348" s="59">
        <f t="shared" si="454"/>
        <v>0</v>
      </c>
      <c r="BH348" s="59">
        <f t="shared" si="455"/>
        <v>0</v>
      </c>
      <c r="BI348" s="58">
        <f t="shared" si="456"/>
        <v>0</v>
      </c>
      <c r="BK348" s="59">
        <f t="shared" si="457"/>
        <v>0</v>
      </c>
      <c r="BL348" s="59">
        <f t="shared" si="458"/>
        <v>0</v>
      </c>
      <c r="BM348" s="59">
        <f t="shared" si="459"/>
        <v>0</v>
      </c>
      <c r="BN348" s="58">
        <f t="shared" si="460"/>
        <v>0</v>
      </c>
      <c r="BP348" s="58">
        <f t="shared" si="461"/>
        <v>0</v>
      </c>
      <c r="BR348" s="57">
        <f t="shared" si="462"/>
        <v>0</v>
      </c>
      <c r="BS348" s="57">
        <f t="shared" si="463"/>
        <v>0</v>
      </c>
      <c r="BT348" s="59">
        <f t="shared" si="464"/>
        <v>0</v>
      </c>
      <c r="BU348" s="58">
        <f t="shared" si="465"/>
        <v>0</v>
      </c>
      <c r="BW348" s="56">
        <f t="shared" si="466"/>
        <v>0</v>
      </c>
      <c r="BX348" s="14">
        <f t="shared" si="467"/>
        <v>0</v>
      </c>
      <c r="BY348" s="59">
        <f t="shared" si="468"/>
        <v>0</v>
      </c>
      <c r="BZ348" s="58">
        <f t="shared" si="469"/>
        <v>0</v>
      </c>
      <c r="CB348" s="58">
        <f t="shared" si="470"/>
        <v>0</v>
      </c>
      <c r="CD348" s="58">
        <f t="shared" si="471"/>
        <v>0</v>
      </c>
      <c r="CG348" s="59">
        <f t="shared" si="472"/>
        <v>0</v>
      </c>
      <c r="CH348" s="59">
        <f t="shared" si="473"/>
        <v>0</v>
      </c>
      <c r="CI348" s="59">
        <f t="shared" si="474"/>
        <v>0</v>
      </c>
      <c r="CK348" s="59">
        <f t="shared" si="475"/>
        <v>0</v>
      </c>
      <c r="CL348" s="59">
        <f t="shared" si="476"/>
        <v>0</v>
      </c>
      <c r="CM348" s="59">
        <f t="shared" si="477"/>
        <v>0</v>
      </c>
      <c r="CN348" s="58">
        <f t="shared" si="478"/>
        <v>0</v>
      </c>
      <c r="CP348" s="59">
        <f t="shared" si="479"/>
        <v>0</v>
      </c>
      <c r="CQ348" s="59">
        <f t="shared" si="480"/>
        <v>0</v>
      </c>
      <c r="CR348" s="59">
        <f t="shared" si="481"/>
        <v>0</v>
      </c>
      <c r="CS348" s="58">
        <f t="shared" si="482"/>
        <v>0</v>
      </c>
      <c r="CU348" s="59">
        <f t="shared" si="483"/>
        <v>0</v>
      </c>
      <c r="CV348" s="59">
        <f t="shared" si="484"/>
        <v>0</v>
      </c>
      <c r="CX348" s="59">
        <f t="shared" si="485"/>
        <v>0</v>
      </c>
      <c r="CY348" s="59">
        <f t="shared" si="486"/>
        <v>0</v>
      </c>
      <c r="CZ348" s="58">
        <f t="shared" si="487"/>
        <v>0</v>
      </c>
      <c r="DB348" s="59">
        <f t="shared" si="488"/>
        <v>0</v>
      </c>
      <c r="DC348" s="59">
        <f t="shared" si="489"/>
        <v>0</v>
      </c>
      <c r="DD348" s="58">
        <f t="shared" si="490"/>
        <v>0</v>
      </c>
      <c r="DF348" s="58">
        <f t="shared" si="491"/>
        <v>0</v>
      </c>
      <c r="DH348" s="58">
        <f t="shared" si="492"/>
        <v>0</v>
      </c>
      <c r="DJ348" s="57">
        <f t="shared" si="493"/>
        <v>0</v>
      </c>
      <c r="DK348" s="57">
        <f t="shared" si="494"/>
        <v>0</v>
      </c>
      <c r="DL348" s="59">
        <f t="shared" si="495"/>
        <v>0</v>
      </c>
      <c r="DM348" s="58">
        <f t="shared" si="496"/>
        <v>0</v>
      </c>
      <c r="DO348" s="56">
        <f t="shared" si="497"/>
        <v>0</v>
      </c>
      <c r="DP348" s="14">
        <f t="shared" si="498"/>
        <v>0</v>
      </c>
      <c r="DQ348" s="59">
        <f t="shared" si="499"/>
        <v>0</v>
      </c>
      <c r="DR348" s="49">
        <f t="shared" si="500"/>
        <v>0</v>
      </c>
      <c r="DT348" s="58">
        <f t="shared" si="501"/>
        <v>0</v>
      </c>
      <c r="DU348" s="58"/>
      <c r="DV348" s="59">
        <f t="shared" si="502"/>
        <v>0</v>
      </c>
      <c r="DX348" s="58">
        <f t="shared" si="503"/>
        <v>0</v>
      </c>
      <c r="EA348" s="59">
        <f t="shared" si="504"/>
        <v>0</v>
      </c>
      <c r="EB348" s="59">
        <f t="shared" si="505"/>
        <v>0</v>
      </c>
      <c r="EC348" s="58">
        <f t="shared" si="506"/>
        <v>0</v>
      </c>
      <c r="EE348" s="29">
        <f t="shared" si="507"/>
        <v>0</v>
      </c>
      <c r="EF348" s="29">
        <f t="shared" si="508"/>
        <v>0</v>
      </c>
      <c r="EG348" s="58">
        <f t="shared" si="509"/>
        <v>0</v>
      </c>
      <c r="EI348" s="58">
        <f t="shared" si="510"/>
        <v>0</v>
      </c>
      <c r="EK348" s="59">
        <v>346</v>
      </c>
      <c r="EL348" s="59">
        <f>APE!$N$91*EO347</f>
        <v>0</v>
      </c>
      <c r="EM348" s="59">
        <f>IF(EK348&gt;APE!$O$91,0,IF(EK348&gt;APE!$P$91,IF(APE!$E$91="SAC",APE!$C$93/(APE!$O$91-APE!$P$91),IF(APE!$E$91="PRICE",IF(EK348&gt;APE!$D$91,EN348-EL348,EN348-EL348-APE!$C$95/APE!$D$91),0)),0))</f>
        <v>0</v>
      </c>
      <c r="EN348" s="59">
        <f>IF(EK348&gt;APE!$O$91,0,IF(APE!$E$91="SAC",EL348+EM348,IF(APE!$E$91="PRICE",IF(EK348&gt;APE!$P$91,APE!$C$93*APE!$G$91,EL348),0)))</f>
        <v>0</v>
      </c>
      <c r="EO348" s="59">
        <f t="shared" si="511"/>
        <v>0</v>
      </c>
    </row>
    <row r="349" spans="21:145" x14ac:dyDescent="0.25">
      <c r="U349" s="61">
        <f t="shared" si="434"/>
        <v>55853</v>
      </c>
      <c r="V349" s="25">
        <f t="shared" si="432"/>
        <v>2052</v>
      </c>
      <c r="W349" s="25">
        <f t="shared" si="433"/>
        <v>11</v>
      </c>
      <c r="X349" s="25"/>
      <c r="Y349" s="25"/>
      <c r="Z349" s="62">
        <f t="shared" si="435"/>
        <v>0</v>
      </c>
      <c r="AA349" s="62">
        <f t="shared" si="436"/>
        <v>0</v>
      </c>
      <c r="AB349" s="62">
        <f t="shared" si="437"/>
        <v>0</v>
      </c>
      <c r="AC349" s="33">
        <f t="shared" si="438"/>
        <v>0</v>
      </c>
      <c r="AD349" s="69">
        <f t="shared" si="439"/>
        <v>0.79408401993049182</v>
      </c>
      <c r="AE349" s="70">
        <f t="shared" si="440"/>
        <v>0</v>
      </c>
      <c r="AF349" s="25"/>
      <c r="AG349" s="25"/>
      <c r="AH349" s="25"/>
      <c r="AI349" s="25"/>
      <c r="AJ349" s="25"/>
      <c r="AK349" s="25"/>
      <c r="AL349" s="25"/>
      <c r="AM349" s="75">
        <f t="shared" si="512"/>
        <v>0</v>
      </c>
      <c r="AN349" s="25"/>
      <c r="AO349" s="74">
        <f t="shared" si="441"/>
        <v>0</v>
      </c>
      <c r="AP349" s="75">
        <f t="shared" si="442"/>
        <v>0</v>
      </c>
      <c r="AQ349" s="76">
        <f t="shared" si="443"/>
        <v>0</v>
      </c>
      <c r="AR349" s="25"/>
      <c r="AS349" s="75">
        <f t="shared" si="444"/>
        <v>0</v>
      </c>
      <c r="AT349" s="74">
        <f t="shared" si="445"/>
        <v>0</v>
      </c>
      <c r="AU349" s="33">
        <f t="shared" si="446"/>
        <v>0</v>
      </c>
      <c r="AV349" s="25"/>
      <c r="AW349" s="74">
        <f t="shared" si="447"/>
        <v>0</v>
      </c>
      <c r="AX349" s="75">
        <f t="shared" si="448"/>
        <v>0</v>
      </c>
      <c r="AY349" s="76">
        <f t="shared" si="449"/>
        <v>0</v>
      </c>
      <c r="BB349" s="59">
        <f t="shared" si="450"/>
        <v>0</v>
      </c>
      <c r="BC349" s="59">
        <f t="shared" si="451"/>
        <v>0</v>
      </c>
      <c r="BD349" s="59">
        <f t="shared" si="452"/>
        <v>0</v>
      </c>
      <c r="BF349" s="59">
        <f t="shared" si="453"/>
        <v>0</v>
      </c>
      <c r="BG349" s="59">
        <f t="shared" si="454"/>
        <v>0</v>
      </c>
      <c r="BH349" s="59">
        <f t="shared" si="455"/>
        <v>0</v>
      </c>
      <c r="BI349" s="58">
        <f t="shared" si="456"/>
        <v>0</v>
      </c>
      <c r="BK349" s="59">
        <f t="shared" si="457"/>
        <v>0</v>
      </c>
      <c r="BL349" s="59">
        <f t="shared" si="458"/>
        <v>0</v>
      </c>
      <c r="BM349" s="59">
        <f t="shared" si="459"/>
        <v>0</v>
      </c>
      <c r="BN349" s="58">
        <f t="shared" si="460"/>
        <v>0</v>
      </c>
      <c r="BP349" s="58">
        <f t="shared" si="461"/>
        <v>0</v>
      </c>
      <c r="BR349" s="57">
        <f t="shared" si="462"/>
        <v>0</v>
      </c>
      <c r="BS349" s="57">
        <f t="shared" si="463"/>
        <v>0</v>
      </c>
      <c r="BT349" s="59">
        <f t="shared" si="464"/>
        <v>0</v>
      </c>
      <c r="BU349" s="58">
        <f t="shared" si="465"/>
        <v>0</v>
      </c>
      <c r="BW349" s="56">
        <f t="shared" si="466"/>
        <v>0</v>
      </c>
      <c r="BX349" s="14">
        <f t="shared" si="467"/>
        <v>0</v>
      </c>
      <c r="BY349" s="59">
        <f t="shared" si="468"/>
        <v>0</v>
      </c>
      <c r="BZ349" s="58">
        <f t="shared" si="469"/>
        <v>0</v>
      </c>
      <c r="CB349" s="58">
        <f t="shared" si="470"/>
        <v>0</v>
      </c>
      <c r="CD349" s="58">
        <f t="shared" si="471"/>
        <v>0</v>
      </c>
      <c r="CG349" s="59">
        <f t="shared" si="472"/>
        <v>0</v>
      </c>
      <c r="CH349" s="59">
        <f t="shared" si="473"/>
        <v>0</v>
      </c>
      <c r="CI349" s="59">
        <f t="shared" si="474"/>
        <v>0</v>
      </c>
      <c r="CK349" s="59">
        <f t="shared" si="475"/>
        <v>0</v>
      </c>
      <c r="CL349" s="59">
        <f t="shared" si="476"/>
        <v>0</v>
      </c>
      <c r="CM349" s="59">
        <f t="shared" si="477"/>
        <v>0</v>
      </c>
      <c r="CN349" s="58">
        <f t="shared" si="478"/>
        <v>0</v>
      </c>
      <c r="CP349" s="59">
        <f t="shared" si="479"/>
        <v>0</v>
      </c>
      <c r="CQ349" s="59">
        <f t="shared" si="480"/>
        <v>0</v>
      </c>
      <c r="CR349" s="59">
        <f t="shared" si="481"/>
        <v>0</v>
      </c>
      <c r="CS349" s="58">
        <f t="shared" si="482"/>
        <v>0</v>
      </c>
      <c r="CU349" s="59">
        <f t="shared" si="483"/>
        <v>0</v>
      </c>
      <c r="CV349" s="59">
        <f t="shared" si="484"/>
        <v>0</v>
      </c>
      <c r="CX349" s="59">
        <f t="shared" si="485"/>
        <v>0</v>
      </c>
      <c r="CY349" s="59">
        <f t="shared" si="486"/>
        <v>0</v>
      </c>
      <c r="CZ349" s="58">
        <f t="shared" si="487"/>
        <v>0</v>
      </c>
      <c r="DB349" s="59">
        <f t="shared" si="488"/>
        <v>0</v>
      </c>
      <c r="DC349" s="59">
        <f t="shared" si="489"/>
        <v>0</v>
      </c>
      <c r="DD349" s="58">
        <f t="shared" si="490"/>
        <v>0</v>
      </c>
      <c r="DF349" s="58">
        <f t="shared" si="491"/>
        <v>0</v>
      </c>
      <c r="DH349" s="58">
        <f t="shared" si="492"/>
        <v>0</v>
      </c>
      <c r="DJ349" s="57">
        <f t="shared" si="493"/>
        <v>0</v>
      </c>
      <c r="DK349" s="57">
        <f t="shared" si="494"/>
        <v>0</v>
      </c>
      <c r="DL349" s="59">
        <f t="shared" si="495"/>
        <v>0</v>
      </c>
      <c r="DM349" s="58">
        <f t="shared" si="496"/>
        <v>0</v>
      </c>
      <c r="DO349" s="56">
        <f t="shared" si="497"/>
        <v>0</v>
      </c>
      <c r="DP349" s="14">
        <f t="shared" si="498"/>
        <v>0</v>
      </c>
      <c r="DQ349" s="59">
        <f t="shared" si="499"/>
        <v>0</v>
      </c>
      <c r="DR349" s="49">
        <f t="shared" si="500"/>
        <v>0</v>
      </c>
      <c r="DT349" s="58">
        <f t="shared" si="501"/>
        <v>0</v>
      </c>
      <c r="DU349" s="58"/>
      <c r="DV349" s="59">
        <f t="shared" si="502"/>
        <v>0</v>
      </c>
      <c r="DX349" s="58">
        <f t="shared" si="503"/>
        <v>0</v>
      </c>
      <c r="EA349" s="59">
        <f t="shared" si="504"/>
        <v>0</v>
      </c>
      <c r="EB349" s="59">
        <f t="shared" si="505"/>
        <v>0</v>
      </c>
      <c r="EC349" s="58">
        <f t="shared" si="506"/>
        <v>0</v>
      </c>
      <c r="EE349" s="29">
        <f t="shared" si="507"/>
        <v>0</v>
      </c>
      <c r="EF349" s="29">
        <f t="shared" si="508"/>
        <v>0</v>
      </c>
      <c r="EG349" s="58">
        <f t="shared" si="509"/>
        <v>0</v>
      </c>
      <c r="EI349" s="58">
        <f t="shared" si="510"/>
        <v>0</v>
      </c>
      <c r="EK349" s="59">
        <v>347</v>
      </c>
      <c r="EL349" s="59">
        <f>APE!$N$91*EO348</f>
        <v>0</v>
      </c>
      <c r="EM349" s="59">
        <f>IF(EK349&gt;APE!$O$91,0,IF(EK349&gt;APE!$P$91,IF(APE!$E$91="SAC",APE!$C$93/(APE!$O$91-APE!$P$91),IF(APE!$E$91="PRICE",IF(EK349&gt;APE!$D$91,EN349-EL349,EN349-EL349-APE!$C$95/APE!$D$91),0)),0))</f>
        <v>0</v>
      </c>
      <c r="EN349" s="59">
        <f>IF(EK349&gt;APE!$O$91,0,IF(APE!$E$91="SAC",EL349+EM349,IF(APE!$E$91="PRICE",IF(EK349&gt;APE!$P$91,APE!$C$93*APE!$G$91,EL349),0)))</f>
        <v>0</v>
      </c>
      <c r="EO349" s="59">
        <f t="shared" si="511"/>
        <v>0</v>
      </c>
    </row>
    <row r="350" spans="21:145" x14ac:dyDescent="0.25">
      <c r="U350" s="61">
        <f t="shared" si="434"/>
        <v>55884</v>
      </c>
      <c r="V350" s="25">
        <f t="shared" si="432"/>
        <v>2052</v>
      </c>
      <c r="W350" s="25">
        <f t="shared" si="433"/>
        <v>12</v>
      </c>
      <c r="X350" s="25"/>
      <c r="Y350" s="25"/>
      <c r="Z350" s="62">
        <f t="shared" si="435"/>
        <v>0</v>
      </c>
      <c r="AA350" s="62">
        <f t="shared" si="436"/>
        <v>0</v>
      </c>
      <c r="AB350" s="62">
        <f t="shared" si="437"/>
        <v>0</v>
      </c>
      <c r="AC350" s="33">
        <f t="shared" si="438"/>
        <v>0</v>
      </c>
      <c r="AD350" s="69">
        <f t="shared" si="439"/>
        <v>0.79355656181450696</v>
      </c>
      <c r="AE350" s="70">
        <f t="shared" si="440"/>
        <v>0</v>
      </c>
      <c r="AF350" s="25"/>
      <c r="AG350" s="25"/>
      <c r="AH350" s="25"/>
      <c r="AI350" s="25"/>
      <c r="AJ350" s="25"/>
      <c r="AK350" s="25"/>
      <c r="AL350" s="25"/>
      <c r="AM350" s="75">
        <f t="shared" si="512"/>
        <v>0</v>
      </c>
      <c r="AN350" s="25"/>
      <c r="AO350" s="74">
        <f t="shared" si="441"/>
        <v>0</v>
      </c>
      <c r="AP350" s="75">
        <f t="shared" si="442"/>
        <v>0</v>
      </c>
      <c r="AQ350" s="76">
        <f t="shared" si="443"/>
        <v>0</v>
      </c>
      <c r="AR350" s="25"/>
      <c r="AS350" s="75">
        <f t="shared" si="444"/>
        <v>0</v>
      </c>
      <c r="AT350" s="74">
        <f t="shared" si="445"/>
        <v>0</v>
      </c>
      <c r="AU350" s="33">
        <f t="shared" si="446"/>
        <v>0</v>
      </c>
      <c r="AV350" s="25"/>
      <c r="AW350" s="74">
        <f t="shared" si="447"/>
        <v>0</v>
      </c>
      <c r="AX350" s="75">
        <f t="shared" si="448"/>
        <v>0</v>
      </c>
      <c r="AY350" s="76">
        <f t="shared" si="449"/>
        <v>0</v>
      </c>
      <c r="BB350" s="59">
        <f t="shared" si="450"/>
        <v>0</v>
      </c>
      <c r="BC350" s="59">
        <f t="shared" si="451"/>
        <v>0</v>
      </c>
      <c r="BD350" s="59">
        <f t="shared" si="452"/>
        <v>0</v>
      </c>
      <c r="BF350" s="59">
        <f t="shared" si="453"/>
        <v>0</v>
      </c>
      <c r="BG350" s="59">
        <f t="shared" si="454"/>
        <v>0</v>
      </c>
      <c r="BH350" s="59">
        <f t="shared" si="455"/>
        <v>0</v>
      </c>
      <c r="BI350" s="58">
        <f t="shared" si="456"/>
        <v>0</v>
      </c>
      <c r="BK350" s="59">
        <f t="shared" si="457"/>
        <v>0</v>
      </c>
      <c r="BL350" s="59">
        <f t="shared" si="458"/>
        <v>0</v>
      </c>
      <c r="BM350" s="59">
        <f t="shared" si="459"/>
        <v>0</v>
      </c>
      <c r="BN350" s="58">
        <f t="shared" si="460"/>
        <v>0</v>
      </c>
      <c r="BP350" s="58">
        <f t="shared" si="461"/>
        <v>0</v>
      </c>
      <c r="BR350" s="57">
        <f t="shared" si="462"/>
        <v>0</v>
      </c>
      <c r="BS350" s="57">
        <f t="shared" si="463"/>
        <v>0</v>
      </c>
      <c r="BT350" s="59">
        <f t="shared" si="464"/>
        <v>0</v>
      </c>
      <c r="BU350" s="58">
        <f t="shared" si="465"/>
        <v>0</v>
      </c>
      <c r="BW350" s="56">
        <f t="shared" si="466"/>
        <v>0</v>
      </c>
      <c r="BX350" s="14">
        <f t="shared" si="467"/>
        <v>0</v>
      </c>
      <c r="BY350" s="59">
        <f t="shared" si="468"/>
        <v>0</v>
      </c>
      <c r="BZ350" s="58">
        <f t="shared" si="469"/>
        <v>0</v>
      </c>
      <c r="CB350" s="58">
        <f t="shared" si="470"/>
        <v>0</v>
      </c>
      <c r="CD350" s="58">
        <f t="shared" si="471"/>
        <v>0</v>
      </c>
      <c r="CG350" s="59">
        <f t="shared" si="472"/>
        <v>0</v>
      </c>
      <c r="CH350" s="59">
        <f t="shared" si="473"/>
        <v>0</v>
      </c>
      <c r="CI350" s="59">
        <f t="shared" si="474"/>
        <v>0</v>
      </c>
      <c r="CK350" s="59">
        <f t="shared" si="475"/>
        <v>0</v>
      </c>
      <c r="CL350" s="59">
        <f t="shared" si="476"/>
        <v>0</v>
      </c>
      <c r="CM350" s="59">
        <f t="shared" si="477"/>
        <v>0</v>
      </c>
      <c r="CN350" s="58">
        <f t="shared" si="478"/>
        <v>0</v>
      </c>
      <c r="CP350" s="59">
        <f t="shared" si="479"/>
        <v>0</v>
      </c>
      <c r="CQ350" s="59">
        <f t="shared" si="480"/>
        <v>0</v>
      </c>
      <c r="CR350" s="59">
        <f t="shared" si="481"/>
        <v>0</v>
      </c>
      <c r="CS350" s="58">
        <f t="shared" si="482"/>
        <v>0</v>
      </c>
      <c r="CU350" s="59">
        <f t="shared" si="483"/>
        <v>0</v>
      </c>
      <c r="CV350" s="59">
        <f t="shared" si="484"/>
        <v>0</v>
      </c>
      <c r="CX350" s="59">
        <f t="shared" si="485"/>
        <v>0</v>
      </c>
      <c r="CY350" s="59">
        <f t="shared" si="486"/>
        <v>0</v>
      </c>
      <c r="CZ350" s="58">
        <f t="shared" si="487"/>
        <v>0</v>
      </c>
      <c r="DB350" s="59">
        <f t="shared" si="488"/>
        <v>0</v>
      </c>
      <c r="DC350" s="59">
        <f t="shared" si="489"/>
        <v>0</v>
      </c>
      <c r="DD350" s="58">
        <f t="shared" si="490"/>
        <v>0</v>
      </c>
      <c r="DF350" s="58">
        <f t="shared" si="491"/>
        <v>0</v>
      </c>
      <c r="DH350" s="58">
        <f t="shared" si="492"/>
        <v>0</v>
      </c>
      <c r="DJ350" s="57">
        <f t="shared" si="493"/>
        <v>0</v>
      </c>
      <c r="DK350" s="57">
        <f t="shared" si="494"/>
        <v>0</v>
      </c>
      <c r="DL350" s="59">
        <f t="shared" si="495"/>
        <v>0</v>
      </c>
      <c r="DM350" s="58">
        <f t="shared" si="496"/>
        <v>0</v>
      </c>
      <c r="DO350" s="56">
        <f t="shared" si="497"/>
        <v>0</v>
      </c>
      <c r="DP350" s="14">
        <f t="shared" si="498"/>
        <v>0</v>
      </c>
      <c r="DQ350" s="59">
        <f t="shared" si="499"/>
        <v>0</v>
      </c>
      <c r="DR350" s="49">
        <f t="shared" si="500"/>
        <v>0</v>
      </c>
      <c r="DT350" s="58">
        <f t="shared" si="501"/>
        <v>0</v>
      </c>
      <c r="DU350" s="58"/>
      <c r="DV350" s="59">
        <f t="shared" si="502"/>
        <v>0</v>
      </c>
      <c r="DX350" s="58">
        <f t="shared" si="503"/>
        <v>0</v>
      </c>
      <c r="EA350" s="59">
        <f t="shared" si="504"/>
        <v>0</v>
      </c>
      <c r="EB350" s="59">
        <f t="shared" si="505"/>
        <v>0</v>
      </c>
      <c r="EC350" s="58">
        <f t="shared" si="506"/>
        <v>0</v>
      </c>
      <c r="EE350" s="29">
        <f t="shared" si="507"/>
        <v>0</v>
      </c>
      <c r="EF350" s="29">
        <f t="shared" si="508"/>
        <v>0</v>
      </c>
      <c r="EG350" s="58">
        <f t="shared" si="509"/>
        <v>0</v>
      </c>
      <c r="EI350" s="58">
        <f t="shared" si="510"/>
        <v>0</v>
      </c>
      <c r="EK350" s="59">
        <v>348</v>
      </c>
      <c r="EL350" s="59">
        <f>APE!$N$91*EO349</f>
        <v>0</v>
      </c>
      <c r="EM350" s="59">
        <f>IF(EK350&gt;APE!$O$91,0,IF(EK350&gt;APE!$P$91,IF(APE!$E$91="SAC",APE!$C$93/(APE!$O$91-APE!$P$91),IF(APE!$E$91="PRICE",IF(EK350&gt;APE!$D$91,EN350-EL350,EN350-EL350-APE!$C$95/APE!$D$91),0)),0))</f>
        <v>0</v>
      </c>
      <c r="EN350" s="59">
        <f>IF(EK350&gt;APE!$O$91,0,IF(APE!$E$91="SAC",EL350+EM350,IF(APE!$E$91="PRICE",IF(EK350&gt;APE!$P$91,APE!$C$93*APE!$G$91,EL350),0)))</f>
        <v>0</v>
      </c>
      <c r="EO350" s="59">
        <f t="shared" si="511"/>
        <v>0</v>
      </c>
    </row>
    <row r="351" spans="21:145" x14ac:dyDescent="0.25">
      <c r="U351" s="61">
        <f t="shared" si="434"/>
        <v>55915</v>
      </c>
      <c r="V351" s="25">
        <f t="shared" si="432"/>
        <v>2053</v>
      </c>
      <c r="W351" s="25">
        <f t="shared" si="433"/>
        <v>1</v>
      </c>
      <c r="X351" s="25"/>
      <c r="Y351" s="25"/>
      <c r="Z351" s="62">
        <f t="shared" si="435"/>
        <v>0</v>
      </c>
      <c r="AA351" s="62">
        <f t="shared" si="436"/>
        <v>0</v>
      </c>
      <c r="AB351" s="62">
        <f t="shared" si="437"/>
        <v>0</v>
      </c>
      <c r="AC351" s="33">
        <f t="shared" si="438"/>
        <v>0</v>
      </c>
      <c r="AD351" s="69">
        <f t="shared" si="439"/>
        <v>0.79302945405447578</v>
      </c>
      <c r="AE351" s="70">
        <f t="shared" si="440"/>
        <v>0</v>
      </c>
      <c r="AF351" s="25"/>
      <c r="AG351" s="25"/>
      <c r="AH351" s="25"/>
      <c r="AI351" s="25"/>
      <c r="AJ351" s="25"/>
      <c r="AK351" s="25"/>
      <c r="AL351" s="25"/>
      <c r="AM351" s="75">
        <f t="shared" si="512"/>
        <v>0</v>
      </c>
      <c r="AN351" s="25"/>
      <c r="AO351" s="74">
        <f t="shared" si="441"/>
        <v>0</v>
      </c>
      <c r="AP351" s="75">
        <f t="shared" si="442"/>
        <v>0</v>
      </c>
      <c r="AQ351" s="76">
        <f t="shared" si="443"/>
        <v>0</v>
      </c>
      <c r="AR351" s="25"/>
      <c r="AS351" s="75">
        <f t="shared" si="444"/>
        <v>0</v>
      </c>
      <c r="AT351" s="74">
        <f t="shared" si="445"/>
        <v>0</v>
      </c>
      <c r="AU351" s="33">
        <f t="shared" si="446"/>
        <v>0</v>
      </c>
      <c r="AV351" s="25"/>
      <c r="AW351" s="74">
        <f t="shared" si="447"/>
        <v>0</v>
      </c>
      <c r="AX351" s="75">
        <f t="shared" si="448"/>
        <v>0</v>
      </c>
      <c r="AY351" s="76">
        <f t="shared" si="449"/>
        <v>0</v>
      </c>
      <c r="BB351" s="59">
        <f t="shared" si="450"/>
        <v>0</v>
      </c>
      <c r="BC351" s="59">
        <f t="shared" si="451"/>
        <v>0</v>
      </c>
      <c r="BD351" s="59">
        <f t="shared" si="452"/>
        <v>0</v>
      </c>
      <c r="BF351" s="59">
        <f t="shared" si="453"/>
        <v>0</v>
      </c>
      <c r="BG351" s="59">
        <f t="shared" si="454"/>
        <v>0</v>
      </c>
      <c r="BH351" s="59">
        <f t="shared" si="455"/>
        <v>0</v>
      </c>
      <c r="BI351" s="58">
        <f t="shared" si="456"/>
        <v>0</v>
      </c>
      <c r="BK351" s="59">
        <f t="shared" si="457"/>
        <v>0</v>
      </c>
      <c r="BL351" s="59">
        <f t="shared" si="458"/>
        <v>0</v>
      </c>
      <c r="BM351" s="59">
        <f t="shared" si="459"/>
        <v>0</v>
      </c>
      <c r="BN351" s="58">
        <f t="shared" si="460"/>
        <v>0</v>
      </c>
      <c r="BP351" s="58">
        <f t="shared" si="461"/>
        <v>0</v>
      </c>
      <c r="BR351" s="57">
        <f t="shared" si="462"/>
        <v>0</v>
      </c>
      <c r="BS351" s="57">
        <f t="shared" si="463"/>
        <v>0</v>
      </c>
      <c r="BT351" s="59">
        <f t="shared" si="464"/>
        <v>0</v>
      </c>
      <c r="BU351" s="58">
        <f t="shared" si="465"/>
        <v>0</v>
      </c>
      <c r="BW351" s="56">
        <f t="shared" si="466"/>
        <v>0</v>
      </c>
      <c r="BX351" s="14">
        <f t="shared" si="467"/>
        <v>0</v>
      </c>
      <c r="BY351" s="59">
        <f t="shared" si="468"/>
        <v>0</v>
      </c>
      <c r="BZ351" s="58">
        <f t="shared" si="469"/>
        <v>0</v>
      </c>
      <c r="CB351" s="58">
        <f t="shared" si="470"/>
        <v>0</v>
      </c>
      <c r="CD351" s="58">
        <f t="shared" si="471"/>
        <v>0</v>
      </c>
      <c r="CG351" s="59">
        <f t="shared" si="472"/>
        <v>0</v>
      </c>
      <c r="CH351" s="59">
        <f t="shared" si="473"/>
        <v>0</v>
      </c>
      <c r="CI351" s="59">
        <f t="shared" si="474"/>
        <v>0</v>
      </c>
      <c r="CK351" s="59">
        <f t="shared" si="475"/>
        <v>0</v>
      </c>
      <c r="CL351" s="59">
        <f t="shared" si="476"/>
        <v>0</v>
      </c>
      <c r="CM351" s="59">
        <f t="shared" si="477"/>
        <v>0</v>
      </c>
      <c r="CN351" s="58">
        <f t="shared" si="478"/>
        <v>0</v>
      </c>
      <c r="CP351" s="59">
        <f t="shared" si="479"/>
        <v>0</v>
      </c>
      <c r="CQ351" s="59">
        <f t="shared" si="480"/>
        <v>0</v>
      </c>
      <c r="CR351" s="59">
        <f t="shared" si="481"/>
        <v>0</v>
      </c>
      <c r="CS351" s="58">
        <f t="shared" si="482"/>
        <v>0</v>
      </c>
      <c r="CU351" s="59">
        <f t="shared" si="483"/>
        <v>0</v>
      </c>
      <c r="CV351" s="59">
        <f t="shared" si="484"/>
        <v>0</v>
      </c>
      <c r="CX351" s="59">
        <f t="shared" si="485"/>
        <v>0</v>
      </c>
      <c r="CY351" s="59">
        <f t="shared" si="486"/>
        <v>0</v>
      </c>
      <c r="CZ351" s="58">
        <f t="shared" si="487"/>
        <v>0</v>
      </c>
      <c r="DB351" s="59">
        <f t="shared" si="488"/>
        <v>0</v>
      </c>
      <c r="DC351" s="59">
        <f t="shared" si="489"/>
        <v>0</v>
      </c>
      <c r="DD351" s="58">
        <f t="shared" si="490"/>
        <v>0</v>
      </c>
      <c r="DF351" s="58">
        <f t="shared" si="491"/>
        <v>0</v>
      </c>
      <c r="DH351" s="58">
        <f t="shared" si="492"/>
        <v>0</v>
      </c>
      <c r="DJ351" s="57">
        <f t="shared" si="493"/>
        <v>0</v>
      </c>
      <c r="DK351" s="57">
        <f t="shared" si="494"/>
        <v>0</v>
      </c>
      <c r="DL351" s="59">
        <f t="shared" si="495"/>
        <v>0</v>
      </c>
      <c r="DM351" s="58">
        <f t="shared" si="496"/>
        <v>0</v>
      </c>
      <c r="DO351" s="56">
        <f t="shared" si="497"/>
        <v>0</v>
      </c>
      <c r="DP351" s="14">
        <f t="shared" si="498"/>
        <v>0</v>
      </c>
      <c r="DQ351" s="59">
        <f t="shared" si="499"/>
        <v>0</v>
      </c>
      <c r="DR351" s="49">
        <f t="shared" si="500"/>
        <v>0</v>
      </c>
      <c r="DT351" s="58">
        <f t="shared" si="501"/>
        <v>0</v>
      </c>
      <c r="DU351" s="58"/>
      <c r="DV351" s="59">
        <f t="shared" si="502"/>
        <v>0</v>
      </c>
      <c r="DX351" s="58">
        <f t="shared" si="503"/>
        <v>0</v>
      </c>
      <c r="EA351" s="59">
        <f t="shared" si="504"/>
        <v>0</v>
      </c>
      <c r="EB351" s="59">
        <f t="shared" si="505"/>
        <v>0</v>
      </c>
      <c r="EC351" s="58">
        <f t="shared" si="506"/>
        <v>0</v>
      </c>
      <c r="EE351" s="29">
        <f t="shared" si="507"/>
        <v>0</v>
      </c>
      <c r="EF351" s="29">
        <f t="shared" si="508"/>
        <v>0</v>
      </c>
      <c r="EG351" s="58">
        <f t="shared" si="509"/>
        <v>0</v>
      </c>
      <c r="EI351" s="58">
        <f t="shared" si="510"/>
        <v>0</v>
      </c>
      <c r="EK351" s="59">
        <v>349</v>
      </c>
      <c r="EL351" s="59">
        <f>APE!$N$91*EO350</f>
        <v>0</v>
      </c>
      <c r="EM351" s="59">
        <f>IF(EK351&gt;APE!$O$91,0,IF(EK351&gt;APE!$P$91,IF(APE!$E$91="SAC",APE!$C$93/(APE!$O$91-APE!$P$91),IF(APE!$E$91="PRICE",IF(EK351&gt;APE!$D$91,EN351-EL351,EN351-EL351-APE!$C$95/APE!$D$91),0)),0))</f>
        <v>0</v>
      </c>
      <c r="EN351" s="59">
        <f>IF(EK351&gt;APE!$O$91,0,IF(APE!$E$91="SAC",EL351+EM351,IF(APE!$E$91="PRICE",IF(EK351&gt;APE!$P$91,APE!$C$93*APE!$G$91,EL351),0)))</f>
        <v>0</v>
      </c>
      <c r="EO351" s="59">
        <f t="shared" si="511"/>
        <v>0</v>
      </c>
    </row>
    <row r="352" spans="21:145" x14ac:dyDescent="0.25">
      <c r="U352" s="61">
        <f t="shared" si="434"/>
        <v>55943</v>
      </c>
      <c r="V352" s="25">
        <f t="shared" si="432"/>
        <v>2053</v>
      </c>
      <c r="W352" s="25">
        <f t="shared" si="433"/>
        <v>2</v>
      </c>
      <c r="X352" s="25"/>
      <c r="Y352" s="25"/>
      <c r="Z352" s="62">
        <f t="shared" si="435"/>
        <v>0</v>
      </c>
      <c r="AA352" s="62">
        <f t="shared" si="436"/>
        <v>0</v>
      </c>
      <c r="AB352" s="62">
        <f t="shared" si="437"/>
        <v>0</v>
      </c>
      <c r="AC352" s="33">
        <f t="shared" si="438"/>
        <v>0</v>
      </c>
      <c r="AD352" s="69">
        <f t="shared" si="439"/>
        <v>0.79250269641767979</v>
      </c>
      <c r="AE352" s="70">
        <f t="shared" si="440"/>
        <v>0</v>
      </c>
      <c r="AF352" s="25"/>
      <c r="AG352" s="25"/>
      <c r="AH352" s="25"/>
      <c r="AI352" s="25"/>
      <c r="AJ352" s="25"/>
      <c r="AK352" s="25"/>
      <c r="AL352" s="25"/>
      <c r="AM352" s="75">
        <f t="shared" si="512"/>
        <v>0</v>
      </c>
      <c r="AN352" s="25"/>
      <c r="AO352" s="74">
        <f t="shared" si="441"/>
        <v>0</v>
      </c>
      <c r="AP352" s="75">
        <f t="shared" si="442"/>
        <v>0</v>
      </c>
      <c r="AQ352" s="76">
        <f t="shared" si="443"/>
        <v>0</v>
      </c>
      <c r="AR352" s="25"/>
      <c r="AS352" s="75">
        <f t="shared" si="444"/>
        <v>0</v>
      </c>
      <c r="AT352" s="74">
        <f t="shared" si="445"/>
        <v>0</v>
      </c>
      <c r="AU352" s="33">
        <f t="shared" si="446"/>
        <v>0</v>
      </c>
      <c r="AV352" s="25"/>
      <c r="AW352" s="74">
        <f t="shared" si="447"/>
        <v>0</v>
      </c>
      <c r="AX352" s="75">
        <f t="shared" si="448"/>
        <v>0</v>
      </c>
      <c r="AY352" s="76">
        <f t="shared" si="449"/>
        <v>0</v>
      </c>
      <c r="BB352" s="59">
        <f t="shared" si="450"/>
        <v>0</v>
      </c>
      <c r="BC352" s="59">
        <f t="shared" si="451"/>
        <v>0</v>
      </c>
      <c r="BD352" s="59">
        <f t="shared" si="452"/>
        <v>0</v>
      </c>
      <c r="BF352" s="59">
        <f t="shared" si="453"/>
        <v>0</v>
      </c>
      <c r="BG352" s="59">
        <f t="shared" si="454"/>
        <v>0</v>
      </c>
      <c r="BH352" s="59">
        <f t="shared" si="455"/>
        <v>0</v>
      </c>
      <c r="BI352" s="58">
        <f t="shared" si="456"/>
        <v>0</v>
      </c>
      <c r="BK352" s="59">
        <f t="shared" si="457"/>
        <v>0</v>
      </c>
      <c r="BL352" s="59">
        <f t="shared" si="458"/>
        <v>0</v>
      </c>
      <c r="BM352" s="59">
        <f t="shared" si="459"/>
        <v>0</v>
      </c>
      <c r="BN352" s="58">
        <f t="shared" si="460"/>
        <v>0</v>
      </c>
      <c r="BP352" s="58">
        <f t="shared" si="461"/>
        <v>0</v>
      </c>
      <c r="BR352" s="57">
        <f t="shared" si="462"/>
        <v>0</v>
      </c>
      <c r="BS352" s="57">
        <f t="shared" si="463"/>
        <v>0</v>
      </c>
      <c r="BT352" s="59">
        <f t="shared" si="464"/>
        <v>0</v>
      </c>
      <c r="BU352" s="58">
        <f t="shared" si="465"/>
        <v>0</v>
      </c>
      <c r="BW352" s="56">
        <f t="shared" si="466"/>
        <v>0</v>
      </c>
      <c r="BX352" s="14">
        <f t="shared" si="467"/>
        <v>0</v>
      </c>
      <c r="BY352" s="59">
        <f t="shared" si="468"/>
        <v>0</v>
      </c>
      <c r="BZ352" s="58">
        <f t="shared" si="469"/>
        <v>0</v>
      </c>
      <c r="CB352" s="58">
        <f t="shared" si="470"/>
        <v>0</v>
      </c>
      <c r="CD352" s="58">
        <f t="shared" si="471"/>
        <v>0</v>
      </c>
      <c r="CG352" s="59">
        <f t="shared" si="472"/>
        <v>0</v>
      </c>
      <c r="CH352" s="59">
        <f t="shared" si="473"/>
        <v>0</v>
      </c>
      <c r="CI352" s="59">
        <f t="shared" si="474"/>
        <v>0</v>
      </c>
      <c r="CK352" s="59">
        <f t="shared" si="475"/>
        <v>0</v>
      </c>
      <c r="CL352" s="59">
        <f t="shared" si="476"/>
        <v>0</v>
      </c>
      <c r="CM352" s="59">
        <f t="shared" si="477"/>
        <v>0</v>
      </c>
      <c r="CN352" s="58">
        <f t="shared" si="478"/>
        <v>0</v>
      </c>
      <c r="CP352" s="59">
        <f t="shared" si="479"/>
        <v>0</v>
      </c>
      <c r="CQ352" s="59">
        <f t="shared" si="480"/>
        <v>0</v>
      </c>
      <c r="CR352" s="59">
        <f t="shared" si="481"/>
        <v>0</v>
      </c>
      <c r="CS352" s="58">
        <f t="shared" si="482"/>
        <v>0</v>
      </c>
      <c r="CU352" s="59">
        <f t="shared" si="483"/>
        <v>0</v>
      </c>
      <c r="CV352" s="59">
        <f t="shared" si="484"/>
        <v>0</v>
      </c>
      <c r="CX352" s="59">
        <f t="shared" si="485"/>
        <v>0</v>
      </c>
      <c r="CY352" s="59">
        <f t="shared" si="486"/>
        <v>0</v>
      </c>
      <c r="CZ352" s="58">
        <f t="shared" si="487"/>
        <v>0</v>
      </c>
      <c r="DB352" s="59">
        <f t="shared" si="488"/>
        <v>0</v>
      </c>
      <c r="DC352" s="59">
        <f t="shared" si="489"/>
        <v>0</v>
      </c>
      <c r="DD352" s="58">
        <f t="shared" si="490"/>
        <v>0</v>
      </c>
      <c r="DF352" s="58">
        <f t="shared" si="491"/>
        <v>0</v>
      </c>
      <c r="DH352" s="58">
        <f t="shared" si="492"/>
        <v>0</v>
      </c>
      <c r="DJ352" s="57">
        <f t="shared" si="493"/>
        <v>0</v>
      </c>
      <c r="DK352" s="57">
        <f t="shared" si="494"/>
        <v>0</v>
      </c>
      <c r="DL352" s="59">
        <f t="shared" si="495"/>
        <v>0</v>
      </c>
      <c r="DM352" s="58">
        <f t="shared" si="496"/>
        <v>0</v>
      </c>
      <c r="DO352" s="56">
        <f t="shared" si="497"/>
        <v>0</v>
      </c>
      <c r="DP352" s="14">
        <f t="shared" si="498"/>
        <v>0</v>
      </c>
      <c r="DQ352" s="59">
        <f t="shared" si="499"/>
        <v>0</v>
      </c>
      <c r="DR352" s="49">
        <f t="shared" si="500"/>
        <v>0</v>
      </c>
      <c r="DT352" s="58">
        <f t="shared" si="501"/>
        <v>0</v>
      </c>
      <c r="DU352" s="58"/>
      <c r="DV352" s="59">
        <f t="shared" si="502"/>
        <v>0</v>
      </c>
      <c r="DX352" s="58">
        <f t="shared" si="503"/>
        <v>0</v>
      </c>
      <c r="EA352" s="59">
        <f t="shared" si="504"/>
        <v>0</v>
      </c>
      <c r="EB352" s="59">
        <f t="shared" si="505"/>
        <v>0</v>
      </c>
      <c r="EC352" s="58">
        <f t="shared" si="506"/>
        <v>0</v>
      </c>
      <c r="EE352" s="29">
        <f t="shared" si="507"/>
        <v>0</v>
      </c>
      <c r="EF352" s="29">
        <f t="shared" si="508"/>
        <v>0</v>
      </c>
      <c r="EG352" s="58">
        <f t="shared" si="509"/>
        <v>0</v>
      </c>
      <c r="EI352" s="58">
        <f t="shared" si="510"/>
        <v>0</v>
      </c>
      <c r="EK352" s="59">
        <v>350</v>
      </c>
      <c r="EL352" s="59">
        <f>APE!$N$91*EO351</f>
        <v>0</v>
      </c>
      <c r="EM352" s="59">
        <f>IF(EK352&gt;APE!$O$91,0,IF(EK352&gt;APE!$P$91,IF(APE!$E$91="SAC",APE!$C$93/(APE!$O$91-APE!$P$91),IF(APE!$E$91="PRICE",IF(EK352&gt;APE!$D$91,EN352-EL352,EN352-EL352-APE!$C$95/APE!$D$91),0)),0))</f>
        <v>0</v>
      </c>
      <c r="EN352" s="59">
        <f>IF(EK352&gt;APE!$O$91,0,IF(APE!$E$91="SAC",EL352+EM352,IF(APE!$E$91="PRICE",IF(EK352&gt;APE!$P$91,APE!$C$93*APE!$G$91,EL352),0)))</f>
        <v>0</v>
      </c>
      <c r="EO352" s="59">
        <f t="shared" si="511"/>
        <v>0</v>
      </c>
    </row>
    <row r="353" spans="21:145" x14ac:dyDescent="0.25">
      <c r="U353" s="61">
        <f t="shared" si="434"/>
        <v>55974</v>
      </c>
      <c r="V353" s="25">
        <f t="shared" si="432"/>
        <v>2053</v>
      </c>
      <c r="W353" s="25">
        <f t="shared" si="433"/>
        <v>3</v>
      </c>
      <c r="X353" s="25"/>
      <c r="Y353" s="25"/>
      <c r="Z353" s="62">
        <f t="shared" si="435"/>
        <v>0</v>
      </c>
      <c r="AA353" s="62">
        <f t="shared" si="436"/>
        <v>0</v>
      </c>
      <c r="AB353" s="62">
        <f t="shared" si="437"/>
        <v>0</v>
      </c>
      <c r="AC353" s="33">
        <f t="shared" si="438"/>
        <v>0</v>
      </c>
      <c r="AD353" s="69">
        <f t="shared" si="439"/>
        <v>0.7919762886715549</v>
      </c>
      <c r="AE353" s="70">
        <f t="shared" si="440"/>
        <v>0</v>
      </c>
      <c r="AF353" s="25"/>
      <c r="AG353" s="25"/>
      <c r="AH353" s="25"/>
      <c r="AI353" s="25"/>
      <c r="AJ353" s="25"/>
      <c r="AK353" s="25"/>
      <c r="AL353" s="25"/>
      <c r="AM353" s="75">
        <f t="shared" si="512"/>
        <v>0</v>
      </c>
      <c r="AN353" s="25"/>
      <c r="AO353" s="74">
        <f t="shared" si="441"/>
        <v>0</v>
      </c>
      <c r="AP353" s="75">
        <f t="shared" si="442"/>
        <v>0</v>
      </c>
      <c r="AQ353" s="76">
        <f t="shared" si="443"/>
        <v>0</v>
      </c>
      <c r="AR353" s="25"/>
      <c r="AS353" s="75">
        <f t="shared" si="444"/>
        <v>0</v>
      </c>
      <c r="AT353" s="74">
        <f t="shared" si="445"/>
        <v>0</v>
      </c>
      <c r="AU353" s="33">
        <f t="shared" si="446"/>
        <v>0</v>
      </c>
      <c r="AV353" s="25"/>
      <c r="AW353" s="74">
        <f t="shared" si="447"/>
        <v>0</v>
      </c>
      <c r="AX353" s="75">
        <f t="shared" si="448"/>
        <v>0</v>
      </c>
      <c r="AY353" s="76">
        <f t="shared" si="449"/>
        <v>0</v>
      </c>
      <c r="BB353" s="59">
        <f t="shared" si="450"/>
        <v>0</v>
      </c>
      <c r="BC353" s="59">
        <f t="shared" si="451"/>
        <v>0</v>
      </c>
      <c r="BD353" s="59">
        <f t="shared" si="452"/>
        <v>0</v>
      </c>
      <c r="BF353" s="59">
        <f t="shared" si="453"/>
        <v>0</v>
      </c>
      <c r="BG353" s="59">
        <f t="shared" si="454"/>
        <v>0</v>
      </c>
      <c r="BH353" s="59">
        <f t="shared" si="455"/>
        <v>0</v>
      </c>
      <c r="BI353" s="58">
        <f t="shared" si="456"/>
        <v>0</v>
      </c>
      <c r="BK353" s="59">
        <f t="shared" si="457"/>
        <v>0</v>
      </c>
      <c r="BL353" s="59">
        <f t="shared" si="458"/>
        <v>0</v>
      </c>
      <c r="BM353" s="59">
        <f t="shared" si="459"/>
        <v>0</v>
      </c>
      <c r="BN353" s="58">
        <f t="shared" si="460"/>
        <v>0</v>
      </c>
      <c r="BP353" s="58">
        <f t="shared" si="461"/>
        <v>0</v>
      </c>
      <c r="BR353" s="57">
        <f t="shared" si="462"/>
        <v>0</v>
      </c>
      <c r="BS353" s="57">
        <f t="shared" si="463"/>
        <v>0</v>
      </c>
      <c r="BT353" s="59">
        <f t="shared" si="464"/>
        <v>0</v>
      </c>
      <c r="BU353" s="58">
        <f t="shared" si="465"/>
        <v>0</v>
      </c>
      <c r="BW353" s="56">
        <f t="shared" si="466"/>
        <v>0</v>
      </c>
      <c r="BX353" s="14">
        <f t="shared" si="467"/>
        <v>0</v>
      </c>
      <c r="BY353" s="59">
        <f t="shared" si="468"/>
        <v>0</v>
      </c>
      <c r="BZ353" s="58">
        <f t="shared" si="469"/>
        <v>0</v>
      </c>
      <c r="CB353" s="58">
        <f t="shared" si="470"/>
        <v>0</v>
      </c>
      <c r="CD353" s="58">
        <f t="shared" si="471"/>
        <v>0</v>
      </c>
      <c r="CG353" s="59">
        <f t="shared" si="472"/>
        <v>0</v>
      </c>
      <c r="CH353" s="59">
        <f t="shared" si="473"/>
        <v>0</v>
      </c>
      <c r="CI353" s="59">
        <f t="shared" si="474"/>
        <v>0</v>
      </c>
      <c r="CK353" s="59">
        <f t="shared" si="475"/>
        <v>0</v>
      </c>
      <c r="CL353" s="59">
        <f t="shared" si="476"/>
        <v>0</v>
      </c>
      <c r="CM353" s="59">
        <f t="shared" si="477"/>
        <v>0</v>
      </c>
      <c r="CN353" s="58">
        <f t="shared" si="478"/>
        <v>0</v>
      </c>
      <c r="CP353" s="59">
        <f t="shared" si="479"/>
        <v>0</v>
      </c>
      <c r="CQ353" s="59">
        <f t="shared" si="480"/>
        <v>0</v>
      </c>
      <c r="CR353" s="59">
        <f t="shared" si="481"/>
        <v>0</v>
      </c>
      <c r="CS353" s="58">
        <f t="shared" si="482"/>
        <v>0</v>
      </c>
      <c r="CU353" s="59">
        <f t="shared" si="483"/>
        <v>0</v>
      </c>
      <c r="CV353" s="59">
        <f t="shared" si="484"/>
        <v>0</v>
      </c>
      <c r="CX353" s="59">
        <f t="shared" si="485"/>
        <v>0</v>
      </c>
      <c r="CY353" s="59">
        <f t="shared" si="486"/>
        <v>0</v>
      </c>
      <c r="CZ353" s="58">
        <f t="shared" si="487"/>
        <v>0</v>
      </c>
      <c r="DB353" s="59">
        <f t="shared" si="488"/>
        <v>0</v>
      </c>
      <c r="DC353" s="59">
        <f t="shared" si="489"/>
        <v>0</v>
      </c>
      <c r="DD353" s="58">
        <f t="shared" si="490"/>
        <v>0</v>
      </c>
      <c r="DF353" s="58">
        <f t="shared" si="491"/>
        <v>0</v>
      </c>
      <c r="DH353" s="58">
        <f t="shared" si="492"/>
        <v>0</v>
      </c>
      <c r="DJ353" s="57">
        <f t="shared" si="493"/>
        <v>0</v>
      </c>
      <c r="DK353" s="57">
        <f t="shared" si="494"/>
        <v>0</v>
      </c>
      <c r="DL353" s="59">
        <f t="shared" si="495"/>
        <v>0</v>
      </c>
      <c r="DM353" s="58">
        <f t="shared" si="496"/>
        <v>0</v>
      </c>
      <c r="DO353" s="56">
        <f t="shared" si="497"/>
        <v>0</v>
      </c>
      <c r="DP353" s="14">
        <f t="shared" si="498"/>
        <v>0</v>
      </c>
      <c r="DQ353" s="59">
        <f t="shared" si="499"/>
        <v>0</v>
      </c>
      <c r="DR353" s="49">
        <f t="shared" si="500"/>
        <v>0</v>
      </c>
      <c r="DT353" s="58">
        <f t="shared" si="501"/>
        <v>0</v>
      </c>
      <c r="DU353" s="58"/>
      <c r="DV353" s="59">
        <f t="shared" si="502"/>
        <v>0</v>
      </c>
      <c r="DX353" s="58">
        <f t="shared" si="503"/>
        <v>0</v>
      </c>
      <c r="EA353" s="59">
        <f t="shared" si="504"/>
        <v>0</v>
      </c>
      <c r="EB353" s="59">
        <f t="shared" si="505"/>
        <v>0</v>
      </c>
      <c r="EC353" s="58">
        <f t="shared" si="506"/>
        <v>0</v>
      </c>
      <c r="EE353" s="29">
        <f t="shared" si="507"/>
        <v>0</v>
      </c>
      <c r="EF353" s="29">
        <f t="shared" si="508"/>
        <v>0</v>
      </c>
      <c r="EG353" s="58">
        <f t="shared" si="509"/>
        <v>0</v>
      </c>
      <c r="EI353" s="58">
        <f t="shared" si="510"/>
        <v>0</v>
      </c>
      <c r="EK353" s="59">
        <v>351</v>
      </c>
      <c r="EL353" s="59">
        <f>APE!$N$91*EO352</f>
        <v>0</v>
      </c>
      <c r="EM353" s="59">
        <f>IF(EK353&gt;APE!$O$91,0,IF(EK353&gt;APE!$P$91,IF(APE!$E$91="SAC",APE!$C$93/(APE!$O$91-APE!$P$91),IF(APE!$E$91="PRICE",IF(EK353&gt;APE!$D$91,EN353-EL353,EN353-EL353-APE!$C$95/APE!$D$91),0)),0))</f>
        <v>0</v>
      </c>
      <c r="EN353" s="59">
        <f>IF(EK353&gt;APE!$O$91,0,IF(APE!$E$91="SAC",EL353+EM353,IF(APE!$E$91="PRICE",IF(EK353&gt;APE!$P$91,APE!$C$93*APE!$G$91,EL353),0)))</f>
        <v>0</v>
      </c>
      <c r="EO353" s="59">
        <f t="shared" si="511"/>
        <v>0</v>
      </c>
    </row>
    <row r="354" spans="21:145" x14ac:dyDescent="0.25">
      <c r="U354" s="61">
        <f t="shared" si="434"/>
        <v>56004</v>
      </c>
      <c r="V354" s="25">
        <f t="shared" si="432"/>
        <v>2053</v>
      </c>
      <c r="W354" s="25">
        <f t="shared" si="433"/>
        <v>4</v>
      </c>
      <c r="X354" s="25"/>
      <c r="Y354" s="25"/>
      <c r="Z354" s="62">
        <f t="shared" si="435"/>
        <v>0</v>
      </c>
      <c r="AA354" s="62">
        <f t="shared" si="436"/>
        <v>0</v>
      </c>
      <c r="AB354" s="62">
        <f t="shared" si="437"/>
        <v>0</v>
      </c>
      <c r="AC354" s="33">
        <f t="shared" si="438"/>
        <v>0</v>
      </c>
      <c r="AD354" s="69">
        <f t="shared" si="439"/>
        <v>0.79145023058369168</v>
      </c>
      <c r="AE354" s="70">
        <f t="shared" si="440"/>
        <v>0</v>
      </c>
      <c r="AF354" s="25"/>
      <c r="AG354" s="25"/>
      <c r="AH354" s="25"/>
      <c r="AI354" s="25"/>
      <c r="AJ354" s="25"/>
      <c r="AK354" s="25"/>
      <c r="AL354" s="25"/>
      <c r="AM354" s="75">
        <f t="shared" si="512"/>
        <v>0</v>
      </c>
      <c r="AN354" s="25"/>
      <c r="AO354" s="74">
        <f t="shared" si="441"/>
        <v>0</v>
      </c>
      <c r="AP354" s="75">
        <f t="shared" si="442"/>
        <v>0</v>
      </c>
      <c r="AQ354" s="76">
        <f t="shared" si="443"/>
        <v>0</v>
      </c>
      <c r="AR354" s="25"/>
      <c r="AS354" s="75">
        <f t="shared" si="444"/>
        <v>0</v>
      </c>
      <c r="AT354" s="74">
        <f t="shared" si="445"/>
        <v>0</v>
      </c>
      <c r="AU354" s="33">
        <f t="shared" si="446"/>
        <v>0</v>
      </c>
      <c r="AV354" s="25"/>
      <c r="AW354" s="74">
        <f t="shared" si="447"/>
        <v>0</v>
      </c>
      <c r="AX354" s="75">
        <f t="shared" si="448"/>
        <v>0</v>
      </c>
      <c r="AY354" s="76">
        <f t="shared" si="449"/>
        <v>0</v>
      </c>
      <c r="BB354" s="59">
        <f t="shared" si="450"/>
        <v>0</v>
      </c>
      <c r="BC354" s="59">
        <f t="shared" si="451"/>
        <v>0</v>
      </c>
      <c r="BD354" s="59">
        <f t="shared" si="452"/>
        <v>0</v>
      </c>
      <c r="BF354" s="59">
        <f t="shared" si="453"/>
        <v>0</v>
      </c>
      <c r="BG354" s="59">
        <f t="shared" si="454"/>
        <v>0</v>
      </c>
      <c r="BH354" s="59">
        <f t="shared" si="455"/>
        <v>0</v>
      </c>
      <c r="BI354" s="58">
        <f t="shared" si="456"/>
        <v>0</v>
      </c>
      <c r="BK354" s="59">
        <f t="shared" si="457"/>
        <v>0</v>
      </c>
      <c r="BL354" s="59">
        <f t="shared" si="458"/>
        <v>0</v>
      </c>
      <c r="BM354" s="59">
        <f t="shared" si="459"/>
        <v>0</v>
      </c>
      <c r="BN354" s="58">
        <f t="shared" si="460"/>
        <v>0</v>
      </c>
      <c r="BP354" s="58">
        <f t="shared" si="461"/>
        <v>0</v>
      </c>
      <c r="BR354" s="57">
        <f t="shared" si="462"/>
        <v>0</v>
      </c>
      <c r="BS354" s="57">
        <f t="shared" si="463"/>
        <v>0</v>
      </c>
      <c r="BT354" s="59">
        <f t="shared" si="464"/>
        <v>0</v>
      </c>
      <c r="BU354" s="58">
        <f t="shared" si="465"/>
        <v>0</v>
      </c>
      <c r="BW354" s="56">
        <f t="shared" si="466"/>
        <v>0</v>
      </c>
      <c r="BX354" s="14">
        <f t="shared" si="467"/>
        <v>0</v>
      </c>
      <c r="BY354" s="59">
        <f t="shared" si="468"/>
        <v>0</v>
      </c>
      <c r="BZ354" s="58">
        <f t="shared" si="469"/>
        <v>0</v>
      </c>
      <c r="CB354" s="58">
        <f t="shared" si="470"/>
        <v>0</v>
      </c>
      <c r="CD354" s="58">
        <f t="shared" si="471"/>
        <v>0</v>
      </c>
      <c r="CG354" s="59">
        <f t="shared" si="472"/>
        <v>0</v>
      </c>
      <c r="CH354" s="59">
        <f t="shared" si="473"/>
        <v>0</v>
      </c>
      <c r="CI354" s="59">
        <f t="shared" si="474"/>
        <v>0</v>
      </c>
      <c r="CK354" s="59">
        <f t="shared" si="475"/>
        <v>0</v>
      </c>
      <c r="CL354" s="59">
        <f t="shared" si="476"/>
        <v>0</v>
      </c>
      <c r="CM354" s="59">
        <f t="shared" si="477"/>
        <v>0</v>
      </c>
      <c r="CN354" s="58">
        <f t="shared" si="478"/>
        <v>0</v>
      </c>
      <c r="CP354" s="59">
        <f t="shared" si="479"/>
        <v>0</v>
      </c>
      <c r="CQ354" s="59">
        <f t="shared" si="480"/>
        <v>0</v>
      </c>
      <c r="CR354" s="59">
        <f t="shared" si="481"/>
        <v>0</v>
      </c>
      <c r="CS354" s="58">
        <f t="shared" si="482"/>
        <v>0</v>
      </c>
      <c r="CU354" s="59">
        <f t="shared" si="483"/>
        <v>0</v>
      </c>
      <c r="CV354" s="59">
        <f t="shared" si="484"/>
        <v>0</v>
      </c>
      <c r="CX354" s="59">
        <f t="shared" si="485"/>
        <v>0</v>
      </c>
      <c r="CY354" s="59">
        <f t="shared" si="486"/>
        <v>0</v>
      </c>
      <c r="CZ354" s="58">
        <f t="shared" si="487"/>
        <v>0</v>
      </c>
      <c r="DB354" s="59">
        <f t="shared" si="488"/>
        <v>0</v>
      </c>
      <c r="DC354" s="59">
        <f t="shared" si="489"/>
        <v>0</v>
      </c>
      <c r="DD354" s="58">
        <f t="shared" si="490"/>
        <v>0</v>
      </c>
      <c r="DF354" s="58">
        <f t="shared" si="491"/>
        <v>0</v>
      </c>
      <c r="DH354" s="58">
        <f t="shared" si="492"/>
        <v>0</v>
      </c>
      <c r="DJ354" s="57">
        <f t="shared" si="493"/>
        <v>0</v>
      </c>
      <c r="DK354" s="57">
        <f t="shared" si="494"/>
        <v>0</v>
      </c>
      <c r="DL354" s="59">
        <f t="shared" si="495"/>
        <v>0</v>
      </c>
      <c r="DM354" s="58">
        <f t="shared" si="496"/>
        <v>0</v>
      </c>
      <c r="DO354" s="56">
        <f t="shared" si="497"/>
        <v>0</v>
      </c>
      <c r="DP354" s="14">
        <f t="shared" si="498"/>
        <v>0</v>
      </c>
      <c r="DQ354" s="59">
        <f t="shared" si="499"/>
        <v>0</v>
      </c>
      <c r="DR354" s="49">
        <f t="shared" si="500"/>
        <v>0</v>
      </c>
      <c r="DT354" s="58">
        <f t="shared" si="501"/>
        <v>0</v>
      </c>
      <c r="DU354" s="58"/>
      <c r="DV354" s="59">
        <f t="shared" si="502"/>
        <v>0</v>
      </c>
      <c r="DX354" s="58">
        <f t="shared" si="503"/>
        <v>0</v>
      </c>
      <c r="EA354" s="59">
        <f t="shared" si="504"/>
        <v>0</v>
      </c>
      <c r="EB354" s="59">
        <f t="shared" si="505"/>
        <v>0</v>
      </c>
      <c r="EC354" s="58">
        <f t="shared" si="506"/>
        <v>0</v>
      </c>
      <c r="EE354" s="29">
        <f t="shared" si="507"/>
        <v>0</v>
      </c>
      <c r="EF354" s="29">
        <f t="shared" si="508"/>
        <v>0</v>
      </c>
      <c r="EG354" s="58">
        <f t="shared" si="509"/>
        <v>0</v>
      </c>
      <c r="EI354" s="58">
        <f t="shared" si="510"/>
        <v>0</v>
      </c>
      <c r="EK354" s="59">
        <v>352</v>
      </c>
      <c r="EL354" s="59">
        <f>APE!$N$91*EO353</f>
        <v>0</v>
      </c>
      <c r="EM354" s="59">
        <f>IF(EK354&gt;APE!$O$91,0,IF(EK354&gt;APE!$P$91,IF(APE!$E$91="SAC",APE!$C$93/(APE!$O$91-APE!$P$91),IF(APE!$E$91="PRICE",IF(EK354&gt;APE!$D$91,EN354-EL354,EN354-EL354-APE!$C$95/APE!$D$91),0)),0))</f>
        <v>0</v>
      </c>
      <c r="EN354" s="59">
        <f>IF(EK354&gt;APE!$O$91,0,IF(APE!$E$91="SAC",EL354+EM354,IF(APE!$E$91="PRICE",IF(EK354&gt;APE!$P$91,APE!$C$93*APE!$G$91,EL354),0)))</f>
        <v>0</v>
      </c>
      <c r="EO354" s="59">
        <f t="shared" si="511"/>
        <v>0</v>
      </c>
    </row>
    <row r="355" spans="21:145" x14ac:dyDescent="0.25">
      <c r="U355" s="61">
        <f t="shared" si="434"/>
        <v>56035</v>
      </c>
      <c r="V355" s="25">
        <f t="shared" si="432"/>
        <v>2053</v>
      </c>
      <c r="W355" s="25">
        <f t="shared" si="433"/>
        <v>5</v>
      </c>
      <c r="X355" s="25"/>
      <c r="Y355" s="25"/>
      <c r="Z355" s="62">
        <f t="shared" si="435"/>
        <v>0</v>
      </c>
      <c r="AA355" s="62">
        <f t="shared" si="436"/>
        <v>0</v>
      </c>
      <c r="AB355" s="62">
        <f t="shared" si="437"/>
        <v>0</v>
      </c>
      <c r="AC355" s="33">
        <f t="shared" si="438"/>
        <v>0</v>
      </c>
      <c r="AD355" s="69">
        <f t="shared" si="439"/>
        <v>0.79092452192183493</v>
      </c>
      <c r="AE355" s="70">
        <f t="shared" si="440"/>
        <v>0</v>
      </c>
      <c r="AF355" s="25"/>
      <c r="AG355" s="25"/>
      <c r="AH355" s="25"/>
      <c r="AI355" s="25"/>
      <c r="AJ355" s="25"/>
      <c r="AK355" s="25"/>
      <c r="AL355" s="25"/>
      <c r="AM355" s="75">
        <f t="shared" si="512"/>
        <v>0</v>
      </c>
      <c r="AN355" s="25"/>
      <c r="AO355" s="74">
        <f t="shared" si="441"/>
        <v>0</v>
      </c>
      <c r="AP355" s="75">
        <f t="shared" si="442"/>
        <v>0</v>
      </c>
      <c r="AQ355" s="76">
        <f t="shared" si="443"/>
        <v>0</v>
      </c>
      <c r="AR355" s="25"/>
      <c r="AS355" s="75">
        <f t="shared" si="444"/>
        <v>0</v>
      </c>
      <c r="AT355" s="74">
        <f t="shared" si="445"/>
        <v>0</v>
      </c>
      <c r="AU355" s="33">
        <f t="shared" si="446"/>
        <v>0</v>
      </c>
      <c r="AV355" s="25"/>
      <c r="AW355" s="74">
        <f t="shared" si="447"/>
        <v>0</v>
      </c>
      <c r="AX355" s="75">
        <f t="shared" si="448"/>
        <v>0</v>
      </c>
      <c r="AY355" s="76">
        <f t="shared" si="449"/>
        <v>0</v>
      </c>
      <c r="BB355" s="59">
        <f t="shared" si="450"/>
        <v>0</v>
      </c>
      <c r="BC355" s="59">
        <f t="shared" si="451"/>
        <v>0</v>
      </c>
      <c r="BD355" s="59">
        <f t="shared" si="452"/>
        <v>0</v>
      </c>
      <c r="BF355" s="59">
        <f t="shared" si="453"/>
        <v>0</v>
      </c>
      <c r="BG355" s="59">
        <f t="shared" si="454"/>
        <v>0</v>
      </c>
      <c r="BH355" s="59">
        <f t="shared" si="455"/>
        <v>0</v>
      </c>
      <c r="BI355" s="58">
        <f t="shared" si="456"/>
        <v>0</v>
      </c>
      <c r="BK355" s="59">
        <f t="shared" si="457"/>
        <v>0</v>
      </c>
      <c r="BL355" s="59">
        <f t="shared" si="458"/>
        <v>0</v>
      </c>
      <c r="BM355" s="59">
        <f t="shared" si="459"/>
        <v>0</v>
      </c>
      <c r="BN355" s="58">
        <f t="shared" si="460"/>
        <v>0</v>
      </c>
      <c r="BP355" s="58">
        <f t="shared" si="461"/>
        <v>0</v>
      </c>
      <c r="BR355" s="57">
        <f t="shared" si="462"/>
        <v>0</v>
      </c>
      <c r="BS355" s="57">
        <f t="shared" si="463"/>
        <v>0</v>
      </c>
      <c r="BT355" s="59">
        <f t="shared" si="464"/>
        <v>0</v>
      </c>
      <c r="BU355" s="58">
        <f t="shared" si="465"/>
        <v>0</v>
      </c>
      <c r="BW355" s="56">
        <f t="shared" si="466"/>
        <v>0</v>
      </c>
      <c r="BX355" s="14">
        <f t="shared" si="467"/>
        <v>0</v>
      </c>
      <c r="BY355" s="59">
        <f t="shared" si="468"/>
        <v>0</v>
      </c>
      <c r="BZ355" s="58">
        <f t="shared" si="469"/>
        <v>0</v>
      </c>
      <c r="CB355" s="58">
        <f t="shared" si="470"/>
        <v>0</v>
      </c>
      <c r="CD355" s="58">
        <f t="shared" si="471"/>
        <v>0</v>
      </c>
      <c r="CG355" s="59">
        <f t="shared" si="472"/>
        <v>0</v>
      </c>
      <c r="CH355" s="59">
        <f t="shared" si="473"/>
        <v>0</v>
      </c>
      <c r="CI355" s="59">
        <f t="shared" si="474"/>
        <v>0</v>
      </c>
      <c r="CK355" s="59">
        <f t="shared" si="475"/>
        <v>0</v>
      </c>
      <c r="CL355" s="59">
        <f t="shared" si="476"/>
        <v>0</v>
      </c>
      <c r="CM355" s="59">
        <f t="shared" si="477"/>
        <v>0</v>
      </c>
      <c r="CN355" s="58">
        <f t="shared" si="478"/>
        <v>0</v>
      </c>
      <c r="CP355" s="59">
        <f t="shared" si="479"/>
        <v>0</v>
      </c>
      <c r="CQ355" s="59">
        <f t="shared" si="480"/>
        <v>0</v>
      </c>
      <c r="CR355" s="59">
        <f t="shared" si="481"/>
        <v>0</v>
      </c>
      <c r="CS355" s="58">
        <f t="shared" si="482"/>
        <v>0</v>
      </c>
      <c r="CU355" s="59">
        <f t="shared" si="483"/>
        <v>0</v>
      </c>
      <c r="CV355" s="59">
        <f t="shared" si="484"/>
        <v>0</v>
      </c>
      <c r="CX355" s="59">
        <f t="shared" si="485"/>
        <v>0</v>
      </c>
      <c r="CY355" s="59">
        <f t="shared" si="486"/>
        <v>0</v>
      </c>
      <c r="CZ355" s="58">
        <f t="shared" si="487"/>
        <v>0</v>
      </c>
      <c r="DB355" s="59">
        <f t="shared" si="488"/>
        <v>0</v>
      </c>
      <c r="DC355" s="59">
        <f t="shared" si="489"/>
        <v>0</v>
      </c>
      <c r="DD355" s="58">
        <f t="shared" si="490"/>
        <v>0</v>
      </c>
      <c r="DF355" s="58">
        <f t="shared" si="491"/>
        <v>0</v>
      </c>
      <c r="DH355" s="58">
        <f t="shared" si="492"/>
        <v>0</v>
      </c>
      <c r="DJ355" s="57">
        <f t="shared" si="493"/>
        <v>0</v>
      </c>
      <c r="DK355" s="57">
        <f t="shared" si="494"/>
        <v>0</v>
      </c>
      <c r="DL355" s="59">
        <f t="shared" si="495"/>
        <v>0</v>
      </c>
      <c r="DM355" s="58">
        <f t="shared" si="496"/>
        <v>0</v>
      </c>
      <c r="DO355" s="56">
        <f t="shared" si="497"/>
        <v>0</v>
      </c>
      <c r="DP355" s="14">
        <f t="shared" si="498"/>
        <v>0</v>
      </c>
      <c r="DQ355" s="59">
        <f t="shared" si="499"/>
        <v>0</v>
      </c>
      <c r="DR355" s="49">
        <f t="shared" si="500"/>
        <v>0</v>
      </c>
      <c r="DT355" s="58">
        <f t="shared" si="501"/>
        <v>0</v>
      </c>
      <c r="DU355" s="58"/>
      <c r="DV355" s="59">
        <f t="shared" si="502"/>
        <v>0</v>
      </c>
      <c r="DX355" s="58">
        <f t="shared" si="503"/>
        <v>0</v>
      </c>
      <c r="EA355" s="59">
        <f t="shared" si="504"/>
        <v>0</v>
      </c>
      <c r="EB355" s="59">
        <f t="shared" si="505"/>
        <v>0</v>
      </c>
      <c r="EC355" s="58">
        <f t="shared" si="506"/>
        <v>0</v>
      </c>
      <c r="EE355" s="29">
        <f t="shared" si="507"/>
        <v>0</v>
      </c>
      <c r="EF355" s="29">
        <f t="shared" si="508"/>
        <v>0</v>
      </c>
      <c r="EG355" s="58">
        <f t="shared" si="509"/>
        <v>0</v>
      </c>
      <c r="EI355" s="58">
        <f t="shared" si="510"/>
        <v>0</v>
      </c>
      <c r="EK355" s="59">
        <v>353</v>
      </c>
      <c r="EL355" s="59">
        <f>APE!$N$91*EO354</f>
        <v>0</v>
      </c>
      <c r="EM355" s="59">
        <f>IF(EK355&gt;APE!$O$91,0,IF(EK355&gt;APE!$P$91,IF(APE!$E$91="SAC",APE!$C$93/(APE!$O$91-APE!$P$91),IF(APE!$E$91="PRICE",IF(EK355&gt;APE!$D$91,EN355-EL355,EN355-EL355-APE!$C$95/APE!$D$91),0)),0))</f>
        <v>0</v>
      </c>
      <c r="EN355" s="59">
        <f>IF(EK355&gt;APE!$O$91,0,IF(APE!$E$91="SAC",EL355+EM355,IF(APE!$E$91="PRICE",IF(EK355&gt;APE!$P$91,APE!$C$93*APE!$G$91,EL355),0)))</f>
        <v>0</v>
      </c>
      <c r="EO355" s="59">
        <f t="shared" si="511"/>
        <v>0</v>
      </c>
    </row>
    <row r="356" spans="21:145" x14ac:dyDescent="0.25">
      <c r="U356" s="61">
        <f t="shared" si="434"/>
        <v>56065</v>
      </c>
      <c r="V356" s="25">
        <f t="shared" si="432"/>
        <v>2053</v>
      </c>
      <c r="W356" s="25">
        <f t="shared" si="433"/>
        <v>6</v>
      </c>
      <c r="X356" s="25"/>
      <c r="Y356" s="25"/>
      <c r="Z356" s="62">
        <f t="shared" si="435"/>
        <v>0</v>
      </c>
      <c r="AA356" s="62">
        <f t="shared" si="436"/>
        <v>0</v>
      </c>
      <c r="AB356" s="62">
        <f t="shared" si="437"/>
        <v>0</v>
      </c>
      <c r="AC356" s="33">
        <f t="shared" si="438"/>
        <v>0</v>
      </c>
      <c r="AD356" s="69">
        <f t="shared" si="439"/>
        <v>0.79039916245388386</v>
      </c>
      <c r="AE356" s="70">
        <f t="shared" si="440"/>
        <v>0</v>
      </c>
      <c r="AF356" s="25"/>
      <c r="AG356" s="25"/>
      <c r="AH356" s="25"/>
      <c r="AI356" s="25"/>
      <c r="AJ356" s="25"/>
      <c r="AK356" s="25"/>
      <c r="AL356" s="25"/>
      <c r="AM356" s="75">
        <f t="shared" si="512"/>
        <v>0</v>
      </c>
      <c r="AN356" s="25"/>
      <c r="AO356" s="74">
        <f t="shared" si="441"/>
        <v>0</v>
      </c>
      <c r="AP356" s="75">
        <f t="shared" si="442"/>
        <v>0</v>
      </c>
      <c r="AQ356" s="76">
        <f t="shared" si="443"/>
        <v>0</v>
      </c>
      <c r="AR356" s="25"/>
      <c r="AS356" s="75">
        <f t="shared" si="444"/>
        <v>0</v>
      </c>
      <c r="AT356" s="74">
        <f t="shared" si="445"/>
        <v>0</v>
      </c>
      <c r="AU356" s="33">
        <f t="shared" si="446"/>
        <v>0</v>
      </c>
      <c r="AV356" s="25"/>
      <c r="AW356" s="74">
        <f t="shared" si="447"/>
        <v>0</v>
      </c>
      <c r="AX356" s="75">
        <f t="shared" si="448"/>
        <v>0</v>
      </c>
      <c r="AY356" s="76">
        <f t="shared" si="449"/>
        <v>0</v>
      </c>
      <c r="BB356" s="59">
        <f t="shared" si="450"/>
        <v>0</v>
      </c>
      <c r="BC356" s="59">
        <f t="shared" si="451"/>
        <v>0</v>
      </c>
      <c r="BD356" s="59">
        <f t="shared" si="452"/>
        <v>0</v>
      </c>
      <c r="BF356" s="59">
        <f t="shared" si="453"/>
        <v>0</v>
      </c>
      <c r="BG356" s="59">
        <f t="shared" si="454"/>
        <v>0</v>
      </c>
      <c r="BH356" s="59">
        <f t="shared" si="455"/>
        <v>0</v>
      </c>
      <c r="BI356" s="58">
        <f t="shared" si="456"/>
        <v>0</v>
      </c>
      <c r="BK356" s="59">
        <f t="shared" si="457"/>
        <v>0</v>
      </c>
      <c r="BL356" s="59">
        <f t="shared" si="458"/>
        <v>0</v>
      </c>
      <c r="BM356" s="59">
        <f t="shared" si="459"/>
        <v>0</v>
      </c>
      <c r="BN356" s="58">
        <f t="shared" si="460"/>
        <v>0</v>
      </c>
      <c r="BP356" s="58">
        <f t="shared" si="461"/>
        <v>0</v>
      </c>
      <c r="BR356" s="57">
        <f t="shared" si="462"/>
        <v>0</v>
      </c>
      <c r="BS356" s="57">
        <f t="shared" si="463"/>
        <v>0</v>
      </c>
      <c r="BT356" s="59">
        <f t="shared" si="464"/>
        <v>0</v>
      </c>
      <c r="BU356" s="58">
        <f t="shared" si="465"/>
        <v>0</v>
      </c>
      <c r="BW356" s="56">
        <f t="shared" si="466"/>
        <v>0</v>
      </c>
      <c r="BX356" s="14">
        <f t="shared" si="467"/>
        <v>0</v>
      </c>
      <c r="BY356" s="59">
        <f t="shared" si="468"/>
        <v>0</v>
      </c>
      <c r="BZ356" s="58">
        <f t="shared" si="469"/>
        <v>0</v>
      </c>
      <c r="CB356" s="58">
        <f t="shared" si="470"/>
        <v>0</v>
      </c>
      <c r="CD356" s="58">
        <f t="shared" si="471"/>
        <v>0</v>
      </c>
      <c r="CG356" s="59">
        <f t="shared" si="472"/>
        <v>0</v>
      </c>
      <c r="CH356" s="59">
        <f t="shared" si="473"/>
        <v>0</v>
      </c>
      <c r="CI356" s="59">
        <f t="shared" si="474"/>
        <v>0</v>
      </c>
      <c r="CK356" s="59">
        <f t="shared" si="475"/>
        <v>0</v>
      </c>
      <c r="CL356" s="59">
        <f t="shared" si="476"/>
        <v>0</v>
      </c>
      <c r="CM356" s="59">
        <f t="shared" si="477"/>
        <v>0</v>
      </c>
      <c r="CN356" s="58">
        <f t="shared" si="478"/>
        <v>0</v>
      </c>
      <c r="CP356" s="59">
        <f t="shared" si="479"/>
        <v>0</v>
      </c>
      <c r="CQ356" s="59">
        <f t="shared" si="480"/>
        <v>0</v>
      </c>
      <c r="CR356" s="59">
        <f t="shared" si="481"/>
        <v>0</v>
      </c>
      <c r="CS356" s="58">
        <f t="shared" si="482"/>
        <v>0</v>
      </c>
      <c r="CU356" s="59">
        <f t="shared" si="483"/>
        <v>0</v>
      </c>
      <c r="CV356" s="59">
        <f t="shared" si="484"/>
        <v>0</v>
      </c>
      <c r="CX356" s="59">
        <f t="shared" si="485"/>
        <v>0</v>
      </c>
      <c r="CY356" s="59">
        <f t="shared" si="486"/>
        <v>0</v>
      </c>
      <c r="CZ356" s="58">
        <f t="shared" si="487"/>
        <v>0</v>
      </c>
      <c r="DB356" s="59">
        <f t="shared" si="488"/>
        <v>0</v>
      </c>
      <c r="DC356" s="59">
        <f t="shared" si="489"/>
        <v>0</v>
      </c>
      <c r="DD356" s="58">
        <f t="shared" si="490"/>
        <v>0</v>
      </c>
      <c r="DF356" s="58">
        <f t="shared" si="491"/>
        <v>0</v>
      </c>
      <c r="DH356" s="58">
        <f t="shared" si="492"/>
        <v>0</v>
      </c>
      <c r="DJ356" s="57">
        <f t="shared" si="493"/>
        <v>0</v>
      </c>
      <c r="DK356" s="57">
        <f t="shared" si="494"/>
        <v>0</v>
      </c>
      <c r="DL356" s="59">
        <f t="shared" si="495"/>
        <v>0</v>
      </c>
      <c r="DM356" s="58">
        <f t="shared" si="496"/>
        <v>0</v>
      </c>
      <c r="DO356" s="56">
        <f t="shared" si="497"/>
        <v>0</v>
      </c>
      <c r="DP356" s="14">
        <f t="shared" si="498"/>
        <v>0</v>
      </c>
      <c r="DQ356" s="59">
        <f t="shared" si="499"/>
        <v>0</v>
      </c>
      <c r="DR356" s="49">
        <f t="shared" si="500"/>
        <v>0</v>
      </c>
      <c r="DT356" s="58">
        <f t="shared" si="501"/>
        <v>0</v>
      </c>
      <c r="DU356" s="58"/>
      <c r="DV356" s="59">
        <f t="shared" si="502"/>
        <v>0</v>
      </c>
      <c r="DX356" s="58">
        <f t="shared" si="503"/>
        <v>0</v>
      </c>
      <c r="EA356" s="59">
        <f t="shared" si="504"/>
        <v>0</v>
      </c>
      <c r="EB356" s="59">
        <f t="shared" si="505"/>
        <v>0</v>
      </c>
      <c r="EC356" s="58">
        <f t="shared" si="506"/>
        <v>0</v>
      </c>
      <c r="EE356" s="29">
        <f t="shared" si="507"/>
        <v>0</v>
      </c>
      <c r="EF356" s="29">
        <f t="shared" si="508"/>
        <v>0</v>
      </c>
      <c r="EG356" s="58">
        <f t="shared" si="509"/>
        <v>0</v>
      </c>
      <c r="EI356" s="58">
        <f t="shared" si="510"/>
        <v>0</v>
      </c>
      <c r="EK356" s="59">
        <v>354</v>
      </c>
      <c r="EL356" s="59">
        <f>APE!$N$91*EO355</f>
        <v>0</v>
      </c>
      <c r="EM356" s="59">
        <f>IF(EK356&gt;APE!$O$91,0,IF(EK356&gt;APE!$P$91,IF(APE!$E$91="SAC",APE!$C$93/(APE!$O$91-APE!$P$91),IF(APE!$E$91="PRICE",IF(EK356&gt;APE!$D$91,EN356-EL356,EN356-EL356-APE!$C$95/APE!$D$91),0)),0))</f>
        <v>0</v>
      </c>
      <c r="EN356" s="59">
        <f>IF(EK356&gt;APE!$O$91,0,IF(APE!$E$91="SAC",EL356+EM356,IF(APE!$E$91="PRICE",IF(EK356&gt;APE!$P$91,APE!$C$93*APE!$G$91,EL356),0)))</f>
        <v>0</v>
      </c>
      <c r="EO356" s="59">
        <f t="shared" si="511"/>
        <v>0</v>
      </c>
    </row>
    <row r="357" spans="21:145" x14ac:dyDescent="0.25">
      <c r="U357" s="61">
        <f t="shared" si="434"/>
        <v>56096</v>
      </c>
      <c r="V357" s="25">
        <f t="shared" si="432"/>
        <v>2053</v>
      </c>
      <c r="W357" s="25">
        <f t="shared" si="433"/>
        <v>7</v>
      </c>
      <c r="X357" s="25"/>
      <c r="Y357" s="25"/>
      <c r="Z357" s="62">
        <f t="shared" si="435"/>
        <v>0</v>
      </c>
      <c r="AA357" s="62">
        <f t="shared" si="436"/>
        <v>0</v>
      </c>
      <c r="AB357" s="62">
        <f t="shared" si="437"/>
        <v>0</v>
      </c>
      <c r="AC357" s="33">
        <f t="shared" si="438"/>
        <v>0</v>
      </c>
      <c r="AD357" s="69">
        <f t="shared" si="439"/>
        <v>0.78987415194789179</v>
      </c>
      <c r="AE357" s="70">
        <f t="shared" si="440"/>
        <v>0</v>
      </c>
      <c r="AF357" s="25"/>
      <c r="AG357" s="25"/>
      <c r="AH357" s="25"/>
      <c r="AI357" s="25"/>
      <c r="AJ357" s="25"/>
      <c r="AK357" s="25"/>
      <c r="AL357" s="25"/>
      <c r="AM357" s="75">
        <f t="shared" si="512"/>
        <v>0</v>
      </c>
      <c r="AN357" s="25"/>
      <c r="AO357" s="74">
        <f t="shared" si="441"/>
        <v>0</v>
      </c>
      <c r="AP357" s="75">
        <f t="shared" si="442"/>
        <v>0</v>
      </c>
      <c r="AQ357" s="76">
        <f t="shared" si="443"/>
        <v>0</v>
      </c>
      <c r="AR357" s="25"/>
      <c r="AS357" s="75">
        <f t="shared" si="444"/>
        <v>0</v>
      </c>
      <c r="AT357" s="74">
        <f t="shared" si="445"/>
        <v>0</v>
      </c>
      <c r="AU357" s="33">
        <f t="shared" si="446"/>
        <v>0</v>
      </c>
      <c r="AV357" s="25"/>
      <c r="AW357" s="74">
        <f t="shared" si="447"/>
        <v>0</v>
      </c>
      <c r="AX357" s="75">
        <f t="shared" si="448"/>
        <v>0</v>
      </c>
      <c r="AY357" s="76">
        <f t="shared" si="449"/>
        <v>0</v>
      </c>
      <c r="BB357" s="59">
        <f t="shared" si="450"/>
        <v>0</v>
      </c>
      <c r="BC357" s="59">
        <f t="shared" si="451"/>
        <v>0</v>
      </c>
      <c r="BD357" s="59">
        <f t="shared" si="452"/>
        <v>0</v>
      </c>
      <c r="BF357" s="59">
        <f t="shared" si="453"/>
        <v>0</v>
      </c>
      <c r="BG357" s="59">
        <f t="shared" si="454"/>
        <v>0</v>
      </c>
      <c r="BH357" s="59">
        <f t="shared" si="455"/>
        <v>0</v>
      </c>
      <c r="BI357" s="58">
        <f t="shared" si="456"/>
        <v>0</v>
      </c>
      <c r="BK357" s="59">
        <f t="shared" si="457"/>
        <v>0</v>
      </c>
      <c r="BL357" s="59">
        <f t="shared" si="458"/>
        <v>0</v>
      </c>
      <c r="BM357" s="59">
        <f t="shared" si="459"/>
        <v>0</v>
      </c>
      <c r="BN357" s="58">
        <f t="shared" si="460"/>
        <v>0</v>
      </c>
      <c r="BP357" s="58">
        <f t="shared" si="461"/>
        <v>0</v>
      </c>
      <c r="BR357" s="57">
        <f t="shared" si="462"/>
        <v>0</v>
      </c>
      <c r="BS357" s="57">
        <f t="shared" si="463"/>
        <v>0</v>
      </c>
      <c r="BT357" s="59">
        <f t="shared" si="464"/>
        <v>0</v>
      </c>
      <c r="BU357" s="58">
        <f t="shared" si="465"/>
        <v>0</v>
      </c>
      <c r="BW357" s="56">
        <f t="shared" si="466"/>
        <v>0</v>
      </c>
      <c r="BX357" s="14">
        <f t="shared" si="467"/>
        <v>0</v>
      </c>
      <c r="BY357" s="59">
        <f t="shared" si="468"/>
        <v>0</v>
      </c>
      <c r="BZ357" s="58">
        <f t="shared" si="469"/>
        <v>0</v>
      </c>
      <c r="CB357" s="58">
        <f t="shared" si="470"/>
        <v>0</v>
      </c>
      <c r="CD357" s="58">
        <f t="shared" si="471"/>
        <v>0</v>
      </c>
      <c r="CG357" s="59">
        <f t="shared" si="472"/>
        <v>0</v>
      </c>
      <c r="CH357" s="59">
        <f t="shared" si="473"/>
        <v>0</v>
      </c>
      <c r="CI357" s="59">
        <f t="shared" si="474"/>
        <v>0</v>
      </c>
      <c r="CK357" s="59">
        <f t="shared" si="475"/>
        <v>0</v>
      </c>
      <c r="CL357" s="59">
        <f t="shared" si="476"/>
        <v>0</v>
      </c>
      <c r="CM357" s="59">
        <f t="shared" si="477"/>
        <v>0</v>
      </c>
      <c r="CN357" s="58">
        <f t="shared" si="478"/>
        <v>0</v>
      </c>
      <c r="CP357" s="59">
        <f t="shared" si="479"/>
        <v>0</v>
      </c>
      <c r="CQ357" s="59">
        <f t="shared" si="480"/>
        <v>0</v>
      </c>
      <c r="CR357" s="59">
        <f t="shared" si="481"/>
        <v>0</v>
      </c>
      <c r="CS357" s="58">
        <f t="shared" si="482"/>
        <v>0</v>
      </c>
      <c r="CU357" s="59">
        <f t="shared" si="483"/>
        <v>0</v>
      </c>
      <c r="CV357" s="59">
        <f t="shared" si="484"/>
        <v>0</v>
      </c>
      <c r="CX357" s="59">
        <f t="shared" si="485"/>
        <v>0</v>
      </c>
      <c r="CY357" s="59">
        <f t="shared" si="486"/>
        <v>0</v>
      </c>
      <c r="CZ357" s="58">
        <f t="shared" si="487"/>
        <v>0</v>
      </c>
      <c r="DB357" s="59">
        <f t="shared" si="488"/>
        <v>0</v>
      </c>
      <c r="DC357" s="59">
        <f t="shared" si="489"/>
        <v>0</v>
      </c>
      <c r="DD357" s="58">
        <f t="shared" si="490"/>
        <v>0</v>
      </c>
      <c r="DF357" s="58">
        <f t="shared" si="491"/>
        <v>0</v>
      </c>
      <c r="DH357" s="58">
        <f t="shared" si="492"/>
        <v>0</v>
      </c>
      <c r="DJ357" s="57">
        <f t="shared" si="493"/>
        <v>0</v>
      </c>
      <c r="DK357" s="57">
        <f t="shared" si="494"/>
        <v>0</v>
      </c>
      <c r="DL357" s="59">
        <f t="shared" si="495"/>
        <v>0</v>
      </c>
      <c r="DM357" s="58">
        <f t="shared" si="496"/>
        <v>0</v>
      </c>
      <c r="DO357" s="56">
        <f t="shared" si="497"/>
        <v>0</v>
      </c>
      <c r="DP357" s="14">
        <f t="shared" si="498"/>
        <v>0</v>
      </c>
      <c r="DQ357" s="59">
        <f t="shared" si="499"/>
        <v>0</v>
      </c>
      <c r="DR357" s="49">
        <f t="shared" si="500"/>
        <v>0</v>
      </c>
      <c r="DT357" s="58">
        <f t="shared" si="501"/>
        <v>0</v>
      </c>
      <c r="DU357" s="58"/>
      <c r="DV357" s="59">
        <f t="shared" si="502"/>
        <v>0</v>
      </c>
      <c r="DX357" s="58">
        <f t="shared" si="503"/>
        <v>0</v>
      </c>
      <c r="EA357" s="59">
        <f t="shared" si="504"/>
        <v>0</v>
      </c>
      <c r="EB357" s="59">
        <f t="shared" si="505"/>
        <v>0</v>
      </c>
      <c r="EC357" s="58">
        <f t="shared" si="506"/>
        <v>0</v>
      </c>
      <c r="EE357" s="29">
        <f t="shared" si="507"/>
        <v>0</v>
      </c>
      <c r="EF357" s="29">
        <f t="shared" si="508"/>
        <v>0</v>
      </c>
      <c r="EG357" s="58">
        <f t="shared" si="509"/>
        <v>0</v>
      </c>
      <c r="EI357" s="58">
        <f t="shared" si="510"/>
        <v>0</v>
      </c>
      <c r="EK357" s="59">
        <v>355</v>
      </c>
      <c r="EL357" s="59">
        <f>APE!$N$91*EO356</f>
        <v>0</v>
      </c>
      <c r="EM357" s="59">
        <f>IF(EK357&gt;APE!$O$91,0,IF(EK357&gt;APE!$P$91,IF(APE!$E$91="SAC",APE!$C$93/(APE!$O$91-APE!$P$91),IF(APE!$E$91="PRICE",IF(EK357&gt;APE!$D$91,EN357-EL357,EN357-EL357-APE!$C$95/APE!$D$91),0)),0))</f>
        <v>0</v>
      </c>
      <c r="EN357" s="59">
        <f>IF(EK357&gt;APE!$O$91,0,IF(APE!$E$91="SAC",EL357+EM357,IF(APE!$E$91="PRICE",IF(EK357&gt;APE!$P$91,APE!$C$93*APE!$G$91,EL357),0)))</f>
        <v>0</v>
      </c>
      <c r="EO357" s="59">
        <f t="shared" si="511"/>
        <v>0</v>
      </c>
    </row>
    <row r="358" spans="21:145" x14ac:dyDescent="0.25">
      <c r="U358" s="61">
        <f t="shared" si="434"/>
        <v>56127</v>
      </c>
      <c r="V358" s="25">
        <f t="shared" si="432"/>
        <v>2053</v>
      </c>
      <c r="W358" s="25">
        <f t="shared" si="433"/>
        <v>8</v>
      </c>
      <c r="X358" s="25"/>
      <c r="Y358" s="25"/>
      <c r="Z358" s="62">
        <f t="shared" si="435"/>
        <v>0</v>
      </c>
      <c r="AA358" s="62">
        <f t="shared" si="436"/>
        <v>0</v>
      </c>
      <c r="AB358" s="62">
        <f t="shared" si="437"/>
        <v>0</v>
      </c>
      <c r="AC358" s="33">
        <f t="shared" si="438"/>
        <v>0</v>
      </c>
      <c r="AD358" s="69">
        <f t="shared" si="439"/>
        <v>0.78934949017206602</v>
      </c>
      <c r="AE358" s="70">
        <f t="shared" si="440"/>
        <v>0</v>
      </c>
      <c r="AF358" s="25"/>
      <c r="AG358" s="25"/>
      <c r="AH358" s="25"/>
      <c r="AI358" s="25"/>
      <c r="AJ358" s="25"/>
      <c r="AK358" s="25"/>
      <c r="AL358" s="25"/>
      <c r="AM358" s="75">
        <f t="shared" si="512"/>
        <v>0</v>
      </c>
      <c r="AN358" s="25"/>
      <c r="AO358" s="74">
        <f t="shared" si="441"/>
        <v>0</v>
      </c>
      <c r="AP358" s="75">
        <f t="shared" si="442"/>
        <v>0</v>
      </c>
      <c r="AQ358" s="76">
        <f t="shared" si="443"/>
        <v>0</v>
      </c>
      <c r="AR358" s="25"/>
      <c r="AS358" s="75">
        <f t="shared" si="444"/>
        <v>0</v>
      </c>
      <c r="AT358" s="74">
        <f t="shared" si="445"/>
        <v>0</v>
      </c>
      <c r="AU358" s="33">
        <f t="shared" si="446"/>
        <v>0</v>
      </c>
      <c r="AV358" s="25"/>
      <c r="AW358" s="74">
        <f t="shared" si="447"/>
        <v>0</v>
      </c>
      <c r="AX358" s="75">
        <f t="shared" si="448"/>
        <v>0</v>
      </c>
      <c r="AY358" s="76">
        <f t="shared" si="449"/>
        <v>0</v>
      </c>
      <c r="BB358" s="59">
        <f t="shared" si="450"/>
        <v>0</v>
      </c>
      <c r="BC358" s="59">
        <f t="shared" si="451"/>
        <v>0</v>
      </c>
      <c r="BD358" s="59">
        <f t="shared" si="452"/>
        <v>0</v>
      </c>
      <c r="BF358" s="59">
        <f t="shared" si="453"/>
        <v>0</v>
      </c>
      <c r="BG358" s="59">
        <f t="shared" si="454"/>
        <v>0</v>
      </c>
      <c r="BH358" s="59">
        <f t="shared" si="455"/>
        <v>0</v>
      </c>
      <c r="BI358" s="58">
        <f t="shared" si="456"/>
        <v>0</v>
      </c>
      <c r="BK358" s="59">
        <f t="shared" si="457"/>
        <v>0</v>
      </c>
      <c r="BL358" s="59">
        <f t="shared" si="458"/>
        <v>0</v>
      </c>
      <c r="BM358" s="59">
        <f t="shared" si="459"/>
        <v>0</v>
      </c>
      <c r="BN358" s="58">
        <f t="shared" si="460"/>
        <v>0</v>
      </c>
      <c r="BP358" s="58">
        <f t="shared" si="461"/>
        <v>0</v>
      </c>
      <c r="BR358" s="57">
        <f t="shared" si="462"/>
        <v>0</v>
      </c>
      <c r="BS358" s="57">
        <f t="shared" si="463"/>
        <v>0</v>
      </c>
      <c r="BT358" s="59">
        <f t="shared" si="464"/>
        <v>0</v>
      </c>
      <c r="BU358" s="58">
        <f t="shared" si="465"/>
        <v>0</v>
      </c>
      <c r="BW358" s="56">
        <f t="shared" si="466"/>
        <v>0</v>
      </c>
      <c r="BX358" s="14">
        <f t="shared" si="467"/>
        <v>0</v>
      </c>
      <c r="BY358" s="59">
        <f t="shared" si="468"/>
        <v>0</v>
      </c>
      <c r="BZ358" s="58">
        <f t="shared" si="469"/>
        <v>0</v>
      </c>
      <c r="CB358" s="58">
        <f t="shared" si="470"/>
        <v>0</v>
      </c>
      <c r="CD358" s="58">
        <f t="shared" si="471"/>
        <v>0</v>
      </c>
      <c r="CG358" s="59">
        <f t="shared" si="472"/>
        <v>0</v>
      </c>
      <c r="CH358" s="59">
        <f t="shared" si="473"/>
        <v>0</v>
      </c>
      <c r="CI358" s="59">
        <f t="shared" si="474"/>
        <v>0</v>
      </c>
      <c r="CK358" s="59">
        <f t="shared" si="475"/>
        <v>0</v>
      </c>
      <c r="CL358" s="59">
        <f t="shared" si="476"/>
        <v>0</v>
      </c>
      <c r="CM358" s="59">
        <f t="shared" si="477"/>
        <v>0</v>
      </c>
      <c r="CN358" s="58">
        <f t="shared" si="478"/>
        <v>0</v>
      </c>
      <c r="CP358" s="59">
        <f t="shared" si="479"/>
        <v>0</v>
      </c>
      <c r="CQ358" s="59">
        <f t="shared" si="480"/>
        <v>0</v>
      </c>
      <c r="CR358" s="59">
        <f t="shared" si="481"/>
        <v>0</v>
      </c>
      <c r="CS358" s="58">
        <f t="shared" si="482"/>
        <v>0</v>
      </c>
      <c r="CU358" s="59">
        <f t="shared" si="483"/>
        <v>0</v>
      </c>
      <c r="CV358" s="59">
        <f t="shared" si="484"/>
        <v>0</v>
      </c>
      <c r="CX358" s="59">
        <f t="shared" si="485"/>
        <v>0</v>
      </c>
      <c r="CY358" s="59">
        <f t="shared" si="486"/>
        <v>0</v>
      </c>
      <c r="CZ358" s="58">
        <f t="shared" si="487"/>
        <v>0</v>
      </c>
      <c r="DB358" s="59">
        <f t="shared" si="488"/>
        <v>0</v>
      </c>
      <c r="DC358" s="59">
        <f t="shared" si="489"/>
        <v>0</v>
      </c>
      <c r="DD358" s="58">
        <f t="shared" si="490"/>
        <v>0</v>
      </c>
      <c r="DF358" s="58">
        <f t="shared" si="491"/>
        <v>0</v>
      </c>
      <c r="DH358" s="58">
        <f t="shared" si="492"/>
        <v>0</v>
      </c>
      <c r="DJ358" s="57">
        <f t="shared" si="493"/>
        <v>0</v>
      </c>
      <c r="DK358" s="57">
        <f t="shared" si="494"/>
        <v>0</v>
      </c>
      <c r="DL358" s="59">
        <f t="shared" si="495"/>
        <v>0</v>
      </c>
      <c r="DM358" s="58">
        <f t="shared" si="496"/>
        <v>0</v>
      </c>
      <c r="DO358" s="56">
        <f t="shared" si="497"/>
        <v>0</v>
      </c>
      <c r="DP358" s="14">
        <f t="shared" si="498"/>
        <v>0</v>
      </c>
      <c r="DQ358" s="59">
        <f t="shared" si="499"/>
        <v>0</v>
      </c>
      <c r="DR358" s="49">
        <f t="shared" si="500"/>
        <v>0</v>
      </c>
      <c r="DT358" s="58">
        <f t="shared" si="501"/>
        <v>0</v>
      </c>
      <c r="DU358" s="58"/>
      <c r="DV358" s="59">
        <f t="shared" si="502"/>
        <v>0</v>
      </c>
      <c r="DX358" s="58">
        <f t="shared" si="503"/>
        <v>0</v>
      </c>
      <c r="EA358" s="59">
        <f t="shared" si="504"/>
        <v>0</v>
      </c>
      <c r="EB358" s="59">
        <f t="shared" si="505"/>
        <v>0</v>
      </c>
      <c r="EC358" s="58">
        <f t="shared" si="506"/>
        <v>0</v>
      </c>
      <c r="EE358" s="29">
        <f t="shared" si="507"/>
        <v>0</v>
      </c>
      <c r="EF358" s="29">
        <f t="shared" si="508"/>
        <v>0</v>
      </c>
      <c r="EG358" s="58">
        <f t="shared" si="509"/>
        <v>0</v>
      </c>
      <c r="EI358" s="58">
        <f t="shared" si="510"/>
        <v>0</v>
      </c>
      <c r="EK358" s="59">
        <v>356</v>
      </c>
      <c r="EL358" s="59">
        <f>APE!$N$91*EO357</f>
        <v>0</v>
      </c>
      <c r="EM358" s="59">
        <f>IF(EK358&gt;APE!$O$91,0,IF(EK358&gt;APE!$P$91,IF(APE!$E$91="SAC",APE!$C$93/(APE!$O$91-APE!$P$91),IF(APE!$E$91="PRICE",IF(EK358&gt;APE!$D$91,EN358-EL358,EN358-EL358-APE!$C$95/APE!$D$91),0)),0))</f>
        <v>0</v>
      </c>
      <c r="EN358" s="59">
        <f>IF(EK358&gt;APE!$O$91,0,IF(APE!$E$91="SAC",EL358+EM358,IF(APE!$E$91="PRICE",IF(EK358&gt;APE!$P$91,APE!$C$93*APE!$G$91,EL358),0)))</f>
        <v>0</v>
      </c>
      <c r="EO358" s="59">
        <f t="shared" si="511"/>
        <v>0</v>
      </c>
    </row>
    <row r="359" spans="21:145" x14ac:dyDescent="0.25">
      <c r="U359" s="61">
        <f t="shared" si="434"/>
        <v>56157</v>
      </c>
      <c r="V359" s="25">
        <f t="shared" si="432"/>
        <v>2053</v>
      </c>
      <c r="W359" s="25">
        <f t="shared" si="433"/>
        <v>9</v>
      </c>
      <c r="X359" s="25"/>
      <c r="Y359" s="25"/>
      <c r="Z359" s="62">
        <f t="shared" si="435"/>
        <v>0</v>
      </c>
      <c r="AA359" s="62">
        <f t="shared" si="436"/>
        <v>0</v>
      </c>
      <c r="AB359" s="62">
        <f t="shared" si="437"/>
        <v>0</v>
      </c>
      <c r="AC359" s="33">
        <f t="shared" si="438"/>
        <v>0</v>
      </c>
      <c r="AD359" s="69">
        <f t="shared" si="439"/>
        <v>0.78882517689476794</v>
      </c>
      <c r="AE359" s="70">
        <f t="shared" si="440"/>
        <v>0</v>
      </c>
      <c r="AF359" s="25"/>
      <c r="AG359" s="25"/>
      <c r="AH359" s="25"/>
      <c r="AI359" s="25"/>
      <c r="AJ359" s="25"/>
      <c r="AK359" s="25"/>
      <c r="AL359" s="25"/>
      <c r="AM359" s="75">
        <f t="shared" si="512"/>
        <v>0</v>
      </c>
      <c r="AN359" s="25"/>
      <c r="AO359" s="74">
        <f t="shared" si="441"/>
        <v>0</v>
      </c>
      <c r="AP359" s="75">
        <f t="shared" si="442"/>
        <v>0</v>
      </c>
      <c r="AQ359" s="76">
        <f t="shared" si="443"/>
        <v>0</v>
      </c>
      <c r="AR359" s="25"/>
      <c r="AS359" s="75">
        <f t="shared" si="444"/>
        <v>0</v>
      </c>
      <c r="AT359" s="74">
        <f t="shared" si="445"/>
        <v>0</v>
      </c>
      <c r="AU359" s="33">
        <f t="shared" si="446"/>
        <v>0</v>
      </c>
      <c r="AV359" s="25"/>
      <c r="AW359" s="74">
        <f t="shared" si="447"/>
        <v>0</v>
      </c>
      <c r="AX359" s="75">
        <f t="shared" si="448"/>
        <v>0</v>
      </c>
      <c r="AY359" s="76">
        <f t="shared" si="449"/>
        <v>0</v>
      </c>
      <c r="BB359" s="59">
        <f t="shared" si="450"/>
        <v>0</v>
      </c>
      <c r="BC359" s="59">
        <f t="shared" si="451"/>
        <v>0</v>
      </c>
      <c r="BD359" s="59">
        <f t="shared" si="452"/>
        <v>0</v>
      </c>
      <c r="BF359" s="59">
        <f t="shared" si="453"/>
        <v>0</v>
      </c>
      <c r="BG359" s="59">
        <f t="shared" si="454"/>
        <v>0</v>
      </c>
      <c r="BH359" s="59">
        <f t="shared" si="455"/>
        <v>0</v>
      </c>
      <c r="BI359" s="58">
        <f t="shared" si="456"/>
        <v>0</v>
      </c>
      <c r="BK359" s="59">
        <f t="shared" si="457"/>
        <v>0</v>
      </c>
      <c r="BL359" s="59">
        <f t="shared" si="458"/>
        <v>0</v>
      </c>
      <c r="BM359" s="59">
        <f t="shared" si="459"/>
        <v>0</v>
      </c>
      <c r="BN359" s="58">
        <f t="shared" si="460"/>
        <v>0</v>
      </c>
      <c r="BP359" s="58">
        <f t="shared" si="461"/>
        <v>0</v>
      </c>
      <c r="BR359" s="57">
        <f t="shared" si="462"/>
        <v>0</v>
      </c>
      <c r="BS359" s="57">
        <f t="shared" si="463"/>
        <v>0</v>
      </c>
      <c r="BT359" s="59">
        <f t="shared" si="464"/>
        <v>0</v>
      </c>
      <c r="BU359" s="58">
        <f t="shared" si="465"/>
        <v>0</v>
      </c>
      <c r="BW359" s="56">
        <f t="shared" si="466"/>
        <v>0</v>
      </c>
      <c r="BX359" s="14">
        <f t="shared" si="467"/>
        <v>0</v>
      </c>
      <c r="BY359" s="59">
        <f t="shared" si="468"/>
        <v>0</v>
      </c>
      <c r="BZ359" s="58">
        <f t="shared" si="469"/>
        <v>0</v>
      </c>
      <c r="CB359" s="58">
        <f t="shared" si="470"/>
        <v>0</v>
      </c>
      <c r="CD359" s="58">
        <f t="shared" si="471"/>
        <v>0</v>
      </c>
      <c r="CG359" s="59">
        <f t="shared" si="472"/>
        <v>0</v>
      </c>
      <c r="CH359" s="59">
        <f t="shared" si="473"/>
        <v>0</v>
      </c>
      <c r="CI359" s="59">
        <f t="shared" si="474"/>
        <v>0</v>
      </c>
      <c r="CK359" s="59">
        <f t="shared" si="475"/>
        <v>0</v>
      </c>
      <c r="CL359" s="59">
        <f t="shared" si="476"/>
        <v>0</v>
      </c>
      <c r="CM359" s="59">
        <f t="shared" si="477"/>
        <v>0</v>
      </c>
      <c r="CN359" s="58">
        <f t="shared" si="478"/>
        <v>0</v>
      </c>
      <c r="CP359" s="59">
        <f t="shared" si="479"/>
        <v>0</v>
      </c>
      <c r="CQ359" s="59">
        <f t="shared" si="480"/>
        <v>0</v>
      </c>
      <c r="CR359" s="59">
        <f t="shared" si="481"/>
        <v>0</v>
      </c>
      <c r="CS359" s="58">
        <f t="shared" si="482"/>
        <v>0</v>
      </c>
      <c r="CU359" s="59">
        <f t="shared" si="483"/>
        <v>0</v>
      </c>
      <c r="CV359" s="59">
        <f t="shared" si="484"/>
        <v>0</v>
      </c>
      <c r="CX359" s="59">
        <f t="shared" si="485"/>
        <v>0</v>
      </c>
      <c r="CY359" s="59">
        <f t="shared" si="486"/>
        <v>0</v>
      </c>
      <c r="CZ359" s="58">
        <f t="shared" si="487"/>
        <v>0</v>
      </c>
      <c r="DB359" s="59">
        <f t="shared" si="488"/>
        <v>0</v>
      </c>
      <c r="DC359" s="59">
        <f t="shared" si="489"/>
        <v>0</v>
      </c>
      <c r="DD359" s="58">
        <f t="shared" si="490"/>
        <v>0</v>
      </c>
      <c r="DF359" s="58">
        <f t="shared" si="491"/>
        <v>0</v>
      </c>
      <c r="DH359" s="58">
        <f t="shared" si="492"/>
        <v>0</v>
      </c>
      <c r="DJ359" s="57">
        <f t="shared" si="493"/>
        <v>0</v>
      </c>
      <c r="DK359" s="57">
        <f t="shared" si="494"/>
        <v>0</v>
      </c>
      <c r="DL359" s="59">
        <f t="shared" si="495"/>
        <v>0</v>
      </c>
      <c r="DM359" s="58">
        <f t="shared" si="496"/>
        <v>0</v>
      </c>
      <c r="DO359" s="56">
        <f t="shared" si="497"/>
        <v>0</v>
      </c>
      <c r="DP359" s="14">
        <f t="shared" si="498"/>
        <v>0</v>
      </c>
      <c r="DQ359" s="59">
        <f t="shared" si="499"/>
        <v>0</v>
      </c>
      <c r="DR359" s="49">
        <f t="shared" si="500"/>
        <v>0</v>
      </c>
      <c r="DT359" s="58">
        <f t="shared" si="501"/>
        <v>0</v>
      </c>
      <c r="DU359" s="58"/>
      <c r="DV359" s="59">
        <f t="shared" si="502"/>
        <v>0</v>
      </c>
      <c r="DX359" s="58">
        <f t="shared" si="503"/>
        <v>0</v>
      </c>
      <c r="EA359" s="59">
        <f t="shared" si="504"/>
        <v>0</v>
      </c>
      <c r="EB359" s="59">
        <f t="shared" si="505"/>
        <v>0</v>
      </c>
      <c r="EC359" s="58">
        <f t="shared" si="506"/>
        <v>0</v>
      </c>
      <c r="EE359" s="29">
        <f t="shared" si="507"/>
        <v>0</v>
      </c>
      <c r="EF359" s="29">
        <f t="shared" si="508"/>
        <v>0</v>
      </c>
      <c r="EG359" s="58">
        <f t="shared" si="509"/>
        <v>0</v>
      </c>
      <c r="EI359" s="58">
        <f t="shared" si="510"/>
        <v>0</v>
      </c>
      <c r="EK359" s="59">
        <v>357</v>
      </c>
      <c r="EL359" s="59">
        <f>APE!$N$91*EO358</f>
        <v>0</v>
      </c>
      <c r="EM359" s="59">
        <f>IF(EK359&gt;APE!$O$91,0,IF(EK359&gt;APE!$P$91,IF(APE!$E$91="SAC",APE!$C$93/(APE!$O$91-APE!$P$91),IF(APE!$E$91="PRICE",IF(EK359&gt;APE!$D$91,EN359-EL359,EN359-EL359-APE!$C$95/APE!$D$91),0)),0))</f>
        <v>0</v>
      </c>
      <c r="EN359" s="59">
        <f>IF(EK359&gt;APE!$O$91,0,IF(APE!$E$91="SAC",EL359+EM359,IF(APE!$E$91="PRICE",IF(EK359&gt;APE!$P$91,APE!$C$93*APE!$G$91,EL359),0)))</f>
        <v>0</v>
      </c>
      <c r="EO359" s="59">
        <f t="shared" si="511"/>
        <v>0</v>
      </c>
    </row>
    <row r="360" spans="21:145" x14ac:dyDescent="0.25">
      <c r="U360" s="61">
        <f t="shared" si="434"/>
        <v>56188</v>
      </c>
      <c r="V360" s="25">
        <f t="shared" si="432"/>
        <v>2053</v>
      </c>
      <c r="W360" s="25">
        <f t="shared" si="433"/>
        <v>10</v>
      </c>
      <c r="X360" s="25"/>
      <c r="Y360" s="25"/>
      <c r="Z360" s="62">
        <f t="shared" si="435"/>
        <v>0</v>
      </c>
      <c r="AA360" s="62">
        <f t="shared" si="436"/>
        <v>0</v>
      </c>
      <c r="AB360" s="62">
        <f t="shared" si="437"/>
        <v>0</v>
      </c>
      <c r="AC360" s="33">
        <f t="shared" si="438"/>
        <v>0</v>
      </c>
      <c r="AD360" s="69">
        <f t="shared" si="439"/>
        <v>0.78830121188451274</v>
      </c>
      <c r="AE360" s="70">
        <f t="shared" si="440"/>
        <v>0</v>
      </c>
      <c r="AF360" s="25"/>
      <c r="AG360" s="25"/>
      <c r="AH360" s="25"/>
      <c r="AI360" s="25"/>
      <c r="AJ360" s="25"/>
      <c r="AK360" s="25"/>
      <c r="AL360" s="25"/>
      <c r="AM360" s="75">
        <f t="shared" si="512"/>
        <v>0</v>
      </c>
      <c r="AN360" s="25"/>
      <c r="AO360" s="74">
        <f t="shared" si="441"/>
        <v>0</v>
      </c>
      <c r="AP360" s="75">
        <f t="shared" si="442"/>
        <v>0</v>
      </c>
      <c r="AQ360" s="76">
        <f t="shared" si="443"/>
        <v>0</v>
      </c>
      <c r="AR360" s="25"/>
      <c r="AS360" s="75">
        <f t="shared" si="444"/>
        <v>0</v>
      </c>
      <c r="AT360" s="74">
        <f t="shared" si="445"/>
        <v>0</v>
      </c>
      <c r="AU360" s="33">
        <f t="shared" si="446"/>
        <v>0</v>
      </c>
      <c r="AV360" s="25"/>
      <c r="AW360" s="74">
        <f t="shared" si="447"/>
        <v>0</v>
      </c>
      <c r="AX360" s="75">
        <f t="shared" si="448"/>
        <v>0</v>
      </c>
      <c r="AY360" s="76">
        <f t="shared" si="449"/>
        <v>0</v>
      </c>
      <c r="BB360" s="59">
        <f t="shared" si="450"/>
        <v>0</v>
      </c>
      <c r="BC360" s="59">
        <f t="shared" si="451"/>
        <v>0</v>
      </c>
      <c r="BD360" s="59">
        <f t="shared" si="452"/>
        <v>0</v>
      </c>
      <c r="BF360" s="59">
        <f t="shared" si="453"/>
        <v>0</v>
      </c>
      <c r="BG360" s="59">
        <f t="shared" si="454"/>
        <v>0</v>
      </c>
      <c r="BH360" s="59">
        <f t="shared" si="455"/>
        <v>0</v>
      </c>
      <c r="BI360" s="58">
        <f t="shared" si="456"/>
        <v>0</v>
      </c>
      <c r="BK360" s="59">
        <f t="shared" si="457"/>
        <v>0</v>
      </c>
      <c r="BL360" s="59">
        <f t="shared" si="458"/>
        <v>0</v>
      </c>
      <c r="BM360" s="59">
        <f t="shared" si="459"/>
        <v>0</v>
      </c>
      <c r="BN360" s="58">
        <f t="shared" si="460"/>
        <v>0</v>
      </c>
      <c r="BP360" s="58">
        <f t="shared" si="461"/>
        <v>0</v>
      </c>
      <c r="BR360" s="57">
        <f t="shared" si="462"/>
        <v>0</v>
      </c>
      <c r="BS360" s="57">
        <f t="shared" si="463"/>
        <v>0</v>
      </c>
      <c r="BT360" s="59">
        <f t="shared" si="464"/>
        <v>0</v>
      </c>
      <c r="BU360" s="58">
        <f t="shared" si="465"/>
        <v>0</v>
      </c>
      <c r="BW360" s="56">
        <f t="shared" si="466"/>
        <v>0</v>
      </c>
      <c r="BX360" s="14">
        <f t="shared" si="467"/>
        <v>0</v>
      </c>
      <c r="BY360" s="59">
        <f t="shared" si="468"/>
        <v>0</v>
      </c>
      <c r="BZ360" s="58">
        <f t="shared" si="469"/>
        <v>0</v>
      </c>
      <c r="CB360" s="58">
        <f t="shared" si="470"/>
        <v>0</v>
      </c>
      <c r="CD360" s="58">
        <f t="shared" si="471"/>
        <v>0</v>
      </c>
      <c r="CG360" s="59">
        <f t="shared" si="472"/>
        <v>0</v>
      </c>
      <c r="CH360" s="59">
        <f t="shared" si="473"/>
        <v>0</v>
      </c>
      <c r="CI360" s="59">
        <f t="shared" si="474"/>
        <v>0</v>
      </c>
      <c r="CK360" s="59">
        <f t="shared" si="475"/>
        <v>0</v>
      </c>
      <c r="CL360" s="59">
        <f t="shared" si="476"/>
        <v>0</v>
      </c>
      <c r="CM360" s="59">
        <f t="shared" si="477"/>
        <v>0</v>
      </c>
      <c r="CN360" s="58">
        <f t="shared" si="478"/>
        <v>0</v>
      </c>
      <c r="CP360" s="59">
        <f t="shared" si="479"/>
        <v>0</v>
      </c>
      <c r="CQ360" s="59">
        <f t="shared" si="480"/>
        <v>0</v>
      </c>
      <c r="CR360" s="59">
        <f t="shared" si="481"/>
        <v>0</v>
      </c>
      <c r="CS360" s="58">
        <f t="shared" si="482"/>
        <v>0</v>
      </c>
      <c r="CU360" s="59">
        <f t="shared" si="483"/>
        <v>0</v>
      </c>
      <c r="CV360" s="59">
        <f t="shared" si="484"/>
        <v>0</v>
      </c>
      <c r="CX360" s="59">
        <f t="shared" si="485"/>
        <v>0</v>
      </c>
      <c r="CY360" s="59">
        <f t="shared" si="486"/>
        <v>0</v>
      </c>
      <c r="CZ360" s="58">
        <f t="shared" si="487"/>
        <v>0</v>
      </c>
      <c r="DB360" s="59">
        <f t="shared" si="488"/>
        <v>0</v>
      </c>
      <c r="DC360" s="59">
        <f t="shared" si="489"/>
        <v>0</v>
      </c>
      <c r="DD360" s="58">
        <f t="shared" si="490"/>
        <v>0</v>
      </c>
      <c r="DF360" s="58">
        <f t="shared" si="491"/>
        <v>0</v>
      </c>
      <c r="DH360" s="58">
        <f t="shared" si="492"/>
        <v>0</v>
      </c>
      <c r="DJ360" s="57">
        <f t="shared" si="493"/>
        <v>0</v>
      </c>
      <c r="DK360" s="57">
        <f t="shared" si="494"/>
        <v>0</v>
      </c>
      <c r="DL360" s="59">
        <f t="shared" si="495"/>
        <v>0</v>
      </c>
      <c r="DM360" s="58">
        <f t="shared" si="496"/>
        <v>0</v>
      </c>
      <c r="DO360" s="56">
        <f t="shared" si="497"/>
        <v>0</v>
      </c>
      <c r="DP360" s="14">
        <f t="shared" si="498"/>
        <v>0</v>
      </c>
      <c r="DQ360" s="59">
        <f t="shared" si="499"/>
        <v>0</v>
      </c>
      <c r="DR360" s="49">
        <f t="shared" si="500"/>
        <v>0</v>
      </c>
      <c r="DT360" s="58">
        <f t="shared" si="501"/>
        <v>0</v>
      </c>
      <c r="DU360" s="58"/>
      <c r="DV360" s="59">
        <f t="shared" si="502"/>
        <v>0</v>
      </c>
      <c r="DX360" s="58">
        <f t="shared" si="503"/>
        <v>0</v>
      </c>
      <c r="EA360" s="59">
        <f t="shared" si="504"/>
        <v>0</v>
      </c>
      <c r="EB360" s="59">
        <f t="shared" si="505"/>
        <v>0</v>
      </c>
      <c r="EC360" s="58">
        <f t="shared" si="506"/>
        <v>0</v>
      </c>
      <c r="EE360" s="29">
        <f t="shared" si="507"/>
        <v>0</v>
      </c>
      <c r="EF360" s="29">
        <f t="shared" si="508"/>
        <v>0</v>
      </c>
      <c r="EG360" s="58">
        <f t="shared" si="509"/>
        <v>0</v>
      </c>
      <c r="EI360" s="58">
        <f t="shared" si="510"/>
        <v>0</v>
      </c>
      <c r="EK360" s="59">
        <v>358</v>
      </c>
      <c r="EL360" s="59">
        <f>APE!$N$91*EO359</f>
        <v>0</v>
      </c>
      <c r="EM360" s="59">
        <f>IF(EK360&gt;APE!$O$91,0,IF(EK360&gt;APE!$P$91,IF(APE!$E$91="SAC",APE!$C$93/(APE!$O$91-APE!$P$91),IF(APE!$E$91="PRICE",IF(EK360&gt;APE!$D$91,EN360-EL360,EN360-EL360-APE!$C$95/APE!$D$91),0)),0))</f>
        <v>0</v>
      </c>
      <c r="EN360" s="59">
        <f>IF(EK360&gt;APE!$O$91,0,IF(APE!$E$91="SAC",EL360+EM360,IF(APE!$E$91="PRICE",IF(EK360&gt;APE!$P$91,APE!$C$93*APE!$G$91,EL360),0)))</f>
        <v>0</v>
      </c>
      <c r="EO360" s="59">
        <f t="shared" si="511"/>
        <v>0</v>
      </c>
    </row>
    <row r="361" spans="21:145" x14ac:dyDescent="0.25">
      <c r="U361" s="61">
        <f t="shared" si="434"/>
        <v>56218</v>
      </c>
      <c r="V361" s="25">
        <f t="shared" si="432"/>
        <v>2053</v>
      </c>
      <c r="W361" s="25">
        <f t="shared" si="433"/>
        <v>11</v>
      </c>
      <c r="X361" s="25"/>
      <c r="Y361" s="25"/>
      <c r="Z361" s="62">
        <f t="shared" si="435"/>
        <v>0</v>
      </c>
      <c r="AA361" s="62">
        <f t="shared" si="436"/>
        <v>0</v>
      </c>
      <c r="AB361" s="62">
        <f t="shared" si="437"/>
        <v>0</v>
      </c>
      <c r="AC361" s="33">
        <f t="shared" si="438"/>
        <v>0</v>
      </c>
      <c r="AD361" s="69">
        <f t="shared" si="439"/>
        <v>0.78777759490996946</v>
      </c>
      <c r="AE361" s="70">
        <f t="shared" si="440"/>
        <v>0</v>
      </c>
      <c r="AF361" s="25"/>
      <c r="AG361" s="25"/>
      <c r="AH361" s="25"/>
      <c r="AI361" s="25"/>
      <c r="AJ361" s="25"/>
      <c r="AK361" s="25"/>
      <c r="AL361" s="25"/>
      <c r="AM361" s="75">
        <f t="shared" si="512"/>
        <v>0</v>
      </c>
      <c r="AN361" s="25"/>
      <c r="AO361" s="74">
        <f t="shared" si="441"/>
        <v>0</v>
      </c>
      <c r="AP361" s="75">
        <f t="shared" si="442"/>
        <v>0</v>
      </c>
      <c r="AQ361" s="76">
        <f t="shared" si="443"/>
        <v>0</v>
      </c>
      <c r="AR361" s="25"/>
      <c r="AS361" s="75">
        <f t="shared" si="444"/>
        <v>0</v>
      </c>
      <c r="AT361" s="74">
        <f t="shared" si="445"/>
        <v>0</v>
      </c>
      <c r="AU361" s="33">
        <f t="shared" si="446"/>
        <v>0</v>
      </c>
      <c r="AV361" s="25"/>
      <c r="AW361" s="74">
        <f t="shared" si="447"/>
        <v>0</v>
      </c>
      <c r="AX361" s="75">
        <f t="shared" si="448"/>
        <v>0</v>
      </c>
      <c r="AY361" s="76">
        <f t="shared" si="449"/>
        <v>0</v>
      </c>
      <c r="BB361" s="59">
        <f t="shared" si="450"/>
        <v>0</v>
      </c>
      <c r="BC361" s="59">
        <f t="shared" si="451"/>
        <v>0</v>
      </c>
      <c r="BD361" s="59">
        <f t="shared" si="452"/>
        <v>0</v>
      </c>
      <c r="BF361" s="59">
        <f t="shared" si="453"/>
        <v>0</v>
      </c>
      <c r="BG361" s="59">
        <f t="shared" si="454"/>
        <v>0</v>
      </c>
      <c r="BH361" s="59">
        <f t="shared" si="455"/>
        <v>0</v>
      </c>
      <c r="BI361" s="58">
        <f t="shared" si="456"/>
        <v>0</v>
      </c>
      <c r="BK361" s="59">
        <f t="shared" si="457"/>
        <v>0</v>
      </c>
      <c r="BL361" s="59">
        <f t="shared" si="458"/>
        <v>0</v>
      </c>
      <c r="BM361" s="59">
        <f t="shared" si="459"/>
        <v>0</v>
      </c>
      <c r="BN361" s="58">
        <f t="shared" si="460"/>
        <v>0</v>
      </c>
      <c r="BP361" s="58">
        <f t="shared" si="461"/>
        <v>0</v>
      </c>
      <c r="BR361" s="57">
        <f t="shared" si="462"/>
        <v>0</v>
      </c>
      <c r="BS361" s="57">
        <f t="shared" si="463"/>
        <v>0</v>
      </c>
      <c r="BT361" s="59">
        <f t="shared" si="464"/>
        <v>0</v>
      </c>
      <c r="BU361" s="58">
        <f t="shared" si="465"/>
        <v>0</v>
      </c>
      <c r="BW361" s="56">
        <f t="shared" si="466"/>
        <v>0</v>
      </c>
      <c r="BX361" s="14">
        <f t="shared" si="467"/>
        <v>0</v>
      </c>
      <c r="BY361" s="59">
        <f t="shared" si="468"/>
        <v>0</v>
      </c>
      <c r="BZ361" s="58">
        <f t="shared" si="469"/>
        <v>0</v>
      </c>
      <c r="CB361" s="58">
        <f t="shared" si="470"/>
        <v>0</v>
      </c>
      <c r="CD361" s="58">
        <f t="shared" si="471"/>
        <v>0</v>
      </c>
      <c r="CG361" s="59">
        <f t="shared" si="472"/>
        <v>0</v>
      </c>
      <c r="CH361" s="59">
        <f t="shared" si="473"/>
        <v>0</v>
      </c>
      <c r="CI361" s="59">
        <f t="shared" si="474"/>
        <v>0</v>
      </c>
      <c r="CK361" s="59">
        <f t="shared" si="475"/>
        <v>0</v>
      </c>
      <c r="CL361" s="59">
        <f t="shared" si="476"/>
        <v>0</v>
      </c>
      <c r="CM361" s="59">
        <f t="shared" si="477"/>
        <v>0</v>
      </c>
      <c r="CN361" s="58">
        <f t="shared" si="478"/>
        <v>0</v>
      </c>
      <c r="CP361" s="59">
        <f t="shared" si="479"/>
        <v>0</v>
      </c>
      <c r="CQ361" s="59">
        <f t="shared" si="480"/>
        <v>0</v>
      </c>
      <c r="CR361" s="59">
        <f t="shared" si="481"/>
        <v>0</v>
      </c>
      <c r="CS361" s="58">
        <f t="shared" si="482"/>
        <v>0</v>
      </c>
      <c r="CU361" s="59">
        <f t="shared" si="483"/>
        <v>0</v>
      </c>
      <c r="CV361" s="59">
        <f t="shared" si="484"/>
        <v>0</v>
      </c>
      <c r="CX361" s="59">
        <f t="shared" si="485"/>
        <v>0</v>
      </c>
      <c r="CY361" s="59">
        <f t="shared" si="486"/>
        <v>0</v>
      </c>
      <c r="CZ361" s="58">
        <f t="shared" si="487"/>
        <v>0</v>
      </c>
      <c r="DB361" s="59">
        <f t="shared" si="488"/>
        <v>0</v>
      </c>
      <c r="DC361" s="59">
        <f t="shared" si="489"/>
        <v>0</v>
      </c>
      <c r="DD361" s="58">
        <f t="shared" si="490"/>
        <v>0</v>
      </c>
      <c r="DF361" s="58">
        <f t="shared" si="491"/>
        <v>0</v>
      </c>
      <c r="DH361" s="58">
        <f t="shared" si="492"/>
        <v>0</v>
      </c>
      <c r="DJ361" s="57">
        <f t="shared" si="493"/>
        <v>0</v>
      </c>
      <c r="DK361" s="57">
        <f t="shared" si="494"/>
        <v>0</v>
      </c>
      <c r="DL361" s="59">
        <f t="shared" si="495"/>
        <v>0</v>
      </c>
      <c r="DM361" s="58">
        <f t="shared" si="496"/>
        <v>0</v>
      </c>
      <c r="DO361" s="56">
        <f t="shared" si="497"/>
        <v>0</v>
      </c>
      <c r="DP361" s="14">
        <f t="shared" si="498"/>
        <v>0</v>
      </c>
      <c r="DQ361" s="59">
        <f t="shared" si="499"/>
        <v>0</v>
      </c>
      <c r="DR361" s="49">
        <f t="shared" si="500"/>
        <v>0</v>
      </c>
      <c r="DT361" s="58">
        <f t="shared" si="501"/>
        <v>0</v>
      </c>
      <c r="DU361" s="58"/>
      <c r="DV361" s="59">
        <f t="shared" si="502"/>
        <v>0</v>
      </c>
      <c r="DX361" s="58">
        <f t="shared" si="503"/>
        <v>0</v>
      </c>
      <c r="EA361" s="59">
        <f t="shared" si="504"/>
        <v>0</v>
      </c>
      <c r="EB361" s="59">
        <f t="shared" si="505"/>
        <v>0</v>
      </c>
      <c r="EC361" s="58">
        <f t="shared" si="506"/>
        <v>0</v>
      </c>
      <c r="EE361" s="29">
        <f t="shared" si="507"/>
        <v>0</v>
      </c>
      <c r="EF361" s="29">
        <f t="shared" si="508"/>
        <v>0</v>
      </c>
      <c r="EG361" s="58">
        <f t="shared" si="509"/>
        <v>0</v>
      </c>
      <c r="EI361" s="58">
        <f t="shared" si="510"/>
        <v>0</v>
      </c>
      <c r="EK361" s="59">
        <v>359</v>
      </c>
      <c r="EL361" s="59">
        <f>APE!$N$91*EO360</f>
        <v>0</v>
      </c>
      <c r="EM361" s="59">
        <f>IF(EK361&gt;APE!$O$91,0,IF(EK361&gt;APE!$P$91,IF(APE!$E$91="SAC",APE!$C$93/(APE!$O$91-APE!$P$91),IF(APE!$E$91="PRICE",IF(EK361&gt;APE!$D$91,EN361-EL361,EN361-EL361-APE!$C$95/APE!$D$91),0)),0))</f>
        <v>0</v>
      </c>
      <c r="EN361" s="59">
        <f>IF(EK361&gt;APE!$O$91,0,IF(APE!$E$91="SAC",EL361+EM361,IF(APE!$E$91="PRICE",IF(EK361&gt;APE!$P$91,APE!$C$93*APE!$G$91,EL361),0)))</f>
        <v>0</v>
      </c>
      <c r="EO361" s="59">
        <f t="shared" si="511"/>
        <v>0</v>
      </c>
    </row>
    <row r="362" spans="21:145" x14ac:dyDescent="0.25">
      <c r="U362" s="61">
        <f t="shared" si="434"/>
        <v>56249</v>
      </c>
      <c r="V362" s="25">
        <f t="shared" si="432"/>
        <v>2053</v>
      </c>
      <c r="W362" s="25">
        <f t="shared" si="433"/>
        <v>12</v>
      </c>
      <c r="X362" s="25"/>
      <c r="Y362" s="25"/>
      <c r="Z362" s="62">
        <f t="shared" si="435"/>
        <v>0</v>
      </c>
      <c r="AA362" s="62">
        <f t="shared" si="436"/>
        <v>0</v>
      </c>
      <c r="AB362" s="62">
        <f t="shared" si="437"/>
        <v>0</v>
      </c>
      <c r="AC362" s="33">
        <f t="shared" si="438"/>
        <v>0</v>
      </c>
      <c r="AD362" s="69">
        <f t="shared" si="439"/>
        <v>0.78725432573996057</v>
      </c>
      <c r="AE362" s="70">
        <f t="shared" si="440"/>
        <v>0</v>
      </c>
      <c r="AF362" s="25"/>
      <c r="AG362" s="25"/>
      <c r="AH362" s="25"/>
      <c r="AI362" s="25"/>
      <c r="AJ362" s="25"/>
      <c r="AK362" s="25"/>
      <c r="AL362" s="25"/>
      <c r="AM362" s="75">
        <f t="shared" si="512"/>
        <v>0</v>
      </c>
      <c r="AN362" s="25"/>
      <c r="AO362" s="74">
        <f t="shared" si="441"/>
        <v>0</v>
      </c>
      <c r="AP362" s="75">
        <f t="shared" si="442"/>
        <v>0</v>
      </c>
      <c r="AQ362" s="76">
        <f t="shared" si="443"/>
        <v>0</v>
      </c>
      <c r="AR362" s="25"/>
      <c r="AS362" s="75">
        <f t="shared" si="444"/>
        <v>0</v>
      </c>
      <c r="AT362" s="74">
        <f t="shared" si="445"/>
        <v>0</v>
      </c>
      <c r="AU362" s="33">
        <f t="shared" si="446"/>
        <v>0</v>
      </c>
      <c r="AV362" s="25"/>
      <c r="AW362" s="74">
        <f t="shared" si="447"/>
        <v>0</v>
      </c>
      <c r="AX362" s="75">
        <f t="shared" si="448"/>
        <v>0</v>
      </c>
      <c r="AY362" s="76">
        <f t="shared" si="449"/>
        <v>0</v>
      </c>
      <c r="BB362" s="59">
        <f t="shared" si="450"/>
        <v>0</v>
      </c>
      <c r="BC362" s="59">
        <f t="shared" si="451"/>
        <v>0</v>
      </c>
      <c r="BD362" s="59">
        <f t="shared" si="452"/>
        <v>0</v>
      </c>
      <c r="BF362" s="59">
        <f t="shared" si="453"/>
        <v>0</v>
      </c>
      <c r="BG362" s="59">
        <f t="shared" si="454"/>
        <v>0</v>
      </c>
      <c r="BH362" s="59">
        <f t="shared" si="455"/>
        <v>0</v>
      </c>
      <c r="BI362" s="58">
        <f t="shared" si="456"/>
        <v>0</v>
      </c>
      <c r="BK362" s="59">
        <f t="shared" si="457"/>
        <v>0</v>
      </c>
      <c r="BL362" s="59">
        <f t="shared" si="458"/>
        <v>0</v>
      </c>
      <c r="BM362" s="59">
        <f t="shared" si="459"/>
        <v>0</v>
      </c>
      <c r="BN362" s="58">
        <f t="shared" si="460"/>
        <v>0</v>
      </c>
      <c r="BP362" s="58">
        <f t="shared" si="461"/>
        <v>0</v>
      </c>
      <c r="BR362" s="57">
        <f t="shared" si="462"/>
        <v>0</v>
      </c>
      <c r="BS362" s="57">
        <f t="shared" si="463"/>
        <v>0</v>
      </c>
      <c r="BT362" s="59">
        <f t="shared" si="464"/>
        <v>0</v>
      </c>
      <c r="BU362" s="58">
        <f t="shared" si="465"/>
        <v>0</v>
      </c>
      <c r="BW362" s="56">
        <f t="shared" si="466"/>
        <v>0</v>
      </c>
      <c r="BX362" s="14">
        <f t="shared" si="467"/>
        <v>0</v>
      </c>
      <c r="BY362" s="59">
        <f t="shared" si="468"/>
        <v>0</v>
      </c>
      <c r="BZ362" s="58">
        <f t="shared" si="469"/>
        <v>0</v>
      </c>
      <c r="CB362" s="58">
        <f t="shared" si="470"/>
        <v>0</v>
      </c>
      <c r="CD362" s="58">
        <f t="shared" si="471"/>
        <v>0</v>
      </c>
      <c r="CG362" s="59">
        <f t="shared" si="472"/>
        <v>0</v>
      </c>
      <c r="CH362" s="59">
        <f t="shared" si="473"/>
        <v>0</v>
      </c>
      <c r="CI362" s="59">
        <f t="shared" si="474"/>
        <v>0</v>
      </c>
      <c r="CK362" s="59">
        <f t="shared" si="475"/>
        <v>0</v>
      </c>
      <c r="CL362" s="59">
        <f t="shared" si="476"/>
        <v>0</v>
      </c>
      <c r="CM362" s="59">
        <f t="shared" si="477"/>
        <v>0</v>
      </c>
      <c r="CN362" s="58">
        <f t="shared" si="478"/>
        <v>0</v>
      </c>
      <c r="CP362" s="59">
        <f t="shared" si="479"/>
        <v>0</v>
      </c>
      <c r="CQ362" s="59">
        <f t="shared" si="480"/>
        <v>0</v>
      </c>
      <c r="CR362" s="59">
        <f t="shared" si="481"/>
        <v>0</v>
      </c>
      <c r="CS362" s="58">
        <f t="shared" si="482"/>
        <v>0</v>
      </c>
      <c r="CU362" s="59">
        <f t="shared" si="483"/>
        <v>0</v>
      </c>
      <c r="CV362" s="59">
        <f t="shared" si="484"/>
        <v>0</v>
      </c>
      <c r="CX362" s="59">
        <f t="shared" si="485"/>
        <v>0</v>
      </c>
      <c r="CY362" s="59">
        <f t="shared" si="486"/>
        <v>0</v>
      </c>
      <c r="CZ362" s="58">
        <f t="shared" si="487"/>
        <v>0</v>
      </c>
      <c r="DB362" s="59">
        <f t="shared" si="488"/>
        <v>0</v>
      </c>
      <c r="DC362" s="59">
        <f t="shared" si="489"/>
        <v>0</v>
      </c>
      <c r="DD362" s="58">
        <f t="shared" si="490"/>
        <v>0</v>
      </c>
      <c r="DF362" s="58">
        <f t="shared" si="491"/>
        <v>0</v>
      </c>
      <c r="DH362" s="58">
        <f t="shared" si="492"/>
        <v>0</v>
      </c>
      <c r="DJ362" s="57">
        <f t="shared" si="493"/>
        <v>0</v>
      </c>
      <c r="DK362" s="57">
        <f t="shared" si="494"/>
        <v>0</v>
      </c>
      <c r="DL362" s="59">
        <f t="shared" si="495"/>
        <v>0</v>
      </c>
      <c r="DM362" s="58">
        <f t="shared" si="496"/>
        <v>0</v>
      </c>
      <c r="DO362" s="56">
        <f t="shared" si="497"/>
        <v>0</v>
      </c>
      <c r="DP362" s="14">
        <f t="shared" si="498"/>
        <v>0</v>
      </c>
      <c r="DQ362" s="59">
        <f t="shared" si="499"/>
        <v>0</v>
      </c>
      <c r="DR362" s="49">
        <f t="shared" si="500"/>
        <v>0</v>
      </c>
      <c r="DT362" s="58">
        <f t="shared" si="501"/>
        <v>0</v>
      </c>
      <c r="DU362" s="58"/>
      <c r="DV362" s="59">
        <f t="shared" si="502"/>
        <v>0</v>
      </c>
      <c r="DX362" s="58">
        <f t="shared" si="503"/>
        <v>0</v>
      </c>
      <c r="EA362" s="59">
        <f t="shared" si="504"/>
        <v>0</v>
      </c>
      <c r="EB362" s="59">
        <f t="shared" si="505"/>
        <v>0</v>
      </c>
      <c r="EC362" s="58">
        <f t="shared" si="506"/>
        <v>0</v>
      </c>
      <c r="EE362" s="29">
        <f t="shared" si="507"/>
        <v>0</v>
      </c>
      <c r="EF362" s="29">
        <f t="shared" si="508"/>
        <v>0</v>
      </c>
      <c r="EG362" s="58">
        <f t="shared" si="509"/>
        <v>0</v>
      </c>
      <c r="EI362" s="58">
        <f t="shared" si="510"/>
        <v>0</v>
      </c>
      <c r="EK362" s="59">
        <v>360</v>
      </c>
      <c r="EL362" s="59">
        <f>APE!$N$91*EO361</f>
        <v>0</v>
      </c>
      <c r="EM362" s="59">
        <f>IF(EK362&gt;APE!$O$91,0,IF(EK362&gt;APE!$P$91,IF(APE!$E$91="SAC",APE!$C$93/(APE!$O$91-APE!$P$91),IF(APE!$E$91="PRICE",IF(EK362&gt;APE!$D$91,EN362-EL362,EN362-EL362-APE!$C$95/APE!$D$91),0)),0))</f>
        <v>0</v>
      </c>
      <c r="EN362" s="59">
        <f>IF(EK362&gt;APE!$O$91,0,IF(APE!$E$91="SAC",EL362+EM362,IF(APE!$E$91="PRICE",IF(EK362&gt;APE!$P$91,APE!$C$93*APE!$G$91,EL362),0)))</f>
        <v>0</v>
      </c>
      <c r="EO362" s="59">
        <f t="shared" si="511"/>
        <v>0</v>
      </c>
    </row>
    <row r="363" spans="21:145" x14ac:dyDescent="0.25">
      <c r="U363" s="61">
        <f t="shared" si="434"/>
        <v>56280</v>
      </c>
      <c r="V363" s="25">
        <f t="shared" si="432"/>
        <v>2054</v>
      </c>
      <c r="W363" s="25">
        <f t="shared" si="433"/>
        <v>1</v>
      </c>
      <c r="X363" s="25"/>
      <c r="Y363" s="25"/>
      <c r="Z363" s="62">
        <f t="shared" si="435"/>
        <v>0</v>
      </c>
      <c r="AA363" s="62">
        <f t="shared" si="436"/>
        <v>0</v>
      </c>
      <c r="AB363" s="62">
        <f t="shared" si="437"/>
        <v>0</v>
      </c>
      <c r="AC363" s="33">
        <f t="shared" si="438"/>
        <v>0</v>
      </c>
      <c r="AD363" s="69">
        <f t="shared" si="439"/>
        <v>0.78673140414346243</v>
      </c>
      <c r="AE363" s="70">
        <f t="shared" si="440"/>
        <v>0</v>
      </c>
      <c r="AF363" s="25"/>
      <c r="AG363" s="25"/>
      <c r="AH363" s="25"/>
      <c r="AI363" s="25"/>
      <c r="AJ363" s="25"/>
      <c r="AK363" s="25"/>
      <c r="AL363" s="25"/>
      <c r="AM363" s="75">
        <f t="shared" si="512"/>
        <v>0</v>
      </c>
      <c r="AN363" s="25"/>
      <c r="AO363" s="74">
        <f t="shared" si="441"/>
        <v>0</v>
      </c>
      <c r="AP363" s="75">
        <f t="shared" si="442"/>
        <v>0</v>
      </c>
      <c r="AQ363" s="76">
        <f t="shared" si="443"/>
        <v>0</v>
      </c>
      <c r="AR363" s="25"/>
      <c r="AS363" s="75">
        <f t="shared" si="444"/>
        <v>0</v>
      </c>
      <c r="AT363" s="74">
        <f t="shared" si="445"/>
        <v>0</v>
      </c>
      <c r="AU363" s="33">
        <f t="shared" si="446"/>
        <v>0</v>
      </c>
      <c r="AV363" s="25"/>
      <c r="AW363" s="74">
        <f t="shared" si="447"/>
        <v>0</v>
      </c>
      <c r="AX363" s="75">
        <f t="shared" si="448"/>
        <v>0</v>
      </c>
      <c r="AY363" s="76">
        <f t="shared" si="449"/>
        <v>0</v>
      </c>
      <c r="BB363" s="59">
        <f t="shared" si="450"/>
        <v>0</v>
      </c>
      <c r="BC363" s="59">
        <f t="shared" si="451"/>
        <v>0</v>
      </c>
      <c r="BD363" s="59">
        <f t="shared" si="452"/>
        <v>0</v>
      </c>
      <c r="BF363" s="59">
        <f t="shared" si="453"/>
        <v>0</v>
      </c>
      <c r="BG363" s="59">
        <f t="shared" si="454"/>
        <v>0</v>
      </c>
      <c r="BH363" s="59">
        <f t="shared" si="455"/>
        <v>0</v>
      </c>
      <c r="BI363" s="58">
        <f t="shared" si="456"/>
        <v>0</v>
      </c>
      <c r="BK363" s="59">
        <f t="shared" si="457"/>
        <v>0</v>
      </c>
      <c r="BL363" s="59">
        <f t="shared" si="458"/>
        <v>0</v>
      </c>
      <c r="BM363" s="59">
        <f t="shared" si="459"/>
        <v>0</v>
      </c>
      <c r="BN363" s="58">
        <f t="shared" si="460"/>
        <v>0</v>
      </c>
      <c r="BP363" s="58">
        <f t="shared" si="461"/>
        <v>0</v>
      </c>
      <c r="BR363" s="57">
        <f t="shared" si="462"/>
        <v>0</v>
      </c>
      <c r="BS363" s="57">
        <f t="shared" si="463"/>
        <v>0</v>
      </c>
      <c r="BT363" s="59">
        <f t="shared" si="464"/>
        <v>0</v>
      </c>
      <c r="BU363" s="58">
        <f t="shared" si="465"/>
        <v>0</v>
      </c>
      <c r="BW363" s="56">
        <f t="shared" si="466"/>
        <v>0</v>
      </c>
      <c r="BX363" s="14">
        <f t="shared" si="467"/>
        <v>0</v>
      </c>
      <c r="BY363" s="59">
        <f t="shared" si="468"/>
        <v>0</v>
      </c>
      <c r="BZ363" s="58">
        <f t="shared" si="469"/>
        <v>0</v>
      </c>
      <c r="CB363" s="58">
        <f t="shared" si="470"/>
        <v>0</v>
      </c>
      <c r="CD363" s="58">
        <f t="shared" si="471"/>
        <v>0</v>
      </c>
      <c r="CG363" s="59">
        <f t="shared" si="472"/>
        <v>0</v>
      </c>
      <c r="CH363" s="59">
        <f t="shared" si="473"/>
        <v>0</v>
      </c>
      <c r="CI363" s="59">
        <f t="shared" si="474"/>
        <v>0</v>
      </c>
      <c r="CK363" s="59">
        <f t="shared" si="475"/>
        <v>0</v>
      </c>
      <c r="CL363" s="59">
        <f t="shared" si="476"/>
        <v>0</v>
      </c>
      <c r="CM363" s="59">
        <f t="shared" si="477"/>
        <v>0</v>
      </c>
      <c r="CN363" s="58">
        <f t="shared" si="478"/>
        <v>0</v>
      </c>
      <c r="CP363" s="59">
        <f t="shared" si="479"/>
        <v>0</v>
      </c>
      <c r="CQ363" s="59">
        <f t="shared" si="480"/>
        <v>0</v>
      </c>
      <c r="CR363" s="59">
        <f t="shared" si="481"/>
        <v>0</v>
      </c>
      <c r="CS363" s="58">
        <f t="shared" si="482"/>
        <v>0</v>
      </c>
      <c r="CU363" s="59">
        <f t="shared" si="483"/>
        <v>0</v>
      </c>
      <c r="CV363" s="59">
        <f t="shared" si="484"/>
        <v>0</v>
      </c>
      <c r="CX363" s="59">
        <f t="shared" si="485"/>
        <v>0</v>
      </c>
      <c r="CY363" s="59">
        <f t="shared" si="486"/>
        <v>0</v>
      </c>
      <c r="CZ363" s="58">
        <f t="shared" si="487"/>
        <v>0</v>
      </c>
      <c r="DB363" s="59">
        <f t="shared" si="488"/>
        <v>0</v>
      </c>
      <c r="DC363" s="59">
        <f t="shared" si="489"/>
        <v>0</v>
      </c>
      <c r="DD363" s="58">
        <f t="shared" si="490"/>
        <v>0</v>
      </c>
      <c r="DF363" s="58">
        <f t="shared" si="491"/>
        <v>0</v>
      </c>
      <c r="DH363" s="58">
        <f t="shared" si="492"/>
        <v>0</v>
      </c>
      <c r="DJ363" s="57">
        <f t="shared" si="493"/>
        <v>0</v>
      </c>
      <c r="DK363" s="57">
        <f t="shared" si="494"/>
        <v>0</v>
      </c>
      <c r="DL363" s="59">
        <f t="shared" si="495"/>
        <v>0</v>
      </c>
      <c r="DM363" s="58">
        <f t="shared" si="496"/>
        <v>0</v>
      </c>
      <c r="DO363" s="56">
        <f t="shared" si="497"/>
        <v>0</v>
      </c>
      <c r="DP363" s="14">
        <f t="shared" si="498"/>
        <v>0</v>
      </c>
      <c r="DQ363" s="59">
        <f t="shared" si="499"/>
        <v>0</v>
      </c>
      <c r="DR363" s="49">
        <f t="shared" si="500"/>
        <v>0</v>
      </c>
      <c r="DT363" s="58">
        <f t="shared" si="501"/>
        <v>0</v>
      </c>
      <c r="DU363" s="58"/>
      <c r="DV363" s="59">
        <f t="shared" si="502"/>
        <v>0</v>
      </c>
      <c r="DX363" s="58">
        <f t="shared" si="503"/>
        <v>0</v>
      </c>
      <c r="EA363" s="59">
        <f t="shared" si="504"/>
        <v>0</v>
      </c>
      <c r="EB363" s="59">
        <f t="shared" si="505"/>
        <v>0</v>
      </c>
      <c r="EC363" s="58">
        <f t="shared" si="506"/>
        <v>0</v>
      </c>
      <c r="EE363" s="29">
        <f t="shared" si="507"/>
        <v>0</v>
      </c>
      <c r="EF363" s="29">
        <f t="shared" si="508"/>
        <v>0</v>
      </c>
      <c r="EG363" s="58">
        <f t="shared" si="509"/>
        <v>0</v>
      </c>
      <c r="EI363" s="58">
        <f t="shared" si="510"/>
        <v>0</v>
      </c>
      <c r="EK363" s="59">
        <v>361</v>
      </c>
      <c r="EL363" s="59">
        <f>APE!$N$91*EO362</f>
        <v>0</v>
      </c>
      <c r="EM363" s="59">
        <f>IF(EK363&gt;APE!$O$91,0,IF(EK363&gt;APE!$P$91,IF(APE!$E$91="SAC",APE!$C$93/(APE!$O$91-APE!$P$91),IF(APE!$E$91="PRICE",IF(EK363&gt;APE!$D$91,EN363-EL363,EN363-EL363-APE!$C$95/APE!$D$91),0)),0))</f>
        <v>0</v>
      </c>
      <c r="EN363" s="59">
        <f>IF(EK363&gt;APE!$O$91,0,IF(APE!$E$91="SAC",EL363+EM363,IF(APE!$E$91="PRICE",IF(EK363&gt;APE!$P$91,APE!$C$93*APE!$G$91,EL363),0)))</f>
        <v>0</v>
      </c>
      <c r="EO363" s="59">
        <f t="shared" si="511"/>
        <v>0</v>
      </c>
    </row>
    <row r="364" spans="21:145" x14ac:dyDescent="0.25">
      <c r="U364" s="61">
        <f t="shared" si="434"/>
        <v>56308</v>
      </c>
      <c r="V364" s="25">
        <f t="shared" si="432"/>
        <v>2054</v>
      </c>
      <c r="W364" s="25">
        <f t="shared" si="433"/>
        <v>2</v>
      </c>
      <c r="X364" s="25"/>
      <c r="Y364" s="25"/>
      <c r="Z364" s="62">
        <f t="shared" si="435"/>
        <v>0</v>
      </c>
      <c r="AA364" s="62">
        <f t="shared" si="436"/>
        <v>0</v>
      </c>
      <c r="AB364" s="62">
        <f t="shared" si="437"/>
        <v>0</v>
      </c>
      <c r="AC364" s="33">
        <f t="shared" si="438"/>
        <v>0</v>
      </c>
      <c r="AD364" s="69">
        <f t="shared" si="439"/>
        <v>0.7862088298896045</v>
      </c>
      <c r="AE364" s="70">
        <f t="shared" si="440"/>
        <v>0</v>
      </c>
      <c r="AF364" s="25"/>
      <c r="AG364" s="25"/>
      <c r="AH364" s="25"/>
      <c r="AI364" s="25"/>
      <c r="AJ364" s="25"/>
      <c r="AK364" s="25"/>
      <c r="AL364" s="25"/>
      <c r="AM364" s="75">
        <f t="shared" si="512"/>
        <v>0</v>
      </c>
      <c r="AN364" s="25"/>
      <c r="AO364" s="74">
        <f t="shared" si="441"/>
        <v>0</v>
      </c>
      <c r="AP364" s="75">
        <f t="shared" si="442"/>
        <v>0</v>
      </c>
      <c r="AQ364" s="76">
        <f t="shared" si="443"/>
        <v>0</v>
      </c>
      <c r="AR364" s="25"/>
      <c r="AS364" s="75">
        <f t="shared" si="444"/>
        <v>0</v>
      </c>
      <c r="AT364" s="74">
        <f t="shared" si="445"/>
        <v>0</v>
      </c>
      <c r="AU364" s="33">
        <f t="shared" si="446"/>
        <v>0</v>
      </c>
      <c r="AV364" s="25"/>
      <c r="AW364" s="74">
        <f t="shared" si="447"/>
        <v>0</v>
      </c>
      <c r="AX364" s="75">
        <f t="shared" si="448"/>
        <v>0</v>
      </c>
      <c r="AY364" s="76">
        <f t="shared" si="449"/>
        <v>0</v>
      </c>
      <c r="BB364" s="59">
        <f t="shared" si="450"/>
        <v>0</v>
      </c>
      <c r="BC364" s="59">
        <f t="shared" si="451"/>
        <v>0</v>
      </c>
      <c r="BD364" s="59">
        <f t="shared" si="452"/>
        <v>0</v>
      </c>
      <c r="BF364" s="59">
        <f t="shared" si="453"/>
        <v>0</v>
      </c>
      <c r="BG364" s="59">
        <f t="shared" si="454"/>
        <v>0</v>
      </c>
      <c r="BH364" s="59">
        <f t="shared" si="455"/>
        <v>0</v>
      </c>
      <c r="BI364" s="58">
        <f t="shared" si="456"/>
        <v>0</v>
      </c>
      <c r="BK364" s="59">
        <f t="shared" si="457"/>
        <v>0</v>
      </c>
      <c r="BL364" s="59">
        <f t="shared" si="458"/>
        <v>0</v>
      </c>
      <c r="BM364" s="59">
        <f t="shared" si="459"/>
        <v>0</v>
      </c>
      <c r="BN364" s="58">
        <f t="shared" si="460"/>
        <v>0</v>
      </c>
      <c r="BP364" s="58">
        <f t="shared" si="461"/>
        <v>0</v>
      </c>
      <c r="BR364" s="57">
        <f t="shared" si="462"/>
        <v>0</v>
      </c>
      <c r="BS364" s="57">
        <f t="shared" si="463"/>
        <v>0</v>
      </c>
      <c r="BT364" s="59">
        <f t="shared" si="464"/>
        <v>0</v>
      </c>
      <c r="BU364" s="58">
        <f t="shared" si="465"/>
        <v>0</v>
      </c>
      <c r="BW364" s="56">
        <f t="shared" si="466"/>
        <v>0</v>
      </c>
      <c r="BX364" s="14">
        <f t="shared" si="467"/>
        <v>0</v>
      </c>
      <c r="BY364" s="59">
        <f t="shared" si="468"/>
        <v>0</v>
      </c>
      <c r="BZ364" s="58">
        <f t="shared" si="469"/>
        <v>0</v>
      </c>
      <c r="CB364" s="58">
        <f t="shared" si="470"/>
        <v>0</v>
      </c>
      <c r="CD364" s="58">
        <f t="shared" si="471"/>
        <v>0</v>
      </c>
      <c r="CG364" s="59">
        <f t="shared" si="472"/>
        <v>0</v>
      </c>
      <c r="CH364" s="59">
        <f t="shared" si="473"/>
        <v>0</v>
      </c>
      <c r="CI364" s="59">
        <f t="shared" si="474"/>
        <v>0</v>
      </c>
      <c r="CK364" s="59">
        <f t="shared" si="475"/>
        <v>0</v>
      </c>
      <c r="CL364" s="59">
        <f t="shared" si="476"/>
        <v>0</v>
      </c>
      <c r="CM364" s="59">
        <f t="shared" si="477"/>
        <v>0</v>
      </c>
      <c r="CN364" s="58">
        <f t="shared" si="478"/>
        <v>0</v>
      </c>
      <c r="CP364" s="59">
        <f t="shared" si="479"/>
        <v>0</v>
      </c>
      <c r="CQ364" s="59">
        <f t="shared" si="480"/>
        <v>0</v>
      </c>
      <c r="CR364" s="59">
        <f t="shared" si="481"/>
        <v>0</v>
      </c>
      <c r="CS364" s="58">
        <f t="shared" si="482"/>
        <v>0</v>
      </c>
      <c r="CU364" s="59">
        <f t="shared" si="483"/>
        <v>0</v>
      </c>
      <c r="CV364" s="59">
        <f t="shared" si="484"/>
        <v>0</v>
      </c>
      <c r="CX364" s="59">
        <f t="shared" si="485"/>
        <v>0</v>
      </c>
      <c r="CY364" s="59">
        <f t="shared" si="486"/>
        <v>0</v>
      </c>
      <c r="CZ364" s="58">
        <f t="shared" si="487"/>
        <v>0</v>
      </c>
      <c r="DB364" s="59">
        <f t="shared" si="488"/>
        <v>0</v>
      </c>
      <c r="DC364" s="59">
        <f t="shared" si="489"/>
        <v>0</v>
      </c>
      <c r="DD364" s="58">
        <f t="shared" si="490"/>
        <v>0</v>
      </c>
      <c r="DF364" s="58">
        <f t="shared" si="491"/>
        <v>0</v>
      </c>
      <c r="DH364" s="58">
        <f t="shared" si="492"/>
        <v>0</v>
      </c>
      <c r="DJ364" s="57">
        <f t="shared" si="493"/>
        <v>0</v>
      </c>
      <c r="DK364" s="57">
        <f t="shared" si="494"/>
        <v>0</v>
      </c>
      <c r="DL364" s="59">
        <f t="shared" si="495"/>
        <v>0</v>
      </c>
      <c r="DM364" s="58">
        <f t="shared" si="496"/>
        <v>0</v>
      </c>
      <c r="DO364" s="56">
        <f t="shared" si="497"/>
        <v>0</v>
      </c>
      <c r="DP364" s="14">
        <f t="shared" si="498"/>
        <v>0</v>
      </c>
      <c r="DQ364" s="59">
        <f t="shared" si="499"/>
        <v>0</v>
      </c>
      <c r="DR364" s="49">
        <f t="shared" si="500"/>
        <v>0</v>
      </c>
      <c r="DT364" s="58">
        <f t="shared" si="501"/>
        <v>0</v>
      </c>
      <c r="DU364" s="58"/>
      <c r="DV364" s="59">
        <f t="shared" si="502"/>
        <v>0</v>
      </c>
      <c r="DX364" s="58">
        <f t="shared" si="503"/>
        <v>0</v>
      </c>
      <c r="EA364" s="59">
        <f t="shared" si="504"/>
        <v>0</v>
      </c>
      <c r="EB364" s="59">
        <f t="shared" si="505"/>
        <v>0</v>
      </c>
      <c r="EC364" s="58">
        <f t="shared" si="506"/>
        <v>0</v>
      </c>
      <c r="EE364" s="29">
        <f t="shared" si="507"/>
        <v>0</v>
      </c>
      <c r="EF364" s="29">
        <f t="shared" si="508"/>
        <v>0</v>
      </c>
      <c r="EG364" s="58">
        <f t="shared" si="509"/>
        <v>0</v>
      </c>
      <c r="EI364" s="58">
        <f t="shared" si="510"/>
        <v>0</v>
      </c>
      <c r="EK364" s="59">
        <v>362</v>
      </c>
      <c r="EL364" s="59">
        <f>APE!$N$91*EO363</f>
        <v>0</v>
      </c>
      <c r="EM364" s="59">
        <f>IF(EK364&gt;APE!$O$91,0,IF(EK364&gt;APE!$P$91,IF(APE!$E$91="SAC",APE!$C$93/(APE!$O$91-APE!$P$91),IF(APE!$E$91="PRICE",IF(EK364&gt;APE!$D$91,EN364-EL364,EN364-EL364-APE!$C$95/APE!$D$91),0)),0))</f>
        <v>0</v>
      </c>
      <c r="EN364" s="59">
        <f>IF(EK364&gt;APE!$O$91,0,IF(APE!$E$91="SAC",EL364+EM364,IF(APE!$E$91="PRICE",IF(EK364&gt;APE!$P$91,APE!$C$93*APE!$G$91,EL364),0)))</f>
        <v>0</v>
      </c>
      <c r="EO364" s="59">
        <f t="shared" si="511"/>
        <v>0</v>
      </c>
    </row>
    <row r="365" spans="21:145" x14ac:dyDescent="0.25">
      <c r="U365" s="61">
        <f t="shared" si="434"/>
        <v>56339</v>
      </c>
      <c r="V365" s="25">
        <f t="shared" si="432"/>
        <v>2054</v>
      </c>
      <c r="W365" s="25">
        <f t="shared" si="433"/>
        <v>3</v>
      </c>
      <c r="X365" s="25"/>
      <c r="Y365" s="25"/>
      <c r="Z365" s="62">
        <f t="shared" si="435"/>
        <v>0</v>
      </c>
      <c r="AA365" s="62">
        <f t="shared" si="436"/>
        <v>0</v>
      </c>
      <c r="AB365" s="62">
        <f t="shared" si="437"/>
        <v>0</v>
      </c>
      <c r="AC365" s="33">
        <f t="shared" si="438"/>
        <v>0</v>
      </c>
      <c r="AD365" s="69">
        <f t="shared" si="439"/>
        <v>0.78568660274766988</v>
      </c>
      <c r="AE365" s="70">
        <f t="shared" si="440"/>
        <v>0</v>
      </c>
      <c r="AF365" s="25"/>
      <c r="AG365" s="25"/>
      <c r="AH365" s="25"/>
      <c r="AI365" s="25"/>
      <c r="AJ365" s="25"/>
      <c r="AK365" s="25"/>
      <c r="AL365" s="25"/>
      <c r="AM365" s="75">
        <f t="shared" si="512"/>
        <v>0</v>
      </c>
      <c r="AN365" s="25"/>
      <c r="AO365" s="74">
        <f t="shared" si="441"/>
        <v>0</v>
      </c>
      <c r="AP365" s="75">
        <f t="shared" si="442"/>
        <v>0</v>
      </c>
      <c r="AQ365" s="76">
        <f t="shared" si="443"/>
        <v>0</v>
      </c>
      <c r="AR365" s="25"/>
      <c r="AS365" s="75">
        <f t="shared" si="444"/>
        <v>0</v>
      </c>
      <c r="AT365" s="74">
        <f t="shared" si="445"/>
        <v>0</v>
      </c>
      <c r="AU365" s="33">
        <f t="shared" si="446"/>
        <v>0</v>
      </c>
      <c r="AV365" s="25"/>
      <c r="AW365" s="74">
        <f t="shared" si="447"/>
        <v>0</v>
      </c>
      <c r="AX365" s="75">
        <f t="shared" si="448"/>
        <v>0</v>
      </c>
      <c r="AY365" s="76">
        <f t="shared" si="449"/>
        <v>0</v>
      </c>
      <c r="BB365" s="59">
        <f t="shared" si="450"/>
        <v>0</v>
      </c>
      <c r="BC365" s="59">
        <f t="shared" si="451"/>
        <v>0</v>
      </c>
      <c r="BD365" s="59">
        <f t="shared" si="452"/>
        <v>0</v>
      </c>
      <c r="BF365" s="59">
        <f t="shared" si="453"/>
        <v>0</v>
      </c>
      <c r="BG365" s="59">
        <f t="shared" si="454"/>
        <v>0</v>
      </c>
      <c r="BH365" s="59">
        <f t="shared" si="455"/>
        <v>0</v>
      </c>
      <c r="BI365" s="58">
        <f t="shared" si="456"/>
        <v>0</v>
      </c>
      <c r="BK365" s="59">
        <f t="shared" si="457"/>
        <v>0</v>
      </c>
      <c r="BL365" s="59">
        <f t="shared" si="458"/>
        <v>0</v>
      </c>
      <c r="BM365" s="59">
        <f t="shared" si="459"/>
        <v>0</v>
      </c>
      <c r="BN365" s="58">
        <f t="shared" si="460"/>
        <v>0</v>
      </c>
      <c r="BP365" s="58">
        <f t="shared" si="461"/>
        <v>0</v>
      </c>
      <c r="BR365" s="57">
        <f t="shared" si="462"/>
        <v>0</v>
      </c>
      <c r="BS365" s="57">
        <f t="shared" si="463"/>
        <v>0</v>
      </c>
      <c r="BT365" s="59">
        <f t="shared" si="464"/>
        <v>0</v>
      </c>
      <c r="BU365" s="58">
        <f t="shared" si="465"/>
        <v>0</v>
      </c>
      <c r="BW365" s="56">
        <f t="shared" si="466"/>
        <v>0</v>
      </c>
      <c r="BX365" s="14">
        <f t="shared" si="467"/>
        <v>0</v>
      </c>
      <c r="BY365" s="59">
        <f t="shared" si="468"/>
        <v>0</v>
      </c>
      <c r="BZ365" s="58">
        <f t="shared" si="469"/>
        <v>0</v>
      </c>
      <c r="CB365" s="58">
        <f t="shared" si="470"/>
        <v>0</v>
      </c>
      <c r="CD365" s="58">
        <f t="shared" si="471"/>
        <v>0</v>
      </c>
      <c r="CG365" s="59">
        <f t="shared" si="472"/>
        <v>0</v>
      </c>
      <c r="CH365" s="59">
        <f t="shared" si="473"/>
        <v>0</v>
      </c>
      <c r="CI365" s="59">
        <f t="shared" si="474"/>
        <v>0</v>
      </c>
      <c r="CK365" s="59">
        <f t="shared" si="475"/>
        <v>0</v>
      </c>
      <c r="CL365" s="59">
        <f t="shared" si="476"/>
        <v>0</v>
      </c>
      <c r="CM365" s="59">
        <f t="shared" si="477"/>
        <v>0</v>
      </c>
      <c r="CN365" s="58">
        <f t="shared" si="478"/>
        <v>0</v>
      </c>
      <c r="CP365" s="59">
        <f t="shared" si="479"/>
        <v>0</v>
      </c>
      <c r="CQ365" s="59">
        <f t="shared" si="480"/>
        <v>0</v>
      </c>
      <c r="CR365" s="59">
        <f t="shared" si="481"/>
        <v>0</v>
      </c>
      <c r="CS365" s="58">
        <f t="shared" si="482"/>
        <v>0</v>
      </c>
      <c r="CU365" s="59">
        <f t="shared" si="483"/>
        <v>0</v>
      </c>
      <c r="CV365" s="59">
        <f t="shared" si="484"/>
        <v>0</v>
      </c>
      <c r="CX365" s="59">
        <f t="shared" si="485"/>
        <v>0</v>
      </c>
      <c r="CY365" s="59">
        <f t="shared" si="486"/>
        <v>0</v>
      </c>
      <c r="CZ365" s="58">
        <f t="shared" si="487"/>
        <v>0</v>
      </c>
      <c r="DB365" s="59">
        <f t="shared" si="488"/>
        <v>0</v>
      </c>
      <c r="DC365" s="59">
        <f t="shared" si="489"/>
        <v>0</v>
      </c>
      <c r="DD365" s="58">
        <f t="shared" si="490"/>
        <v>0</v>
      </c>
      <c r="DF365" s="58">
        <f t="shared" si="491"/>
        <v>0</v>
      </c>
      <c r="DH365" s="58">
        <f t="shared" si="492"/>
        <v>0</v>
      </c>
      <c r="DJ365" s="57">
        <f t="shared" si="493"/>
        <v>0</v>
      </c>
      <c r="DK365" s="57">
        <f t="shared" si="494"/>
        <v>0</v>
      </c>
      <c r="DL365" s="59">
        <f t="shared" si="495"/>
        <v>0</v>
      </c>
      <c r="DM365" s="58">
        <f t="shared" si="496"/>
        <v>0</v>
      </c>
      <c r="DO365" s="56">
        <f t="shared" si="497"/>
        <v>0</v>
      </c>
      <c r="DP365" s="14">
        <f t="shared" si="498"/>
        <v>0</v>
      </c>
      <c r="DQ365" s="59">
        <f t="shared" si="499"/>
        <v>0</v>
      </c>
      <c r="DR365" s="49">
        <f t="shared" si="500"/>
        <v>0</v>
      </c>
      <c r="DT365" s="58">
        <f t="shared" si="501"/>
        <v>0</v>
      </c>
      <c r="DU365" s="58"/>
      <c r="DV365" s="59">
        <f t="shared" si="502"/>
        <v>0</v>
      </c>
      <c r="DX365" s="58">
        <f t="shared" si="503"/>
        <v>0</v>
      </c>
      <c r="EA365" s="59">
        <f t="shared" si="504"/>
        <v>0</v>
      </c>
      <c r="EB365" s="59">
        <f t="shared" si="505"/>
        <v>0</v>
      </c>
      <c r="EC365" s="58">
        <f t="shared" si="506"/>
        <v>0</v>
      </c>
      <c r="EE365" s="29">
        <f t="shared" si="507"/>
        <v>0</v>
      </c>
      <c r="EF365" s="29">
        <f t="shared" si="508"/>
        <v>0</v>
      </c>
      <c r="EG365" s="58">
        <f t="shared" si="509"/>
        <v>0</v>
      </c>
      <c r="EI365" s="58">
        <f t="shared" si="510"/>
        <v>0</v>
      </c>
      <c r="EK365" s="59">
        <v>363</v>
      </c>
      <c r="EL365" s="59">
        <f>APE!$N$91*EO364</f>
        <v>0</v>
      </c>
      <c r="EM365" s="59">
        <f>IF(EK365&gt;APE!$O$91,0,IF(EK365&gt;APE!$P$91,IF(APE!$E$91="SAC",APE!$C$93/(APE!$O$91-APE!$P$91),IF(APE!$E$91="PRICE",IF(EK365&gt;APE!$D$91,EN365-EL365,EN365-EL365-APE!$C$95/APE!$D$91),0)),0))</f>
        <v>0</v>
      </c>
      <c r="EN365" s="59">
        <f>IF(EK365&gt;APE!$O$91,0,IF(APE!$E$91="SAC",EL365+EM365,IF(APE!$E$91="PRICE",IF(EK365&gt;APE!$P$91,APE!$C$93*APE!$G$91,EL365),0)))</f>
        <v>0</v>
      </c>
      <c r="EO365" s="59">
        <f t="shared" si="511"/>
        <v>0</v>
      </c>
    </row>
    <row r="366" spans="21:145" x14ac:dyDescent="0.25">
      <c r="U366" s="61">
        <f t="shared" si="434"/>
        <v>56369</v>
      </c>
      <c r="V366" s="25">
        <f t="shared" si="432"/>
        <v>2054</v>
      </c>
      <c r="W366" s="25">
        <f t="shared" si="433"/>
        <v>4</v>
      </c>
      <c r="X366" s="25"/>
      <c r="Y366" s="25"/>
      <c r="Z366" s="62">
        <f t="shared" si="435"/>
        <v>0</v>
      </c>
      <c r="AA366" s="62">
        <f t="shared" si="436"/>
        <v>0</v>
      </c>
      <c r="AB366" s="62">
        <f t="shared" si="437"/>
        <v>0</v>
      </c>
      <c r="AC366" s="33">
        <f t="shared" si="438"/>
        <v>0</v>
      </c>
      <c r="AD366" s="69">
        <f t="shared" si="439"/>
        <v>0.78516472248709479</v>
      </c>
      <c r="AE366" s="70">
        <f t="shared" si="440"/>
        <v>0</v>
      </c>
      <c r="AF366" s="25"/>
      <c r="AG366" s="25"/>
      <c r="AH366" s="25"/>
      <c r="AI366" s="25"/>
      <c r="AJ366" s="25"/>
      <c r="AK366" s="25"/>
      <c r="AL366" s="25"/>
      <c r="AM366" s="75">
        <f t="shared" si="512"/>
        <v>0</v>
      </c>
      <c r="AN366" s="25"/>
      <c r="AO366" s="74">
        <f t="shared" si="441"/>
        <v>0</v>
      </c>
      <c r="AP366" s="75">
        <f t="shared" si="442"/>
        <v>0</v>
      </c>
      <c r="AQ366" s="76">
        <f t="shared" si="443"/>
        <v>0</v>
      </c>
      <c r="AR366" s="25"/>
      <c r="AS366" s="75">
        <f t="shared" si="444"/>
        <v>0</v>
      </c>
      <c r="AT366" s="74">
        <f t="shared" si="445"/>
        <v>0</v>
      </c>
      <c r="AU366" s="33">
        <f t="shared" si="446"/>
        <v>0</v>
      </c>
      <c r="AV366" s="25"/>
      <c r="AW366" s="74">
        <f t="shared" si="447"/>
        <v>0</v>
      </c>
      <c r="AX366" s="75">
        <f t="shared" si="448"/>
        <v>0</v>
      </c>
      <c r="AY366" s="76">
        <f t="shared" si="449"/>
        <v>0</v>
      </c>
      <c r="BB366" s="59">
        <f t="shared" si="450"/>
        <v>0</v>
      </c>
      <c r="BC366" s="59">
        <f t="shared" si="451"/>
        <v>0</v>
      </c>
      <c r="BD366" s="59">
        <f t="shared" si="452"/>
        <v>0</v>
      </c>
      <c r="BF366" s="59">
        <f t="shared" si="453"/>
        <v>0</v>
      </c>
      <c r="BG366" s="59">
        <f t="shared" si="454"/>
        <v>0</v>
      </c>
      <c r="BH366" s="59">
        <f t="shared" si="455"/>
        <v>0</v>
      </c>
      <c r="BI366" s="58">
        <f t="shared" si="456"/>
        <v>0</v>
      </c>
      <c r="BK366" s="59">
        <f t="shared" si="457"/>
        <v>0</v>
      </c>
      <c r="BL366" s="59">
        <f t="shared" si="458"/>
        <v>0</v>
      </c>
      <c r="BM366" s="59">
        <f t="shared" si="459"/>
        <v>0</v>
      </c>
      <c r="BN366" s="58">
        <f t="shared" si="460"/>
        <v>0</v>
      </c>
      <c r="BP366" s="58">
        <f t="shared" si="461"/>
        <v>0</v>
      </c>
      <c r="BR366" s="57">
        <f t="shared" si="462"/>
        <v>0</v>
      </c>
      <c r="BS366" s="57">
        <f t="shared" si="463"/>
        <v>0</v>
      </c>
      <c r="BT366" s="59">
        <f t="shared" si="464"/>
        <v>0</v>
      </c>
      <c r="BU366" s="58">
        <f t="shared" si="465"/>
        <v>0</v>
      </c>
      <c r="BW366" s="56">
        <f t="shared" si="466"/>
        <v>0</v>
      </c>
      <c r="BX366" s="14">
        <f t="shared" si="467"/>
        <v>0</v>
      </c>
      <c r="BY366" s="59">
        <f t="shared" si="468"/>
        <v>0</v>
      </c>
      <c r="BZ366" s="58">
        <f t="shared" si="469"/>
        <v>0</v>
      </c>
      <c r="CB366" s="58">
        <f t="shared" si="470"/>
        <v>0</v>
      </c>
      <c r="CD366" s="58">
        <f t="shared" si="471"/>
        <v>0</v>
      </c>
      <c r="CG366" s="59">
        <f t="shared" si="472"/>
        <v>0</v>
      </c>
      <c r="CH366" s="59">
        <f t="shared" si="473"/>
        <v>0</v>
      </c>
      <c r="CI366" s="59">
        <f t="shared" si="474"/>
        <v>0</v>
      </c>
      <c r="CK366" s="59">
        <f t="shared" si="475"/>
        <v>0</v>
      </c>
      <c r="CL366" s="59">
        <f t="shared" si="476"/>
        <v>0</v>
      </c>
      <c r="CM366" s="59">
        <f t="shared" si="477"/>
        <v>0</v>
      </c>
      <c r="CN366" s="58">
        <f t="shared" si="478"/>
        <v>0</v>
      </c>
      <c r="CP366" s="59">
        <f t="shared" si="479"/>
        <v>0</v>
      </c>
      <c r="CQ366" s="59">
        <f t="shared" si="480"/>
        <v>0</v>
      </c>
      <c r="CR366" s="59">
        <f t="shared" si="481"/>
        <v>0</v>
      </c>
      <c r="CS366" s="58">
        <f t="shared" si="482"/>
        <v>0</v>
      </c>
      <c r="CU366" s="59">
        <f t="shared" si="483"/>
        <v>0</v>
      </c>
      <c r="CV366" s="59">
        <f t="shared" si="484"/>
        <v>0</v>
      </c>
      <c r="CX366" s="59">
        <f t="shared" si="485"/>
        <v>0</v>
      </c>
      <c r="CY366" s="59">
        <f t="shared" si="486"/>
        <v>0</v>
      </c>
      <c r="CZ366" s="58">
        <f t="shared" si="487"/>
        <v>0</v>
      </c>
      <c r="DB366" s="59">
        <f t="shared" si="488"/>
        <v>0</v>
      </c>
      <c r="DC366" s="59">
        <f t="shared" si="489"/>
        <v>0</v>
      </c>
      <c r="DD366" s="58">
        <f t="shared" si="490"/>
        <v>0</v>
      </c>
      <c r="DF366" s="58">
        <f t="shared" si="491"/>
        <v>0</v>
      </c>
      <c r="DH366" s="58">
        <f t="shared" si="492"/>
        <v>0</v>
      </c>
      <c r="DJ366" s="57">
        <f t="shared" si="493"/>
        <v>0</v>
      </c>
      <c r="DK366" s="57">
        <f t="shared" si="494"/>
        <v>0</v>
      </c>
      <c r="DL366" s="59">
        <f t="shared" si="495"/>
        <v>0</v>
      </c>
      <c r="DM366" s="58">
        <f t="shared" si="496"/>
        <v>0</v>
      </c>
      <c r="DO366" s="56">
        <f t="shared" si="497"/>
        <v>0</v>
      </c>
      <c r="DP366" s="14">
        <f t="shared" si="498"/>
        <v>0</v>
      </c>
      <c r="DQ366" s="59">
        <f t="shared" si="499"/>
        <v>0</v>
      </c>
      <c r="DR366" s="49">
        <f t="shared" si="500"/>
        <v>0</v>
      </c>
      <c r="DT366" s="58">
        <f t="shared" si="501"/>
        <v>0</v>
      </c>
      <c r="DU366" s="58"/>
      <c r="DV366" s="59">
        <f t="shared" si="502"/>
        <v>0</v>
      </c>
      <c r="DX366" s="58">
        <f t="shared" si="503"/>
        <v>0</v>
      </c>
      <c r="EA366" s="59">
        <f t="shared" si="504"/>
        <v>0</v>
      </c>
      <c r="EB366" s="59">
        <f t="shared" si="505"/>
        <v>0</v>
      </c>
      <c r="EC366" s="58">
        <f t="shared" si="506"/>
        <v>0</v>
      </c>
      <c r="EE366" s="29">
        <f t="shared" si="507"/>
        <v>0</v>
      </c>
      <c r="EF366" s="29">
        <f t="shared" si="508"/>
        <v>0</v>
      </c>
      <c r="EG366" s="58">
        <f t="shared" si="509"/>
        <v>0</v>
      </c>
      <c r="EI366" s="58">
        <f t="shared" si="510"/>
        <v>0</v>
      </c>
      <c r="EK366" s="59">
        <v>364</v>
      </c>
      <c r="EL366" s="59">
        <f>APE!$N$91*EO365</f>
        <v>0</v>
      </c>
      <c r="EM366" s="59">
        <f>IF(EK366&gt;APE!$O$91,0,IF(EK366&gt;APE!$P$91,IF(APE!$E$91="SAC",APE!$C$93/(APE!$O$91-APE!$P$91),IF(APE!$E$91="PRICE",IF(EK366&gt;APE!$D$91,EN366-EL366,EN366-EL366-APE!$C$95/APE!$D$91),0)),0))</f>
        <v>0</v>
      </c>
      <c r="EN366" s="59">
        <f>IF(EK366&gt;APE!$O$91,0,IF(APE!$E$91="SAC",EL366+EM366,IF(APE!$E$91="PRICE",IF(EK366&gt;APE!$P$91,APE!$C$93*APE!$G$91,EL366),0)))</f>
        <v>0</v>
      </c>
      <c r="EO366" s="59">
        <f t="shared" si="511"/>
        <v>0</v>
      </c>
    </row>
    <row r="367" spans="21:145" x14ac:dyDescent="0.25">
      <c r="U367" s="61">
        <f t="shared" si="434"/>
        <v>56400</v>
      </c>
      <c r="V367" s="25">
        <f t="shared" si="432"/>
        <v>2054</v>
      </c>
      <c r="W367" s="25">
        <f t="shared" si="433"/>
        <v>5</v>
      </c>
      <c r="X367" s="25"/>
      <c r="Y367" s="25"/>
      <c r="Z367" s="62">
        <f t="shared" si="435"/>
        <v>0</v>
      </c>
      <c r="AA367" s="62">
        <f t="shared" si="436"/>
        <v>0</v>
      </c>
      <c r="AB367" s="62">
        <f t="shared" si="437"/>
        <v>0</v>
      </c>
      <c r="AC367" s="33">
        <f t="shared" si="438"/>
        <v>0</v>
      </c>
      <c r="AD367" s="69">
        <f t="shared" si="439"/>
        <v>0.78464318887746864</v>
      </c>
      <c r="AE367" s="70">
        <f t="shared" si="440"/>
        <v>0</v>
      </c>
      <c r="AF367" s="25"/>
      <c r="AG367" s="25"/>
      <c r="AH367" s="25"/>
      <c r="AI367" s="25"/>
      <c r="AJ367" s="25"/>
      <c r="AK367" s="25"/>
      <c r="AL367" s="25"/>
      <c r="AM367" s="75">
        <f t="shared" si="512"/>
        <v>0</v>
      </c>
      <c r="AN367" s="25"/>
      <c r="AO367" s="74">
        <f t="shared" si="441"/>
        <v>0</v>
      </c>
      <c r="AP367" s="75">
        <f t="shared" si="442"/>
        <v>0</v>
      </c>
      <c r="AQ367" s="76">
        <f t="shared" si="443"/>
        <v>0</v>
      </c>
      <c r="AR367" s="25"/>
      <c r="AS367" s="75">
        <f t="shared" si="444"/>
        <v>0</v>
      </c>
      <c r="AT367" s="74">
        <f t="shared" si="445"/>
        <v>0</v>
      </c>
      <c r="AU367" s="33">
        <f t="shared" si="446"/>
        <v>0</v>
      </c>
      <c r="AV367" s="25"/>
      <c r="AW367" s="74">
        <f t="shared" si="447"/>
        <v>0</v>
      </c>
      <c r="AX367" s="75">
        <f t="shared" si="448"/>
        <v>0</v>
      </c>
      <c r="AY367" s="76">
        <f t="shared" si="449"/>
        <v>0</v>
      </c>
      <c r="BB367" s="59">
        <f t="shared" si="450"/>
        <v>0</v>
      </c>
      <c r="BC367" s="59">
        <f t="shared" si="451"/>
        <v>0</v>
      </c>
      <c r="BD367" s="59">
        <f t="shared" si="452"/>
        <v>0</v>
      </c>
      <c r="BF367" s="59">
        <f t="shared" si="453"/>
        <v>0</v>
      </c>
      <c r="BG367" s="59">
        <f t="shared" si="454"/>
        <v>0</v>
      </c>
      <c r="BH367" s="59">
        <f t="shared" si="455"/>
        <v>0</v>
      </c>
      <c r="BI367" s="58">
        <f t="shared" si="456"/>
        <v>0</v>
      </c>
      <c r="BK367" s="59">
        <f t="shared" si="457"/>
        <v>0</v>
      </c>
      <c r="BL367" s="59">
        <f t="shared" si="458"/>
        <v>0</v>
      </c>
      <c r="BM367" s="59">
        <f t="shared" si="459"/>
        <v>0</v>
      </c>
      <c r="BN367" s="58">
        <f t="shared" si="460"/>
        <v>0</v>
      </c>
      <c r="BP367" s="58">
        <f t="shared" si="461"/>
        <v>0</v>
      </c>
      <c r="BR367" s="57">
        <f t="shared" si="462"/>
        <v>0</v>
      </c>
      <c r="BS367" s="57">
        <f t="shared" si="463"/>
        <v>0</v>
      </c>
      <c r="BT367" s="59">
        <f t="shared" si="464"/>
        <v>0</v>
      </c>
      <c r="BU367" s="58">
        <f t="shared" si="465"/>
        <v>0</v>
      </c>
      <c r="BW367" s="56">
        <f t="shared" si="466"/>
        <v>0</v>
      </c>
      <c r="BX367" s="14">
        <f t="shared" si="467"/>
        <v>0</v>
      </c>
      <c r="BY367" s="59">
        <f t="shared" si="468"/>
        <v>0</v>
      </c>
      <c r="BZ367" s="58">
        <f t="shared" si="469"/>
        <v>0</v>
      </c>
      <c r="CB367" s="58">
        <f t="shared" si="470"/>
        <v>0</v>
      </c>
      <c r="CD367" s="58">
        <f t="shared" si="471"/>
        <v>0</v>
      </c>
      <c r="CG367" s="59">
        <f t="shared" si="472"/>
        <v>0</v>
      </c>
      <c r="CH367" s="59">
        <f t="shared" si="473"/>
        <v>0</v>
      </c>
      <c r="CI367" s="59">
        <f t="shared" si="474"/>
        <v>0</v>
      </c>
      <c r="CK367" s="59">
        <f t="shared" si="475"/>
        <v>0</v>
      </c>
      <c r="CL367" s="59">
        <f t="shared" si="476"/>
        <v>0</v>
      </c>
      <c r="CM367" s="59">
        <f t="shared" si="477"/>
        <v>0</v>
      </c>
      <c r="CN367" s="58">
        <f t="shared" si="478"/>
        <v>0</v>
      </c>
      <c r="CP367" s="59">
        <f t="shared" si="479"/>
        <v>0</v>
      </c>
      <c r="CQ367" s="59">
        <f t="shared" si="480"/>
        <v>0</v>
      </c>
      <c r="CR367" s="59">
        <f t="shared" si="481"/>
        <v>0</v>
      </c>
      <c r="CS367" s="58">
        <f t="shared" si="482"/>
        <v>0</v>
      </c>
      <c r="CU367" s="59">
        <f t="shared" si="483"/>
        <v>0</v>
      </c>
      <c r="CV367" s="59">
        <f t="shared" si="484"/>
        <v>0</v>
      </c>
      <c r="CX367" s="59">
        <f t="shared" si="485"/>
        <v>0</v>
      </c>
      <c r="CY367" s="59">
        <f t="shared" si="486"/>
        <v>0</v>
      </c>
      <c r="CZ367" s="58">
        <f t="shared" si="487"/>
        <v>0</v>
      </c>
      <c r="DB367" s="59">
        <f t="shared" si="488"/>
        <v>0</v>
      </c>
      <c r="DC367" s="59">
        <f t="shared" si="489"/>
        <v>0</v>
      </c>
      <c r="DD367" s="58">
        <f t="shared" si="490"/>
        <v>0</v>
      </c>
      <c r="DF367" s="58">
        <f t="shared" si="491"/>
        <v>0</v>
      </c>
      <c r="DH367" s="58">
        <f t="shared" si="492"/>
        <v>0</v>
      </c>
      <c r="DJ367" s="57">
        <f t="shared" si="493"/>
        <v>0</v>
      </c>
      <c r="DK367" s="57">
        <f t="shared" si="494"/>
        <v>0</v>
      </c>
      <c r="DL367" s="59">
        <f t="shared" si="495"/>
        <v>0</v>
      </c>
      <c r="DM367" s="58">
        <f t="shared" si="496"/>
        <v>0</v>
      </c>
      <c r="DO367" s="56">
        <f t="shared" si="497"/>
        <v>0</v>
      </c>
      <c r="DP367" s="14">
        <f t="shared" si="498"/>
        <v>0</v>
      </c>
      <c r="DQ367" s="59">
        <f t="shared" si="499"/>
        <v>0</v>
      </c>
      <c r="DR367" s="49">
        <f t="shared" si="500"/>
        <v>0</v>
      </c>
      <c r="DT367" s="58">
        <f t="shared" si="501"/>
        <v>0</v>
      </c>
      <c r="DU367" s="58"/>
      <c r="DV367" s="59">
        <f t="shared" si="502"/>
        <v>0</v>
      </c>
      <c r="DX367" s="58">
        <f t="shared" si="503"/>
        <v>0</v>
      </c>
      <c r="EA367" s="59">
        <f t="shared" si="504"/>
        <v>0</v>
      </c>
      <c r="EB367" s="59">
        <f t="shared" si="505"/>
        <v>0</v>
      </c>
      <c r="EC367" s="58">
        <f t="shared" si="506"/>
        <v>0</v>
      </c>
      <c r="EE367" s="29">
        <f t="shared" si="507"/>
        <v>0</v>
      </c>
      <c r="EF367" s="29">
        <f t="shared" si="508"/>
        <v>0</v>
      </c>
      <c r="EG367" s="58">
        <f t="shared" si="509"/>
        <v>0</v>
      </c>
      <c r="EI367" s="58">
        <f t="shared" si="510"/>
        <v>0</v>
      </c>
      <c r="EK367" s="59">
        <v>365</v>
      </c>
      <c r="EL367" s="59">
        <f>APE!$N$91*EO366</f>
        <v>0</v>
      </c>
      <c r="EM367" s="59">
        <f>IF(EK367&gt;APE!$O$91,0,IF(EK367&gt;APE!$P$91,IF(APE!$E$91="SAC",APE!$C$93/(APE!$O$91-APE!$P$91),IF(APE!$E$91="PRICE",IF(EK367&gt;APE!$D$91,EN367-EL367,EN367-EL367-APE!$C$95/APE!$D$91),0)),0))</f>
        <v>0</v>
      </c>
      <c r="EN367" s="59">
        <f>IF(EK367&gt;APE!$O$91,0,IF(APE!$E$91="SAC",EL367+EM367,IF(APE!$E$91="PRICE",IF(EK367&gt;APE!$P$91,APE!$C$93*APE!$G$91,EL367),0)))</f>
        <v>0</v>
      </c>
      <c r="EO367" s="59">
        <f t="shared" si="511"/>
        <v>0</v>
      </c>
    </row>
    <row r="368" spans="21:145" x14ac:dyDescent="0.25">
      <c r="U368" s="61">
        <f t="shared" si="434"/>
        <v>56430</v>
      </c>
      <c r="V368" s="25">
        <f t="shared" si="432"/>
        <v>2054</v>
      </c>
      <c r="W368" s="25">
        <f t="shared" si="433"/>
        <v>6</v>
      </c>
      <c r="X368" s="25"/>
      <c r="Y368" s="25"/>
      <c r="Z368" s="62">
        <f t="shared" si="435"/>
        <v>0</v>
      </c>
      <c r="AA368" s="62">
        <f t="shared" si="436"/>
        <v>0</v>
      </c>
      <c r="AB368" s="62">
        <f t="shared" si="437"/>
        <v>0</v>
      </c>
      <c r="AC368" s="33">
        <f t="shared" si="438"/>
        <v>0</v>
      </c>
      <c r="AD368" s="69">
        <f t="shared" si="439"/>
        <v>0.78412200168853374</v>
      </c>
      <c r="AE368" s="70">
        <f t="shared" si="440"/>
        <v>0</v>
      </c>
      <c r="AF368" s="25"/>
      <c r="AG368" s="25"/>
      <c r="AH368" s="25"/>
      <c r="AI368" s="25"/>
      <c r="AJ368" s="25"/>
      <c r="AK368" s="25"/>
      <c r="AL368" s="25"/>
      <c r="AM368" s="75">
        <f t="shared" si="512"/>
        <v>0</v>
      </c>
      <c r="AN368" s="25"/>
      <c r="AO368" s="74">
        <f t="shared" si="441"/>
        <v>0</v>
      </c>
      <c r="AP368" s="75">
        <f t="shared" si="442"/>
        <v>0</v>
      </c>
      <c r="AQ368" s="76">
        <f t="shared" si="443"/>
        <v>0</v>
      </c>
      <c r="AR368" s="25"/>
      <c r="AS368" s="75">
        <f t="shared" si="444"/>
        <v>0</v>
      </c>
      <c r="AT368" s="74">
        <f t="shared" si="445"/>
        <v>0</v>
      </c>
      <c r="AU368" s="33">
        <f t="shared" si="446"/>
        <v>0</v>
      </c>
      <c r="AV368" s="25"/>
      <c r="AW368" s="74">
        <f t="shared" si="447"/>
        <v>0</v>
      </c>
      <c r="AX368" s="75">
        <f t="shared" si="448"/>
        <v>0</v>
      </c>
      <c r="AY368" s="76">
        <f t="shared" si="449"/>
        <v>0</v>
      </c>
      <c r="BB368" s="59">
        <f t="shared" si="450"/>
        <v>0</v>
      </c>
      <c r="BC368" s="59">
        <f t="shared" si="451"/>
        <v>0</v>
      </c>
      <c r="BD368" s="59">
        <f t="shared" si="452"/>
        <v>0</v>
      </c>
      <c r="BF368" s="59">
        <f t="shared" si="453"/>
        <v>0</v>
      </c>
      <c r="BG368" s="59">
        <f t="shared" si="454"/>
        <v>0</v>
      </c>
      <c r="BH368" s="59">
        <f t="shared" si="455"/>
        <v>0</v>
      </c>
      <c r="BI368" s="58">
        <f t="shared" si="456"/>
        <v>0</v>
      </c>
      <c r="BK368" s="59">
        <f t="shared" si="457"/>
        <v>0</v>
      </c>
      <c r="BL368" s="59">
        <f t="shared" si="458"/>
        <v>0</v>
      </c>
      <c r="BM368" s="59">
        <f t="shared" si="459"/>
        <v>0</v>
      </c>
      <c r="BN368" s="58">
        <f t="shared" si="460"/>
        <v>0</v>
      </c>
      <c r="BP368" s="58">
        <f t="shared" si="461"/>
        <v>0</v>
      </c>
      <c r="BR368" s="57">
        <f t="shared" si="462"/>
        <v>0</v>
      </c>
      <c r="BS368" s="57">
        <f t="shared" si="463"/>
        <v>0</v>
      </c>
      <c r="BT368" s="59">
        <f t="shared" si="464"/>
        <v>0</v>
      </c>
      <c r="BU368" s="58">
        <f t="shared" si="465"/>
        <v>0</v>
      </c>
      <c r="BW368" s="56">
        <f t="shared" si="466"/>
        <v>0</v>
      </c>
      <c r="BX368" s="14">
        <f t="shared" si="467"/>
        <v>0</v>
      </c>
      <c r="BY368" s="59">
        <f t="shared" si="468"/>
        <v>0</v>
      </c>
      <c r="BZ368" s="58">
        <f t="shared" si="469"/>
        <v>0</v>
      </c>
      <c r="CB368" s="58">
        <f t="shared" si="470"/>
        <v>0</v>
      </c>
      <c r="CD368" s="58">
        <f t="shared" si="471"/>
        <v>0</v>
      </c>
      <c r="CG368" s="59">
        <f t="shared" si="472"/>
        <v>0</v>
      </c>
      <c r="CH368" s="59">
        <f t="shared" si="473"/>
        <v>0</v>
      </c>
      <c r="CI368" s="59">
        <f t="shared" si="474"/>
        <v>0</v>
      </c>
      <c r="CK368" s="59">
        <f t="shared" si="475"/>
        <v>0</v>
      </c>
      <c r="CL368" s="59">
        <f t="shared" si="476"/>
        <v>0</v>
      </c>
      <c r="CM368" s="59">
        <f t="shared" si="477"/>
        <v>0</v>
      </c>
      <c r="CN368" s="58">
        <f t="shared" si="478"/>
        <v>0</v>
      </c>
      <c r="CP368" s="59">
        <f t="shared" si="479"/>
        <v>0</v>
      </c>
      <c r="CQ368" s="59">
        <f t="shared" si="480"/>
        <v>0</v>
      </c>
      <c r="CR368" s="59">
        <f t="shared" si="481"/>
        <v>0</v>
      </c>
      <c r="CS368" s="58">
        <f t="shared" si="482"/>
        <v>0</v>
      </c>
      <c r="CU368" s="59">
        <f t="shared" si="483"/>
        <v>0</v>
      </c>
      <c r="CV368" s="59">
        <f t="shared" si="484"/>
        <v>0</v>
      </c>
      <c r="CX368" s="59">
        <f t="shared" si="485"/>
        <v>0</v>
      </c>
      <c r="CY368" s="59">
        <f t="shared" si="486"/>
        <v>0</v>
      </c>
      <c r="CZ368" s="58">
        <f t="shared" si="487"/>
        <v>0</v>
      </c>
      <c r="DB368" s="59">
        <f t="shared" si="488"/>
        <v>0</v>
      </c>
      <c r="DC368" s="59">
        <f t="shared" si="489"/>
        <v>0</v>
      </c>
      <c r="DD368" s="58">
        <f t="shared" si="490"/>
        <v>0</v>
      </c>
      <c r="DF368" s="58">
        <f t="shared" si="491"/>
        <v>0</v>
      </c>
      <c r="DH368" s="58">
        <f t="shared" si="492"/>
        <v>0</v>
      </c>
      <c r="DJ368" s="57">
        <f t="shared" si="493"/>
        <v>0</v>
      </c>
      <c r="DK368" s="57">
        <f t="shared" si="494"/>
        <v>0</v>
      </c>
      <c r="DL368" s="59">
        <f t="shared" si="495"/>
        <v>0</v>
      </c>
      <c r="DM368" s="58">
        <f t="shared" si="496"/>
        <v>0</v>
      </c>
      <c r="DO368" s="56">
        <f t="shared" si="497"/>
        <v>0</v>
      </c>
      <c r="DP368" s="14">
        <f t="shared" si="498"/>
        <v>0</v>
      </c>
      <c r="DQ368" s="59">
        <f t="shared" si="499"/>
        <v>0</v>
      </c>
      <c r="DR368" s="49">
        <f t="shared" si="500"/>
        <v>0</v>
      </c>
      <c r="DT368" s="58">
        <f t="shared" si="501"/>
        <v>0</v>
      </c>
      <c r="DU368" s="58"/>
      <c r="DV368" s="59">
        <f t="shared" si="502"/>
        <v>0</v>
      </c>
      <c r="DX368" s="58">
        <f t="shared" si="503"/>
        <v>0</v>
      </c>
      <c r="EA368" s="59">
        <f t="shared" si="504"/>
        <v>0</v>
      </c>
      <c r="EB368" s="59">
        <f t="shared" si="505"/>
        <v>0</v>
      </c>
      <c r="EC368" s="58">
        <f t="shared" si="506"/>
        <v>0</v>
      </c>
      <c r="EE368" s="29">
        <f t="shared" si="507"/>
        <v>0</v>
      </c>
      <c r="EF368" s="29">
        <f t="shared" si="508"/>
        <v>0</v>
      </c>
      <c r="EG368" s="58">
        <f t="shared" si="509"/>
        <v>0</v>
      </c>
      <c r="EI368" s="58">
        <f t="shared" si="510"/>
        <v>0</v>
      </c>
      <c r="EK368" s="59">
        <v>366</v>
      </c>
      <c r="EL368" s="59">
        <f>APE!$N$91*EO367</f>
        <v>0</v>
      </c>
      <c r="EM368" s="59">
        <f>IF(EK368&gt;APE!$O$91,0,IF(EK368&gt;APE!$P$91,IF(APE!$E$91="SAC",APE!$C$93/(APE!$O$91-APE!$P$91),IF(APE!$E$91="PRICE",IF(EK368&gt;APE!$D$91,EN368-EL368,EN368-EL368-APE!$C$95/APE!$D$91),0)),0))</f>
        <v>0</v>
      </c>
      <c r="EN368" s="59">
        <f>IF(EK368&gt;APE!$O$91,0,IF(APE!$E$91="SAC",EL368+EM368,IF(APE!$E$91="PRICE",IF(EK368&gt;APE!$P$91,APE!$C$93*APE!$G$91,EL368),0)))</f>
        <v>0</v>
      </c>
      <c r="EO368" s="59">
        <f t="shared" si="511"/>
        <v>0</v>
      </c>
    </row>
    <row r="369" spans="21:145" x14ac:dyDescent="0.25">
      <c r="U369" s="61">
        <f t="shared" si="434"/>
        <v>56461</v>
      </c>
      <c r="V369" s="25">
        <f t="shared" si="432"/>
        <v>2054</v>
      </c>
      <c r="W369" s="25">
        <f t="shared" si="433"/>
        <v>7</v>
      </c>
      <c r="X369" s="25"/>
      <c r="Y369" s="25"/>
      <c r="Z369" s="62">
        <f t="shared" si="435"/>
        <v>0</v>
      </c>
      <c r="AA369" s="62">
        <f t="shared" si="436"/>
        <v>0</v>
      </c>
      <c r="AB369" s="62">
        <f t="shared" si="437"/>
        <v>0</v>
      </c>
      <c r="AC369" s="33">
        <f t="shared" si="438"/>
        <v>0</v>
      </c>
      <c r="AD369" s="69">
        <f t="shared" si="439"/>
        <v>0.78360116069018559</v>
      </c>
      <c r="AE369" s="70">
        <f t="shared" si="440"/>
        <v>0</v>
      </c>
      <c r="AF369" s="25"/>
      <c r="AG369" s="25"/>
      <c r="AH369" s="25"/>
      <c r="AI369" s="25"/>
      <c r="AJ369" s="25"/>
      <c r="AK369" s="25"/>
      <c r="AL369" s="25"/>
      <c r="AM369" s="75">
        <f t="shared" si="512"/>
        <v>0</v>
      </c>
      <c r="AN369" s="25"/>
      <c r="AO369" s="74">
        <f t="shared" si="441"/>
        <v>0</v>
      </c>
      <c r="AP369" s="75">
        <f t="shared" si="442"/>
        <v>0</v>
      </c>
      <c r="AQ369" s="76">
        <f t="shared" si="443"/>
        <v>0</v>
      </c>
      <c r="AR369" s="25"/>
      <c r="AS369" s="75">
        <f t="shared" si="444"/>
        <v>0</v>
      </c>
      <c r="AT369" s="74">
        <f t="shared" si="445"/>
        <v>0</v>
      </c>
      <c r="AU369" s="33">
        <f t="shared" si="446"/>
        <v>0</v>
      </c>
      <c r="AV369" s="25"/>
      <c r="AW369" s="74">
        <f t="shared" si="447"/>
        <v>0</v>
      </c>
      <c r="AX369" s="75">
        <f t="shared" si="448"/>
        <v>0</v>
      </c>
      <c r="AY369" s="76">
        <f t="shared" si="449"/>
        <v>0</v>
      </c>
      <c r="BB369" s="59">
        <f t="shared" si="450"/>
        <v>0</v>
      </c>
      <c r="BC369" s="59">
        <f t="shared" si="451"/>
        <v>0</v>
      </c>
      <c r="BD369" s="59">
        <f t="shared" si="452"/>
        <v>0</v>
      </c>
      <c r="BF369" s="59">
        <f t="shared" si="453"/>
        <v>0</v>
      </c>
      <c r="BG369" s="59">
        <f t="shared" si="454"/>
        <v>0</v>
      </c>
      <c r="BH369" s="59">
        <f t="shared" si="455"/>
        <v>0</v>
      </c>
      <c r="BI369" s="58">
        <f t="shared" si="456"/>
        <v>0</v>
      </c>
      <c r="BK369" s="59">
        <f t="shared" si="457"/>
        <v>0</v>
      </c>
      <c r="BL369" s="59">
        <f t="shared" si="458"/>
        <v>0</v>
      </c>
      <c r="BM369" s="59">
        <f t="shared" si="459"/>
        <v>0</v>
      </c>
      <c r="BN369" s="58">
        <f t="shared" si="460"/>
        <v>0</v>
      </c>
      <c r="BP369" s="58">
        <f t="shared" si="461"/>
        <v>0</v>
      </c>
      <c r="BR369" s="57">
        <f t="shared" si="462"/>
        <v>0</v>
      </c>
      <c r="BS369" s="57">
        <f t="shared" si="463"/>
        <v>0</v>
      </c>
      <c r="BT369" s="59">
        <f t="shared" si="464"/>
        <v>0</v>
      </c>
      <c r="BU369" s="58">
        <f t="shared" si="465"/>
        <v>0</v>
      </c>
      <c r="BW369" s="56">
        <f t="shared" si="466"/>
        <v>0</v>
      </c>
      <c r="BX369" s="14">
        <f t="shared" si="467"/>
        <v>0</v>
      </c>
      <c r="BY369" s="59">
        <f t="shared" si="468"/>
        <v>0</v>
      </c>
      <c r="BZ369" s="58">
        <f t="shared" si="469"/>
        <v>0</v>
      </c>
      <c r="CB369" s="58">
        <f t="shared" si="470"/>
        <v>0</v>
      </c>
      <c r="CD369" s="58">
        <f t="shared" si="471"/>
        <v>0</v>
      </c>
      <c r="CG369" s="59">
        <f t="shared" si="472"/>
        <v>0</v>
      </c>
      <c r="CH369" s="59">
        <f t="shared" si="473"/>
        <v>0</v>
      </c>
      <c r="CI369" s="59">
        <f t="shared" si="474"/>
        <v>0</v>
      </c>
      <c r="CK369" s="59">
        <f t="shared" si="475"/>
        <v>0</v>
      </c>
      <c r="CL369" s="59">
        <f t="shared" si="476"/>
        <v>0</v>
      </c>
      <c r="CM369" s="59">
        <f t="shared" si="477"/>
        <v>0</v>
      </c>
      <c r="CN369" s="58">
        <f t="shared" si="478"/>
        <v>0</v>
      </c>
      <c r="CP369" s="59">
        <f t="shared" si="479"/>
        <v>0</v>
      </c>
      <c r="CQ369" s="59">
        <f t="shared" si="480"/>
        <v>0</v>
      </c>
      <c r="CR369" s="59">
        <f t="shared" si="481"/>
        <v>0</v>
      </c>
      <c r="CS369" s="58">
        <f t="shared" si="482"/>
        <v>0</v>
      </c>
      <c r="CU369" s="59">
        <f t="shared" si="483"/>
        <v>0</v>
      </c>
      <c r="CV369" s="59">
        <f t="shared" si="484"/>
        <v>0</v>
      </c>
      <c r="CX369" s="59">
        <f t="shared" si="485"/>
        <v>0</v>
      </c>
      <c r="CY369" s="59">
        <f t="shared" si="486"/>
        <v>0</v>
      </c>
      <c r="CZ369" s="58">
        <f t="shared" si="487"/>
        <v>0</v>
      </c>
      <c r="DB369" s="59">
        <f t="shared" si="488"/>
        <v>0</v>
      </c>
      <c r="DC369" s="59">
        <f t="shared" si="489"/>
        <v>0</v>
      </c>
      <c r="DD369" s="58">
        <f t="shared" si="490"/>
        <v>0</v>
      </c>
      <c r="DF369" s="58">
        <f t="shared" si="491"/>
        <v>0</v>
      </c>
      <c r="DH369" s="58">
        <f t="shared" si="492"/>
        <v>0</v>
      </c>
      <c r="DJ369" s="57">
        <f t="shared" si="493"/>
        <v>0</v>
      </c>
      <c r="DK369" s="57">
        <f t="shared" si="494"/>
        <v>0</v>
      </c>
      <c r="DL369" s="59">
        <f t="shared" si="495"/>
        <v>0</v>
      </c>
      <c r="DM369" s="58">
        <f t="shared" si="496"/>
        <v>0</v>
      </c>
      <c r="DO369" s="56">
        <f t="shared" si="497"/>
        <v>0</v>
      </c>
      <c r="DP369" s="14">
        <f t="shared" si="498"/>
        <v>0</v>
      </c>
      <c r="DQ369" s="59">
        <f t="shared" si="499"/>
        <v>0</v>
      </c>
      <c r="DR369" s="49">
        <f t="shared" si="500"/>
        <v>0</v>
      </c>
      <c r="DT369" s="58">
        <f t="shared" si="501"/>
        <v>0</v>
      </c>
      <c r="DU369" s="58"/>
      <c r="DV369" s="59">
        <f t="shared" si="502"/>
        <v>0</v>
      </c>
      <c r="DX369" s="58">
        <f t="shared" si="503"/>
        <v>0</v>
      </c>
      <c r="EA369" s="59">
        <f t="shared" si="504"/>
        <v>0</v>
      </c>
      <c r="EB369" s="59">
        <f t="shared" si="505"/>
        <v>0</v>
      </c>
      <c r="EC369" s="58">
        <f t="shared" si="506"/>
        <v>0</v>
      </c>
      <c r="EE369" s="29">
        <f t="shared" si="507"/>
        <v>0</v>
      </c>
      <c r="EF369" s="29">
        <f t="shared" si="508"/>
        <v>0</v>
      </c>
      <c r="EG369" s="58">
        <f t="shared" si="509"/>
        <v>0</v>
      </c>
      <c r="EI369" s="58">
        <f t="shared" si="510"/>
        <v>0</v>
      </c>
      <c r="EK369" s="59">
        <v>367</v>
      </c>
      <c r="EL369" s="59">
        <f>APE!$N$91*EO368</f>
        <v>0</v>
      </c>
      <c r="EM369" s="59">
        <f>IF(EK369&gt;APE!$O$91,0,IF(EK369&gt;APE!$P$91,IF(APE!$E$91="SAC",APE!$C$93/(APE!$O$91-APE!$P$91),IF(APE!$E$91="PRICE",IF(EK369&gt;APE!$D$91,EN369-EL369,EN369-EL369-APE!$C$95/APE!$D$91),0)),0))</f>
        <v>0</v>
      </c>
      <c r="EN369" s="59">
        <f>IF(EK369&gt;APE!$O$91,0,IF(APE!$E$91="SAC",EL369+EM369,IF(APE!$E$91="PRICE",IF(EK369&gt;APE!$P$91,APE!$C$93*APE!$G$91,EL369),0)))</f>
        <v>0</v>
      </c>
      <c r="EO369" s="59">
        <f t="shared" si="511"/>
        <v>0</v>
      </c>
    </row>
    <row r="370" spans="21:145" x14ac:dyDescent="0.25">
      <c r="U370" s="61">
        <f t="shared" si="434"/>
        <v>56492</v>
      </c>
      <c r="V370" s="25">
        <f t="shared" si="432"/>
        <v>2054</v>
      </c>
      <c r="W370" s="25">
        <f t="shared" si="433"/>
        <v>8</v>
      </c>
      <c r="X370" s="25"/>
      <c r="Y370" s="25"/>
      <c r="Z370" s="62">
        <f t="shared" si="435"/>
        <v>0</v>
      </c>
      <c r="AA370" s="62">
        <f t="shared" si="436"/>
        <v>0</v>
      </c>
      <c r="AB370" s="62">
        <f t="shared" si="437"/>
        <v>0</v>
      </c>
      <c r="AC370" s="33">
        <f t="shared" si="438"/>
        <v>0</v>
      </c>
      <c r="AD370" s="69">
        <f t="shared" si="439"/>
        <v>0.78308066565247236</v>
      </c>
      <c r="AE370" s="70">
        <f t="shared" si="440"/>
        <v>0</v>
      </c>
      <c r="AF370" s="25"/>
      <c r="AG370" s="25"/>
      <c r="AH370" s="25"/>
      <c r="AI370" s="25"/>
      <c r="AJ370" s="25"/>
      <c r="AK370" s="25"/>
      <c r="AL370" s="25"/>
      <c r="AM370" s="75">
        <f t="shared" si="512"/>
        <v>0</v>
      </c>
      <c r="AN370" s="25"/>
      <c r="AO370" s="74">
        <f t="shared" si="441"/>
        <v>0</v>
      </c>
      <c r="AP370" s="75">
        <f t="shared" si="442"/>
        <v>0</v>
      </c>
      <c r="AQ370" s="76">
        <f t="shared" si="443"/>
        <v>0</v>
      </c>
      <c r="AR370" s="25"/>
      <c r="AS370" s="75">
        <f t="shared" si="444"/>
        <v>0</v>
      </c>
      <c r="AT370" s="74">
        <f t="shared" si="445"/>
        <v>0</v>
      </c>
      <c r="AU370" s="33">
        <f t="shared" si="446"/>
        <v>0</v>
      </c>
      <c r="AV370" s="25"/>
      <c r="AW370" s="74">
        <f t="shared" si="447"/>
        <v>0</v>
      </c>
      <c r="AX370" s="75">
        <f t="shared" si="448"/>
        <v>0</v>
      </c>
      <c r="AY370" s="76">
        <f t="shared" si="449"/>
        <v>0</v>
      </c>
      <c r="BB370" s="59">
        <f t="shared" si="450"/>
        <v>0</v>
      </c>
      <c r="BC370" s="59">
        <f t="shared" si="451"/>
        <v>0</v>
      </c>
      <c r="BD370" s="59">
        <f t="shared" si="452"/>
        <v>0</v>
      </c>
      <c r="BF370" s="59">
        <f t="shared" si="453"/>
        <v>0</v>
      </c>
      <c r="BG370" s="59">
        <f t="shared" si="454"/>
        <v>0</v>
      </c>
      <c r="BH370" s="59">
        <f t="shared" si="455"/>
        <v>0</v>
      </c>
      <c r="BI370" s="58">
        <f t="shared" si="456"/>
        <v>0</v>
      </c>
      <c r="BK370" s="59">
        <f t="shared" si="457"/>
        <v>0</v>
      </c>
      <c r="BL370" s="59">
        <f t="shared" si="458"/>
        <v>0</v>
      </c>
      <c r="BM370" s="59">
        <f t="shared" si="459"/>
        <v>0</v>
      </c>
      <c r="BN370" s="58">
        <f t="shared" si="460"/>
        <v>0</v>
      </c>
      <c r="BP370" s="58">
        <f t="shared" si="461"/>
        <v>0</v>
      </c>
      <c r="BR370" s="57">
        <f t="shared" si="462"/>
        <v>0</v>
      </c>
      <c r="BS370" s="57">
        <f t="shared" si="463"/>
        <v>0</v>
      </c>
      <c r="BT370" s="59">
        <f t="shared" si="464"/>
        <v>0</v>
      </c>
      <c r="BU370" s="58">
        <f t="shared" si="465"/>
        <v>0</v>
      </c>
      <c r="BW370" s="56">
        <f t="shared" si="466"/>
        <v>0</v>
      </c>
      <c r="BX370" s="14">
        <f t="shared" si="467"/>
        <v>0</v>
      </c>
      <c r="BY370" s="59">
        <f t="shared" si="468"/>
        <v>0</v>
      </c>
      <c r="BZ370" s="58">
        <f t="shared" si="469"/>
        <v>0</v>
      </c>
      <c r="CB370" s="58">
        <f t="shared" si="470"/>
        <v>0</v>
      </c>
      <c r="CD370" s="58">
        <f t="shared" si="471"/>
        <v>0</v>
      </c>
      <c r="CG370" s="59">
        <f t="shared" si="472"/>
        <v>0</v>
      </c>
      <c r="CH370" s="59">
        <f t="shared" si="473"/>
        <v>0</v>
      </c>
      <c r="CI370" s="59">
        <f t="shared" si="474"/>
        <v>0</v>
      </c>
      <c r="CK370" s="59">
        <f t="shared" si="475"/>
        <v>0</v>
      </c>
      <c r="CL370" s="59">
        <f t="shared" si="476"/>
        <v>0</v>
      </c>
      <c r="CM370" s="59">
        <f t="shared" si="477"/>
        <v>0</v>
      </c>
      <c r="CN370" s="58">
        <f t="shared" si="478"/>
        <v>0</v>
      </c>
      <c r="CP370" s="59">
        <f t="shared" si="479"/>
        <v>0</v>
      </c>
      <c r="CQ370" s="59">
        <f t="shared" si="480"/>
        <v>0</v>
      </c>
      <c r="CR370" s="59">
        <f t="shared" si="481"/>
        <v>0</v>
      </c>
      <c r="CS370" s="58">
        <f t="shared" si="482"/>
        <v>0</v>
      </c>
      <c r="CU370" s="59">
        <f t="shared" si="483"/>
        <v>0</v>
      </c>
      <c r="CV370" s="59">
        <f t="shared" si="484"/>
        <v>0</v>
      </c>
      <c r="CX370" s="59">
        <f t="shared" si="485"/>
        <v>0</v>
      </c>
      <c r="CY370" s="59">
        <f t="shared" si="486"/>
        <v>0</v>
      </c>
      <c r="CZ370" s="58">
        <f t="shared" si="487"/>
        <v>0</v>
      </c>
      <c r="DB370" s="59">
        <f t="shared" si="488"/>
        <v>0</v>
      </c>
      <c r="DC370" s="59">
        <f t="shared" si="489"/>
        <v>0</v>
      </c>
      <c r="DD370" s="58">
        <f t="shared" si="490"/>
        <v>0</v>
      </c>
      <c r="DF370" s="58">
        <f t="shared" si="491"/>
        <v>0</v>
      </c>
      <c r="DH370" s="58">
        <f t="shared" si="492"/>
        <v>0</v>
      </c>
      <c r="DJ370" s="57">
        <f t="shared" si="493"/>
        <v>0</v>
      </c>
      <c r="DK370" s="57">
        <f t="shared" si="494"/>
        <v>0</v>
      </c>
      <c r="DL370" s="59">
        <f t="shared" si="495"/>
        <v>0</v>
      </c>
      <c r="DM370" s="58">
        <f t="shared" si="496"/>
        <v>0</v>
      </c>
      <c r="DO370" s="56">
        <f t="shared" si="497"/>
        <v>0</v>
      </c>
      <c r="DP370" s="14">
        <f t="shared" si="498"/>
        <v>0</v>
      </c>
      <c r="DQ370" s="59">
        <f t="shared" si="499"/>
        <v>0</v>
      </c>
      <c r="DR370" s="49">
        <f t="shared" si="500"/>
        <v>0</v>
      </c>
      <c r="DT370" s="58">
        <f t="shared" si="501"/>
        <v>0</v>
      </c>
      <c r="DU370" s="58"/>
      <c r="DV370" s="59">
        <f t="shared" si="502"/>
        <v>0</v>
      </c>
      <c r="DX370" s="58">
        <f t="shared" si="503"/>
        <v>0</v>
      </c>
      <c r="EA370" s="59">
        <f t="shared" si="504"/>
        <v>0</v>
      </c>
      <c r="EB370" s="59">
        <f t="shared" si="505"/>
        <v>0</v>
      </c>
      <c r="EC370" s="58">
        <f t="shared" si="506"/>
        <v>0</v>
      </c>
      <c r="EE370" s="29">
        <f t="shared" si="507"/>
        <v>0</v>
      </c>
      <c r="EF370" s="29">
        <f t="shared" si="508"/>
        <v>0</v>
      </c>
      <c r="EG370" s="58">
        <f t="shared" si="509"/>
        <v>0</v>
      </c>
      <c r="EI370" s="58">
        <f t="shared" si="510"/>
        <v>0</v>
      </c>
      <c r="EK370" s="59">
        <v>368</v>
      </c>
      <c r="EL370" s="59">
        <f>APE!$N$91*EO369</f>
        <v>0</v>
      </c>
      <c r="EM370" s="59">
        <f>IF(EK370&gt;APE!$O$91,0,IF(EK370&gt;APE!$P$91,IF(APE!$E$91="SAC",APE!$C$93/(APE!$O$91-APE!$P$91),IF(APE!$E$91="PRICE",IF(EK370&gt;APE!$D$91,EN370-EL370,EN370-EL370-APE!$C$95/APE!$D$91),0)),0))</f>
        <v>0</v>
      </c>
      <c r="EN370" s="59">
        <f>IF(EK370&gt;APE!$O$91,0,IF(APE!$E$91="SAC",EL370+EM370,IF(APE!$E$91="PRICE",IF(EK370&gt;APE!$P$91,APE!$C$93*APE!$G$91,EL370),0)))</f>
        <v>0</v>
      </c>
      <c r="EO370" s="59">
        <f t="shared" si="511"/>
        <v>0</v>
      </c>
    </row>
    <row r="371" spans="21:145" x14ac:dyDescent="0.25">
      <c r="U371" s="61">
        <f t="shared" si="434"/>
        <v>56522</v>
      </c>
      <c r="V371" s="25">
        <f t="shared" si="432"/>
        <v>2054</v>
      </c>
      <c r="W371" s="25">
        <f t="shared" si="433"/>
        <v>9</v>
      </c>
      <c r="X371" s="25"/>
      <c r="Y371" s="25"/>
      <c r="Z371" s="62">
        <f t="shared" si="435"/>
        <v>0</v>
      </c>
      <c r="AA371" s="62">
        <f t="shared" si="436"/>
        <v>0</v>
      </c>
      <c r="AB371" s="62">
        <f t="shared" si="437"/>
        <v>0</v>
      </c>
      <c r="AC371" s="33">
        <f t="shared" si="438"/>
        <v>0</v>
      </c>
      <c r="AD371" s="69">
        <f t="shared" si="439"/>
        <v>0.78256051634559498</v>
      </c>
      <c r="AE371" s="70">
        <f t="shared" si="440"/>
        <v>0</v>
      </c>
      <c r="AF371" s="25"/>
      <c r="AG371" s="25"/>
      <c r="AH371" s="25"/>
      <c r="AI371" s="25"/>
      <c r="AJ371" s="25"/>
      <c r="AK371" s="25"/>
      <c r="AL371" s="25"/>
      <c r="AM371" s="75">
        <f t="shared" si="512"/>
        <v>0</v>
      </c>
      <c r="AN371" s="25"/>
      <c r="AO371" s="74">
        <f t="shared" si="441"/>
        <v>0</v>
      </c>
      <c r="AP371" s="75">
        <f t="shared" si="442"/>
        <v>0</v>
      </c>
      <c r="AQ371" s="76">
        <f t="shared" si="443"/>
        <v>0</v>
      </c>
      <c r="AR371" s="25"/>
      <c r="AS371" s="75">
        <f t="shared" si="444"/>
        <v>0</v>
      </c>
      <c r="AT371" s="74">
        <f t="shared" si="445"/>
        <v>0</v>
      </c>
      <c r="AU371" s="33">
        <f t="shared" si="446"/>
        <v>0</v>
      </c>
      <c r="AV371" s="25"/>
      <c r="AW371" s="74">
        <f t="shared" si="447"/>
        <v>0</v>
      </c>
      <c r="AX371" s="75">
        <f t="shared" si="448"/>
        <v>0</v>
      </c>
      <c r="AY371" s="76">
        <f t="shared" si="449"/>
        <v>0</v>
      </c>
      <c r="BB371" s="59">
        <f t="shared" si="450"/>
        <v>0</v>
      </c>
      <c r="BC371" s="59">
        <f t="shared" si="451"/>
        <v>0</v>
      </c>
      <c r="BD371" s="59">
        <f t="shared" si="452"/>
        <v>0</v>
      </c>
      <c r="BF371" s="59">
        <f t="shared" si="453"/>
        <v>0</v>
      </c>
      <c r="BG371" s="59">
        <f t="shared" si="454"/>
        <v>0</v>
      </c>
      <c r="BH371" s="59">
        <f t="shared" si="455"/>
        <v>0</v>
      </c>
      <c r="BI371" s="58">
        <f t="shared" si="456"/>
        <v>0</v>
      </c>
      <c r="BK371" s="59">
        <f t="shared" si="457"/>
        <v>0</v>
      </c>
      <c r="BL371" s="59">
        <f t="shared" si="458"/>
        <v>0</v>
      </c>
      <c r="BM371" s="59">
        <f t="shared" si="459"/>
        <v>0</v>
      </c>
      <c r="BN371" s="58">
        <f t="shared" si="460"/>
        <v>0</v>
      </c>
      <c r="BP371" s="58">
        <f t="shared" si="461"/>
        <v>0</v>
      </c>
      <c r="BR371" s="57">
        <f t="shared" si="462"/>
        <v>0</v>
      </c>
      <c r="BS371" s="57">
        <f t="shared" si="463"/>
        <v>0</v>
      </c>
      <c r="BT371" s="59">
        <f t="shared" si="464"/>
        <v>0</v>
      </c>
      <c r="BU371" s="58">
        <f t="shared" si="465"/>
        <v>0</v>
      </c>
      <c r="BW371" s="56">
        <f t="shared" si="466"/>
        <v>0</v>
      </c>
      <c r="BX371" s="14">
        <f t="shared" si="467"/>
        <v>0</v>
      </c>
      <c r="BY371" s="59">
        <f t="shared" si="468"/>
        <v>0</v>
      </c>
      <c r="BZ371" s="58">
        <f t="shared" si="469"/>
        <v>0</v>
      </c>
      <c r="CB371" s="58">
        <f t="shared" si="470"/>
        <v>0</v>
      </c>
      <c r="CD371" s="58">
        <f t="shared" si="471"/>
        <v>0</v>
      </c>
      <c r="CG371" s="59">
        <f t="shared" si="472"/>
        <v>0</v>
      </c>
      <c r="CH371" s="59">
        <f t="shared" si="473"/>
        <v>0</v>
      </c>
      <c r="CI371" s="59">
        <f t="shared" si="474"/>
        <v>0</v>
      </c>
      <c r="CK371" s="59">
        <f t="shared" si="475"/>
        <v>0</v>
      </c>
      <c r="CL371" s="59">
        <f t="shared" si="476"/>
        <v>0</v>
      </c>
      <c r="CM371" s="59">
        <f t="shared" si="477"/>
        <v>0</v>
      </c>
      <c r="CN371" s="58">
        <f t="shared" si="478"/>
        <v>0</v>
      </c>
      <c r="CP371" s="59">
        <f t="shared" si="479"/>
        <v>0</v>
      </c>
      <c r="CQ371" s="59">
        <f t="shared" si="480"/>
        <v>0</v>
      </c>
      <c r="CR371" s="59">
        <f t="shared" si="481"/>
        <v>0</v>
      </c>
      <c r="CS371" s="58">
        <f t="shared" si="482"/>
        <v>0</v>
      </c>
      <c r="CU371" s="59">
        <f t="shared" si="483"/>
        <v>0</v>
      </c>
      <c r="CV371" s="59">
        <f t="shared" si="484"/>
        <v>0</v>
      </c>
      <c r="CX371" s="59">
        <f t="shared" si="485"/>
        <v>0</v>
      </c>
      <c r="CY371" s="59">
        <f t="shared" si="486"/>
        <v>0</v>
      </c>
      <c r="CZ371" s="58">
        <f t="shared" si="487"/>
        <v>0</v>
      </c>
      <c r="DB371" s="59">
        <f t="shared" si="488"/>
        <v>0</v>
      </c>
      <c r="DC371" s="59">
        <f t="shared" si="489"/>
        <v>0</v>
      </c>
      <c r="DD371" s="58">
        <f t="shared" si="490"/>
        <v>0</v>
      </c>
      <c r="DF371" s="58">
        <f t="shared" si="491"/>
        <v>0</v>
      </c>
      <c r="DH371" s="58">
        <f t="shared" si="492"/>
        <v>0</v>
      </c>
      <c r="DJ371" s="57">
        <f t="shared" si="493"/>
        <v>0</v>
      </c>
      <c r="DK371" s="57">
        <f t="shared" si="494"/>
        <v>0</v>
      </c>
      <c r="DL371" s="59">
        <f t="shared" si="495"/>
        <v>0</v>
      </c>
      <c r="DM371" s="58">
        <f t="shared" si="496"/>
        <v>0</v>
      </c>
      <c r="DO371" s="56">
        <f t="shared" si="497"/>
        <v>0</v>
      </c>
      <c r="DP371" s="14">
        <f t="shared" si="498"/>
        <v>0</v>
      </c>
      <c r="DQ371" s="59">
        <f t="shared" si="499"/>
        <v>0</v>
      </c>
      <c r="DR371" s="49">
        <f t="shared" si="500"/>
        <v>0</v>
      </c>
      <c r="DT371" s="58">
        <f t="shared" si="501"/>
        <v>0</v>
      </c>
      <c r="DU371" s="58"/>
      <c r="DV371" s="59">
        <f t="shared" si="502"/>
        <v>0</v>
      </c>
      <c r="DX371" s="58">
        <f t="shared" si="503"/>
        <v>0</v>
      </c>
      <c r="EA371" s="59">
        <f t="shared" si="504"/>
        <v>0</v>
      </c>
      <c r="EB371" s="59">
        <f t="shared" si="505"/>
        <v>0</v>
      </c>
      <c r="EC371" s="58">
        <f t="shared" si="506"/>
        <v>0</v>
      </c>
      <c r="EE371" s="29">
        <f t="shared" si="507"/>
        <v>0</v>
      </c>
      <c r="EF371" s="29">
        <f t="shared" si="508"/>
        <v>0</v>
      </c>
      <c r="EG371" s="58">
        <f t="shared" si="509"/>
        <v>0</v>
      </c>
      <c r="EI371" s="58">
        <f t="shared" si="510"/>
        <v>0</v>
      </c>
      <c r="EK371" s="59">
        <v>369</v>
      </c>
      <c r="EL371" s="59">
        <f>APE!$N$91*EO370</f>
        <v>0</v>
      </c>
      <c r="EM371" s="59">
        <f>IF(EK371&gt;APE!$O$91,0,IF(EK371&gt;APE!$P$91,IF(APE!$E$91="SAC",APE!$C$93/(APE!$O$91-APE!$P$91),IF(APE!$E$91="PRICE",IF(EK371&gt;APE!$D$91,EN371-EL371,EN371-EL371-APE!$C$95/APE!$D$91),0)),0))</f>
        <v>0</v>
      </c>
      <c r="EN371" s="59">
        <f>IF(EK371&gt;APE!$O$91,0,IF(APE!$E$91="SAC",EL371+EM371,IF(APE!$E$91="PRICE",IF(EK371&gt;APE!$P$91,APE!$C$93*APE!$G$91,EL371),0)))</f>
        <v>0</v>
      </c>
      <c r="EO371" s="59">
        <f t="shared" si="511"/>
        <v>0</v>
      </c>
    </row>
    <row r="372" spans="21:145" x14ac:dyDescent="0.25">
      <c r="U372" s="61">
        <f t="shared" si="434"/>
        <v>56553</v>
      </c>
      <c r="V372" s="25">
        <f t="shared" si="432"/>
        <v>2054</v>
      </c>
      <c r="W372" s="25">
        <f t="shared" si="433"/>
        <v>10</v>
      </c>
      <c r="X372" s="25"/>
      <c r="Y372" s="25"/>
      <c r="Z372" s="62">
        <f t="shared" si="435"/>
        <v>0</v>
      </c>
      <c r="AA372" s="62">
        <f t="shared" si="436"/>
        <v>0</v>
      </c>
      <c r="AB372" s="62">
        <f t="shared" si="437"/>
        <v>0</v>
      </c>
      <c r="AC372" s="33">
        <f t="shared" si="438"/>
        <v>0</v>
      </c>
      <c r="AD372" s="69">
        <f t="shared" si="439"/>
        <v>0.78204071253990715</v>
      </c>
      <c r="AE372" s="70">
        <f t="shared" si="440"/>
        <v>0</v>
      </c>
      <c r="AF372" s="25"/>
      <c r="AG372" s="25"/>
      <c r="AH372" s="25"/>
      <c r="AI372" s="25"/>
      <c r="AJ372" s="25"/>
      <c r="AK372" s="25"/>
      <c r="AL372" s="25"/>
      <c r="AM372" s="75">
        <f t="shared" si="512"/>
        <v>0</v>
      </c>
      <c r="AN372" s="25"/>
      <c r="AO372" s="74">
        <f t="shared" si="441"/>
        <v>0</v>
      </c>
      <c r="AP372" s="75">
        <f t="shared" si="442"/>
        <v>0</v>
      </c>
      <c r="AQ372" s="76">
        <f t="shared" si="443"/>
        <v>0</v>
      </c>
      <c r="AR372" s="25"/>
      <c r="AS372" s="75">
        <f t="shared" si="444"/>
        <v>0</v>
      </c>
      <c r="AT372" s="74">
        <f t="shared" si="445"/>
        <v>0</v>
      </c>
      <c r="AU372" s="33">
        <f t="shared" si="446"/>
        <v>0</v>
      </c>
      <c r="AV372" s="25"/>
      <c r="AW372" s="74">
        <f t="shared" si="447"/>
        <v>0</v>
      </c>
      <c r="AX372" s="75">
        <f t="shared" si="448"/>
        <v>0</v>
      </c>
      <c r="AY372" s="76">
        <f t="shared" si="449"/>
        <v>0</v>
      </c>
      <c r="BB372" s="59">
        <f t="shared" si="450"/>
        <v>0</v>
      </c>
      <c r="BC372" s="59">
        <f t="shared" si="451"/>
        <v>0</v>
      </c>
      <c r="BD372" s="59">
        <f t="shared" si="452"/>
        <v>0</v>
      </c>
      <c r="BF372" s="59">
        <f t="shared" si="453"/>
        <v>0</v>
      </c>
      <c r="BG372" s="59">
        <f t="shared" si="454"/>
        <v>0</v>
      </c>
      <c r="BH372" s="59">
        <f t="shared" si="455"/>
        <v>0</v>
      </c>
      <c r="BI372" s="58">
        <f t="shared" si="456"/>
        <v>0</v>
      </c>
      <c r="BK372" s="59">
        <f t="shared" si="457"/>
        <v>0</v>
      </c>
      <c r="BL372" s="59">
        <f t="shared" si="458"/>
        <v>0</v>
      </c>
      <c r="BM372" s="59">
        <f t="shared" si="459"/>
        <v>0</v>
      </c>
      <c r="BN372" s="58">
        <f t="shared" si="460"/>
        <v>0</v>
      </c>
      <c r="BP372" s="58">
        <f t="shared" si="461"/>
        <v>0</v>
      </c>
      <c r="BR372" s="57">
        <f t="shared" si="462"/>
        <v>0</v>
      </c>
      <c r="BS372" s="57">
        <f t="shared" si="463"/>
        <v>0</v>
      </c>
      <c r="BT372" s="59">
        <f t="shared" si="464"/>
        <v>0</v>
      </c>
      <c r="BU372" s="58">
        <f t="shared" si="465"/>
        <v>0</v>
      </c>
      <c r="BW372" s="56">
        <f t="shared" si="466"/>
        <v>0</v>
      </c>
      <c r="BX372" s="14">
        <f t="shared" si="467"/>
        <v>0</v>
      </c>
      <c r="BY372" s="59">
        <f t="shared" si="468"/>
        <v>0</v>
      </c>
      <c r="BZ372" s="58">
        <f t="shared" si="469"/>
        <v>0</v>
      </c>
      <c r="CB372" s="58">
        <f t="shared" si="470"/>
        <v>0</v>
      </c>
      <c r="CD372" s="58">
        <f t="shared" si="471"/>
        <v>0</v>
      </c>
      <c r="CG372" s="59">
        <f t="shared" si="472"/>
        <v>0</v>
      </c>
      <c r="CH372" s="59">
        <f t="shared" si="473"/>
        <v>0</v>
      </c>
      <c r="CI372" s="59">
        <f t="shared" si="474"/>
        <v>0</v>
      </c>
      <c r="CK372" s="59">
        <f t="shared" si="475"/>
        <v>0</v>
      </c>
      <c r="CL372" s="59">
        <f t="shared" si="476"/>
        <v>0</v>
      </c>
      <c r="CM372" s="59">
        <f t="shared" si="477"/>
        <v>0</v>
      </c>
      <c r="CN372" s="58">
        <f t="shared" si="478"/>
        <v>0</v>
      </c>
      <c r="CP372" s="59">
        <f t="shared" si="479"/>
        <v>0</v>
      </c>
      <c r="CQ372" s="59">
        <f t="shared" si="480"/>
        <v>0</v>
      </c>
      <c r="CR372" s="59">
        <f t="shared" si="481"/>
        <v>0</v>
      </c>
      <c r="CS372" s="58">
        <f t="shared" si="482"/>
        <v>0</v>
      </c>
      <c r="CU372" s="59">
        <f t="shared" si="483"/>
        <v>0</v>
      </c>
      <c r="CV372" s="59">
        <f t="shared" si="484"/>
        <v>0</v>
      </c>
      <c r="CX372" s="59">
        <f t="shared" si="485"/>
        <v>0</v>
      </c>
      <c r="CY372" s="59">
        <f t="shared" si="486"/>
        <v>0</v>
      </c>
      <c r="CZ372" s="58">
        <f t="shared" si="487"/>
        <v>0</v>
      </c>
      <c r="DB372" s="59">
        <f t="shared" si="488"/>
        <v>0</v>
      </c>
      <c r="DC372" s="59">
        <f t="shared" si="489"/>
        <v>0</v>
      </c>
      <c r="DD372" s="58">
        <f t="shared" si="490"/>
        <v>0</v>
      </c>
      <c r="DF372" s="58">
        <f t="shared" si="491"/>
        <v>0</v>
      </c>
      <c r="DH372" s="58">
        <f t="shared" si="492"/>
        <v>0</v>
      </c>
      <c r="DJ372" s="57">
        <f t="shared" si="493"/>
        <v>0</v>
      </c>
      <c r="DK372" s="57">
        <f t="shared" si="494"/>
        <v>0</v>
      </c>
      <c r="DL372" s="59">
        <f t="shared" si="495"/>
        <v>0</v>
      </c>
      <c r="DM372" s="58">
        <f t="shared" si="496"/>
        <v>0</v>
      </c>
      <c r="DO372" s="56">
        <f t="shared" si="497"/>
        <v>0</v>
      </c>
      <c r="DP372" s="14">
        <f t="shared" si="498"/>
        <v>0</v>
      </c>
      <c r="DQ372" s="59">
        <f t="shared" si="499"/>
        <v>0</v>
      </c>
      <c r="DR372" s="49">
        <f t="shared" si="500"/>
        <v>0</v>
      </c>
      <c r="DT372" s="58">
        <f t="shared" si="501"/>
        <v>0</v>
      </c>
      <c r="DU372" s="58"/>
      <c r="DV372" s="59">
        <f t="shared" si="502"/>
        <v>0</v>
      </c>
      <c r="DX372" s="58">
        <f t="shared" si="503"/>
        <v>0</v>
      </c>
      <c r="EA372" s="59">
        <f t="shared" si="504"/>
        <v>0</v>
      </c>
      <c r="EB372" s="59">
        <f t="shared" si="505"/>
        <v>0</v>
      </c>
      <c r="EC372" s="58">
        <f t="shared" si="506"/>
        <v>0</v>
      </c>
      <c r="EE372" s="29">
        <f t="shared" si="507"/>
        <v>0</v>
      </c>
      <c r="EF372" s="29">
        <f t="shared" si="508"/>
        <v>0</v>
      </c>
      <c r="EG372" s="58">
        <f t="shared" si="509"/>
        <v>0</v>
      </c>
      <c r="EI372" s="58">
        <f t="shared" si="510"/>
        <v>0</v>
      </c>
      <c r="EK372" s="59">
        <v>370</v>
      </c>
      <c r="EL372" s="59">
        <f>APE!$N$91*EO371</f>
        <v>0</v>
      </c>
      <c r="EM372" s="59">
        <f>IF(EK372&gt;APE!$O$91,0,IF(EK372&gt;APE!$P$91,IF(APE!$E$91="SAC",APE!$C$93/(APE!$O$91-APE!$P$91),IF(APE!$E$91="PRICE",IF(EK372&gt;APE!$D$91,EN372-EL372,EN372-EL372-APE!$C$95/APE!$D$91),0)),0))</f>
        <v>0</v>
      </c>
      <c r="EN372" s="59">
        <f>IF(EK372&gt;APE!$O$91,0,IF(APE!$E$91="SAC",EL372+EM372,IF(APE!$E$91="PRICE",IF(EK372&gt;APE!$P$91,APE!$C$93*APE!$G$91,EL372),0)))</f>
        <v>0</v>
      </c>
      <c r="EO372" s="59">
        <f t="shared" si="511"/>
        <v>0</v>
      </c>
    </row>
    <row r="373" spans="21:145" x14ac:dyDescent="0.25">
      <c r="U373" s="61">
        <f t="shared" si="434"/>
        <v>56583</v>
      </c>
      <c r="V373" s="25">
        <f t="shared" si="432"/>
        <v>2054</v>
      </c>
      <c r="W373" s="25">
        <f t="shared" si="433"/>
        <v>11</v>
      </c>
      <c r="X373" s="25"/>
      <c r="Y373" s="25"/>
      <c r="Z373" s="62">
        <f t="shared" si="435"/>
        <v>0</v>
      </c>
      <c r="AA373" s="62">
        <f t="shared" si="436"/>
        <v>0</v>
      </c>
      <c r="AB373" s="62">
        <f t="shared" si="437"/>
        <v>0</v>
      </c>
      <c r="AC373" s="33">
        <f t="shared" si="438"/>
        <v>0</v>
      </c>
      <c r="AD373" s="69">
        <f t="shared" si="439"/>
        <v>0.78152125400591488</v>
      </c>
      <c r="AE373" s="70">
        <f t="shared" si="440"/>
        <v>0</v>
      </c>
      <c r="AF373" s="25"/>
      <c r="AG373" s="25"/>
      <c r="AH373" s="25"/>
      <c r="AI373" s="25"/>
      <c r="AJ373" s="25"/>
      <c r="AK373" s="25"/>
      <c r="AL373" s="25"/>
      <c r="AM373" s="75">
        <f t="shared" si="512"/>
        <v>0</v>
      </c>
      <c r="AN373" s="25"/>
      <c r="AO373" s="74">
        <f t="shared" si="441"/>
        <v>0</v>
      </c>
      <c r="AP373" s="75">
        <f t="shared" si="442"/>
        <v>0</v>
      </c>
      <c r="AQ373" s="76">
        <f t="shared" si="443"/>
        <v>0</v>
      </c>
      <c r="AR373" s="25"/>
      <c r="AS373" s="75">
        <f t="shared" si="444"/>
        <v>0</v>
      </c>
      <c r="AT373" s="74">
        <f t="shared" si="445"/>
        <v>0</v>
      </c>
      <c r="AU373" s="33">
        <f t="shared" si="446"/>
        <v>0</v>
      </c>
      <c r="AV373" s="25"/>
      <c r="AW373" s="74">
        <f t="shared" si="447"/>
        <v>0</v>
      </c>
      <c r="AX373" s="75">
        <f t="shared" si="448"/>
        <v>0</v>
      </c>
      <c r="AY373" s="76">
        <f t="shared" si="449"/>
        <v>0</v>
      </c>
      <c r="BB373" s="59">
        <f t="shared" si="450"/>
        <v>0</v>
      </c>
      <c r="BC373" s="59">
        <f t="shared" si="451"/>
        <v>0</v>
      </c>
      <c r="BD373" s="59">
        <f t="shared" si="452"/>
        <v>0</v>
      </c>
      <c r="BF373" s="59">
        <f t="shared" si="453"/>
        <v>0</v>
      </c>
      <c r="BG373" s="59">
        <f t="shared" si="454"/>
        <v>0</v>
      </c>
      <c r="BH373" s="59">
        <f t="shared" si="455"/>
        <v>0</v>
      </c>
      <c r="BI373" s="58">
        <f t="shared" si="456"/>
        <v>0</v>
      </c>
      <c r="BK373" s="59">
        <f t="shared" si="457"/>
        <v>0</v>
      </c>
      <c r="BL373" s="59">
        <f t="shared" si="458"/>
        <v>0</v>
      </c>
      <c r="BM373" s="59">
        <f t="shared" si="459"/>
        <v>0</v>
      </c>
      <c r="BN373" s="58">
        <f t="shared" si="460"/>
        <v>0</v>
      </c>
      <c r="BP373" s="58">
        <f t="shared" si="461"/>
        <v>0</v>
      </c>
      <c r="BR373" s="57">
        <f t="shared" si="462"/>
        <v>0</v>
      </c>
      <c r="BS373" s="57">
        <f t="shared" si="463"/>
        <v>0</v>
      </c>
      <c r="BT373" s="59">
        <f t="shared" si="464"/>
        <v>0</v>
      </c>
      <c r="BU373" s="58">
        <f t="shared" si="465"/>
        <v>0</v>
      </c>
      <c r="BW373" s="56">
        <f t="shared" si="466"/>
        <v>0</v>
      </c>
      <c r="BX373" s="14">
        <f t="shared" si="467"/>
        <v>0</v>
      </c>
      <c r="BY373" s="59">
        <f t="shared" si="468"/>
        <v>0</v>
      </c>
      <c r="BZ373" s="58">
        <f t="shared" si="469"/>
        <v>0</v>
      </c>
      <c r="CB373" s="58">
        <f t="shared" si="470"/>
        <v>0</v>
      </c>
      <c r="CD373" s="58">
        <f t="shared" si="471"/>
        <v>0</v>
      </c>
      <c r="CG373" s="59">
        <f t="shared" si="472"/>
        <v>0</v>
      </c>
      <c r="CH373" s="59">
        <f t="shared" si="473"/>
        <v>0</v>
      </c>
      <c r="CI373" s="59">
        <f t="shared" si="474"/>
        <v>0</v>
      </c>
      <c r="CK373" s="59">
        <f t="shared" si="475"/>
        <v>0</v>
      </c>
      <c r="CL373" s="59">
        <f t="shared" si="476"/>
        <v>0</v>
      </c>
      <c r="CM373" s="59">
        <f t="shared" si="477"/>
        <v>0</v>
      </c>
      <c r="CN373" s="58">
        <f t="shared" si="478"/>
        <v>0</v>
      </c>
      <c r="CP373" s="59">
        <f t="shared" si="479"/>
        <v>0</v>
      </c>
      <c r="CQ373" s="59">
        <f t="shared" si="480"/>
        <v>0</v>
      </c>
      <c r="CR373" s="59">
        <f t="shared" si="481"/>
        <v>0</v>
      </c>
      <c r="CS373" s="58">
        <f t="shared" si="482"/>
        <v>0</v>
      </c>
      <c r="CU373" s="59">
        <f t="shared" si="483"/>
        <v>0</v>
      </c>
      <c r="CV373" s="59">
        <f t="shared" si="484"/>
        <v>0</v>
      </c>
      <c r="CX373" s="59">
        <f t="shared" si="485"/>
        <v>0</v>
      </c>
      <c r="CY373" s="59">
        <f t="shared" si="486"/>
        <v>0</v>
      </c>
      <c r="CZ373" s="58">
        <f t="shared" si="487"/>
        <v>0</v>
      </c>
      <c r="DB373" s="59">
        <f t="shared" si="488"/>
        <v>0</v>
      </c>
      <c r="DC373" s="59">
        <f t="shared" si="489"/>
        <v>0</v>
      </c>
      <c r="DD373" s="58">
        <f t="shared" si="490"/>
        <v>0</v>
      </c>
      <c r="DF373" s="58">
        <f t="shared" si="491"/>
        <v>0</v>
      </c>
      <c r="DH373" s="58">
        <f t="shared" si="492"/>
        <v>0</v>
      </c>
      <c r="DJ373" s="57">
        <f t="shared" si="493"/>
        <v>0</v>
      </c>
      <c r="DK373" s="57">
        <f t="shared" si="494"/>
        <v>0</v>
      </c>
      <c r="DL373" s="59">
        <f t="shared" si="495"/>
        <v>0</v>
      </c>
      <c r="DM373" s="58">
        <f t="shared" si="496"/>
        <v>0</v>
      </c>
      <c r="DO373" s="56">
        <f t="shared" si="497"/>
        <v>0</v>
      </c>
      <c r="DP373" s="14">
        <f t="shared" si="498"/>
        <v>0</v>
      </c>
      <c r="DQ373" s="59">
        <f t="shared" si="499"/>
        <v>0</v>
      </c>
      <c r="DR373" s="49">
        <f t="shared" si="500"/>
        <v>0</v>
      </c>
      <c r="DT373" s="58">
        <f t="shared" si="501"/>
        <v>0</v>
      </c>
      <c r="DU373" s="58"/>
      <c r="DV373" s="59">
        <f t="shared" si="502"/>
        <v>0</v>
      </c>
      <c r="DX373" s="58">
        <f t="shared" si="503"/>
        <v>0</v>
      </c>
      <c r="EA373" s="59">
        <f t="shared" si="504"/>
        <v>0</v>
      </c>
      <c r="EB373" s="59">
        <f t="shared" si="505"/>
        <v>0</v>
      </c>
      <c r="EC373" s="58">
        <f t="shared" si="506"/>
        <v>0</v>
      </c>
      <c r="EE373" s="29">
        <f t="shared" si="507"/>
        <v>0</v>
      </c>
      <c r="EF373" s="29">
        <f t="shared" si="508"/>
        <v>0</v>
      </c>
      <c r="EG373" s="58">
        <f t="shared" si="509"/>
        <v>0</v>
      </c>
      <c r="EI373" s="58">
        <f t="shared" si="510"/>
        <v>0</v>
      </c>
      <c r="EK373" s="59">
        <v>371</v>
      </c>
      <c r="EL373" s="59">
        <f>APE!$N$91*EO372</f>
        <v>0</v>
      </c>
      <c r="EM373" s="59">
        <f>IF(EK373&gt;APE!$O$91,0,IF(EK373&gt;APE!$P$91,IF(APE!$E$91="SAC",APE!$C$93/(APE!$O$91-APE!$P$91),IF(APE!$E$91="PRICE",IF(EK373&gt;APE!$D$91,EN373-EL373,EN373-EL373-APE!$C$95/APE!$D$91),0)),0))</f>
        <v>0</v>
      </c>
      <c r="EN373" s="59">
        <f>IF(EK373&gt;APE!$O$91,0,IF(APE!$E$91="SAC",EL373+EM373,IF(APE!$E$91="PRICE",IF(EK373&gt;APE!$P$91,APE!$C$93*APE!$G$91,EL373),0)))</f>
        <v>0</v>
      </c>
      <c r="EO373" s="59">
        <f t="shared" si="511"/>
        <v>0</v>
      </c>
    </row>
    <row r="374" spans="21:145" x14ac:dyDescent="0.25">
      <c r="U374" s="61">
        <f t="shared" si="434"/>
        <v>56614</v>
      </c>
      <c r="V374" s="25">
        <f t="shared" si="432"/>
        <v>2054</v>
      </c>
      <c r="W374" s="25">
        <f t="shared" si="433"/>
        <v>12</v>
      </c>
      <c r="X374" s="25"/>
      <c r="Y374" s="25"/>
      <c r="Z374" s="62">
        <f t="shared" si="435"/>
        <v>0</v>
      </c>
      <c r="AA374" s="62">
        <f t="shared" si="436"/>
        <v>0</v>
      </c>
      <c r="AB374" s="62">
        <f t="shared" si="437"/>
        <v>0</v>
      </c>
      <c r="AC374" s="33">
        <f t="shared" si="438"/>
        <v>0</v>
      </c>
      <c r="AD374" s="69">
        <f t="shared" si="439"/>
        <v>0.78100214051427685</v>
      </c>
      <c r="AE374" s="70">
        <f t="shared" si="440"/>
        <v>0</v>
      </c>
      <c r="AF374" s="25"/>
      <c r="AG374" s="25"/>
      <c r="AH374" s="25"/>
      <c r="AI374" s="25"/>
      <c r="AJ374" s="25"/>
      <c r="AK374" s="25"/>
      <c r="AL374" s="25"/>
      <c r="AM374" s="75">
        <f t="shared" si="512"/>
        <v>0</v>
      </c>
      <c r="AN374" s="25"/>
      <c r="AO374" s="74">
        <f t="shared" si="441"/>
        <v>0</v>
      </c>
      <c r="AP374" s="75">
        <f t="shared" si="442"/>
        <v>0</v>
      </c>
      <c r="AQ374" s="76">
        <f t="shared" si="443"/>
        <v>0</v>
      </c>
      <c r="AR374" s="25"/>
      <c r="AS374" s="75">
        <f t="shared" si="444"/>
        <v>0</v>
      </c>
      <c r="AT374" s="74">
        <f t="shared" si="445"/>
        <v>0</v>
      </c>
      <c r="AU374" s="33">
        <f t="shared" si="446"/>
        <v>0</v>
      </c>
      <c r="AV374" s="25"/>
      <c r="AW374" s="74">
        <f t="shared" si="447"/>
        <v>0</v>
      </c>
      <c r="AX374" s="75">
        <f t="shared" si="448"/>
        <v>0</v>
      </c>
      <c r="AY374" s="76">
        <f t="shared" si="449"/>
        <v>0</v>
      </c>
      <c r="BB374" s="59">
        <f t="shared" si="450"/>
        <v>0</v>
      </c>
      <c r="BC374" s="59">
        <f t="shared" si="451"/>
        <v>0</v>
      </c>
      <c r="BD374" s="59">
        <f t="shared" si="452"/>
        <v>0</v>
      </c>
      <c r="BF374" s="59">
        <f t="shared" si="453"/>
        <v>0</v>
      </c>
      <c r="BG374" s="59">
        <f t="shared" si="454"/>
        <v>0</v>
      </c>
      <c r="BH374" s="59">
        <f t="shared" si="455"/>
        <v>0</v>
      </c>
      <c r="BI374" s="58">
        <f t="shared" si="456"/>
        <v>0</v>
      </c>
      <c r="BK374" s="59">
        <f t="shared" si="457"/>
        <v>0</v>
      </c>
      <c r="BL374" s="59">
        <f t="shared" si="458"/>
        <v>0</v>
      </c>
      <c r="BM374" s="59">
        <f t="shared" si="459"/>
        <v>0</v>
      </c>
      <c r="BN374" s="58">
        <f t="shared" si="460"/>
        <v>0</v>
      </c>
      <c r="BP374" s="58">
        <f t="shared" si="461"/>
        <v>0</v>
      </c>
      <c r="BR374" s="57">
        <f t="shared" si="462"/>
        <v>0</v>
      </c>
      <c r="BS374" s="57">
        <f t="shared" si="463"/>
        <v>0</v>
      </c>
      <c r="BT374" s="59">
        <f t="shared" si="464"/>
        <v>0</v>
      </c>
      <c r="BU374" s="58">
        <f t="shared" si="465"/>
        <v>0</v>
      </c>
      <c r="BW374" s="56">
        <f t="shared" si="466"/>
        <v>0</v>
      </c>
      <c r="BX374" s="14">
        <f t="shared" si="467"/>
        <v>0</v>
      </c>
      <c r="BY374" s="59">
        <f t="shared" si="468"/>
        <v>0</v>
      </c>
      <c r="BZ374" s="58">
        <f t="shared" si="469"/>
        <v>0</v>
      </c>
      <c r="CB374" s="58">
        <f t="shared" si="470"/>
        <v>0</v>
      </c>
      <c r="CD374" s="58">
        <f t="shared" si="471"/>
        <v>0</v>
      </c>
      <c r="CG374" s="59">
        <f t="shared" si="472"/>
        <v>0</v>
      </c>
      <c r="CH374" s="59">
        <f t="shared" si="473"/>
        <v>0</v>
      </c>
      <c r="CI374" s="59">
        <f t="shared" si="474"/>
        <v>0</v>
      </c>
      <c r="CK374" s="59">
        <f t="shared" si="475"/>
        <v>0</v>
      </c>
      <c r="CL374" s="59">
        <f t="shared" si="476"/>
        <v>0</v>
      </c>
      <c r="CM374" s="59">
        <f t="shared" si="477"/>
        <v>0</v>
      </c>
      <c r="CN374" s="58">
        <f t="shared" si="478"/>
        <v>0</v>
      </c>
      <c r="CP374" s="59">
        <f t="shared" si="479"/>
        <v>0</v>
      </c>
      <c r="CQ374" s="59">
        <f t="shared" si="480"/>
        <v>0</v>
      </c>
      <c r="CR374" s="59">
        <f t="shared" si="481"/>
        <v>0</v>
      </c>
      <c r="CS374" s="58">
        <f t="shared" si="482"/>
        <v>0</v>
      </c>
      <c r="CU374" s="59">
        <f t="shared" si="483"/>
        <v>0</v>
      </c>
      <c r="CV374" s="59">
        <f t="shared" si="484"/>
        <v>0</v>
      </c>
      <c r="CX374" s="59">
        <f t="shared" si="485"/>
        <v>0</v>
      </c>
      <c r="CY374" s="59">
        <f t="shared" si="486"/>
        <v>0</v>
      </c>
      <c r="CZ374" s="58">
        <f t="shared" si="487"/>
        <v>0</v>
      </c>
      <c r="DB374" s="59">
        <f t="shared" si="488"/>
        <v>0</v>
      </c>
      <c r="DC374" s="59">
        <f t="shared" si="489"/>
        <v>0</v>
      </c>
      <c r="DD374" s="58">
        <f t="shared" si="490"/>
        <v>0</v>
      </c>
      <c r="DF374" s="58">
        <f t="shared" si="491"/>
        <v>0</v>
      </c>
      <c r="DH374" s="58">
        <f t="shared" si="492"/>
        <v>0</v>
      </c>
      <c r="DJ374" s="57">
        <f t="shared" si="493"/>
        <v>0</v>
      </c>
      <c r="DK374" s="57">
        <f t="shared" si="494"/>
        <v>0</v>
      </c>
      <c r="DL374" s="59">
        <f t="shared" si="495"/>
        <v>0</v>
      </c>
      <c r="DM374" s="58">
        <f t="shared" si="496"/>
        <v>0</v>
      </c>
      <c r="DO374" s="56">
        <f t="shared" si="497"/>
        <v>0</v>
      </c>
      <c r="DP374" s="14">
        <f t="shared" si="498"/>
        <v>0</v>
      </c>
      <c r="DQ374" s="59">
        <f t="shared" si="499"/>
        <v>0</v>
      </c>
      <c r="DR374" s="49">
        <f t="shared" si="500"/>
        <v>0</v>
      </c>
      <c r="DT374" s="58">
        <f t="shared" si="501"/>
        <v>0</v>
      </c>
      <c r="DU374" s="58"/>
      <c r="DV374" s="59">
        <f t="shared" si="502"/>
        <v>0</v>
      </c>
      <c r="DX374" s="58">
        <f t="shared" si="503"/>
        <v>0</v>
      </c>
      <c r="EA374" s="59">
        <f t="shared" si="504"/>
        <v>0</v>
      </c>
      <c r="EB374" s="59">
        <f t="shared" si="505"/>
        <v>0</v>
      </c>
      <c r="EC374" s="58">
        <f t="shared" si="506"/>
        <v>0</v>
      </c>
      <c r="EE374" s="29">
        <f t="shared" si="507"/>
        <v>0</v>
      </c>
      <c r="EF374" s="29">
        <f t="shared" si="508"/>
        <v>0</v>
      </c>
      <c r="EG374" s="58">
        <f t="shared" si="509"/>
        <v>0</v>
      </c>
      <c r="EI374" s="58">
        <f t="shared" si="510"/>
        <v>0</v>
      </c>
      <c r="EK374" s="59">
        <v>372</v>
      </c>
      <c r="EL374" s="59">
        <f>APE!$N$91*EO373</f>
        <v>0</v>
      </c>
      <c r="EM374" s="59">
        <f>IF(EK374&gt;APE!$O$91,0,IF(EK374&gt;APE!$P$91,IF(APE!$E$91="SAC",APE!$C$93/(APE!$O$91-APE!$P$91),IF(APE!$E$91="PRICE",IF(EK374&gt;APE!$D$91,EN374-EL374,EN374-EL374-APE!$C$95/APE!$D$91),0)),0))</f>
        <v>0</v>
      </c>
      <c r="EN374" s="59">
        <f>IF(EK374&gt;APE!$O$91,0,IF(APE!$E$91="SAC",EL374+EM374,IF(APE!$E$91="PRICE",IF(EK374&gt;APE!$P$91,APE!$C$93*APE!$G$91,EL374),0)))</f>
        <v>0</v>
      </c>
      <c r="EO374" s="59">
        <f t="shared" si="511"/>
        <v>0</v>
      </c>
    </row>
    <row r="375" spans="21:145" x14ac:dyDescent="0.25">
      <c r="AE375" s="34">
        <f>SUM(AE3:AE374)</f>
        <v>0</v>
      </c>
    </row>
  </sheetData>
  <mergeCells count="23">
    <mergeCell ref="Q17:R17"/>
    <mergeCell ref="C13:D13"/>
    <mergeCell ref="J8:K8"/>
    <mergeCell ref="DZ1:DZ2"/>
    <mergeCell ref="C14:D14"/>
    <mergeCell ref="J9:K9"/>
    <mergeCell ref="Y1:Y2"/>
    <mergeCell ref="J6:K6"/>
    <mergeCell ref="Q5:R5"/>
    <mergeCell ref="Q14:R14"/>
    <mergeCell ref="C9:D9"/>
    <mergeCell ref="Q6:R6"/>
    <mergeCell ref="J7:K7"/>
    <mergeCell ref="C8:D8"/>
    <mergeCell ref="BA1:BA2"/>
    <mergeCell ref="C7:D7"/>
    <mergeCell ref="Q13:R13"/>
    <mergeCell ref="Q16:R16"/>
    <mergeCell ref="C6:D6"/>
    <mergeCell ref="J5:K5"/>
    <mergeCell ref="CF1:CF2"/>
    <mergeCell ref="C5:D5"/>
    <mergeCell ref="Q15:R15"/>
  </mergeCells>
  <dataValidations count="11">
    <dataValidation type="list" allowBlank="1" showInputMessage="1" showErrorMessage="1" sqref="G7" xr:uid="{00000000-0002-0000-0000-000000000000}">
      <formula1>"Sim,Não"</formula1>
    </dataValidation>
    <dataValidation type="list" allowBlank="1" showInputMessage="1" showErrorMessage="1" sqref="C6" xr:uid="{00000000-0002-0000-0000-000001000000}">
      <formula1>estados</formula1>
    </dataValidation>
    <dataValidation type="list" allowBlank="1" showInputMessage="1" showErrorMessage="1" sqref="C7" xr:uid="{00000000-0002-0000-0000-000002000000}">
      <formula1>INDIRECT($C$6)</formula1>
    </dataValidation>
    <dataValidation type="list" allowBlank="1" showInputMessage="1" showErrorMessage="1" sqref="M13" xr:uid="{00000000-0002-0000-0000-000003000000}">
      <formula1>tipo_instalacao</formula1>
    </dataValidation>
    <dataValidation type="list" allowBlank="1" showInputMessage="1" showErrorMessage="1" sqref="C14" xr:uid="{00000000-0002-0000-0000-000004000000}">
      <formula1>concessionarias</formula1>
    </dataValidation>
    <dataValidation type="list" allowBlank="1" showInputMessage="1" showErrorMessage="1" sqref="M14" xr:uid="{00000000-0002-0000-0000-000005000000}"/>
    <dataValidation type="list" allowBlank="1" showInputMessage="1" showErrorMessage="1" sqref="M8" xr:uid="{00000000-0002-0000-0000-000006000000}">
      <formula1>carencia_ano_mes</formula1>
    </dataValidation>
    <dataValidation type="list" allowBlank="1" showInputMessage="1" showErrorMessage="1" sqref="M7" xr:uid="{00000000-0002-0000-0000-000007000000}">
      <formula1>prazo_ano_mes</formula1>
    </dataValidation>
    <dataValidation type="list" allowBlank="1" showInputMessage="1" showErrorMessage="1" sqref="M9" xr:uid="{00000000-0002-0000-0000-000008000000}">
      <formula1>taxa_ano_mes</formula1>
    </dataValidation>
    <dataValidation type="list" allowBlank="1" showInputMessage="1" showErrorMessage="1" sqref="N6" xr:uid="{00000000-0002-0000-0000-000009000000}">
      <formula1>tipo_financ</formula1>
    </dataValidation>
    <dataValidation type="list" allowBlank="1" showInputMessage="1" showErrorMessage="1" sqref="J9" xr:uid="{00000000-0002-0000-0000-00000A000000}">
      <formula1>tipo_pgto</formula1>
    </dataValidation>
  </dataValidation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7</vt:i4>
      </vt:variant>
    </vt:vector>
  </HeadingPairs>
  <TitlesOfParts>
    <vt:vector size="8" baseType="lpstr">
      <vt:lpstr>APE</vt:lpstr>
      <vt:lpstr>carencia_ano_mes</vt:lpstr>
      <vt:lpstr>estados</vt:lpstr>
      <vt:lpstr>prazo_ano_mes</vt:lpstr>
      <vt:lpstr>taxa_ano_mes</vt:lpstr>
      <vt:lpstr>tipo_financ</vt:lpstr>
      <vt:lpstr>tipo_instalacao</vt:lpstr>
      <vt:lpstr>tipo_pgto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Fotovoltaica</dc:creator>
  <cp:lastModifiedBy>Christopher Sauer</cp:lastModifiedBy>
  <cp:lastPrinted>2023-08-24T16:38:14Z</cp:lastPrinted>
  <dcterms:created xsi:type="dcterms:W3CDTF">2017-10-31T19:41:57Z</dcterms:created>
  <dcterms:modified xsi:type="dcterms:W3CDTF">2024-12-03T19:25:50Z</dcterms:modified>
</cp:coreProperties>
</file>