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20" yWindow="700" windowWidth="27840" windowHeight="19860" tabRatio="500" activeTab="5"/>
  </bookViews>
  <sheets>
    <sheet name="March 1 - 15" sheetId="1" r:id="rId1"/>
    <sheet name="March 16 - 31" sheetId="2" r:id="rId2"/>
    <sheet name="April 1 - 15" sheetId="3" r:id="rId3"/>
    <sheet name="April 16 - 30" sheetId="4" r:id="rId4"/>
    <sheet name="May 1 - 15" sheetId="5" r:id="rId5"/>
    <sheet name="Char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C18" i="1"/>
  <c r="B18" i="1"/>
  <c r="C17" i="1"/>
  <c r="B17" i="1"/>
  <c r="C16" i="1"/>
  <c r="B16" i="1"/>
  <c r="G19" i="2"/>
  <c r="F19" i="2"/>
  <c r="G18" i="2"/>
  <c r="F18" i="2"/>
  <c r="G17" i="2"/>
  <c r="F17" i="2"/>
  <c r="G16" i="2"/>
  <c r="F16" i="2"/>
  <c r="C18" i="2"/>
  <c r="B18" i="2"/>
  <c r="C17" i="2"/>
  <c r="B17" i="2"/>
  <c r="C16" i="2"/>
  <c r="B16" i="2"/>
  <c r="G19" i="3"/>
  <c r="F19" i="3"/>
  <c r="G18" i="3"/>
  <c r="F18" i="3"/>
  <c r="G17" i="3"/>
  <c r="F17" i="3"/>
  <c r="G16" i="3"/>
  <c r="F16" i="3"/>
  <c r="C16" i="3"/>
  <c r="C17" i="3"/>
  <c r="C18" i="3"/>
  <c r="B18" i="3"/>
  <c r="B17" i="3"/>
  <c r="B16" i="3"/>
  <c r="G16" i="4"/>
  <c r="G17" i="4"/>
  <c r="G18" i="4"/>
  <c r="G19" i="4"/>
  <c r="F19" i="4"/>
  <c r="F18" i="4"/>
  <c r="F17" i="4"/>
  <c r="F16" i="4"/>
  <c r="C16" i="4"/>
  <c r="C17" i="4"/>
  <c r="C18" i="4"/>
  <c r="B18" i="4"/>
  <c r="B17" i="4"/>
  <c r="B16" i="4"/>
  <c r="F27" i="6"/>
  <c r="F26" i="6"/>
  <c r="F25" i="6"/>
  <c r="F24" i="6"/>
  <c r="F22" i="6"/>
  <c r="F21" i="6"/>
  <c r="F20" i="6"/>
  <c r="F19" i="6"/>
  <c r="G16" i="5"/>
  <c r="G17" i="5"/>
  <c r="G18" i="5"/>
  <c r="G19" i="5"/>
  <c r="F19" i="5"/>
  <c r="F18" i="5"/>
  <c r="F17" i="5"/>
  <c r="F16" i="5"/>
  <c r="C18" i="5"/>
  <c r="F15" i="6"/>
  <c r="C17" i="5"/>
  <c r="F14" i="6"/>
  <c r="C16" i="5"/>
  <c r="F13" i="6"/>
  <c r="B18" i="5"/>
  <c r="F11" i="6"/>
  <c r="B17" i="5"/>
  <c r="F10" i="6"/>
  <c r="B16" i="5"/>
  <c r="F9" i="6"/>
  <c r="E27" i="6"/>
  <c r="E26" i="6"/>
  <c r="E25" i="6"/>
  <c r="E24" i="6"/>
  <c r="E22" i="6"/>
  <c r="E21" i="6"/>
  <c r="E20" i="6"/>
  <c r="E19" i="6"/>
  <c r="D27" i="6"/>
  <c r="D26" i="6"/>
  <c r="D25" i="6"/>
  <c r="D24" i="6"/>
  <c r="D22" i="6"/>
  <c r="D21" i="6"/>
  <c r="D20" i="6"/>
  <c r="D19" i="6"/>
  <c r="C27" i="6"/>
  <c r="C26" i="6"/>
  <c r="C25" i="6"/>
  <c r="C24" i="6"/>
  <c r="B27" i="6"/>
  <c r="B26" i="6"/>
  <c r="B25" i="6"/>
  <c r="B24" i="6"/>
  <c r="C22" i="6"/>
  <c r="C21" i="6"/>
  <c r="C20" i="6"/>
  <c r="C19" i="6"/>
  <c r="B22" i="6"/>
  <c r="B21" i="6"/>
  <c r="B20" i="6"/>
  <c r="B19" i="6"/>
  <c r="C15" i="6"/>
  <c r="C14" i="6"/>
  <c r="D15" i="6"/>
  <c r="D14" i="6"/>
  <c r="E15" i="6"/>
  <c r="E14" i="6"/>
  <c r="E13" i="6"/>
  <c r="D13" i="6"/>
  <c r="C13" i="6"/>
  <c r="E11" i="6"/>
  <c r="E10" i="6"/>
  <c r="D11" i="6"/>
  <c r="D10" i="6"/>
  <c r="C11" i="6"/>
  <c r="C10" i="6"/>
  <c r="B15" i="6"/>
  <c r="B14" i="6"/>
  <c r="B13" i="6"/>
  <c r="B11" i="6"/>
  <c r="B10" i="6"/>
  <c r="E9" i="6"/>
  <c r="D9" i="6"/>
  <c r="C9" i="6"/>
  <c r="B9" i="6"/>
  <c r="F3" i="6"/>
  <c r="F4" i="6"/>
  <c r="F7" i="1"/>
  <c r="G7" i="1"/>
  <c r="C10" i="1"/>
  <c r="B3" i="6"/>
  <c r="H7" i="1"/>
  <c r="I7" i="1"/>
  <c r="C11" i="1"/>
  <c r="B4" i="6"/>
  <c r="C3" i="6"/>
  <c r="D3" i="6"/>
  <c r="E3" i="6"/>
  <c r="C4" i="6"/>
  <c r="D4" i="6"/>
  <c r="E4" i="6"/>
  <c r="B5" i="6"/>
  <c r="D2" i="6"/>
  <c r="E2" i="6"/>
  <c r="F2" i="6"/>
  <c r="C2" i="6"/>
  <c r="B7" i="1"/>
  <c r="D7" i="1"/>
  <c r="C7" i="1"/>
  <c r="E7" i="1"/>
  <c r="C9" i="1"/>
  <c r="B2" i="6"/>
  <c r="H7" i="2"/>
  <c r="I7" i="2"/>
  <c r="C11" i="2"/>
  <c r="F7" i="2"/>
  <c r="G7" i="2"/>
  <c r="C10" i="2"/>
  <c r="B7" i="2"/>
  <c r="D7" i="2"/>
  <c r="C7" i="2"/>
  <c r="E7" i="2"/>
  <c r="C9" i="2"/>
  <c r="H7" i="3"/>
  <c r="I7" i="3"/>
  <c r="C11" i="3"/>
  <c r="F7" i="3"/>
  <c r="G7" i="3"/>
  <c r="C10" i="3"/>
  <c r="B7" i="3"/>
  <c r="D7" i="3"/>
  <c r="C7" i="3"/>
  <c r="E7" i="3"/>
  <c r="C9" i="3"/>
  <c r="H7" i="4"/>
  <c r="I7" i="4"/>
  <c r="C11" i="4"/>
  <c r="F7" i="4"/>
  <c r="G7" i="4"/>
  <c r="C10" i="4"/>
  <c r="B7" i="4"/>
  <c r="D7" i="4"/>
  <c r="C7" i="4"/>
  <c r="E7" i="4"/>
  <c r="C9" i="4"/>
  <c r="C11" i="5"/>
  <c r="C10" i="5"/>
  <c r="I7" i="5"/>
  <c r="H7" i="5"/>
  <c r="G7" i="5"/>
  <c r="F7" i="5"/>
  <c r="C9" i="5"/>
  <c r="E7" i="5"/>
  <c r="D7" i="5"/>
  <c r="C7" i="5"/>
  <c r="B7" i="5"/>
</calcChain>
</file>

<file path=xl/sharedStrings.xml><?xml version="1.0" encoding="utf-8"?>
<sst xmlns="http://schemas.openxmlformats.org/spreadsheetml/2006/main" count="263" uniqueCount="42">
  <si>
    <t>SPAM</t>
  </si>
  <si>
    <t>HAM</t>
  </si>
  <si>
    <t>March 1 - 15</t>
  </si>
  <si>
    <t>March 16 - 31</t>
  </si>
  <si>
    <t>April 1 - 15</t>
  </si>
  <si>
    <t>April 16 - 30</t>
  </si>
  <si>
    <t>May 1 - 15</t>
  </si>
  <si>
    <t>Original</t>
  </si>
  <si>
    <t>False Positive</t>
  </si>
  <si>
    <t>False Negative</t>
  </si>
  <si>
    <t>Set 1</t>
  </si>
  <si>
    <t>Set 2</t>
  </si>
  <si>
    <t>Set 3</t>
  </si>
  <si>
    <t>Training</t>
  </si>
  <si>
    <t>Testing</t>
  </si>
  <si>
    <t>NA</t>
  </si>
  <si>
    <t xml:space="preserve">Testing </t>
  </si>
  <si>
    <t>% Correct</t>
  </si>
  <si>
    <t>Test SPAM</t>
  </si>
  <si>
    <t>Test HAM</t>
  </si>
  <si>
    <t>Significant Attributes</t>
  </si>
  <si>
    <t>SPAM %</t>
  </si>
  <si>
    <t>URLS</t>
  </si>
  <si>
    <t>Degree spam</t>
  </si>
  <si>
    <t>URLs</t>
  </si>
  <si>
    <t>URL %</t>
  </si>
  <si>
    <t>Domain matching degree</t>
  </si>
  <si>
    <t>Degree SPAM</t>
  </si>
  <si>
    <t>IP</t>
  </si>
  <si>
    <t>Degree Domains Match</t>
  </si>
  <si>
    <t>Degree Spam</t>
  </si>
  <si>
    <t>Total</t>
  </si>
  <si>
    <t>Content Type</t>
  </si>
  <si>
    <t>Mixed(3)</t>
  </si>
  <si>
    <t>HTML(1)</t>
  </si>
  <si>
    <t>Text(2)</t>
  </si>
  <si>
    <t>Attachments</t>
  </si>
  <si>
    <t>None(1)</t>
  </si>
  <si>
    <t>Non-text(3)</t>
  </si>
  <si>
    <t>Mixed(4)</t>
  </si>
  <si>
    <t>Type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</si>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</sst>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0" fontId="0" fillId="0" borderId="0" xfId="1" applyNumberFormat="1" applyFont="1"/>
    <xf numFmtId="10" fontId="0" fillId="0" borderId="0" xfId="0" applyNumberFormat="1"/>
    <xf numFmtId="9" fontId="4" fillId="0" borderId="0" xfId="1" applyFon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2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Correctly</a:t>
            </a:r>
            <a:r>
              <a:rPr lang="en-US" baseline="0"/>
              <a:t> Classified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Charts!$B$1:$F$1</c:f>
              <c:strCache>
                <c:ptCount val="5"/>
                <c:pt idx="0">
                  <c:v>March 1 - 15</c:v>
                </c:pt>
                <c:pt idx="1">
                  <c:v>March 16 - 31</c:v>
                </c:pt>
                <c:pt idx="2">
                  <c:v>April 1 - 15</c:v>
                </c:pt>
                <c:pt idx="3">
                  <c:v>April 16 - 30</c:v>
                </c:pt>
                <c:pt idx="4">
                  <c:v>May 1 - 15</c:v>
                </c:pt>
              </c:strCache>
            </c:strRef>
          </c:cat>
          <c:val>
            <c:numRef>
              <c:f>Charts!$B$2:$F$2</c:f>
              <c:numCache>
                <c:formatCode>0.00%</c:formatCode>
                <c:ptCount val="5"/>
                <c:pt idx="0">
                  <c:v>0.959610027855153</c:v>
                </c:pt>
                <c:pt idx="1">
                  <c:v>0.98043893129771</c:v>
                </c:pt>
                <c:pt idx="2">
                  <c:v>0.972689075630252</c:v>
                </c:pt>
                <c:pt idx="3">
                  <c:v>0.966824644549763</c:v>
                </c:pt>
                <c:pt idx="4">
                  <c:v>0.961031833150384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Test SPAM</c:v>
                </c:pt>
              </c:strCache>
            </c:strRef>
          </c:tx>
          <c:cat>
            <c:strRef>
              <c:f>Charts!$B$1:$F$1</c:f>
              <c:strCache>
                <c:ptCount val="5"/>
                <c:pt idx="0">
                  <c:v>March 1 - 15</c:v>
                </c:pt>
                <c:pt idx="1">
                  <c:v>March 16 - 31</c:v>
                </c:pt>
                <c:pt idx="2">
                  <c:v>April 1 - 15</c:v>
                </c:pt>
                <c:pt idx="3">
                  <c:v>April 16 - 30</c:v>
                </c:pt>
                <c:pt idx="4">
                  <c:v>May 1 - 15</c:v>
                </c:pt>
              </c:strCache>
            </c:strRef>
          </c:cat>
          <c:val>
            <c:numRef>
              <c:f>Charts!$B$3:$F$3</c:f>
              <c:numCache>
                <c:formatCode>0.00%</c:formatCode>
                <c:ptCount val="5"/>
                <c:pt idx="0">
                  <c:v>0.839572192513369</c:v>
                </c:pt>
                <c:pt idx="1">
                  <c:v>0.840616966580977</c:v>
                </c:pt>
                <c:pt idx="2">
                  <c:v>0.8775</c:v>
                </c:pt>
                <c:pt idx="3">
                  <c:v>0.860824742268041</c:v>
                </c:pt>
                <c:pt idx="4">
                  <c:v>0.778082191780822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Test HAM</c:v>
                </c:pt>
              </c:strCache>
            </c:strRef>
          </c:tx>
          <c:cat>
            <c:strRef>
              <c:f>Charts!$B$1:$F$1</c:f>
              <c:strCache>
                <c:ptCount val="5"/>
                <c:pt idx="0">
                  <c:v>March 1 - 15</c:v>
                </c:pt>
                <c:pt idx="1">
                  <c:v>March 16 - 31</c:v>
                </c:pt>
                <c:pt idx="2">
                  <c:v>April 1 - 15</c:v>
                </c:pt>
                <c:pt idx="3">
                  <c:v>April 16 - 30</c:v>
                </c:pt>
                <c:pt idx="4">
                  <c:v>May 1 - 15</c:v>
                </c:pt>
              </c:strCache>
            </c:strRef>
          </c:cat>
          <c:val>
            <c:numRef>
              <c:f>Charts!$B$4:$F$4</c:f>
              <c:numCache>
                <c:formatCode>0.00%</c:formatCode>
                <c:ptCount val="5"/>
                <c:pt idx="0">
                  <c:v>0.831395348837209</c:v>
                </c:pt>
                <c:pt idx="1">
                  <c:v>0.652503793626707</c:v>
                </c:pt>
                <c:pt idx="2">
                  <c:v>0.914855072463768</c:v>
                </c:pt>
                <c:pt idx="3">
                  <c:v>0.910087719298246</c:v>
                </c:pt>
                <c:pt idx="4">
                  <c:v>0.89010989010989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94312"/>
        <c:axId val="2115797288"/>
      </c:lineChart>
      <c:catAx>
        <c:axId val="2115794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797288"/>
        <c:crosses val="autoZero"/>
        <c:auto val="1"/>
        <c:lblAlgn val="ctr"/>
        <c:lblOffset val="100"/>
        <c:noMultiLvlLbl val="0"/>
      </c:catAx>
      <c:valAx>
        <c:axId val="2115797288"/>
        <c:scaling>
          <c:orientation val="minMax"/>
          <c:max val="1.0001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11579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HAM Attachments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Charts!$A$24</c:f>
              <c:strCache>
                <c:ptCount val="1"/>
                <c:pt idx="0">
                  <c:v>None(1)</c:v>
                </c:pt>
              </c:strCache>
            </c:strRef>
          </c:tx>
          <c:val>
            <c:numRef>
              <c:f>Charts!$B$24:$F$24</c:f>
              <c:numCache>
                <c:formatCode>0.0%</c:formatCode>
                <c:ptCount val="5"/>
                <c:pt idx="0">
                  <c:v>0.501392757660167</c:v>
                </c:pt>
                <c:pt idx="1">
                  <c:v>0.360687022900763</c:v>
                </c:pt>
                <c:pt idx="2">
                  <c:v>0.40546218487395</c:v>
                </c:pt>
                <c:pt idx="3">
                  <c:v>0.453791469194313</c:v>
                </c:pt>
                <c:pt idx="4">
                  <c:v>0.378704720087816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Charts!$A$25</c:f>
              <c:strCache>
                <c:ptCount val="1"/>
                <c:pt idx="0">
                  <c:v>Text(2)</c:v>
                </c:pt>
              </c:strCache>
            </c:strRef>
          </c:tx>
          <c:val>
            <c:numRef>
              <c:f>Charts!$B$25:$F$25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Charts!$A$26</c:f>
              <c:strCache>
                <c:ptCount val="1"/>
                <c:pt idx="0">
                  <c:v>Non-text(3)</c:v>
                </c:pt>
              </c:strCache>
            </c:strRef>
          </c:tx>
          <c:val>
            <c:numRef>
              <c:f>Charts!$B$26:$F$26</c:f>
              <c:numCache>
                <c:formatCode>0.0%</c:formatCode>
                <c:ptCount val="5"/>
                <c:pt idx="0">
                  <c:v>0.0139275766016713</c:v>
                </c:pt>
                <c:pt idx="1">
                  <c:v>0.00763358778625954</c:v>
                </c:pt>
                <c:pt idx="2">
                  <c:v>0.0147058823529412</c:v>
                </c:pt>
                <c:pt idx="3">
                  <c:v>0.00473933649289099</c:v>
                </c:pt>
                <c:pt idx="4">
                  <c:v>0.0197585071350165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Charts!$A$27</c:f>
              <c:strCache>
                <c:ptCount val="1"/>
                <c:pt idx="0">
                  <c:v>Mixed(4)</c:v>
                </c:pt>
              </c:strCache>
            </c:strRef>
          </c:tx>
          <c:val>
            <c:numRef>
              <c:f>Charts!$B$27:$F$27</c:f>
              <c:numCache>
                <c:formatCode>0.0%</c:formatCode>
                <c:ptCount val="5"/>
                <c:pt idx="0">
                  <c:v>0.00557103064066852</c:v>
                </c:pt>
                <c:pt idx="1">
                  <c:v>0.00286259541984733</c:v>
                </c:pt>
                <c:pt idx="2">
                  <c:v>0.0</c:v>
                </c:pt>
                <c:pt idx="3">
                  <c:v>0.00118483412322275</c:v>
                </c:pt>
                <c:pt idx="4">
                  <c:v>0.0021953896816685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84840"/>
        <c:axId val="2134663944"/>
      </c:lineChart>
      <c:catAx>
        <c:axId val="2134584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663944"/>
        <c:crosses val="autoZero"/>
        <c:auto val="1"/>
        <c:lblAlgn val="ctr"/>
        <c:lblOffset val="100"/>
        <c:noMultiLvlLbl val="0"/>
      </c:catAx>
      <c:valAx>
        <c:axId val="21346639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%" sourceLinked="1"/>
        <c:majorTickMark val="none"/>
        <c:minorTickMark val="none"/>
        <c:tickLblPos val="nextTo"/>
        <c:crossAx val="213458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Attachments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Charts!$A$19</c:f>
              <c:strCache>
                <c:ptCount val="1"/>
                <c:pt idx="0">
                  <c:v>None(1)</c:v>
                </c:pt>
              </c:strCache>
            </c:strRef>
          </c:tx>
          <c:val>
            <c:numRef>
              <c:f>Charts!$B$19:$F$19</c:f>
              <c:numCache>
                <c:formatCode>0.0%</c:formatCode>
                <c:ptCount val="5"/>
                <c:pt idx="0">
                  <c:v>0.476323119777159</c:v>
                </c:pt>
                <c:pt idx="1">
                  <c:v>0.62118320610687</c:v>
                </c:pt>
                <c:pt idx="2">
                  <c:v>0.570378151260504</c:v>
                </c:pt>
                <c:pt idx="3">
                  <c:v>0.53436018957346</c:v>
                </c:pt>
                <c:pt idx="4">
                  <c:v>0.569703622392975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Charts!$A$20</c:f>
              <c:strCache>
                <c:ptCount val="1"/>
                <c:pt idx="0">
                  <c:v>Text(2)</c:v>
                </c:pt>
              </c:strCache>
            </c:strRef>
          </c:tx>
          <c:val>
            <c:numRef>
              <c:f>Charts!$B$20:$F$20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Charts!$A$21</c:f>
              <c:strCache>
                <c:ptCount val="1"/>
                <c:pt idx="0">
                  <c:v>Non-text(3)</c:v>
                </c:pt>
              </c:strCache>
            </c:strRef>
          </c:tx>
          <c:val>
            <c:numRef>
              <c:f>Charts!$B$21:$F$21</c:f>
              <c:numCache>
                <c:formatCode>0.0%</c:formatCode>
                <c:ptCount val="5"/>
                <c:pt idx="0">
                  <c:v>0.00278551532033426</c:v>
                </c:pt>
                <c:pt idx="1">
                  <c:v>0.00763358778625954</c:v>
                </c:pt>
                <c:pt idx="2">
                  <c:v>0.00945378151260504</c:v>
                </c:pt>
                <c:pt idx="3">
                  <c:v>0.00592417061611374</c:v>
                </c:pt>
                <c:pt idx="4">
                  <c:v>0.0296377607025247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Charts!$A$22</c:f>
              <c:strCache>
                <c:ptCount val="1"/>
                <c:pt idx="0">
                  <c:v>Mixed(4)</c:v>
                </c:pt>
              </c:strCache>
            </c:strRef>
          </c:tx>
          <c:val>
            <c:numRef>
              <c:f>Charts!$B$22:$F$22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53176"/>
        <c:axId val="2137856088"/>
      </c:lineChart>
      <c:catAx>
        <c:axId val="2137853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856088"/>
        <c:crosses val="autoZero"/>
        <c:auto val="1"/>
        <c:lblAlgn val="ctr"/>
        <c:lblOffset val="100"/>
        <c:noMultiLvlLbl val="0"/>
      </c:catAx>
      <c:valAx>
        <c:axId val="21378560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%" sourceLinked="1"/>
        <c:majorTickMark val="none"/>
        <c:minorTickMark val="none"/>
        <c:tickLblPos val="nextTo"/>
        <c:crossAx val="21378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Type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Charts!$A$9</c:f>
              <c:strCache>
                <c:ptCount val="1"/>
                <c:pt idx="0">
                  <c:v>HTML(1)</c:v>
                </c:pt>
              </c:strCache>
            </c:strRef>
          </c:tx>
          <c:val>
            <c:numRef>
              <c:f>Charts!$B$9:$F$9</c:f>
              <c:numCache>
                <c:formatCode>0.0%</c:formatCode>
                <c:ptCount val="5"/>
                <c:pt idx="0">
                  <c:v>0.144846796657382</c:v>
                </c:pt>
                <c:pt idx="1">
                  <c:v>0.227099236641221</c:v>
                </c:pt>
                <c:pt idx="2">
                  <c:v>0.171218487394958</c:v>
                </c:pt>
                <c:pt idx="3">
                  <c:v>0.195497630331754</c:v>
                </c:pt>
                <c:pt idx="4">
                  <c:v>0.25576289791438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Charts!$A$10</c:f>
              <c:strCache>
                <c:ptCount val="1"/>
                <c:pt idx="0">
                  <c:v>Text(2)</c:v>
                </c:pt>
              </c:strCache>
            </c:strRef>
          </c:tx>
          <c:val>
            <c:numRef>
              <c:f>Charts!$B$10:$F$10</c:f>
              <c:numCache>
                <c:formatCode>0.0%</c:formatCode>
                <c:ptCount val="5"/>
                <c:pt idx="0">
                  <c:v>0.334261838440111</c:v>
                </c:pt>
                <c:pt idx="1">
                  <c:v>0.395038167938931</c:v>
                </c:pt>
                <c:pt idx="2">
                  <c:v>0.403361344537815</c:v>
                </c:pt>
                <c:pt idx="3">
                  <c:v>0.341232227488152</c:v>
                </c:pt>
                <c:pt idx="4">
                  <c:v>0.317233809001098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Charts!$A$11</c:f>
              <c:strCache>
                <c:ptCount val="1"/>
                <c:pt idx="0">
                  <c:v>Mixed(3)</c:v>
                </c:pt>
              </c:strCache>
            </c:strRef>
          </c:tx>
          <c:val>
            <c:numRef>
              <c:f>Charts!$B$11:$F$11</c:f>
              <c:numCache>
                <c:formatCode>0.0%</c:formatCode>
                <c:ptCount val="5"/>
                <c:pt idx="0">
                  <c:v>0.0</c:v>
                </c:pt>
                <c:pt idx="1">
                  <c:v>0.0066793893129771</c:v>
                </c:pt>
                <c:pt idx="2">
                  <c:v>0.00525210084033613</c:v>
                </c:pt>
                <c:pt idx="3">
                  <c:v>0.00355450236966825</c:v>
                </c:pt>
                <c:pt idx="4">
                  <c:v>0.0263446761800219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65896"/>
        <c:axId val="-2146562808"/>
      </c:lineChart>
      <c:catAx>
        <c:axId val="-2146565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562808"/>
        <c:crosses val="autoZero"/>
        <c:auto val="1"/>
        <c:lblAlgn val="ctr"/>
        <c:lblOffset val="100"/>
        <c:noMultiLvlLbl val="0"/>
      </c:catAx>
      <c:valAx>
        <c:axId val="-21465628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%" sourceLinked="1"/>
        <c:majorTickMark val="none"/>
        <c:minorTickMark val="none"/>
        <c:tickLblPos val="nextTo"/>
        <c:crossAx val="-214656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Ham Type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Charts!$A$13</c:f>
              <c:strCache>
                <c:ptCount val="1"/>
                <c:pt idx="0">
                  <c:v>HTML(1)</c:v>
                </c:pt>
              </c:strCache>
            </c:strRef>
          </c:tx>
          <c:val>
            <c:numRef>
              <c:f>Charts!$B$13:$F$13</c:f>
              <c:numCache>
                <c:formatCode>0.0%</c:formatCode>
                <c:ptCount val="5"/>
                <c:pt idx="0">
                  <c:v>0.0947075208913649</c:v>
                </c:pt>
                <c:pt idx="1">
                  <c:v>0.0477099236641221</c:v>
                </c:pt>
                <c:pt idx="2">
                  <c:v>0.0735294117647059</c:v>
                </c:pt>
                <c:pt idx="3">
                  <c:v>0.0971563981042654</c:v>
                </c:pt>
                <c:pt idx="4">
                  <c:v>0.11635565312843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Charts!$A$14</c:f>
              <c:strCache>
                <c:ptCount val="1"/>
                <c:pt idx="0">
                  <c:v>Text(2)</c:v>
                </c:pt>
              </c:strCache>
            </c:strRef>
          </c:tx>
          <c:val>
            <c:numRef>
              <c:f>Charts!$B$14:$F$14</c:f>
              <c:numCache>
                <c:formatCode>0.0%</c:formatCode>
                <c:ptCount val="5"/>
                <c:pt idx="0">
                  <c:v>0.406685236768802</c:v>
                </c:pt>
                <c:pt idx="1">
                  <c:v>0.316793893129771</c:v>
                </c:pt>
                <c:pt idx="2">
                  <c:v>0.329831932773109</c:v>
                </c:pt>
                <c:pt idx="3">
                  <c:v>0.350710900473934</c:v>
                </c:pt>
                <c:pt idx="4">
                  <c:v>0.264544456641054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Charts!$A$15</c:f>
              <c:strCache>
                <c:ptCount val="1"/>
                <c:pt idx="0">
                  <c:v>Mixed(3)</c:v>
                </c:pt>
              </c:strCache>
            </c:strRef>
          </c:tx>
          <c:val>
            <c:numRef>
              <c:f>Charts!$B$15:$F$15</c:f>
              <c:numCache>
                <c:formatCode>0.0%</c:formatCode>
                <c:ptCount val="5"/>
                <c:pt idx="0">
                  <c:v>0.0194986072423398</c:v>
                </c:pt>
                <c:pt idx="1">
                  <c:v>0.0066793893129771</c:v>
                </c:pt>
                <c:pt idx="2">
                  <c:v>0.0168067226890756</c:v>
                </c:pt>
                <c:pt idx="3">
                  <c:v>0.0118483412322275</c:v>
                </c:pt>
                <c:pt idx="4">
                  <c:v>0.0197585071350165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50728"/>
        <c:axId val="2135924456"/>
      </c:lineChart>
      <c:catAx>
        <c:axId val="-2144150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5924456"/>
        <c:crosses val="autoZero"/>
        <c:auto val="1"/>
        <c:lblAlgn val="ctr"/>
        <c:lblOffset val="100"/>
        <c:noMultiLvlLbl val="0"/>
      </c:catAx>
      <c:valAx>
        <c:axId val="2135924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%" sourceLinked="1"/>
        <c:majorTickMark val="none"/>
        <c:minorTickMark val="none"/>
        <c:tickLblPos val="nextTo"/>
        <c:crossAx val="-21441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</xdr:colOff>
      <xdr:row>0</xdr:row>
      <xdr:rowOff>93133</xdr:rowOff>
    </xdr:from>
    <xdr:to>
      <xdr:col>11</xdr:col>
      <xdr:colOff>548216</xdr:colOff>
      <xdr:row>15</xdr:row>
      <xdr:rowOff>173566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31</xdr:row>
      <xdr:rowOff>169333</xdr:rowOff>
    </xdr:from>
    <xdr:to>
      <xdr:col>11</xdr:col>
      <xdr:colOff>601133</xdr:colOff>
      <xdr:row>45</xdr:row>
      <xdr:rowOff>186266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93134</xdr:colOff>
      <xdr:row>17</xdr:row>
      <xdr:rowOff>25399</xdr:rowOff>
    </xdr:from>
    <xdr:to>
      <xdr:col>11</xdr:col>
      <xdr:colOff>516467</xdr:colOff>
      <xdr:row>31</xdr:row>
      <xdr:rowOff>42333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27</xdr:row>
      <xdr:rowOff>160867</xdr:rowOff>
    </xdr:from>
    <xdr:to>
      <xdr:col>5</xdr:col>
      <xdr:colOff>778933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42</xdr:row>
      <xdr:rowOff>126999</xdr:rowOff>
    </xdr:from>
    <xdr:to>
      <xdr:col>5</xdr:col>
      <xdr:colOff>804333</xdr:colOff>
      <xdr:row>56</xdr:row>
      <xdr:rowOff>143932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F16" sqref="F16:G19"/>
    </sheetView>
  </sheetViews>
  <sheetFormatPr baseColWidth="10" defaultRowHeight="15" x14ac:dyDescent="0"/>
  <cols>
    <col min="1" max="1" width="12.5" bestFit="1" customWidth="1"/>
    <col min="3" max="3" width="12.1640625" bestFit="1" customWidth="1"/>
    <col min="4" max="4" width="14" bestFit="1" customWidth="1"/>
    <col min="5" max="5" width="13" bestFit="1" customWidth="1"/>
    <col min="6" max="6" width="14" bestFit="1" customWidth="1"/>
    <col min="7" max="7" width="12.1640625" bestFit="1" customWidth="1"/>
    <col min="9" max="9" width="13" bestFit="1" customWidth="1"/>
  </cols>
  <sheetData>
    <row r="1" spans="1:9">
      <c r="B1" t="s">
        <v>13</v>
      </c>
      <c r="F1" t="s">
        <v>14</v>
      </c>
    </row>
    <row r="2" spans="1:9">
      <c r="B2" t="s">
        <v>0</v>
      </c>
      <c r="C2" t="s">
        <v>8</v>
      </c>
      <c r="D2" t="s">
        <v>1</v>
      </c>
      <c r="E2" t="s">
        <v>9</v>
      </c>
      <c r="F2" t="s">
        <v>0</v>
      </c>
      <c r="G2" t="s">
        <v>8</v>
      </c>
      <c r="H2" t="s">
        <v>1</v>
      </c>
      <c r="I2" t="s">
        <v>9</v>
      </c>
    </row>
    <row r="3" spans="1:9">
      <c r="A3" t="s">
        <v>7</v>
      </c>
      <c r="B3">
        <v>172</v>
      </c>
      <c r="C3">
        <v>0</v>
      </c>
      <c r="D3">
        <v>187</v>
      </c>
      <c r="E3">
        <v>0</v>
      </c>
      <c r="F3" s="1" t="s">
        <v>15</v>
      </c>
      <c r="G3" s="1" t="s">
        <v>15</v>
      </c>
      <c r="H3" s="1" t="s">
        <v>15</v>
      </c>
      <c r="I3" s="1" t="s">
        <v>15</v>
      </c>
    </row>
    <row r="4" spans="1:9">
      <c r="A4" t="s">
        <v>10</v>
      </c>
      <c r="B4">
        <v>124</v>
      </c>
      <c r="C4">
        <v>8</v>
      </c>
      <c r="D4">
        <v>114</v>
      </c>
      <c r="E4">
        <v>2</v>
      </c>
      <c r="F4">
        <v>47</v>
      </c>
      <c r="G4">
        <v>8</v>
      </c>
      <c r="H4">
        <v>49</v>
      </c>
      <c r="I4">
        <v>7</v>
      </c>
    </row>
    <row r="5" spans="1:9">
      <c r="A5" t="s">
        <v>11</v>
      </c>
      <c r="B5">
        <v>125</v>
      </c>
      <c r="C5">
        <v>1</v>
      </c>
      <c r="D5">
        <v>102</v>
      </c>
      <c r="E5">
        <v>6</v>
      </c>
      <c r="F5">
        <v>51</v>
      </c>
      <c r="G5">
        <v>10</v>
      </c>
      <c r="H5">
        <v>47</v>
      </c>
      <c r="I5">
        <v>17</v>
      </c>
    </row>
    <row r="6" spans="1:9">
      <c r="A6" t="s">
        <v>12</v>
      </c>
      <c r="B6">
        <v>107</v>
      </c>
      <c r="C6">
        <v>9</v>
      </c>
      <c r="D6">
        <v>117</v>
      </c>
      <c r="E6">
        <v>3</v>
      </c>
      <c r="F6">
        <v>59</v>
      </c>
      <c r="G6">
        <v>12</v>
      </c>
      <c r="H6">
        <v>47</v>
      </c>
      <c r="I6">
        <v>5</v>
      </c>
    </row>
    <row r="7" spans="1:9">
      <c r="B7">
        <f t="shared" ref="B7:I7" si="0">SUM(B4:B6)</f>
        <v>356</v>
      </c>
      <c r="C7">
        <f t="shared" si="0"/>
        <v>18</v>
      </c>
      <c r="D7">
        <f t="shared" si="0"/>
        <v>333</v>
      </c>
      <c r="E7">
        <f t="shared" si="0"/>
        <v>11</v>
      </c>
      <c r="F7">
        <f t="shared" si="0"/>
        <v>157</v>
      </c>
      <c r="G7">
        <f t="shared" si="0"/>
        <v>30</v>
      </c>
      <c r="H7">
        <f t="shared" si="0"/>
        <v>143</v>
      </c>
      <c r="I7">
        <f t="shared" si="0"/>
        <v>29</v>
      </c>
    </row>
    <row r="8" spans="1:9">
      <c r="B8" t="s">
        <v>17</v>
      </c>
      <c r="G8" t="s">
        <v>20</v>
      </c>
    </row>
    <row r="9" spans="1:9">
      <c r="B9" t="s">
        <v>13</v>
      </c>
      <c r="C9" s="2">
        <f>(B7+D7)/SUM(B7:E7)</f>
        <v>0.95961002785515326</v>
      </c>
      <c r="G9" t="s">
        <v>22</v>
      </c>
    </row>
    <row r="10" spans="1:9">
      <c r="B10" t="s">
        <v>18</v>
      </c>
      <c r="C10" s="2">
        <f>F7/(F7+G7)</f>
        <v>0.83957219251336901</v>
      </c>
      <c r="G10" t="s">
        <v>21</v>
      </c>
    </row>
    <row r="11" spans="1:9">
      <c r="B11" t="s">
        <v>19</v>
      </c>
      <c r="C11" s="2">
        <f>H7/(H7+I7)</f>
        <v>0.83139534883720934</v>
      </c>
      <c r="G11" t="s">
        <v>23</v>
      </c>
    </row>
    <row r="14" spans="1:9">
      <c r="B14" t="s">
        <v>32</v>
      </c>
      <c r="F14" t="s">
        <v>36</v>
      </c>
    </row>
    <row r="15" spans="1:9">
      <c r="B15" t="s">
        <v>0</v>
      </c>
      <c r="C15" t="s">
        <v>1</v>
      </c>
      <c r="F15" t="s">
        <v>0</v>
      </c>
      <c r="G15" t="s">
        <v>1</v>
      </c>
    </row>
    <row r="16" spans="1:9">
      <c r="A16" s="1" t="s">
        <v>34</v>
      </c>
      <c r="B16" s="5">
        <f>B21/359</f>
        <v>0.14484679665738162</v>
      </c>
      <c r="C16" s="5">
        <f t="shared" ref="C16:C18" si="1">C21/359</f>
        <v>9.4707520891364902E-2</v>
      </c>
      <c r="E16" t="s">
        <v>37</v>
      </c>
      <c r="F16" s="5">
        <f t="shared" ref="F16:G16" si="2">F21/359</f>
        <v>0.4763231197771588</v>
      </c>
      <c r="G16" s="5">
        <f t="shared" si="2"/>
        <v>0.50139275766016711</v>
      </c>
    </row>
    <row r="17" spans="1:7">
      <c r="A17" s="1" t="s">
        <v>35</v>
      </c>
      <c r="B17" s="5">
        <f t="shared" ref="B17:C17" si="3">B22/359</f>
        <v>0.33426183844011143</v>
      </c>
      <c r="C17" s="5">
        <f t="shared" si="1"/>
        <v>0.40668523676880225</v>
      </c>
      <c r="E17" t="s">
        <v>35</v>
      </c>
      <c r="F17" s="5">
        <f t="shared" ref="F17:G17" si="4">F22/359</f>
        <v>0</v>
      </c>
      <c r="G17" s="5">
        <f t="shared" si="4"/>
        <v>0</v>
      </c>
    </row>
    <row r="18" spans="1:7">
      <c r="A18" s="1" t="s">
        <v>33</v>
      </c>
      <c r="B18" s="5">
        <f t="shared" ref="B18:C18" si="5">B23/359</f>
        <v>0</v>
      </c>
      <c r="C18" s="5">
        <f t="shared" si="1"/>
        <v>1.9498607242339833E-2</v>
      </c>
      <c r="E18" t="s">
        <v>38</v>
      </c>
      <c r="F18" s="5">
        <f t="shared" ref="F18:G18" si="6">F23/359</f>
        <v>2.7855153203342618E-3</v>
      </c>
      <c r="G18" s="5">
        <f t="shared" si="6"/>
        <v>1.3927576601671309E-2</v>
      </c>
    </row>
    <row r="19" spans="1:7">
      <c r="E19" t="s">
        <v>39</v>
      </c>
      <c r="F19" s="5">
        <f t="shared" ref="F19:G19" si="7">F24/359</f>
        <v>0</v>
      </c>
      <c r="G19" s="5">
        <f t="shared" si="7"/>
        <v>5.5710306406685237E-3</v>
      </c>
    </row>
    <row r="21" spans="1:7">
      <c r="A21" s="1" t="s">
        <v>34</v>
      </c>
      <c r="B21">
        <v>52</v>
      </c>
      <c r="C21">
        <v>34</v>
      </c>
      <c r="E21" t="s">
        <v>37</v>
      </c>
      <c r="F21">
        <v>171</v>
      </c>
      <c r="G21">
        <v>180</v>
      </c>
    </row>
    <row r="22" spans="1:7">
      <c r="A22" s="1" t="s">
        <v>35</v>
      </c>
      <c r="B22">
        <v>120</v>
      </c>
      <c r="C22">
        <v>146</v>
      </c>
      <c r="E22" t="s">
        <v>35</v>
      </c>
      <c r="F22">
        <v>0</v>
      </c>
      <c r="G22">
        <v>0</v>
      </c>
    </row>
    <row r="23" spans="1:7">
      <c r="A23" s="1" t="s">
        <v>33</v>
      </c>
      <c r="B23">
        <v>0</v>
      </c>
      <c r="C23">
        <v>7</v>
      </c>
      <c r="E23" t="s">
        <v>38</v>
      </c>
      <c r="F23">
        <v>1</v>
      </c>
      <c r="G23">
        <v>5</v>
      </c>
    </row>
    <row r="24" spans="1:7">
      <c r="E24" t="s">
        <v>39</v>
      </c>
      <c r="F24">
        <v>0</v>
      </c>
      <c r="G24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F16" sqref="F16:G19"/>
    </sheetView>
  </sheetViews>
  <sheetFormatPr baseColWidth="10" defaultRowHeight="15" x14ac:dyDescent="0"/>
  <cols>
    <col min="3" max="3" width="14" customWidth="1"/>
    <col min="5" max="5" width="13" bestFit="1" customWidth="1"/>
    <col min="7" max="7" width="12.1640625" bestFit="1" customWidth="1"/>
    <col min="9" max="9" width="13" bestFit="1" customWidth="1"/>
  </cols>
  <sheetData>
    <row r="1" spans="1:9">
      <c r="B1" t="s">
        <v>13</v>
      </c>
      <c r="F1" t="s">
        <v>14</v>
      </c>
    </row>
    <row r="2" spans="1:9">
      <c r="B2" t="s">
        <v>0</v>
      </c>
      <c r="C2" t="s">
        <v>8</v>
      </c>
      <c r="D2" t="s">
        <v>1</v>
      </c>
      <c r="E2" t="s">
        <v>9</v>
      </c>
      <c r="F2" t="s">
        <v>0</v>
      </c>
      <c r="G2" t="s">
        <v>8</v>
      </c>
      <c r="H2" t="s">
        <v>1</v>
      </c>
      <c r="I2" t="s">
        <v>9</v>
      </c>
    </row>
    <row r="3" spans="1:9">
      <c r="A3" t="s">
        <v>7</v>
      </c>
      <c r="B3">
        <v>659</v>
      </c>
      <c r="C3">
        <v>0</v>
      </c>
      <c r="D3">
        <v>389</v>
      </c>
      <c r="E3">
        <v>0</v>
      </c>
      <c r="F3" t="s">
        <v>15</v>
      </c>
      <c r="G3" t="s">
        <v>15</v>
      </c>
      <c r="H3" t="s">
        <v>15</v>
      </c>
      <c r="I3" t="s">
        <v>15</v>
      </c>
    </row>
    <row r="4" spans="1:9">
      <c r="A4" t="s">
        <v>10</v>
      </c>
      <c r="B4">
        <v>236</v>
      </c>
      <c r="C4">
        <v>10</v>
      </c>
      <c r="D4">
        <v>428</v>
      </c>
      <c r="E4">
        <v>8</v>
      </c>
      <c r="F4">
        <v>121</v>
      </c>
      <c r="G4">
        <v>22</v>
      </c>
      <c r="H4">
        <v>205</v>
      </c>
      <c r="I4">
        <v>18</v>
      </c>
    </row>
    <row r="5" spans="1:9">
      <c r="A5" t="s">
        <v>11</v>
      </c>
      <c r="B5">
        <v>253</v>
      </c>
      <c r="C5">
        <v>6</v>
      </c>
      <c r="D5">
        <v>420</v>
      </c>
      <c r="E5">
        <v>4</v>
      </c>
      <c r="F5">
        <v>108</v>
      </c>
      <c r="G5">
        <v>22</v>
      </c>
      <c r="H5">
        <v>221</v>
      </c>
      <c r="I5">
        <v>14</v>
      </c>
    </row>
    <row r="6" spans="1:9">
      <c r="A6" t="s">
        <v>12</v>
      </c>
      <c r="B6">
        <v>265</v>
      </c>
      <c r="C6">
        <v>8</v>
      </c>
      <c r="D6">
        <v>453</v>
      </c>
      <c r="E6">
        <v>5</v>
      </c>
      <c r="F6">
        <v>98</v>
      </c>
      <c r="G6">
        <v>18</v>
      </c>
      <c r="H6">
        <v>4</v>
      </c>
      <c r="I6">
        <v>197</v>
      </c>
    </row>
    <row r="7" spans="1:9">
      <c r="B7">
        <f t="shared" ref="B7:I7" si="0">SUM(B4:B6)</f>
        <v>754</v>
      </c>
      <c r="C7">
        <f t="shared" si="0"/>
        <v>24</v>
      </c>
      <c r="D7">
        <f t="shared" si="0"/>
        <v>1301</v>
      </c>
      <c r="E7">
        <f t="shared" si="0"/>
        <v>17</v>
      </c>
      <c r="F7">
        <f t="shared" si="0"/>
        <v>327</v>
      </c>
      <c r="G7">
        <f t="shared" si="0"/>
        <v>62</v>
      </c>
      <c r="H7">
        <f t="shared" si="0"/>
        <v>430</v>
      </c>
      <c r="I7">
        <f t="shared" si="0"/>
        <v>229</v>
      </c>
    </row>
    <row r="8" spans="1:9">
      <c r="B8" t="s">
        <v>17</v>
      </c>
      <c r="G8" t="s">
        <v>20</v>
      </c>
    </row>
    <row r="9" spans="1:9">
      <c r="B9" t="s">
        <v>13</v>
      </c>
      <c r="C9" s="2">
        <f>(B7+D7)/SUM(B7:E7)</f>
        <v>0.98043893129770987</v>
      </c>
      <c r="G9" t="s">
        <v>24</v>
      </c>
    </row>
    <row r="10" spans="1:9">
      <c r="B10" t="s">
        <v>18</v>
      </c>
      <c r="C10" s="2">
        <f>F7/(F7+G7)</f>
        <v>0.84061696658097684</v>
      </c>
      <c r="G10" t="s">
        <v>25</v>
      </c>
      <c r="H10" t="s">
        <v>26</v>
      </c>
    </row>
    <row r="11" spans="1:9">
      <c r="B11" t="s">
        <v>19</v>
      </c>
      <c r="C11" s="2">
        <f>H7/(H7+I7)</f>
        <v>0.65250379362670718</v>
      </c>
    </row>
    <row r="14" spans="1:9">
      <c r="A14" s="1"/>
      <c r="B14" s="1" t="s">
        <v>32</v>
      </c>
      <c r="C14" s="1"/>
      <c r="D14" s="1"/>
      <c r="F14" t="s">
        <v>36</v>
      </c>
    </row>
    <row r="15" spans="1:9">
      <c r="A15" s="1"/>
      <c r="B15" s="1" t="s">
        <v>0</v>
      </c>
      <c r="C15" s="1" t="s">
        <v>1</v>
      </c>
      <c r="D15" s="1"/>
      <c r="F15" t="s">
        <v>0</v>
      </c>
      <c r="G15" t="s">
        <v>1</v>
      </c>
    </row>
    <row r="16" spans="1:9">
      <c r="A16" s="1" t="s">
        <v>34</v>
      </c>
      <c r="B16" s="4">
        <f>B21/1048</f>
        <v>0.22709923664122136</v>
      </c>
      <c r="C16" s="4">
        <f t="shared" ref="C16:C18" si="1">C21/1048</f>
        <v>4.7709923664122141E-2</v>
      </c>
      <c r="D16" s="1"/>
      <c r="E16" t="s">
        <v>37</v>
      </c>
      <c r="F16" s="4">
        <f t="shared" ref="F16:G16" si="2">F21/1048</f>
        <v>0.62118320610687028</v>
      </c>
      <c r="G16" s="4">
        <f t="shared" si="2"/>
        <v>0.36068702290076338</v>
      </c>
    </row>
    <row r="17" spans="1:7">
      <c r="A17" s="1" t="s">
        <v>35</v>
      </c>
      <c r="B17" s="4">
        <f t="shared" ref="B17:C17" si="3">B22/1048</f>
        <v>0.39503816793893132</v>
      </c>
      <c r="C17" s="4">
        <f t="shared" si="1"/>
        <v>0.31679389312977096</v>
      </c>
      <c r="D17" s="1"/>
      <c r="E17" t="s">
        <v>35</v>
      </c>
      <c r="F17" s="4">
        <f t="shared" ref="F17:G17" si="4">F22/1048</f>
        <v>0</v>
      </c>
      <c r="G17" s="4">
        <f t="shared" si="4"/>
        <v>0</v>
      </c>
    </row>
    <row r="18" spans="1:7">
      <c r="A18" s="1" t="s">
        <v>33</v>
      </c>
      <c r="B18" s="4">
        <f t="shared" ref="B18:C18" si="5">B23/1048</f>
        <v>6.6793893129770991E-3</v>
      </c>
      <c r="C18" s="4">
        <f t="shared" si="1"/>
        <v>6.6793893129770991E-3</v>
      </c>
      <c r="D18" s="1"/>
      <c r="E18" t="s">
        <v>38</v>
      </c>
      <c r="F18" s="4">
        <f t="shared" ref="F18:G18" si="6">F23/1048</f>
        <v>7.6335877862595417E-3</v>
      </c>
      <c r="G18" s="4">
        <f t="shared" si="6"/>
        <v>7.6335877862595417E-3</v>
      </c>
    </row>
    <row r="19" spans="1:7">
      <c r="E19" t="s">
        <v>39</v>
      </c>
      <c r="F19" s="4">
        <f t="shared" ref="F19:G19" si="7">F24/1048</f>
        <v>0</v>
      </c>
      <c r="G19" s="4">
        <f t="shared" si="7"/>
        <v>2.8625954198473282E-3</v>
      </c>
    </row>
    <row r="21" spans="1:7">
      <c r="A21" s="1" t="s">
        <v>34</v>
      </c>
      <c r="B21" s="1">
        <v>238</v>
      </c>
      <c r="C21" s="1">
        <v>50</v>
      </c>
      <c r="D21" s="1"/>
      <c r="E21" t="s">
        <v>37</v>
      </c>
      <c r="F21">
        <v>651</v>
      </c>
      <c r="G21" s="1">
        <v>378</v>
      </c>
    </row>
    <row r="22" spans="1:7">
      <c r="A22" s="1" t="s">
        <v>35</v>
      </c>
      <c r="B22" s="1">
        <v>414</v>
      </c>
      <c r="C22" s="1">
        <v>332</v>
      </c>
      <c r="D22" s="1"/>
      <c r="E22" t="s">
        <v>35</v>
      </c>
      <c r="F22">
        <v>0</v>
      </c>
      <c r="G22" s="1">
        <v>0</v>
      </c>
    </row>
    <row r="23" spans="1:7">
      <c r="A23" s="1" t="s">
        <v>33</v>
      </c>
      <c r="B23" s="1">
        <v>7</v>
      </c>
      <c r="C23" s="1">
        <v>7</v>
      </c>
      <c r="D23" s="1"/>
      <c r="E23" t="s">
        <v>38</v>
      </c>
      <c r="F23">
        <v>8</v>
      </c>
      <c r="G23" s="1">
        <v>8</v>
      </c>
    </row>
    <row r="24" spans="1:7">
      <c r="E24" t="s">
        <v>39</v>
      </c>
      <c r="F24">
        <v>0</v>
      </c>
      <c r="G2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F16" sqref="F16:G19"/>
    </sheetView>
  </sheetViews>
  <sheetFormatPr baseColWidth="10" defaultRowHeight="15" x14ac:dyDescent="0"/>
  <cols>
    <col min="3" max="3" width="12.1640625" bestFit="1" customWidth="1"/>
    <col min="5" max="5" width="13" bestFit="1" customWidth="1"/>
    <col min="7" max="7" width="12.1640625" bestFit="1" customWidth="1"/>
    <col min="9" max="9" width="13" bestFit="1" customWidth="1"/>
  </cols>
  <sheetData>
    <row r="1" spans="1:9">
      <c r="B1" t="s">
        <v>13</v>
      </c>
      <c r="F1" t="s">
        <v>14</v>
      </c>
    </row>
    <row r="2" spans="1:9">
      <c r="B2" t="s">
        <v>0</v>
      </c>
      <c r="C2" t="s">
        <v>8</v>
      </c>
      <c r="D2" t="s">
        <v>1</v>
      </c>
      <c r="E2" t="s">
        <v>9</v>
      </c>
      <c r="F2" t="s">
        <v>0</v>
      </c>
      <c r="G2" t="s">
        <v>8</v>
      </c>
      <c r="H2" t="s">
        <v>1</v>
      </c>
      <c r="I2" t="s">
        <v>9</v>
      </c>
    </row>
    <row r="3" spans="1:9">
      <c r="A3" t="s">
        <v>7</v>
      </c>
      <c r="B3">
        <v>552</v>
      </c>
      <c r="C3">
        <v>0</v>
      </c>
      <c r="D3">
        <v>400</v>
      </c>
      <c r="E3">
        <v>0</v>
      </c>
      <c r="F3" t="s">
        <v>15</v>
      </c>
      <c r="G3" t="s">
        <v>15</v>
      </c>
      <c r="H3" t="s">
        <v>15</v>
      </c>
      <c r="I3" t="s">
        <v>15</v>
      </c>
    </row>
    <row r="4" spans="1:9">
      <c r="A4" t="s">
        <v>10</v>
      </c>
      <c r="B4">
        <v>253</v>
      </c>
      <c r="C4">
        <v>10</v>
      </c>
      <c r="D4">
        <v>328</v>
      </c>
      <c r="E4">
        <v>10</v>
      </c>
      <c r="F4">
        <v>121</v>
      </c>
      <c r="G4">
        <v>16</v>
      </c>
      <c r="H4">
        <v>196</v>
      </c>
      <c r="I4">
        <v>18</v>
      </c>
    </row>
    <row r="5" spans="1:9">
      <c r="A5" t="s">
        <v>11</v>
      </c>
      <c r="B5">
        <v>276</v>
      </c>
      <c r="C5">
        <v>7</v>
      </c>
      <c r="D5">
        <v>370</v>
      </c>
      <c r="E5">
        <v>8</v>
      </c>
      <c r="F5">
        <v>100</v>
      </c>
      <c r="G5">
        <v>17</v>
      </c>
      <c r="H5">
        <v>158</v>
      </c>
      <c r="I5">
        <v>16</v>
      </c>
    </row>
    <row r="6" spans="1:9">
      <c r="A6" t="s">
        <v>12</v>
      </c>
      <c r="B6">
        <v>249</v>
      </c>
      <c r="C6">
        <v>5</v>
      </c>
      <c r="D6">
        <v>376</v>
      </c>
      <c r="E6">
        <v>12</v>
      </c>
      <c r="F6">
        <v>130</v>
      </c>
      <c r="G6">
        <v>16</v>
      </c>
      <c r="H6">
        <v>151</v>
      </c>
      <c r="I6">
        <v>13</v>
      </c>
    </row>
    <row r="7" spans="1:9">
      <c r="B7">
        <f t="shared" ref="B7:I7" si="0">SUM(B4:B6)</f>
        <v>778</v>
      </c>
      <c r="C7">
        <f t="shared" si="0"/>
        <v>22</v>
      </c>
      <c r="D7">
        <f t="shared" si="0"/>
        <v>1074</v>
      </c>
      <c r="E7">
        <f t="shared" si="0"/>
        <v>30</v>
      </c>
      <c r="F7">
        <f t="shared" si="0"/>
        <v>351</v>
      </c>
      <c r="G7">
        <f t="shared" si="0"/>
        <v>49</v>
      </c>
      <c r="H7">
        <f t="shared" si="0"/>
        <v>505</v>
      </c>
      <c r="I7">
        <f t="shared" si="0"/>
        <v>47</v>
      </c>
    </row>
    <row r="8" spans="1:9">
      <c r="B8" t="s">
        <v>17</v>
      </c>
      <c r="G8" t="s">
        <v>20</v>
      </c>
    </row>
    <row r="9" spans="1:9">
      <c r="B9" t="s">
        <v>13</v>
      </c>
      <c r="C9" s="2">
        <f>(B7+D7)/SUM(B7:E7)</f>
        <v>0.97268907563025209</v>
      </c>
      <c r="G9" t="s">
        <v>24</v>
      </c>
    </row>
    <row r="10" spans="1:9">
      <c r="B10" t="s">
        <v>18</v>
      </c>
      <c r="C10" s="2">
        <f>F7/(F7+G7)</f>
        <v>0.87749999999999995</v>
      </c>
      <c r="G10" t="s">
        <v>25</v>
      </c>
    </row>
    <row r="11" spans="1:9">
      <c r="B11" t="s">
        <v>19</v>
      </c>
      <c r="C11" s="2">
        <f>H7/(H7+I7)</f>
        <v>0.91485507246376807</v>
      </c>
      <c r="G11" t="s">
        <v>23</v>
      </c>
    </row>
    <row r="14" spans="1:9">
      <c r="A14" s="1"/>
      <c r="B14" s="1" t="s">
        <v>32</v>
      </c>
      <c r="C14" s="1"/>
      <c r="D14" s="1"/>
      <c r="F14" t="s">
        <v>36</v>
      </c>
    </row>
    <row r="15" spans="1:9">
      <c r="A15" s="1"/>
      <c r="B15" s="1" t="s">
        <v>0</v>
      </c>
      <c r="C15" s="1" t="s">
        <v>1</v>
      </c>
      <c r="D15" s="1"/>
      <c r="F15" t="s">
        <v>0</v>
      </c>
      <c r="G15" t="s">
        <v>1</v>
      </c>
    </row>
    <row r="16" spans="1:9">
      <c r="A16" s="1" t="s">
        <v>34</v>
      </c>
      <c r="B16" s="4">
        <f>B21/952</f>
        <v>0.17121848739495799</v>
      </c>
      <c r="C16" s="4">
        <f>C21/952</f>
        <v>7.3529411764705885E-2</v>
      </c>
      <c r="D16" s="1"/>
      <c r="E16" t="s">
        <v>37</v>
      </c>
      <c r="F16" s="4">
        <f t="shared" ref="F16:G16" si="1">F21/952</f>
        <v>0.57037815126050417</v>
      </c>
      <c r="G16" s="4">
        <f t="shared" si="1"/>
        <v>0.40546218487394958</v>
      </c>
    </row>
    <row r="17" spans="1:7">
      <c r="A17" s="1" t="s">
        <v>35</v>
      </c>
      <c r="B17" s="4">
        <f>B22/952</f>
        <v>0.40336134453781514</v>
      </c>
      <c r="C17" s="4">
        <f>C22/952</f>
        <v>0.32983193277310924</v>
      </c>
      <c r="D17" s="1"/>
      <c r="E17" t="s">
        <v>35</v>
      </c>
      <c r="F17" s="4">
        <f t="shared" ref="F17:G17" si="2">F22/952</f>
        <v>0</v>
      </c>
      <c r="G17" s="4">
        <f t="shared" si="2"/>
        <v>0</v>
      </c>
    </row>
    <row r="18" spans="1:7">
      <c r="A18" s="1" t="s">
        <v>33</v>
      </c>
      <c r="B18" s="4">
        <f>B23/952</f>
        <v>5.2521008403361349E-3</v>
      </c>
      <c r="C18" s="4">
        <f>C23/952</f>
        <v>1.680672268907563E-2</v>
      </c>
      <c r="D18" s="1"/>
      <c r="E18" t="s">
        <v>38</v>
      </c>
      <c r="F18" s="4">
        <f t="shared" ref="F18:G18" si="3">F23/952</f>
        <v>9.4537815126050414E-3</v>
      </c>
      <c r="G18" s="4">
        <f t="shared" si="3"/>
        <v>1.4705882352941176E-2</v>
      </c>
    </row>
    <row r="19" spans="1:7">
      <c r="E19" t="s">
        <v>39</v>
      </c>
      <c r="F19" s="4">
        <f t="shared" ref="F19:G19" si="4">F24/952</f>
        <v>0</v>
      </c>
      <c r="G19" s="4">
        <f t="shared" si="4"/>
        <v>0</v>
      </c>
    </row>
    <row r="21" spans="1:7">
      <c r="A21" s="1" t="s">
        <v>34</v>
      </c>
      <c r="B21" s="1">
        <v>163</v>
      </c>
      <c r="C21" s="1">
        <v>70</v>
      </c>
      <c r="D21" s="1"/>
      <c r="E21" t="s">
        <v>37</v>
      </c>
      <c r="F21">
        <v>543</v>
      </c>
      <c r="G21" s="1">
        <v>386</v>
      </c>
    </row>
    <row r="22" spans="1:7">
      <c r="A22" s="1" t="s">
        <v>35</v>
      </c>
      <c r="B22" s="1">
        <v>384</v>
      </c>
      <c r="C22" s="1">
        <v>314</v>
      </c>
      <c r="D22" s="1"/>
      <c r="E22" t="s">
        <v>35</v>
      </c>
      <c r="F22">
        <v>0</v>
      </c>
      <c r="G22">
        <v>0</v>
      </c>
    </row>
    <row r="23" spans="1:7">
      <c r="A23" s="1" t="s">
        <v>33</v>
      </c>
      <c r="B23" s="1">
        <v>5</v>
      </c>
      <c r="C23" s="1">
        <v>16</v>
      </c>
      <c r="D23" s="1"/>
      <c r="E23" t="s">
        <v>38</v>
      </c>
      <c r="F23">
        <v>9</v>
      </c>
      <c r="G23" s="1">
        <v>14</v>
      </c>
    </row>
    <row r="24" spans="1:7">
      <c r="E24" t="s">
        <v>39</v>
      </c>
      <c r="F24">
        <v>0</v>
      </c>
      <c r="G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2" zoomScale="150" zoomScaleNormal="150" zoomScalePageLayoutView="150" workbookViewId="0">
      <selection activeCell="F18" sqref="F18"/>
    </sheetView>
  </sheetViews>
  <sheetFormatPr baseColWidth="10" defaultRowHeight="15" x14ac:dyDescent="0"/>
  <cols>
    <col min="3" max="3" width="12.1640625" bestFit="1" customWidth="1"/>
    <col min="5" max="5" width="13" bestFit="1" customWidth="1"/>
    <col min="7" max="7" width="12.1640625" bestFit="1" customWidth="1"/>
    <col min="8" max="8" width="12.33203125" bestFit="1" customWidth="1"/>
    <col min="9" max="9" width="13" bestFit="1" customWidth="1"/>
  </cols>
  <sheetData>
    <row r="1" spans="1:9">
      <c r="B1" t="s">
        <v>16</v>
      </c>
      <c r="F1" t="s">
        <v>13</v>
      </c>
    </row>
    <row r="2" spans="1:9">
      <c r="B2" t="s">
        <v>0</v>
      </c>
      <c r="C2" t="s">
        <v>8</v>
      </c>
      <c r="D2" t="s">
        <v>1</v>
      </c>
      <c r="E2" t="s">
        <v>9</v>
      </c>
      <c r="F2" t="s">
        <v>0</v>
      </c>
      <c r="G2" t="s">
        <v>8</v>
      </c>
      <c r="H2" t="s">
        <v>1</v>
      </c>
      <c r="I2" t="s">
        <v>9</v>
      </c>
    </row>
    <row r="3" spans="1:9">
      <c r="A3" t="s">
        <v>7</v>
      </c>
      <c r="B3">
        <v>456</v>
      </c>
      <c r="C3">
        <v>0</v>
      </c>
      <c r="D3">
        <v>388</v>
      </c>
      <c r="E3">
        <v>0</v>
      </c>
      <c r="F3" t="s">
        <v>15</v>
      </c>
      <c r="G3" t="s">
        <v>15</v>
      </c>
      <c r="H3" t="s">
        <v>15</v>
      </c>
      <c r="I3" t="s">
        <v>15</v>
      </c>
    </row>
    <row r="4" spans="1:9">
      <c r="A4" t="s">
        <v>10</v>
      </c>
      <c r="B4">
        <v>256</v>
      </c>
      <c r="C4">
        <v>7</v>
      </c>
      <c r="D4">
        <v>281</v>
      </c>
      <c r="E4">
        <v>14</v>
      </c>
      <c r="F4">
        <v>108</v>
      </c>
      <c r="G4">
        <v>17</v>
      </c>
      <c r="H4">
        <v>145</v>
      </c>
      <c r="I4">
        <v>16</v>
      </c>
    </row>
    <row r="5" spans="1:9">
      <c r="A5" t="s">
        <v>11</v>
      </c>
      <c r="B5">
        <v>236</v>
      </c>
      <c r="C5">
        <v>14</v>
      </c>
      <c r="D5">
        <v>292</v>
      </c>
      <c r="E5">
        <v>7</v>
      </c>
      <c r="F5">
        <v>121</v>
      </c>
      <c r="G5">
        <v>17</v>
      </c>
      <c r="H5">
        <v>143</v>
      </c>
      <c r="I5">
        <v>14</v>
      </c>
    </row>
    <row r="6" spans="1:9">
      <c r="A6" t="s">
        <v>12</v>
      </c>
      <c r="B6">
        <v>255</v>
      </c>
      <c r="C6">
        <v>8</v>
      </c>
      <c r="D6">
        <v>312</v>
      </c>
      <c r="E6">
        <v>6</v>
      </c>
      <c r="F6">
        <v>105</v>
      </c>
      <c r="G6">
        <v>20</v>
      </c>
      <c r="H6">
        <v>127</v>
      </c>
      <c r="I6">
        <v>11</v>
      </c>
    </row>
    <row r="7" spans="1:9">
      <c r="B7">
        <f t="shared" ref="B7:I7" si="0">SUM(B4:B6)</f>
        <v>747</v>
      </c>
      <c r="C7">
        <f t="shared" si="0"/>
        <v>29</v>
      </c>
      <c r="D7">
        <f t="shared" si="0"/>
        <v>885</v>
      </c>
      <c r="E7">
        <f t="shared" si="0"/>
        <v>27</v>
      </c>
      <c r="F7">
        <f t="shared" si="0"/>
        <v>334</v>
      </c>
      <c r="G7">
        <f t="shared" si="0"/>
        <v>54</v>
      </c>
      <c r="H7">
        <f t="shared" si="0"/>
        <v>415</v>
      </c>
      <c r="I7">
        <f t="shared" si="0"/>
        <v>41</v>
      </c>
    </row>
    <row r="8" spans="1:9">
      <c r="B8" t="s">
        <v>17</v>
      </c>
      <c r="G8" t="s">
        <v>20</v>
      </c>
    </row>
    <row r="9" spans="1:9">
      <c r="B9" t="s">
        <v>13</v>
      </c>
      <c r="C9" s="2">
        <f>(B7+D7)/SUM(B7:E7)</f>
        <v>0.96682464454976302</v>
      </c>
      <c r="G9" t="s">
        <v>24</v>
      </c>
      <c r="H9" t="s">
        <v>27</v>
      </c>
      <c r="I9" t="s">
        <v>25</v>
      </c>
    </row>
    <row r="10" spans="1:9">
      <c r="B10" t="s">
        <v>18</v>
      </c>
      <c r="C10" s="2">
        <f>F7/(F7+G7)</f>
        <v>0.86082474226804129</v>
      </c>
      <c r="G10" t="s">
        <v>25</v>
      </c>
      <c r="H10" t="s">
        <v>29</v>
      </c>
    </row>
    <row r="11" spans="1:9">
      <c r="B11" t="s">
        <v>19</v>
      </c>
      <c r="C11" s="2">
        <f>H7/(H7+I7)</f>
        <v>0.91008771929824561</v>
      </c>
    </row>
    <row r="14" spans="1:9">
      <c r="A14" s="1"/>
      <c r="B14" s="1" t="s">
        <v>32</v>
      </c>
      <c r="C14" s="1"/>
      <c r="D14" s="1"/>
      <c r="F14" t="s">
        <v>36</v>
      </c>
    </row>
    <row r="15" spans="1:9">
      <c r="A15" s="1"/>
      <c r="B15" s="1" t="s">
        <v>0</v>
      </c>
      <c r="C15" s="1" t="s">
        <v>1</v>
      </c>
      <c r="D15" s="1"/>
      <c r="F15" t="s">
        <v>0</v>
      </c>
      <c r="G15" t="s">
        <v>1</v>
      </c>
    </row>
    <row r="16" spans="1:9">
      <c r="A16" s="1" t="s">
        <v>34</v>
      </c>
      <c r="B16" s="4">
        <f>B21/844</f>
        <v>0.19549763033175355</v>
      </c>
      <c r="C16" s="4">
        <f>C21/844</f>
        <v>9.7156398104265407E-2</v>
      </c>
      <c r="D16" s="1"/>
      <c r="E16" t="s">
        <v>37</v>
      </c>
      <c r="F16" s="4">
        <f>F21/844</f>
        <v>0.53436018957345977</v>
      </c>
      <c r="G16" s="4">
        <f>G21/844</f>
        <v>0.45379146919431279</v>
      </c>
    </row>
    <row r="17" spans="1:7">
      <c r="A17" s="1" t="s">
        <v>35</v>
      </c>
      <c r="B17" s="4">
        <f>B22/844</f>
        <v>0.34123222748815168</v>
      </c>
      <c r="C17" s="4">
        <f>C22/844</f>
        <v>0.35071090047393366</v>
      </c>
      <c r="D17" s="1"/>
      <c r="E17" t="s">
        <v>35</v>
      </c>
      <c r="F17" s="4">
        <f>F22/844</f>
        <v>0</v>
      </c>
      <c r="G17" s="4">
        <f>G22/844</f>
        <v>0</v>
      </c>
    </row>
    <row r="18" spans="1:7">
      <c r="A18" s="1" t="s">
        <v>33</v>
      </c>
      <c r="B18" s="4">
        <f>B23/844</f>
        <v>3.5545023696682463E-3</v>
      </c>
      <c r="C18" s="4">
        <f>C23/844</f>
        <v>1.1848341232227487E-2</v>
      </c>
      <c r="D18" s="1"/>
      <c r="E18" t="s">
        <v>38</v>
      </c>
      <c r="F18" s="4">
        <f>F23/844</f>
        <v>5.9241706161137437E-3</v>
      </c>
      <c r="G18" s="4">
        <f>G23/844</f>
        <v>4.7393364928909956E-3</v>
      </c>
    </row>
    <row r="19" spans="1:7">
      <c r="E19" t="s">
        <v>39</v>
      </c>
      <c r="F19" s="4">
        <f>F24/844</f>
        <v>0</v>
      </c>
      <c r="G19" s="4">
        <f>G24/844</f>
        <v>1.1848341232227489E-3</v>
      </c>
    </row>
    <row r="21" spans="1:7">
      <c r="A21" s="1" t="s">
        <v>34</v>
      </c>
      <c r="B21" s="1">
        <v>165</v>
      </c>
      <c r="C21" s="1">
        <v>82</v>
      </c>
      <c r="D21" s="1"/>
      <c r="E21" t="s">
        <v>37</v>
      </c>
      <c r="F21">
        <v>451</v>
      </c>
      <c r="G21" s="1">
        <v>383</v>
      </c>
    </row>
    <row r="22" spans="1:7">
      <c r="A22" s="1" t="s">
        <v>35</v>
      </c>
      <c r="B22" s="1">
        <v>288</v>
      </c>
      <c r="C22" s="1">
        <v>296</v>
      </c>
      <c r="D22" s="1"/>
      <c r="E22" t="s">
        <v>35</v>
      </c>
      <c r="F22">
        <v>0</v>
      </c>
      <c r="G22" s="1">
        <v>0</v>
      </c>
    </row>
    <row r="23" spans="1:7">
      <c r="A23" s="1" t="s">
        <v>33</v>
      </c>
      <c r="B23" s="1">
        <v>3</v>
      </c>
      <c r="C23" s="1">
        <v>10</v>
      </c>
      <c r="D23" s="1"/>
      <c r="E23" t="s">
        <v>38</v>
      </c>
      <c r="F23">
        <v>5</v>
      </c>
      <c r="G23">
        <v>4</v>
      </c>
    </row>
    <row r="24" spans="1:7">
      <c r="E24" t="s">
        <v>39</v>
      </c>
      <c r="F24">
        <v>0</v>
      </c>
      <c r="G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3" max="3" width="12.1640625" bestFit="1" customWidth="1"/>
    <col min="5" max="5" width="13" bestFit="1" customWidth="1"/>
    <col min="7" max="7" width="12.1640625" bestFit="1" customWidth="1"/>
    <col min="9" max="9" width="13" bestFit="1" customWidth="1"/>
  </cols>
  <sheetData>
    <row r="1" spans="1:9">
      <c r="B1" t="s">
        <v>13</v>
      </c>
      <c r="F1" t="s">
        <v>14</v>
      </c>
    </row>
    <row r="2" spans="1:9">
      <c r="B2" t="s">
        <v>0</v>
      </c>
      <c r="C2" t="s">
        <v>8</v>
      </c>
      <c r="D2" t="s">
        <v>1</v>
      </c>
      <c r="E2" t="s">
        <v>9</v>
      </c>
      <c r="F2" t="s">
        <v>0</v>
      </c>
      <c r="G2" t="s">
        <v>8</v>
      </c>
      <c r="H2" t="s">
        <v>1</v>
      </c>
      <c r="I2" t="s">
        <v>9</v>
      </c>
    </row>
    <row r="3" spans="1:9">
      <c r="A3" t="s">
        <v>7</v>
      </c>
      <c r="B3">
        <v>546</v>
      </c>
      <c r="C3">
        <v>0</v>
      </c>
      <c r="D3">
        <v>365</v>
      </c>
      <c r="E3">
        <v>0</v>
      </c>
      <c r="F3" t="s">
        <v>15</v>
      </c>
      <c r="G3" t="s">
        <v>15</v>
      </c>
      <c r="H3" t="s">
        <v>15</v>
      </c>
      <c r="I3" t="s">
        <v>15</v>
      </c>
    </row>
    <row r="4" spans="1:9">
      <c r="A4" t="s">
        <v>10</v>
      </c>
      <c r="B4">
        <v>232</v>
      </c>
      <c r="C4">
        <v>25</v>
      </c>
      <c r="D4">
        <v>385</v>
      </c>
      <c r="E4">
        <v>6</v>
      </c>
      <c r="F4">
        <v>86</v>
      </c>
      <c r="G4">
        <v>22</v>
      </c>
      <c r="H4">
        <v>138</v>
      </c>
      <c r="I4">
        <v>17</v>
      </c>
    </row>
    <row r="5" spans="1:9">
      <c r="A5" t="s">
        <v>11</v>
      </c>
      <c r="B5">
        <v>229</v>
      </c>
      <c r="C5">
        <v>19</v>
      </c>
      <c r="D5">
        <v>346</v>
      </c>
      <c r="E5">
        <v>5</v>
      </c>
      <c r="F5">
        <v>95</v>
      </c>
      <c r="G5">
        <v>22</v>
      </c>
      <c r="H5">
        <v>181</v>
      </c>
      <c r="I5">
        <v>14</v>
      </c>
    </row>
    <row r="6" spans="1:9">
      <c r="A6" t="s">
        <v>12</v>
      </c>
      <c r="B6">
        <v>217</v>
      </c>
      <c r="C6">
        <v>8</v>
      </c>
      <c r="D6">
        <v>342</v>
      </c>
      <c r="E6">
        <v>8</v>
      </c>
      <c r="F6">
        <v>103</v>
      </c>
      <c r="G6">
        <v>37</v>
      </c>
      <c r="H6">
        <v>167</v>
      </c>
      <c r="I6">
        <v>29</v>
      </c>
    </row>
    <row r="7" spans="1:9">
      <c r="B7">
        <f t="shared" ref="B7:I7" si="0">SUM(B4:B6)</f>
        <v>678</v>
      </c>
      <c r="C7">
        <f t="shared" si="0"/>
        <v>52</v>
      </c>
      <c r="D7">
        <f t="shared" si="0"/>
        <v>1073</v>
      </c>
      <c r="E7">
        <f t="shared" si="0"/>
        <v>19</v>
      </c>
      <c r="F7">
        <f t="shared" si="0"/>
        <v>284</v>
      </c>
      <c r="G7">
        <f t="shared" si="0"/>
        <v>81</v>
      </c>
      <c r="H7">
        <f t="shared" si="0"/>
        <v>486</v>
      </c>
      <c r="I7">
        <f t="shared" si="0"/>
        <v>60</v>
      </c>
    </row>
    <row r="8" spans="1:9">
      <c r="B8" t="s">
        <v>17</v>
      </c>
      <c r="G8" t="s">
        <v>20</v>
      </c>
    </row>
    <row r="9" spans="1:9">
      <c r="B9" t="s">
        <v>13</v>
      </c>
      <c r="C9" s="2">
        <f>(B7+D7)/SUM(B7:E7)</f>
        <v>0.96103183315038421</v>
      </c>
      <c r="G9" t="s">
        <v>24</v>
      </c>
    </row>
    <row r="10" spans="1:9">
      <c r="B10" t="s">
        <v>18</v>
      </c>
      <c r="C10" s="2">
        <f>F7/(F7+G7)</f>
        <v>0.77808219178082194</v>
      </c>
      <c r="G10" t="s">
        <v>28</v>
      </c>
      <c r="H10" t="s">
        <v>21</v>
      </c>
    </row>
    <row r="11" spans="1:9">
      <c r="B11" t="s">
        <v>19</v>
      </c>
      <c r="C11" s="2">
        <f>H7/(H7+I7)</f>
        <v>0.89010989010989006</v>
      </c>
      <c r="G11" t="s">
        <v>30</v>
      </c>
    </row>
    <row r="14" spans="1:9">
      <c r="A14" s="1"/>
      <c r="B14" s="1" t="s">
        <v>32</v>
      </c>
      <c r="C14" s="1"/>
      <c r="D14" s="1"/>
      <c r="F14" t="s">
        <v>36</v>
      </c>
    </row>
    <row r="15" spans="1:9">
      <c r="A15" s="1"/>
      <c r="B15" s="1" t="s">
        <v>0</v>
      </c>
      <c r="C15" s="1" t="s">
        <v>1</v>
      </c>
      <c r="D15" s="1"/>
      <c r="F15" t="s">
        <v>0</v>
      </c>
      <c r="G15" t="s">
        <v>1</v>
      </c>
    </row>
    <row r="16" spans="1:9">
      <c r="A16" s="1" t="s">
        <v>34</v>
      </c>
      <c r="B16" s="5">
        <f>B21/911</f>
        <v>0.25576289791437978</v>
      </c>
      <c r="C16" s="5">
        <f>C21/911</f>
        <v>0.1163556531284303</v>
      </c>
      <c r="D16" s="1"/>
      <c r="E16" t="s">
        <v>37</v>
      </c>
      <c r="F16" s="5">
        <f>F21/911</f>
        <v>0.56970362239297478</v>
      </c>
      <c r="G16" s="5">
        <f>G21/911</f>
        <v>0.37870472008781558</v>
      </c>
    </row>
    <row r="17" spans="1:7">
      <c r="A17" s="1" t="s">
        <v>35</v>
      </c>
      <c r="B17" s="5">
        <f>B22/911</f>
        <v>0.31723380900109771</v>
      </c>
      <c r="C17" s="5">
        <f>C22/911</f>
        <v>0.2645444566410538</v>
      </c>
      <c r="D17" s="1"/>
      <c r="E17" t="s">
        <v>35</v>
      </c>
      <c r="F17" s="5">
        <f>F22/911</f>
        <v>0</v>
      </c>
      <c r="G17" s="5">
        <f>G22/911</f>
        <v>0</v>
      </c>
    </row>
    <row r="18" spans="1:7">
      <c r="A18" s="1" t="s">
        <v>33</v>
      </c>
      <c r="B18" s="5">
        <f>B23/911</f>
        <v>2.6344676180021953E-2</v>
      </c>
      <c r="C18" s="5">
        <f>C23/911</f>
        <v>1.9758507135016465E-2</v>
      </c>
      <c r="D18" s="1"/>
      <c r="E18" t="s">
        <v>38</v>
      </c>
      <c r="F18" s="5">
        <f>F23/911</f>
        <v>2.9637760702524697E-2</v>
      </c>
      <c r="G18" s="5">
        <f>G23/911</f>
        <v>1.9758507135016465E-2</v>
      </c>
    </row>
    <row r="19" spans="1:7">
      <c r="E19" t="s">
        <v>39</v>
      </c>
      <c r="F19" s="5">
        <f>F24/911</f>
        <v>0</v>
      </c>
      <c r="G19" s="5">
        <f>G24/911</f>
        <v>2.1953896816684962E-3</v>
      </c>
    </row>
    <row r="21" spans="1:7">
      <c r="A21" s="1" t="s">
        <v>34</v>
      </c>
      <c r="B21" s="1">
        <v>233</v>
      </c>
      <c r="C21" s="1">
        <v>106</v>
      </c>
      <c r="E21" t="s">
        <v>37</v>
      </c>
      <c r="F21">
        <v>519</v>
      </c>
      <c r="G21" s="1">
        <v>345</v>
      </c>
    </row>
    <row r="22" spans="1:7">
      <c r="A22" s="1" t="s">
        <v>35</v>
      </c>
      <c r="B22" s="1">
        <v>289</v>
      </c>
      <c r="C22" s="1">
        <v>241</v>
      </c>
      <c r="E22" t="s">
        <v>35</v>
      </c>
      <c r="F22">
        <v>0</v>
      </c>
      <c r="G22" s="1">
        <v>0</v>
      </c>
    </row>
    <row r="23" spans="1:7">
      <c r="A23" s="1" t="s">
        <v>33</v>
      </c>
      <c r="B23" s="1">
        <v>24</v>
      </c>
      <c r="C23" s="1">
        <v>18</v>
      </c>
      <c r="E23" t="s">
        <v>38</v>
      </c>
      <c r="F23">
        <v>27</v>
      </c>
      <c r="G23" s="1">
        <v>18</v>
      </c>
    </row>
    <row r="24" spans="1:7">
      <c r="E24" t="s">
        <v>39</v>
      </c>
      <c r="F24">
        <v>0</v>
      </c>
      <c r="G24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3" zoomScale="150" zoomScaleNormal="150" zoomScalePageLayoutView="150" workbookViewId="0">
      <selection activeCell="A13" sqref="A13:F15"/>
    </sheetView>
  </sheetViews>
  <sheetFormatPr baseColWidth="10" defaultRowHeight="15" x14ac:dyDescent="0"/>
  <cols>
    <col min="1" max="1" width="12.5" bestFit="1" customWidth="1"/>
  </cols>
  <sheetData>
    <row r="1" spans="1:6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13</v>
      </c>
      <c r="B2" s="3">
        <f>'March 1 - 15'!C9</f>
        <v>0.95961002785515326</v>
      </c>
      <c r="C2" s="3">
        <f>'March 16 - 31'!C9</f>
        <v>0.98043893129770987</v>
      </c>
      <c r="D2" s="3">
        <f>'April 1 - 15'!C9</f>
        <v>0.97268907563025209</v>
      </c>
      <c r="E2" s="3">
        <f>'April 16 - 30'!C9</f>
        <v>0.96682464454976302</v>
      </c>
      <c r="F2" s="3">
        <f>'May 1 - 15'!C9</f>
        <v>0.96103183315038421</v>
      </c>
    </row>
    <row r="3" spans="1:6">
      <c r="A3" t="s">
        <v>18</v>
      </c>
      <c r="B3" s="3">
        <f>'March 1 - 15'!C10</f>
        <v>0.83957219251336901</v>
      </c>
      <c r="C3" s="3">
        <f>'March 16 - 31'!C10</f>
        <v>0.84061696658097684</v>
      </c>
      <c r="D3" s="3">
        <f>'April 1 - 15'!C10</f>
        <v>0.87749999999999995</v>
      </c>
      <c r="E3" s="3">
        <f>'April 16 - 30'!C10</f>
        <v>0.86082474226804129</v>
      </c>
      <c r="F3" s="3">
        <f>'May 1 - 15'!C10</f>
        <v>0.77808219178082194</v>
      </c>
    </row>
    <row r="4" spans="1:6">
      <c r="A4" t="s">
        <v>19</v>
      </c>
      <c r="B4" s="3">
        <f>'March 1 - 15'!C11</f>
        <v>0.83139534883720934</v>
      </c>
      <c r="C4" s="3">
        <f>'March 16 - 31'!C11</f>
        <v>0.65250379362670718</v>
      </c>
      <c r="D4" s="3">
        <f>'April 1 - 15'!C11</f>
        <v>0.91485507246376807</v>
      </c>
      <c r="E4" s="3">
        <f>'April 16 - 30'!C11</f>
        <v>0.91008771929824561</v>
      </c>
      <c r="F4" s="3">
        <f>'May 1 - 15'!C11</f>
        <v>0.89010989010989006</v>
      </c>
    </row>
    <row r="5" spans="1:6">
      <c r="A5" t="s">
        <v>31</v>
      </c>
      <c r="B5" s="3">
        <f>SUM(B3:F4)/10</f>
        <v>0.83955479174790282</v>
      </c>
    </row>
    <row r="6" spans="1:6">
      <c r="B6" s="3"/>
    </row>
    <row r="7" spans="1:6">
      <c r="A7" t="s">
        <v>40</v>
      </c>
    </row>
    <row r="8" spans="1:6">
      <c r="A8" t="s">
        <v>0</v>
      </c>
    </row>
    <row r="9" spans="1:6">
      <c r="A9" s="1" t="s">
        <v>34</v>
      </c>
      <c r="B9" s="6">
        <f>'March 1 - 15'!B16</f>
        <v>0.14484679665738162</v>
      </c>
      <c r="C9" s="6">
        <f>'March 16 - 31'!B16</f>
        <v>0.22709923664122136</v>
      </c>
      <c r="D9" s="6">
        <f>'April 1 - 15'!B16</f>
        <v>0.17121848739495799</v>
      </c>
      <c r="E9" s="6">
        <f>'April 16 - 30'!B16</f>
        <v>0.19549763033175355</v>
      </c>
      <c r="F9" s="6">
        <f>'May 1 - 15'!B16</f>
        <v>0.25576289791437978</v>
      </c>
    </row>
    <row r="10" spans="1:6">
      <c r="A10" s="1" t="s">
        <v>35</v>
      </c>
      <c r="B10" s="6">
        <f>'March 1 - 15'!B17</f>
        <v>0.33426183844011143</v>
      </c>
      <c r="C10" s="6">
        <f>'March 16 - 31'!B17</f>
        <v>0.39503816793893132</v>
      </c>
      <c r="D10" s="6">
        <f>'April 1 - 15'!B17</f>
        <v>0.40336134453781514</v>
      </c>
      <c r="E10" s="6">
        <f>'April 16 - 30'!B17</f>
        <v>0.34123222748815168</v>
      </c>
      <c r="F10" s="6">
        <f>'May 1 - 15'!B17</f>
        <v>0.31723380900109771</v>
      </c>
    </row>
    <row r="11" spans="1:6">
      <c r="A11" s="1" t="s">
        <v>33</v>
      </c>
      <c r="B11" s="6">
        <f>'March 1 - 15'!B18</f>
        <v>0</v>
      </c>
      <c r="C11" s="6">
        <f>'March 16 - 31'!B18</f>
        <v>6.6793893129770991E-3</v>
      </c>
      <c r="D11" s="6">
        <f>'April 1 - 15'!B18</f>
        <v>5.2521008403361349E-3</v>
      </c>
      <c r="E11" s="6">
        <f>'April 16 - 30'!B18</f>
        <v>3.5545023696682463E-3</v>
      </c>
      <c r="F11" s="6">
        <f>'May 1 - 15'!B18</f>
        <v>2.6344676180021953E-2</v>
      </c>
    </row>
    <row r="12" spans="1:6">
      <c r="A12" s="1" t="s">
        <v>1</v>
      </c>
      <c r="B12" s="6"/>
      <c r="C12" s="6"/>
      <c r="D12" s="6"/>
      <c r="E12" s="6"/>
      <c r="F12" s="7"/>
    </row>
    <row r="13" spans="1:6">
      <c r="A13" s="1" t="s">
        <v>34</v>
      </c>
      <c r="B13" s="6">
        <f>'March 1 - 15'!C16</f>
        <v>9.4707520891364902E-2</v>
      </c>
      <c r="C13" s="6">
        <f>'March 16 - 31'!C16</f>
        <v>4.7709923664122141E-2</v>
      </c>
      <c r="D13" s="6">
        <f>'April 1 - 15'!C16</f>
        <v>7.3529411764705885E-2</v>
      </c>
      <c r="E13" s="6">
        <f>'April 16 - 30'!C16</f>
        <v>9.7156398104265407E-2</v>
      </c>
      <c r="F13" s="6">
        <f>'May 1 - 15'!C16</f>
        <v>0.1163556531284303</v>
      </c>
    </row>
    <row r="14" spans="1:6">
      <c r="A14" s="1" t="s">
        <v>35</v>
      </c>
      <c r="B14" s="6">
        <f>'March 1 - 15'!C17</f>
        <v>0.40668523676880225</v>
      </c>
      <c r="C14" s="6">
        <f>'March 16 - 31'!C17</f>
        <v>0.31679389312977096</v>
      </c>
      <c r="D14" s="6">
        <f>'April 1 - 15'!C17</f>
        <v>0.32983193277310924</v>
      </c>
      <c r="E14" s="6">
        <f>'April 16 - 30'!C17</f>
        <v>0.35071090047393366</v>
      </c>
      <c r="F14" s="6">
        <f>'May 1 - 15'!C17</f>
        <v>0.2645444566410538</v>
      </c>
    </row>
    <row r="15" spans="1:6">
      <c r="A15" s="1" t="s">
        <v>33</v>
      </c>
      <c r="B15" s="6">
        <f>'March 1 - 15'!C18</f>
        <v>1.9498607242339833E-2</v>
      </c>
      <c r="C15" s="6">
        <f>'March 16 - 31'!C18</f>
        <v>6.6793893129770991E-3</v>
      </c>
      <c r="D15" s="6">
        <f>'April 1 - 15'!C18</f>
        <v>1.680672268907563E-2</v>
      </c>
      <c r="E15" s="6">
        <f>'April 16 - 30'!C18</f>
        <v>1.1848341232227487E-2</v>
      </c>
      <c r="F15" s="6">
        <f>'May 1 - 15'!C18</f>
        <v>1.9758507135016465E-2</v>
      </c>
    </row>
    <row r="16" spans="1:6">
      <c r="B16" s="6"/>
      <c r="C16" s="6"/>
      <c r="D16" s="6"/>
      <c r="E16" s="6"/>
      <c r="F16" s="7"/>
    </row>
    <row r="17" spans="1:6">
      <c r="A17" s="1" t="s">
        <v>41</v>
      </c>
      <c r="B17" s="6"/>
      <c r="C17" s="6"/>
      <c r="D17" s="6"/>
      <c r="E17" s="6"/>
      <c r="F17" s="7"/>
    </row>
    <row r="18" spans="1:6">
      <c r="A18" s="1" t="s">
        <v>0</v>
      </c>
      <c r="B18" s="6"/>
      <c r="C18" s="6"/>
      <c r="D18" s="6"/>
      <c r="E18" s="6"/>
      <c r="F18" s="7"/>
    </row>
    <row r="19" spans="1:6">
      <c r="A19" s="1" t="s">
        <v>37</v>
      </c>
      <c r="B19" s="6">
        <f>'March 1 - 15'!F16</f>
        <v>0.4763231197771588</v>
      </c>
      <c r="C19" s="6">
        <f>'March 16 - 31'!F16</f>
        <v>0.62118320610687028</v>
      </c>
      <c r="D19" s="6">
        <f>'April 1 - 15'!F16</f>
        <v>0.57037815126050417</v>
      </c>
      <c r="E19" s="6">
        <f>'April 16 - 30'!F16</f>
        <v>0.53436018957345977</v>
      </c>
      <c r="F19" s="6">
        <f>'May 1 - 15'!F16</f>
        <v>0.56970362239297478</v>
      </c>
    </row>
    <row r="20" spans="1:6">
      <c r="A20" s="1" t="s">
        <v>35</v>
      </c>
      <c r="B20" s="6">
        <f>'March 1 - 15'!F17</f>
        <v>0</v>
      </c>
      <c r="C20" s="6">
        <f>'March 16 - 31'!F17</f>
        <v>0</v>
      </c>
      <c r="D20" s="6">
        <f>'April 1 - 15'!F17</f>
        <v>0</v>
      </c>
      <c r="E20" s="6">
        <f>'April 16 - 30'!F17</f>
        <v>0</v>
      </c>
      <c r="F20" s="6">
        <f>'May 1 - 15'!F17</f>
        <v>0</v>
      </c>
    </row>
    <row r="21" spans="1:6">
      <c r="A21" s="1" t="s">
        <v>38</v>
      </c>
      <c r="B21" s="6">
        <f>'March 1 - 15'!F18</f>
        <v>2.7855153203342618E-3</v>
      </c>
      <c r="C21" s="6">
        <f>'March 16 - 31'!F18</f>
        <v>7.6335877862595417E-3</v>
      </c>
      <c r="D21" s="6">
        <f>'April 1 - 15'!F18</f>
        <v>9.4537815126050414E-3</v>
      </c>
      <c r="E21" s="6">
        <f>'April 16 - 30'!F18</f>
        <v>5.9241706161137437E-3</v>
      </c>
      <c r="F21" s="6">
        <f>'May 1 - 15'!F18</f>
        <v>2.9637760702524697E-2</v>
      </c>
    </row>
    <row r="22" spans="1:6">
      <c r="A22" s="1" t="s">
        <v>39</v>
      </c>
      <c r="B22" s="6">
        <f>'March 1 - 15'!F19</f>
        <v>0</v>
      </c>
      <c r="C22" s="6">
        <f>'March 16 - 31'!F19</f>
        <v>0</v>
      </c>
      <c r="D22" s="6">
        <f>'April 1 - 15'!F19</f>
        <v>0</v>
      </c>
      <c r="E22" s="6">
        <f>'April 16 - 30'!F19</f>
        <v>0</v>
      </c>
      <c r="F22" s="6">
        <f>'May 1 - 15'!F19</f>
        <v>0</v>
      </c>
    </row>
    <row r="23" spans="1:6">
      <c r="A23" s="1" t="s">
        <v>1</v>
      </c>
      <c r="B23" s="6"/>
      <c r="C23" s="6"/>
      <c r="D23" s="6"/>
      <c r="E23" s="6"/>
      <c r="F23" s="6"/>
    </row>
    <row r="24" spans="1:6">
      <c r="A24" s="1" t="s">
        <v>37</v>
      </c>
      <c r="B24" s="6">
        <f>'March 1 - 15'!G16</f>
        <v>0.50139275766016711</v>
      </c>
      <c r="C24" s="6">
        <f>'March 16 - 31'!G16</f>
        <v>0.36068702290076338</v>
      </c>
      <c r="D24" s="6">
        <f>'April 1 - 15'!G16</f>
        <v>0.40546218487394958</v>
      </c>
      <c r="E24" s="6">
        <f>'April 16 - 30'!G16</f>
        <v>0.45379146919431279</v>
      </c>
      <c r="F24" s="6">
        <f>'May 1 - 15'!G16</f>
        <v>0.37870472008781558</v>
      </c>
    </row>
    <row r="25" spans="1:6">
      <c r="A25" s="1" t="s">
        <v>35</v>
      </c>
      <c r="B25" s="6">
        <f>'March 1 - 15'!G17</f>
        <v>0</v>
      </c>
      <c r="C25" s="6">
        <f>'March 16 - 31'!G17</f>
        <v>0</v>
      </c>
      <c r="D25" s="6">
        <f>'April 1 - 15'!G17</f>
        <v>0</v>
      </c>
      <c r="E25" s="6">
        <f>'April 16 - 30'!G17</f>
        <v>0</v>
      </c>
      <c r="F25" s="6">
        <f>'May 1 - 15'!G17</f>
        <v>0</v>
      </c>
    </row>
    <row r="26" spans="1:6">
      <c r="A26" s="1" t="s">
        <v>38</v>
      </c>
      <c r="B26" s="6">
        <f>'March 1 - 15'!G18</f>
        <v>1.3927576601671309E-2</v>
      </c>
      <c r="C26" s="6">
        <f>'March 16 - 31'!G18</f>
        <v>7.6335877862595417E-3</v>
      </c>
      <c r="D26" s="6">
        <f>'April 1 - 15'!G18</f>
        <v>1.4705882352941176E-2</v>
      </c>
      <c r="E26" s="6">
        <f>'April 16 - 30'!G18</f>
        <v>4.7393364928909956E-3</v>
      </c>
      <c r="F26" s="6">
        <f>'May 1 - 15'!G18</f>
        <v>1.9758507135016465E-2</v>
      </c>
    </row>
    <row r="27" spans="1:6">
      <c r="A27" s="1" t="s">
        <v>39</v>
      </c>
      <c r="B27" s="6">
        <f>'March 1 - 15'!G19</f>
        <v>5.5710306406685237E-3</v>
      </c>
      <c r="C27" s="6">
        <f>'March 16 - 31'!G19</f>
        <v>2.8625954198473282E-3</v>
      </c>
      <c r="D27" s="6">
        <f>'April 1 - 15'!G19</f>
        <v>0</v>
      </c>
      <c r="E27" s="6">
        <f>'April 16 - 30'!G19</f>
        <v>1.1848341232227489E-3</v>
      </c>
      <c r="F27" s="6">
        <f>'May 1 - 15'!G19</f>
        <v>2.1953896816684962E-3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1 - 15</vt:lpstr>
      <vt:lpstr>March 16 - 31</vt:lpstr>
      <vt:lpstr>April 1 - 15</vt:lpstr>
      <vt:lpstr>April 16 - 30</vt:lpstr>
      <vt:lpstr>May 1 - 15</vt:lpstr>
      <vt:lpstr>Charts</vt:lpstr>
    </vt:vector>
  </TitlesOfParts>
  <Company>solarmist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Olson</dc:creator>
  <cp:lastModifiedBy>Joshua Olson</cp:lastModifiedBy>
  <dcterms:created xsi:type="dcterms:W3CDTF">2011-05-18T00:02:36Z</dcterms:created>
  <dcterms:modified xsi:type="dcterms:W3CDTF">2011-05-18T07:00:29Z</dcterms:modified>
</cp:coreProperties>
</file>