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0" yWindow="40" windowWidth="14160" windowHeight="5850"/>
  </bookViews>
  <sheets>
    <sheet name="Arbitrage" sheetId="1" r:id="rId1"/>
    <sheet name="No arbitrage" sheetId="4" r:id="rId2"/>
    <sheet name="Arbitrage (2)" sheetId="5" r:id="rId3"/>
    <sheet name="Arbitrage (2) Solution" sheetId="6" r:id="rId4"/>
    <sheet name="Data" sheetId="2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0" hidden="1">Arbitrage!$B$4:$F$4</definedName>
    <definedName name="solver_adj" localSheetId="2" hidden="1">'Arbitrage (2)'!$B$4:$F$5</definedName>
    <definedName name="solver_adj" localSheetId="3" hidden="1">'Arbitrage (2) Solution'!$B$4:$F$5</definedName>
    <definedName name="solver_adj" localSheetId="1" hidden="1">'No arbitrage'!$B$4:$F$4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tr" localSheetId="0" hidden="1">100</definedName>
    <definedName name="solver_itr" localSheetId="2" hidden="1">100</definedName>
    <definedName name="solver_itr" localSheetId="3" hidden="1">100</definedName>
    <definedName name="solver_itr" localSheetId="1" hidden="1">100</definedName>
    <definedName name="solver_lhs1" localSheetId="0" hidden="1">Arbitrage!$G$10:$G$17</definedName>
    <definedName name="solver_lhs1" localSheetId="2" hidden="1">'Arbitrage (2)'!$G$12:$G$19</definedName>
    <definedName name="solver_lhs1" localSheetId="3" hidden="1">'Arbitrage (2) Solution'!$G$12:$G$19</definedName>
    <definedName name="solver_lhs1" localSheetId="1" hidden="1">'No arbitrage'!$G$10:$G$17</definedName>
    <definedName name="solver_lhs2" localSheetId="0" hidden="1">Arbitrage!$G$18</definedName>
    <definedName name="solver_lhs2" localSheetId="2" hidden="1">'Arbitrage (2)'!$G$20</definedName>
    <definedName name="solver_lhs2" localSheetId="3" hidden="1">'Arbitrage (2) Solution'!$G$20</definedName>
    <definedName name="solver_lhs2" localSheetId="1" hidden="1">'No arbitrage'!$G$18</definedName>
    <definedName name="solver_lin" localSheetId="0" hidden="1">1</definedName>
    <definedName name="solver_lin" localSheetId="2" hidden="1">1</definedName>
    <definedName name="solver_lin" localSheetId="3" hidden="1">1</definedName>
    <definedName name="solver_lin" localSheetId="1" hidden="1">1</definedName>
    <definedName name="solver_neg" localSheetId="0" hidden="1">2</definedName>
    <definedName name="solver_neg" localSheetId="2" hidden="1">1</definedName>
    <definedName name="solver_neg" localSheetId="3" hidden="1">1</definedName>
    <definedName name="solver_neg" localSheetId="1" hidden="1">2</definedName>
    <definedName name="solver_num" localSheetId="0" hidden="1">2</definedName>
    <definedName name="solver_num" localSheetId="2" hidden="1">2</definedName>
    <definedName name="solver_num" localSheetId="3" hidden="1">2</definedName>
    <definedName name="solver_num" localSheetId="1" hidden="1">2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pt" localSheetId="0" hidden="1">Arbitrage!$G$7</definedName>
    <definedName name="solver_opt" localSheetId="2" hidden="1">'Arbitrage (2)'!$G$9</definedName>
    <definedName name="solver_opt" localSheetId="3" hidden="1">'Arbitrage (2) Solution'!$G$9</definedName>
    <definedName name="solver_opt" localSheetId="1" hidden="1">'No arbitrage'!$G$7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el1" localSheetId="0" hidden="1">3</definedName>
    <definedName name="solver_rel1" localSheetId="2" hidden="1">3</definedName>
    <definedName name="solver_rel1" localSheetId="3" hidden="1">3</definedName>
    <definedName name="solver_rel1" localSheetId="1" hidden="1">3</definedName>
    <definedName name="solver_rel2" localSheetId="0" hidden="1">3</definedName>
    <definedName name="solver_rel2" localSheetId="2" hidden="1">3</definedName>
    <definedName name="solver_rel2" localSheetId="3" hidden="1">3</definedName>
    <definedName name="solver_rel2" localSheetId="1" hidden="1">3</definedName>
    <definedName name="solver_rhs1" localSheetId="0" hidden="1">Arbitrage!$I$10:$I$17</definedName>
    <definedName name="solver_rhs1" localSheetId="2" hidden="1">'Arbitrage (2)'!$I$12:$I$19</definedName>
    <definedName name="solver_rhs1" localSheetId="3" hidden="1">'Arbitrage (2) Solution'!$I$12:$I$19</definedName>
    <definedName name="solver_rhs1" localSheetId="1" hidden="1">'No arbitrage'!$I$10:$I$17</definedName>
    <definedName name="solver_rhs2" localSheetId="0" hidden="1">Arbitrage!$I$18</definedName>
    <definedName name="solver_rhs2" localSheetId="2" hidden="1">'Arbitrage (2)'!$I$20</definedName>
    <definedName name="solver_rhs2" localSheetId="3" hidden="1">'Arbitrage (2) Solution'!$I$20</definedName>
    <definedName name="solver_rhs2" localSheetId="1" hidden="1">'No arbitrage'!$I$18</definedName>
    <definedName name="solver_scl" localSheetId="0" hidden="1">2</definedName>
    <definedName name="solver_scl" localSheetId="2" hidden="1">2</definedName>
    <definedName name="solver_scl" localSheetId="3" hidden="1">2</definedName>
    <definedName name="solver_scl" localSheetId="1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tim" localSheetId="0" hidden="1">100</definedName>
    <definedName name="solver_tim" localSheetId="2" hidden="1">100</definedName>
    <definedName name="solver_tim" localSheetId="3" hidden="1">100</definedName>
    <definedName name="solver_tim" localSheetId="1" hidden="1">100</definedName>
    <definedName name="solver_tol" localSheetId="0" hidden="1">0.05</definedName>
    <definedName name="solver_tol" localSheetId="2" hidden="1">0.05</definedName>
    <definedName name="solver_tol" localSheetId="3" hidden="1">0.05</definedName>
    <definedName name="solver_tol" localSheetId="1" hidden="1">0.05</definedName>
    <definedName name="solver_typ" localSheetId="0" hidden="1">2</definedName>
    <definedName name="solver_typ" localSheetId="2" hidden="1">2</definedName>
    <definedName name="solver_typ" localSheetId="3" hidden="1">2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1" hidden="1">0</definedName>
  </definedNames>
  <calcPr calcId="125725" iterate="1"/>
</workbook>
</file>

<file path=xl/calcChain.xml><?xml version="1.0" encoding="utf-8"?>
<calcChain xmlns="http://schemas.openxmlformats.org/spreadsheetml/2006/main">
  <c r="G19" i="6"/>
  <c r="G18"/>
  <c r="G17"/>
  <c r="G16"/>
  <c r="G15"/>
  <c r="G14"/>
  <c r="G13"/>
  <c r="G12"/>
  <c r="F9"/>
  <c r="E9"/>
  <c r="D9"/>
  <c r="C9"/>
  <c r="B9"/>
  <c r="F8"/>
  <c r="E8"/>
  <c r="D8"/>
  <c r="C8"/>
  <c r="B8"/>
  <c r="G9" s="1"/>
  <c r="G20" s="1"/>
  <c r="G12" i="5"/>
  <c r="G15" i="2"/>
  <c r="G14"/>
  <c r="G13"/>
  <c r="G12"/>
  <c r="G11"/>
  <c r="G10"/>
  <c r="G9"/>
  <c r="G8"/>
  <c r="G5"/>
  <c r="F9" i="5"/>
  <c r="E9"/>
  <c r="D9"/>
  <c r="C9"/>
  <c r="G19"/>
  <c r="G13"/>
  <c r="G14"/>
  <c r="G15"/>
  <c r="G16"/>
  <c r="G17"/>
  <c r="G18"/>
  <c r="C8"/>
  <c r="D8"/>
  <c r="E8"/>
  <c r="F8"/>
  <c r="B8"/>
  <c r="G9" s="1"/>
  <c r="B9"/>
  <c r="G20" l="1"/>
  <c r="G7" i="4"/>
  <c r="C20"/>
  <c r="D20"/>
  <c r="E20"/>
  <c r="F20"/>
  <c r="B20"/>
  <c r="G17"/>
  <c r="G16"/>
  <c r="G15"/>
  <c r="G14"/>
  <c r="G13"/>
  <c r="G12"/>
  <c r="G11"/>
  <c r="G10"/>
  <c r="G10" i="1"/>
  <c r="G16"/>
  <c r="G15"/>
  <c r="G14"/>
  <c r="G13"/>
  <c r="G12"/>
  <c r="G11"/>
  <c r="G18"/>
  <c r="G18" i="4" l="1"/>
  <c r="G7" i="1"/>
  <c r="G17"/>
</calcChain>
</file>

<file path=xl/sharedStrings.xml><?xml version="1.0" encoding="utf-8"?>
<sst xmlns="http://schemas.openxmlformats.org/spreadsheetml/2006/main" count="155" uniqueCount="29">
  <si>
    <t>Decision variables</t>
  </si>
  <si>
    <t>Bond 1</t>
  </si>
  <si>
    <t>Bond 2</t>
  </si>
  <si>
    <t>Bond 3</t>
  </si>
  <si>
    <t>Bond 4</t>
  </si>
  <si>
    <t>Bond 5</t>
  </si>
  <si>
    <t>amounts ($)</t>
  </si>
  <si>
    <t>Objective function</t>
  </si>
  <si>
    <t>Constraints</t>
  </si>
  <si>
    <t>Total</t>
  </si>
  <si>
    <t>Required</t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</si>
  <si>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=1</t>
    </r>
  </si>
  <si>
    <t>&gt;=</t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</si>
  <si>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=2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</si>
  <si>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=3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</si>
  <si>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=4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</si>
  <si>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=5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</si>
  <si>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=6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</si>
  <si>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=7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</si>
  <si>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=8</t>
    </r>
    <r>
      <rPr>
        <sz val="11"/>
        <color theme="1"/>
        <rFont val="Calibri"/>
        <family val="2"/>
        <scheme val="minor"/>
      </rPr>
      <t/>
    </r>
  </si>
  <si>
    <t>bound</t>
  </si>
  <si>
    <t>cash flow today</t>
  </si>
  <si>
    <t>Arbitrage</t>
  </si>
  <si>
    <t>long</t>
  </si>
  <si>
    <t>short</t>
  </si>
  <si>
    <t>ask prices</t>
  </si>
  <si>
    <t>bid prices</t>
  </si>
  <si>
    <t>prices</t>
  </si>
  <si>
    <t>amounts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</si>
</sst>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8" fontId="0" fillId="0" borderId="1" xfId="0" applyNumberFormat="1" applyBorder="1"/>
    <xf numFmtId="44" fontId="0" fillId="3" borderId="1" xfId="1" applyFont="1" applyFill="1" applyBorder="1"/>
    <xf numFmtId="44" fontId="0" fillId="0" borderId="1" xfId="0" applyNumberFormat="1" applyBorder="1"/>
    <xf numFmtId="44" fontId="0" fillId="4" borderId="1" xfId="1" applyFont="1" applyFill="1" applyBorder="1"/>
    <xf numFmtId="44" fontId="0" fillId="0" borderId="1" xfId="0" applyNumberFormat="1" applyFill="1" applyBorder="1"/>
    <xf numFmtId="8" fontId="0" fillId="0" borderId="0" xfId="0" applyNumberFormat="1"/>
    <xf numFmtId="0" fontId="0" fillId="0" borderId="0" xfId="0" applyFont="1"/>
    <xf numFmtId="44" fontId="0" fillId="3" borderId="2" xfId="1" applyFont="1" applyFill="1" applyBorder="1"/>
    <xf numFmtId="0" fontId="0" fillId="0" borderId="1" xfId="1" applyNumberFormat="1" applyFont="1" applyBorder="1"/>
    <xf numFmtId="2" fontId="0" fillId="0" borderId="1" xfId="0" applyNumberFormat="1" applyFill="1" applyBorder="1"/>
    <xf numFmtId="43" fontId="0" fillId="2" borderId="1" xfId="2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zoomScale="85" zoomScaleNormal="85" workbookViewId="0">
      <selection activeCell="M20" sqref="M20"/>
    </sheetView>
  </sheetViews>
  <sheetFormatPr defaultRowHeight="14.5"/>
  <cols>
    <col min="1" max="1" width="19.1796875" customWidth="1"/>
    <col min="2" max="2" width="10.453125" customWidth="1"/>
    <col min="3" max="3" width="11.08984375" bestFit="1" customWidth="1"/>
    <col min="4" max="4" width="10.08984375" bestFit="1" customWidth="1"/>
    <col min="5" max="5" width="12.08984375" customWidth="1"/>
    <col min="6" max="6" width="13" customWidth="1"/>
    <col min="7" max="7" width="13.6328125" bestFit="1" customWidth="1"/>
    <col min="9" max="9" width="13.6328125" bestFit="1" customWidth="1"/>
  </cols>
  <sheetData>
    <row r="1" spans="1:9">
      <c r="A1" s="1" t="s">
        <v>22</v>
      </c>
    </row>
    <row r="3" spans="1:9">
      <c r="A3" s="2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9">
      <c r="A4" t="s">
        <v>28</v>
      </c>
      <c r="B4" s="13">
        <v>4.5194300923867601E-7</v>
      </c>
      <c r="C4" s="13">
        <v>1400.253260183694</v>
      </c>
      <c r="D4" s="13">
        <v>70.012663471683553</v>
      </c>
      <c r="E4" s="13">
        <v>-14927.399978757283</v>
      </c>
      <c r="F4" s="13">
        <v>14999.513022105464</v>
      </c>
    </row>
    <row r="6" spans="1:9">
      <c r="A6" s="2" t="s">
        <v>7</v>
      </c>
    </row>
    <row r="7" spans="1:9">
      <c r="A7" t="s">
        <v>21</v>
      </c>
      <c r="B7" s="3">
        <v>102.3567297542521</v>
      </c>
      <c r="C7" s="3">
        <v>110.83438288775636</v>
      </c>
      <c r="D7" s="3">
        <v>96.942728009768885</v>
      </c>
      <c r="E7" s="3">
        <v>114.65096288098884</v>
      </c>
      <c r="F7" s="3">
        <v>96.633627562524765</v>
      </c>
      <c r="G7" s="4">
        <f>SUMPRODUCT(B7:F7,$B$4:$F$4)</f>
        <v>-100000.00125933206</v>
      </c>
    </row>
    <row r="9" spans="1:9">
      <c r="A9" s="2" t="s">
        <v>8</v>
      </c>
      <c r="G9" t="s">
        <v>9</v>
      </c>
      <c r="I9" t="s">
        <v>10</v>
      </c>
    </row>
    <row r="10" spans="1:9">
      <c r="A10" t="s">
        <v>11</v>
      </c>
      <c r="B10" s="5">
        <v>2.5</v>
      </c>
      <c r="C10" s="5">
        <v>5</v>
      </c>
      <c r="D10" s="5">
        <v>3</v>
      </c>
      <c r="E10" s="5">
        <v>4</v>
      </c>
      <c r="F10" s="5">
        <v>3.5</v>
      </c>
      <c r="G10" s="6">
        <f t="shared" ref="G10:G17" si="0">SUMPRODUCT(B10:F10,$B$4:$F$4)</f>
        <v>-4.5196633436717093E-5</v>
      </c>
      <c r="H10" t="s">
        <v>12</v>
      </c>
      <c r="I10" s="11">
        <v>0</v>
      </c>
    </row>
    <row r="11" spans="1:9">
      <c r="A11" t="s">
        <v>13</v>
      </c>
      <c r="B11" s="5">
        <v>2.5</v>
      </c>
      <c r="C11" s="5">
        <v>5</v>
      </c>
      <c r="D11" s="5">
        <v>3</v>
      </c>
      <c r="E11" s="5">
        <v>4</v>
      </c>
      <c r="F11" s="5">
        <v>3.5</v>
      </c>
      <c r="G11" s="6">
        <f t="shared" si="0"/>
        <v>-4.5196633436717093E-5</v>
      </c>
      <c r="H11" t="s">
        <v>12</v>
      </c>
      <c r="I11" s="11">
        <v>0</v>
      </c>
    </row>
    <row r="12" spans="1:9">
      <c r="A12" t="s">
        <v>14</v>
      </c>
      <c r="B12" s="5">
        <v>2.5</v>
      </c>
      <c r="C12" s="5">
        <v>5</v>
      </c>
      <c r="D12" s="5">
        <v>3</v>
      </c>
      <c r="E12" s="5">
        <v>4</v>
      </c>
      <c r="F12" s="5">
        <v>3.5</v>
      </c>
      <c r="G12" s="6">
        <f t="shared" si="0"/>
        <v>-4.5196633436717093E-5</v>
      </c>
      <c r="H12" t="s">
        <v>12</v>
      </c>
      <c r="I12" s="11">
        <v>0</v>
      </c>
    </row>
    <row r="13" spans="1:9">
      <c r="A13" t="s">
        <v>15</v>
      </c>
      <c r="B13" s="5">
        <v>2.5</v>
      </c>
      <c r="C13" s="5">
        <v>5</v>
      </c>
      <c r="D13" s="5">
        <v>3</v>
      </c>
      <c r="E13" s="5">
        <v>4</v>
      </c>
      <c r="F13" s="5">
        <v>3.5</v>
      </c>
      <c r="G13" s="6">
        <f t="shared" si="0"/>
        <v>-4.5196633436717093E-5</v>
      </c>
      <c r="H13" t="s">
        <v>12</v>
      </c>
      <c r="I13" s="11">
        <v>0</v>
      </c>
    </row>
    <row r="14" spans="1:9">
      <c r="A14" t="s">
        <v>16</v>
      </c>
      <c r="B14" s="5">
        <v>102.5</v>
      </c>
      <c r="C14" s="5">
        <v>5</v>
      </c>
      <c r="D14" s="5">
        <v>3</v>
      </c>
      <c r="E14" s="5">
        <v>4</v>
      </c>
      <c r="F14" s="5">
        <v>3.5</v>
      </c>
      <c r="G14" s="6">
        <f t="shared" si="0"/>
        <v>-2.3283064365386963E-9</v>
      </c>
      <c r="H14" t="s">
        <v>12</v>
      </c>
      <c r="I14" s="11">
        <v>0</v>
      </c>
    </row>
    <row r="15" spans="1:9">
      <c r="A15" t="s">
        <v>17</v>
      </c>
      <c r="B15" s="5">
        <v>0</v>
      </c>
      <c r="C15" s="5">
        <v>105</v>
      </c>
      <c r="D15" s="5">
        <v>3</v>
      </c>
      <c r="E15" s="5">
        <v>4</v>
      </c>
      <c r="F15" s="5">
        <v>3.5</v>
      </c>
      <c r="G15" s="6">
        <f t="shared" si="0"/>
        <v>140025.32597204292</v>
      </c>
      <c r="H15" t="s">
        <v>12</v>
      </c>
      <c r="I15" s="11">
        <v>0</v>
      </c>
    </row>
    <row r="16" spans="1:9">
      <c r="A16" t="s">
        <v>18</v>
      </c>
      <c r="B16" s="5">
        <v>0</v>
      </c>
      <c r="C16" s="5">
        <v>0</v>
      </c>
      <c r="D16" s="5">
        <v>103</v>
      </c>
      <c r="E16" s="5">
        <v>4</v>
      </c>
      <c r="F16" s="5">
        <v>3.5</v>
      </c>
      <c r="G16" s="6">
        <f t="shared" si="0"/>
        <v>-7.6601281762123108E-8</v>
      </c>
      <c r="H16" t="s">
        <v>12</v>
      </c>
      <c r="I16" s="11">
        <v>0</v>
      </c>
    </row>
    <row r="17" spans="1:9">
      <c r="A17" t="s">
        <v>19</v>
      </c>
      <c r="B17" s="5">
        <v>0</v>
      </c>
      <c r="C17" s="5">
        <v>0</v>
      </c>
      <c r="D17" s="5">
        <v>0</v>
      </c>
      <c r="E17" s="5">
        <v>104</v>
      </c>
      <c r="F17" s="5">
        <v>103.5</v>
      </c>
      <c r="G17" s="6">
        <f t="shared" si="0"/>
        <v>-2.8419308364391327E-6</v>
      </c>
      <c r="H17" t="s">
        <v>12</v>
      </c>
      <c r="I17" s="11">
        <v>0</v>
      </c>
    </row>
    <row r="18" spans="1:9">
      <c r="A18" t="s">
        <v>20</v>
      </c>
      <c r="B18" s="12">
        <v>1</v>
      </c>
      <c r="C18" s="12">
        <v>1</v>
      </c>
      <c r="D18" s="12">
        <v>1</v>
      </c>
      <c r="E18" s="12">
        <v>1</v>
      </c>
      <c r="F18" s="12">
        <v>1</v>
      </c>
      <c r="G18" s="6">
        <f>SUMPRODUCT(B4:F4,B7:F7)</f>
        <v>-100000.00125933206</v>
      </c>
      <c r="H18" t="s">
        <v>12</v>
      </c>
      <c r="I18" s="7">
        <v>-100000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C4" sqref="C4"/>
    </sheetView>
  </sheetViews>
  <sheetFormatPr defaultRowHeight="14.5"/>
  <cols>
    <col min="1" max="1" width="19.1796875" customWidth="1"/>
    <col min="2" max="2" width="10.453125" customWidth="1"/>
    <col min="3" max="3" width="11.08984375" bestFit="1" customWidth="1"/>
    <col min="4" max="4" width="10.08984375" bestFit="1" customWidth="1"/>
    <col min="5" max="5" width="10.7265625" bestFit="1" customWidth="1"/>
    <col min="6" max="6" width="10.08984375" bestFit="1" customWidth="1"/>
    <col min="7" max="7" width="13.6328125" bestFit="1" customWidth="1"/>
    <col min="9" max="9" width="13.6328125" bestFit="1" customWidth="1"/>
  </cols>
  <sheetData>
    <row r="1" spans="1:9">
      <c r="A1" s="1" t="s">
        <v>22</v>
      </c>
    </row>
    <row r="3" spans="1:9">
      <c r="A3" s="2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9">
      <c r="A4" t="s">
        <v>6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6" spans="1:9">
      <c r="A6" s="2" t="s">
        <v>7</v>
      </c>
    </row>
    <row r="7" spans="1:9">
      <c r="A7" t="s">
        <v>21</v>
      </c>
      <c r="B7" s="3">
        <v>97.710146406402714</v>
      </c>
      <c r="C7" s="3">
        <v>110.83438288775636</v>
      </c>
      <c r="D7" s="3">
        <v>99.999999999999986</v>
      </c>
      <c r="E7" s="3">
        <v>107.01969218953546</v>
      </c>
      <c r="F7" s="3">
        <v>103.50984609476772</v>
      </c>
      <c r="G7" s="4">
        <f>SUMPRODUCT(B7:F7,$B$4:$F$4)</f>
        <v>0</v>
      </c>
    </row>
    <row r="9" spans="1:9">
      <c r="A9" s="2" t="s">
        <v>8</v>
      </c>
      <c r="G9" t="s">
        <v>9</v>
      </c>
      <c r="I9" t="s">
        <v>10</v>
      </c>
    </row>
    <row r="10" spans="1:9">
      <c r="A10" t="s">
        <v>11</v>
      </c>
      <c r="B10" s="5">
        <v>2.5</v>
      </c>
      <c r="C10" s="5">
        <v>5</v>
      </c>
      <c r="D10" s="5">
        <v>3</v>
      </c>
      <c r="E10" s="5">
        <v>4</v>
      </c>
      <c r="F10" s="5">
        <v>3.5</v>
      </c>
      <c r="G10" s="6">
        <f t="shared" ref="G10:G17" si="0">SUMPRODUCT(B10:F10,$B$4:$F$4)</f>
        <v>0</v>
      </c>
      <c r="H10" t="s">
        <v>12</v>
      </c>
      <c r="I10" s="5">
        <v>0</v>
      </c>
    </row>
    <row r="11" spans="1:9">
      <c r="A11" t="s">
        <v>13</v>
      </c>
      <c r="B11" s="5">
        <v>2.5</v>
      </c>
      <c r="C11" s="5">
        <v>5</v>
      </c>
      <c r="D11" s="5">
        <v>3</v>
      </c>
      <c r="E11" s="5">
        <v>4</v>
      </c>
      <c r="F11" s="5">
        <v>3.5</v>
      </c>
      <c r="G11" s="6">
        <f t="shared" si="0"/>
        <v>0</v>
      </c>
      <c r="H11" t="s">
        <v>12</v>
      </c>
      <c r="I11" s="5">
        <v>0</v>
      </c>
    </row>
    <row r="12" spans="1:9">
      <c r="A12" t="s">
        <v>14</v>
      </c>
      <c r="B12" s="5">
        <v>2.5</v>
      </c>
      <c r="C12" s="5">
        <v>5</v>
      </c>
      <c r="D12" s="5">
        <v>3</v>
      </c>
      <c r="E12" s="5">
        <v>4</v>
      </c>
      <c r="F12" s="5">
        <v>3.5</v>
      </c>
      <c r="G12" s="6">
        <f t="shared" si="0"/>
        <v>0</v>
      </c>
      <c r="H12" t="s">
        <v>12</v>
      </c>
      <c r="I12" s="5">
        <v>0</v>
      </c>
    </row>
    <row r="13" spans="1:9">
      <c r="A13" t="s">
        <v>15</v>
      </c>
      <c r="B13" s="5">
        <v>2.5</v>
      </c>
      <c r="C13" s="5">
        <v>5</v>
      </c>
      <c r="D13" s="5">
        <v>3</v>
      </c>
      <c r="E13" s="5">
        <v>4</v>
      </c>
      <c r="F13" s="5">
        <v>3.5</v>
      </c>
      <c r="G13" s="6">
        <f t="shared" si="0"/>
        <v>0</v>
      </c>
      <c r="H13" t="s">
        <v>12</v>
      </c>
      <c r="I13" s="5">
        <v>0</v>
      </c>
    </row>
    <row r="14" spans="1:9">
      <c r="A14" t="s">
        <v>16</v>
      </c>
      <c r="B14" s="5">
        <v>102.5</v>
      </c>
      <c r="C14" s="5">
        <v>5</v>
      </c>
      <c r="D14" s="5">
        <v>3</v>
      </c>
      <c r="E14" s="5">
        <v>4</v>
      </c>
      <c r="F14" s="5">
        <v>3.5</v>
      </c>
      <c r="G14" s="6">
        <f t="shared" si="0"/>
        <v>0</v>
      </c>
      <c r="H14" t="s">
        <v>12</v>
      </c>
      <c r="I14" s="5">
        <v>0</v>
      </c>
    </row>
    <row r="15" spans="1:9">
      <c r="A15" t="s">
        <v>17</v>
      </c>
      <c r="B15" s="5">
        <v>0</v>
      </c>
      <c r="C15" s="5">
        <v>105</v>
      </c>
      <c r="D15" s="5">
        <v>3</v>
      </c>
      <c r="E15" s="5">
        <v>4</v>
      </c>
      <c r="F15" s="5">
        <v>3.5</v>
      </c>
      <c r="G15" s="6">
        <f t="shared" si="0"/>
        <v>0</v>
      </c>
      <c r="H15" t="s">
        <v>12</v>
      </c>
      <c r="I15" s="5">
        <v>0</v>
      </c>
    </row>
    <row r="16" spans="1:9">
      <c r="A16" t="s">
        <v>18</v>
      </c>
      <c r="B16" s="5">
        <v>0</v>
      </c>
      <c r="C16" s="5">
        <v>0</v>
      </c>
      <c r="D16" s="5">
        <v>103</v>
      </c>
      <c r="E16" s="5">
        <v>4</v>
      </c>
      <c r="F16" s="5">
        <v>3.5</v>
      </c>
      <c r="G16" s="6">
        <f t="shared" si="0"/>
        <v>0</v>
      </c>
      <c r="H16" t="s">
        <v>12</v>
      </c>
      <c r="I16" s="5">
        <v>0</v>
      </c>
    </row>
    <row r="17" spans="1:9">
      <c r="A17" t="s">
        <v>19</v>
      </c>
      <c r="B17" s="5">
        <v>0</v>
      </c>
      <c r="C17" s="5">
        <v>0</v>
      </c>
      <c r="D17" s="5">
        <v>0</v>
      </c>
      <c r="E17" s="5">
        <v>104</v>
      </c>
      <c r="F17" s="5">
        <v>103.5</v>
      </c>
      <c r="G17" s="6">
        <f t="shared" si="0"/>
        <v>0</v>
      </c>
      <c r="H17" t="s">
        <v>12</v>
      </c>
      <c r="I17" s="5">
        <v>0</v>
      </c>
    </row>
    <row r="18" spans="1:9">
      <c r="A18" t="s">
        <v>20</v>
      </c>
      <c r="B18" s="12">
        <v>1</v>
      </c>
      <c r="C18" s="12">
        <v>1</v>
      </c>
      <c r="D18" s="12">
        <v>1</v>
      </c>
      <c r="E18" s="12">
        <v>1</v>
      </c>
      <c r="F18" s="12">
        <v>1</v>
      </c>
      <c r="G18" s="6">
        <f>SUMPRODUCT(B4:F4,B7:F7)</f>
        <v>0</v>
      </c>
      <c r="H18" t="s">
        <v>12</v>
      </c>
      <c r="I18" s="7">
        <v>-100000</v>
      </c>
    </row>
    <row r="20" spans="1:9">
      <c r="B20" s="8">
        <f>NPV(0.03,B10:B17)</f>
        <v>97.710146406402714</v>
      </c>
      <c r="C20" s="8">
        <f t="shared" ref="C20:F20" si="1">NPV(0.03,C10:C17)</f>
        <v>110.83438288775636</v>
      </c>
      <c r="D20" s="8">
        <f t="shared" si="1"/>
        <v>99.999999999999986</v>
      </c>
      <c r="E20" s="8">
        <f t="shared" si="1"/>
        <v>107.01969218953546</v>
      </c>
      <c r="F20" s="8">
        <f t="shared" si="1"/>
        <v>103.50984609476772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zoomScale="85" zoomScaleNormal="85" workbookViewId="0">
      <selection activeCell="B4" sqref="B4:F5"/>
    </sheetView>
  </sheetViews>
  <sheetFormatPr defaultRowHeight="14.5"/>
  <cols>
    <col min="1" max="1" width="19.1796875" customWidth="1"/>
    <col min="2" max="2" width="10.453125" customWidth="1"/>
    <col min="3" max="3" width="11.08984375" bestFit="1" customWidth="1"/>
    <col min="4" max="4" width="10.08984375" bestFit="1" customWidth="1"/>
    <col min="5" max="6" width="11.08984375" bestFit="1" customWidth="1"/>
    <col min="7" max="7" width="13.6328125" bestFit="1" customWidth="1"/>
    <col min="9" max="9" width="13.6328125" bestFit="1" customWidth="1"/>
  </cols>
  <sheetData>
    <row r="1" spans="1:9">
      <c r="A1" s="1" t="s">
        <v>22</v>
      </c>
    </row>
    <row r="3" spans="1:9">
      <c r="A3" s="2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9">
      <c r="A4" s="9" t="s">
        <v>23</v>
      </c>
      <c r="B4" s="13"/>
      <c r="C4" s="13"/>
      <c r="D4" s="13"/>
      <c r="E4" s="13"/>
      <c r="F4" s="13"/>
    </row>
    <row r="5" spans="1:9">
      <c r="A5" t="s">
        <v>24</v>
      </c>
      <c r="B5" s="13"/>
      <c r="C5" s="13"/>
      <c r="D5" s="13"/>
      <c r="E5" s="13"/>
      <c r="F5" s="13"/>
    </row>
    <row r="7" spans="1:9">
      <c r="A7" s="2" t="s">
        <v>7</v>
      </c>
    </row>
    <row r="8" spans="1:9">
      <c r="A8" t="s">
        <v>25</v>
      </c>
      <c r="B8" s="3">
        <f>Arbitrage!B7+0.45</f>
        <v>102.8067297542521</v>
      </c>
      <c r="C8" s="3">
        <f>Arbitrage!C7+0.45</f>
        <v>111.28438288775637</v>
      </c>
      <c r="D8" s="3">
        <f>Arbitrage!D7+0.45</f>
        <v>97.392728009768888</v>
      </c>
      <c r="E8" s="3">
        <f>Arbitrage!E7+0.45</f>
        <v>115.10096288098885</v>
      </c>
      <c r="F8" s="3">
        <f>Arbitrage!F7+0.45</f>
        <v>97.083627562524768</v>
      </c>
      <c r="G8" t="s">
        <v>21</v>
      </c>
    </row>
    <row r="9" spans="1:9">
      <c r="A9" t="s">
        <v>26</v>
      </c>
      <c r="B9" s="3">
        <f>Arbitrage!B7-0.2</f>
        <v>102.1567297542521</v>
      </c>
      <c r="C9" s="3">
        <f>Arbitrage!C7-0.5</f>
        <v>110.33438288775636</v>
      </c>
      <c r="D9" s="3">
        <f>Arbitrage!D7-0.3</f>
        <v>96.642728009768888</v>
      </c>
      <c r="E9" s="3">
        <f>Arbitrage!E7-0.1</f>
        <v>114.55096288098885</v>
      </c>
      <c r="F9" s="3">
        <f>Arbitrage!F7-0.2</f>
        <v>96.433627562524762</v>
      </c>
      <c r="G9" s="10">
        <f>SUMPRODUCT(B8:F8,B4:F4)-SUMPRODUCT(B9:F9,$B$5:$F$5)</f>
        <v>0</v>
      </c>
    </row>
    <row r="11" spans="1:9">
      <c r="A11" s="2" t="s">
        <v>8</v>
      </c>
      <c r="G11" t="s">
        <v>9</v>
      </c>
      <c r="I11" t="s">
        <v>10</v>
      </c>
    </row>
    <row r="12" spans="1:9">
      <c r="A12" t="s">
        <v>11</v>
      </c>
      <c r="B12" s="5">
        <v>2.5</v>
      </c>
      <c r="C12" s="5">
        <v>5</v>
      </c>
      <c r="D12" s="5">
        <v>3</v>
      </c>
      <c r="E12" s="5">
        <v>4</v>
      </c>
      <c r="F12" s="5">
        <v>3.5</v>
      </c>
      <c r="G12" s="6">
        <f t="shared" ref="G12:G19" si="0">SUMPRODUCT(B12:F12,$B$4:$F$4)-SUMPRODUCT(B12:F12,$B$5:$F$5)</f>
        <v>0</v>
      </c>
      <c r="H12" t="s">
        <v>12</v>
      </c>
      <c r="I12" s="5">
        <v>0</v>
      </c>
    </row>
    <row r="13" spans="1:9">
      <c r="A13" t="s">
        <v>13</v>
      </c>
      <c r="B13" s="5">
        <v>2.5</v>
      </c>
      <c r="C13" s="5">
        <v>5</v>
      </c>
      <c r="D13" s="5">
        <v>3</v>
      </c>
      <c r="E13" s="5">
        <v>4</v>
      </c>
      <c r="F13" s="5">
        <v>3.5</v>
      </c>
      <c r="G13" s="6">
        <f t="shared" si="0"/>
        <v>0</v>
      </c>
      <c r="H13" t="s">
        <v>12</v>
      </c>
      <c r="I13" s="5">
        <v>0</v>
      </c>
    </row>
    <row r="14" spans="1:9">
      <c r="A14" t="s">
        <v>14</v>
      </c>
      <c r="B14" s="5">
        <v>2.5</v>
      </c>
      <c r="C14" s="5">
        <v>5</v>
      </c>
      <c r="D14" s="5">
        <v>3</v>
      </c>
      <c r="E14" s="5">
        <v>4</v>
      </c>
      <c r="F14" s="5">
        <v>3.5</v>
      </c>
      <c r="G14" s="6">
        <f t="shared" si="0"/>
        <v>0</v>
      </c>
      <c r="H14" t="s">
        <v>12</v>
      </c>
      <c r="I14" s="5">
        <v>0</v>
      </c>
    </row>
    <row r="15" spans="1:9">
      <c r="A15" t="s">
        <v>15</v>
      </c>
      <c r="B15" s="5">
        <v>2.5</v>
      </c>
      <c r="C15" s="5">
        <v>5</v>
      </c>
      <c r="D15" s="5">
        <v>3</v>
      </c>
      <c r="E15" s="5">
        <v>4</v>
      </c>
      <c r="F15" s="5">
        <v>3.5</v>
      </c>
      <c r="G15" s="6">
        <f t="shared" si="0"/>
        <v>0</v>
      </c>
      <c r="H15" t="s">
        <v>12</v>
      </c>
      <c r="I15" s="5">
        <v>0</v>
      </c>
    </row>
    <row r="16" spans="1:9">
      <c r="A16" t="s">
        <v>16</v>
      </c>
      <c r="B16" s="5">
        <v>102.5</v>
      </c>
      <c r="C16" s="5">
        <v>5</v>
      </c>
      <c r="D16" s="5">
        <v>3</v>
      </c>
      <c r="E16" s="5">
        <v>4</v>
      </c>
      <c r="F16" s="5">
        <v>3.5</v>
      </c>
      <c r="G16" s="6">
        <f t="shared" si="0"/>
        <v>0</v>
      </c>
      <c r="H16" t="s">
        <v>12</v>
      </c>
      <c r="I16" s="5">
        <v>0</v>
      </c>
    </row>
    <row r="17" spans="1:9">
      <c r="A17" t="s">
        <v>17</v>
      </c>
      <c r="B17" s="5">
        <v>0</v>
      </c>
      <c r="C17" s="5">
        <v>105</v>
      </c>
      <c r="D17" s="5">
        <v>3</v>
      </c>
      <c r="E17" s="5">
        <v>4</v>
      </c>
      <c r="F17" s="5">
        <v>3.5</v>
      </c>
      <c r="G17" s="6">
        <f t="shared" si="0"/>
        <v>0</v>
      </c>
      <c r="H17" t="s">
        <v>12</v>
      </c>
      <c r="I17" s="5">
        <v>0</v>
      </c>
    </row>
    <row r="18" spans="1:9">
      <c r="A18" t="s">
        <v>18</v>
      </c>
      <c r="B18" s="5">
        <v>0</v>
      </c>
      <c r="C18" s="5">
        <v>0</v>
      </c>
      <c r="D18" s="5">
        <v>103</v>
      </c>
      <c r="E18" s="5">
        <v>4</v>
      </c>
      <c r="F18" s="5">
        <v>3.5</v>
      </c>
      <c r="G18" s="6">
        <f t="shared" si="0"/>
        <v>0</v>
      </c>
      <c r="H18" t="s">
        <v>12</v>
      </c>
      <c r="I18" s="5">
        <v>0</v>
      </c>
    </row>
    <row r="19" spans="1:9">
      <c r="A19" t="s">
        <v>19</v>
      </c>
      <c r="B19" s="5">
        <v>0</v>
      </c>
      <c r="C19" s="5">
        <v>0</v>
      </c>
      <c r="D19" s="5">
        <v>0</v>
      </c>
      <c r="E19" s="5">
        <v>104</v>
      </c>
      <c r="F19" s="5">
        <v>103.5</v>
      </c>
      <c r="G19" s="6">
        <f t="shared" si="0"/>
        <v>0</v>
      </c>
      <c r="H19" t="s">
        <v>12</v>
      </c>
      <c r="I19" s="5">
        <v>0</v>
      </c>
    </row>
    <row r="20" spans="1:9">
      <c r="A20" t="s">
        <v>20</v>
      </c>
      <c r="B20" s="7"/>
      <c r="C20" s="7"/>
      <c r="D20" s="7"/>
      <c r="E20" s="7"/>
      <c r="F20" s="7"/>
      <c r="G20" s="6">
        <f>G9</f>
        <v>0</v>
      </c>
      <c r="H20" t="s">
        <v>12</v>
      </c>
      <c r="I20" s="7">
        <v>-100000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opLeftCell="A3" workbookViewId="0">
      <selection activeCell="B4" sqref="B4:F5"/>
    </sheetView>
  </sheetViews>
  <sheetFormatPr defaultRowHeight="14.5"/>
  <cols>
    <col min="1" max="1" width="19.1796875" customWidth="1"/>
    <col min="2" max="2" width="10.453125" customWidth="1"/>
    <col min="3" max="3" width="11.08984375" bestFit="1" customWidth="1"/>
    <col min="4" max="4" width="10.08984375" bestFit="1" customWidth="1"/>
    <col min="5" max="6" width="11.08984375" bestFit="1" customWidth="1"/>
    <col min="7" max="7" width="13.6328125" bestFit="1" customWidth="1"/>
    <col min="9" max="9" width="13.6328125" bestFit="1" customWidth="1"/>
  </cols>
  <sheetData>
    <row r="1" spans="1:9">
      <c r="A1" s="1" t="s">
        <v>22</v>
      </c>
    </row>
    <row r="3" spans="1:9">
      <c r="A3" s="2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9">
      <c r="A4" s="9" t="s">
        <v>23</v>
      </c>
      <c r="B4" s="13">
        <v>0</v>
      </c>
      <c r="C4" s="13">
        <v>1537.1206729962871</v>
      </c>
      <c r="D4" s="13">
        <v>76.856033807089659</v>
      </c>
      <c r="E4" s="13">
        <v>0</v>
      </c>
      <c r="F4" s="13">
        <v>16465.636617999589</v>
      </c>
    </row>
    <row r="5" spans="1:9">
      <c r="A5" t="s">
        <v>24</v>
      </c>
      <c r="B5" s="13">
        <v>2.831534386608682E-13</v>
      </c>
      <c r="C5" s="13">
        <v>0</v>
      </c>
      <c r="D5" s="13">
        <v>0</v>
      </c>
      <c r="E5" s="13">
        <v>16386.474921514196</v>
      </c>
      <c r="F5" s="13">
        <v>0</v>
      </c>
    </row>
    <row r="7" spans="1:9">
      <c r="A7" s="2" t="s">
        <v>7</v>
      </c>
    </row>
    <row r="8" spans="1:9">
      <c r="A8" t="s">
        <v>25</v>
      </c>
      <c r="B8" s="3">
        <f>Arbitrage!B7+0.45</f>
        <v>102.8067297542521</v>
      </c>
      <c r="C8" s="3">
        <f>Arbitrage!C7+0.45</f>
        <v>111.28438288775637</v>
      </c>
      <c r="D8" s="3">
        <f>Arbitrage!D7+0.45</f>
        <v>97.392728009768888</v>
      </c>
      <c r="E8" s="3">
        <f>Arbitrage!E7+0.45</f>
        <v>115.10096288098885</v>
      </c>
      <c r="F8" s="3">
        <f>Arbitrage!F7+0.45</f>
        <v>97.083627562524768</v>
      </c>
      <c r="G8" t="s">
        <v>21</v>
      </c>
    </row>
    <row r="9" spans="1:9">
      <c r="A9" t="s">
        <v>26</v>
      </c>
      <c r="B9" s="3">
        <f>Arbitrage!B7-0.2</f>
        <v>102.1567297542521</v>
      </c>
      <c r="C9" s="3">
        <f>Arbitrage!C7-0.5</f>
        <v>110.33438288775636</v>
      </c>
      <c r="D9" s="3">
        <f>Arbitrage!D7-0.3</f>
        <v>96.642728009768888</v>
      </c>
      <c r="E9" s="3">
        <f>Arbitrage!E7-0.1</f>
        <v>114.55096288098885</v>
      </c>
      <c r="F9" s="3">
        <f>Arbitrage!F7-0.2</f>
        <v>96.433627562524762</v>
      </c>
      <c r="G9" s="10">
        <f>SUMPRODUCT(B8:F8,B4:F4)-SUMPRODUCT(B9:F9,$B$5:$F$5)</f>
        <v>-100000.00316799735</v>
      </c>
    </row>
    <row r="11" spans="1:9">
      <c r="A11" s="2" t="s">
        <v>8</v>
      </c>
      <c r="G11" t="s">
        <v>9</v>
      </c>
      <c r="I11" t="s">
        <v>10</v>
      </c>
    </row>
    <row r="12" spans="1:9">
      <c r="A12" t="s">
        <v>11</v>
      </c>
      <c r="B12" s="5">
        <v>2.5</v>
      </c>
      <c r="C12" s="5">
        <v>5</v>
      </c>
      <c r="D12" s="5">
        <v>3</v>
      </c>
      <c r="E12" s="5">
        <v>4</v>
      </c>
      <c r="F12" s="5">
        <v>3.5</v>
      </c>
      <c r="G12" s="6">
        <f>SUMPRODUCT(B12:F12,$B$4:$F$4)-SUMPRODUCT(B12:F12,$B$5:$F$5)</f>
        <v>-5.6655509979464114E-5</v>
      </c>
      <c r="H12" t="s">
        <v>12</v>
      </c>
      <c r="I12" s="5">
        <v>0</v>
      </c>
    </row>
    <row r="13" spans="1:9">
      <c r="A13" t="s">
        <v>13</v>
      </c>
      <c r="B13" s="5">
        <v>2.5</v>
      </c>
      <c r="C13" s="5">
        <v>5</v>
      </c>
      <c r="D13" s="5">
        <v>3</v>
      </c>
      <c r="E13" s="5">
        <v>4</v>
      </c>
      <c r="F13" s="5">
        <v>3.5</v>
      </c>
      <c r="G13" s="6">
        <f t="shared" ref="G13:G18" si="0">SUMPRODUCT(B13:F13,$B$4:$F$4)-SUMPRODUCT(B13:F13,$B$5:$F$5)</f>
        <v>-5.6655509979464114E-5</v>
      </c>
      <c r="H13" t="s">
        <v>12</v>
      </c>
      <c r="I13" s="5">
        <v>0</v>
      </c>
    </row>
    <row r="14" spans="1:9">
      <c r="A14" t="s">
        <v>14</v>
      </c>
      <c r="B14" s="5">
        <v>2.5</v>
      </c>
      <c r="C14" s="5">
        <v>5</v>
      </c>
      <c r="D14" s="5">
        <v>3</v>
      </c>
      <c r="E14" s="5">
        <v>4</v>
      </c>
      <c r="F14" s="5">
        <v>3.5</v>
      </c>
      <c r="G14" s="6">
        <f t="shared" si="0"/>
        <v>-5.6655509979464114E-5</v>
      </c>
      <c r="H14" t="s">
        <v>12</v>
      </c>
      <c r="I14" s="5">
        <v>0</v>
      </c>
    </row>
    <row r="15" spans="1:9">
      <c r="A15" t="s">
        <v>15</v>
      </c>
      <c r="B15" s="5">
        <v>2.5</v>
      </c>
      <c r="C15" s="5">
        <v>5</v>
      </c>
      <c r="D15" s="5">
        <v>3</v>
      </c>
      <c r="E15" s="5">
        <v>4</v>
      </c>
      <c r="F15" s="5">
        <v>3.5</v>
      </c>
      <c r="G15" s="6">
        <f t="shared" si="0"/>
        <v>-5.6655509979464114E-5</v>
      </c>
      <c r="H15" t="s">
        <v>12</v>
      </c>
      <c r="I15" s="5">
        <v>0</v>
      </c>
    </row>
    <row r="16" spans="1:9">
      <c r="A16" t="s">
        <v>16</v>
      </c>
      <c r="B16" s="5">
        <v>102.5</v>
      </c>
      <c r="C16" s="5">
        <v>5</v>
      </c>
      <c r="D16" s="5">
        <v>3</v>
      </c>
      <c r="E16" s="5">
        <v>4</v>
      </c>
      <c r="F16" s="5">
        <v>3.5</v>
      </c>
      <c r="G16" s="6">
        <f t="shared" si="0"/>
        <v>-5.665553908329457E-5</v>
      </c>
      <c r="H16" t="s">
        <v>12</v>
      </c>
      <c r="I16" s="5">
        <v>0</v>
      </c>
    </row>
    <row r="17" spans="1:9">
      <c r="A17" t="s">
        <v>17</v>
      </c>
      <c r="B17" s="5">
        <v>0</v>
      </c>
      <c r="C17" s="5">
        <v>105</v>
      </c>
      <c r="D17" s="5">
        <v>3</v>
      </c>
      <c r="E17" s="5">
        <v>4</v>
      </c>
      <c r="F17" s="5">
        <v>3.5</v>
      </c>
      <c r="G17" s="6">
        <f t="shared" si="0"/>
        <v>153712.06724297319</v>
      </c>
      <c r="H17" t="s">
        <v>12</v>
      </c>
      <c r="I17" s="5">
        <v>0</v>
      </c>
    </row>
    <row r="18" spans="1:9">
      <c r="A18" t="s">
        <v>18</v>
      </c>
      <c r="B18" s="5">
        <v>0</v>
      </c>
      <c r="C18" s="5">
        <v>0</v>
      </c>
      <c r="D18" s="5">
        <v>103</v>
      </c>
      <c r="E18" s="5">
        <v>4</v>
      </c>
      <c r="F18" s="5">
        <v>3.5</v>
      </c>
      <c r="G18" s="6">
        <f t="shared" si="0"/>
        <v>-4.0927989175543189E-5</v>
      </c>
      <c r="H18" t="s">
        <v>12</v>
      </c>
      <c r="I18" s="5">
        <v>0</v>
      </c>
    </row>
    <row r="19" spans="1:9">
      <c r="A19" t="s">
        <v>19</v>
      </c>
      <c r="B19" s="5">
        <v>0</v>
      </c>
      <c r="C19" s="5">
        <v>0</v>
      </c>
      <c r="D19" s="5">
        <v>0</v>
      </c>
      <c r="E19" s="5">
        <v>104</v>
      </c>
      <c r="F19" s="5">
        <v>103.5</v>
      </c>
      <c r="G19" s="6">
        <f>SUMPRODUCT(B19:F19,$B$4:$F$4)-SUMPRODUCT(B19:F19,$B$5:$F$5)</f>
        <v>-1.8745190463960171E-3</v>
      </c>
      <c r="H19" t="s">
        <v>12</v>
      </c>
      <c r="I19" s="5">
        <v>0</v>
      </c>
    </row>
    <row r="20" spans="1:9">
      <c r="A20" t="s">
        <v>20</v>
      </c>
      <c r="B20" s="7"/>
      <c r="C20" s="7"/>
      <c r="D20" s="7"/>
      <c r="E20" s="7"/>
      <c r="F20" s="7"/>
      <c r="G20" s="6">
        <f>G9</f>
        <v>-100000.00316799735</v>
      </c>
      <c r="H20" t="s">
        <v>12</v>
      </c>
      <c r="I20" s="7">
        <v>-100000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B2" sqref="B2:F2"/>
    </sheetView>
  </sheetViews>
  <sheetFormatPr defaultRowHeight="14.5"/>
  <cols>
    <col min="1" max="1" width="13.1796875" customWidth="1"/>
    <col min="3" max="3" width="10.08984375" bestFit="1" customWidth="1"/>
    <col min="4" max="4" width="8.6328125" bestFit="1" customWidth="1"/>
    <col min="5" max="5" width="11.7265625" bestFit="1" customWidth="1"/>
    <col min="6" max="6" width="11.08984375" bestFit="1" customWidth="1"/>
    <col min="7" max="7" width="12.81640625" customWidth="1"/>
  </cols>
  <sheetData>
    <row r="1" spans="1:9">
      <c r="A1" s="2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s="13">
        <v>4.5194300923867559E-7</v>
      </c>
      <c r="C2" s="13">
        <v>1400.253260183694</v>
      </c>
      <c r="D2" s="13">
        <v>70.012663471683553</v>
      </c>
      <c r="E2" s="13">
        <v>-14927.399978757283</v>
      </c>
      <c r="F2" s="13">
        <v>14999.513022105464</v>
      </c>
    </row>
    <row r="4" spans="1:9">
      <c r="A4" s="2"/>
      <c r="G4" t="s">
        <v>21</v>
      </c>
    </row>
    <row r="5" spans="1:9">
      <c r="A5" t="s">
        <v>27</v>
      </c>
      <c r="B5" s="3">
        <v>102.3567297542521</v>
      </c>
      <c r="C5" s="3">
        <v>110.83438288775636</v>
      </c>
      <c r="D5" s="3">
        <v>96.942728009768885</v>
      </c>
      <c r="E5" s="3">
        <v>114.65096288098884</v>
      </c>
      <c r="F5" s="3">
        <v>96.633627562524765</v>
      </c>
      <c r="G5" s="4">
        <f>SUMPRODUCT(B5:F5,$B$2:$F$2)</f>
        <v>-100000.00125933206</v>
      </c>
    </row>
    <row r="7" spans="1:9">
      <c r="A7" s="2"/>
      <c r="G7" t="s">
        <v>9</v>
      </c>
    </row>
    <row r="8" spans="1:9">
      <c r="A8" t="s">
        <v>11</v>
      </c>
      <c r="B8" s="5">
        <v>2.5</v>
      </c>
      <c r="C8" s="5">
        <v>5</v>
      </c>
      <c r="D8" s="5">
        <v>3</v>
      </c>
      <c r="E8" s="5">
        <v>4</v>
      </c>
      <c r="F8" s="5">
        <v>3.5</v>
      </c>
      <c r="G8" s="6">
        <f t="shared" ref="G8:G15" si="0">SUMPRODUCT(B8:F8,$B$2:$F$2)</f>
        <v>-4.5196633436717093E-5</v>
      </c>
      <c r="H8" t="s">
        <v>12</v>
      </c>
      <c r="I8" s="11">
        <v>0</v>
      </c>
    </row>
    <row r="9" spans="1:9">
      <c r="A9" t="s">
        <v>13</v>
      </c>
      <c r="B9" s="5">
        <v>2.5</v>
      </c>
      <c r="C9" s="5">
        <v>5</v>
      </c>
      <c r="D9" s="5">
        <v>3</v>
      </c>
      <c r="E9" s="5">
        <v>4</v>
      </c>
      <c r="F9" s="5">
        <v>3.5</v>
      </c>
      <c r="G9" s="6">
        <f t="shared" si="0"/>
        <v>-4.5196633436717093E-5</v>
      </c>
      <c r="H9" t="s">
        <v>12</v>
      </c>
      <c r="I9" s="11">
        <v>0</v>
      </c>
    </row>
    <row r="10" spans="1:9">
      <c r="A10" t="s">
        <v>14</v>
      </c>
      <c r="B10" s="5">
        <v>2.5</v>
      </c>
      <c r="C10" s="5">
        <v>5</v>
      </c>
      <c r="D10" s="5">
        <v>3</v>
      </c>
      <c r="E10" s="5">
        <v>4</v>
      </c>
      <c r="F10" s="5">
        <v>3.5</v>
      </c>
      <c r="G10" s="6">
        <f t="shared" si="0"/>
        <v>-4.5196633436717093E-5</v>
      </c>
      <c r="H10" t="s">
        <v>12</v>
      </c>
      <c r="I10" s="11">
        <v>0</v>
      </c>
    </row>
    <row r="11" spans="1:9">
      <c r="A11" t="s">
        <v>15</v>
      </c>
      <c r="B11" s="5">
        <v>2.5</v>
      </c>
      <c r="C11" s="5">
        <v>5</v>
      </c>
      <c r="D11" s="5">
        <v>3</v>
      </c>
      <c r="E11" s="5">
        <v>4</v>
      </c>
      <c r="F11" s="5">
        <v>3.5</v>
      </c>
      <c r="G11" s="6">
        <f t="shared" si="0"/>
        <v>-4.5196633436717093E-5</v>
      </c>
      <c r="H11" t="s">
        <v>12</v>
      </c>
      <c r="I11" s="11">
        <v>0</v>
      </c>
    </row>
    <row r="12" spans="1:9">
      <c r="A12" t="s">
        <v>16</v>
      </c>
      <c r="B12" s="5">
        <v>102.5</v>
      </c>
      <c r="C12" s="5">
        <v>5</v>
      </c>
      <c r="D12" s="5">
        <v>3</v>
      </c>
      <c r="E12" s="5">
        <v>4</v>
      </c>
      <c r="F12" s="5">
        <v>3.5</v>
      </c>
      <c r="G12" s="6">
        <f t="shared" si="0"/>
        <v>-2.3283064365386963E-9</v>
      </c>
      <c r="H12" t="s">
        <v>12</v>
      </c>
      <c r="I12" s="11">
        <v>0</v>
      </c>
    </row>
    <row r="13" spans="1:9">
      <c r="A13" t="s">
        <v>17</v>
      </c>
      <c r="B13" s="5">
        <v>0</v>
      </c>
      <c r="C13" s="5">
        <v>105</v>
      </c>
      <c r="D13" s="5">
        <v>3</v>
      </c>
      <c r="E13" s="5">
        <v>4</v>
      </c>
      <c r="F13" s="5">
        <v>3.5</v>
      </c>
      <c r="G13" s="6">
        <f t="shared" si="0"/>
        <v>140025.32597204292</v>
      </c>
      <c r="H13" t="s">
        <v>12</v>
      </c>
      <c r="I13" s="11">
        <v>0</v>
      </c>
    </row>
    <row r="14" spans="1:9">
      <c r="A14" t="s">
        <v>18</v>
      </c>
      <c r="B14" s="5">
        <v>0</v>
      </c>
      <c r="C14" s="5">
        <v>0</v>
      </c>
      <c r="D14" s="5">
        <v>103</v>
      </c>
      <c r="E14" s="5">
        <v>4</v>
      </c>
      <c r="F14" s="5">
        <v>3.5</v>
      </c>
      <c r="G14" s="6">
        <f t="shared" si="0"/>
        <v>-7.6601281762123108E-8</v>
      </c>
      <c r="H14" t="s">
        <v>12</v>
      </c>
      <c r="I14" s="11">
        <v>0</v>
      </c>
    </row>
    <row r="15" spans="1:9">
      <c r="A15" t="s">
        <v>19</v>
      </c>
      <c r="B15" s="5">
        <v>0</v>
      </c>
      <c r="C15" s="5">
        <v>0</v>
      </c>
      <c r="D15" s="5">
        <v>0</v>
      </c>
      <c r="E15" s="5">
        <v>104</v>
      </c>
      <c r="F15" s="5">
        <v>103.5</v>
      </c>
      <c r="G15" s="6">
        <f t="shared" si="0"/>
        <v>-2.8419308364391327E-6</v>
      </c>
      <c r="H15" t="s">
        <v>12</v>
      </c>
      <c r="I15" s="1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Arbitrage</vt:lpstr>
      <vt:lpstr>No arbitrage</vt:lpstr>
      <vt:lpstr>Arbitrage (2)</vt:lpstr>
      <vt:lpstr>Arbitrage (2) Solution</vt:lpstr>
      <vt:lpstr>Data</vt:lpstr>
    </vt:vector>
  </TitlesOfParts>
  <Company>Babson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Dessislava Pachamanova</dc:creator>
  <cp:lastModifiedBy>Dessislava Pachamanova</cp:lastModifiedBy>
  <dcterms:created xsi:type="dcterms:W3CDTF">2009-10-12T18:34:20Z</dcterms:created>
  <dcterms:modified xsi:type="dcterms:W3CDTF">2010-07-19T16:15:44Z</dcterms:modified>
</cp:coreProperties>
</file>