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60" yWindow="40" windowWidth="14160" windowHeight="5850" activeTab="1"/>
  </bookViews>
  <sheets>
    <sheet name="Data" sheetId="2" r:id="rId1"/>
    <sheet name="Model" sheetId="1" r:id="rId2"/>
    <sheet name="Model (Evolver)" sheetId="3" r:id="rId3"/>
    <sheet name="ev_HiddenInfo" sheetId="5" state="hidden" r:id="rId4"/>
    <sheet name="_PalUtilTempWorksheet" sheetId="4" state="hidden" r:id="rId5"/>
  </sheets>
  <definedNames>
    <definedName name="solver_adj" localSheetId="1" hidden="1">Model!$B$4:$E$4</definedName>
    <definedName name="solver_adj" localSheetId="2" hidden="1">'Model (Evolver)'!$B$4:$E$4</definedName>
    <definedName name="solver_cvg" localSheetId="1" hidden="1">0.0001</definedName>
    <definedName name="solver_cvg" localSheetId="2" hidden="1">0.0001</definedName>
    <definedName name="solver_drv" localSheetId="1" hidden="1">1</definedName>
    <definedName name="solver_drv" localSheetId="2" hidden="1">1</definedName>
    <definedName name="solver_est" localSheetId="1" hidden="1">1</definedName>
    <definedName name="solver_est" localSheetId="2" hidden="1">1</definedName>
    <definedName name="solver_itr" localSheetId="1" hidden="1">100</definedName>
    <definedName name="solver_itr" localSheetId="2" hidden="1">100</definedName>
    <definedName name="solver_lhs1" localSheetId="1" hidden="1">Model!$F$10</definedName>
    <definedName name="solver_lhs1" localSheetId="2" hidden="1">'Model (Evolver)'!$F$11:$F$16</definedName>
    <definedName name="solver_lhs2" localSheetId="1" hidden="1">Model!$F$11:$F$16</definedName>
    <definedName name="solver_lhs2" localSheetId="2" hidden="1">'Model (Evolver)'!$F$11:$F$16</definedName>
    <definedName name="solver_lin" localSheetId="1" hidden="1">1</definedName>
    <definedName name="solver_lin" localSheetId="2" hidden="1">1</definedName>
    <definedName name="solver_neg" localSheetId="1" hidden="1">1</definedName>
    <definedName name="solver_neg" localSheetId="2" hidden="1">1</definedName>
    <definedName name="solver_num" localSheetId="1" hidden="1">2</definedName>
    <definedName name="solver_num" localSheetId="2" hidden="1">0</definedName>
    <definedName name="solver_nwt" localSheetId="1" hidden="1">1</definedName>
    <definedName name="solver_nwt" localSheetId="2" hidden="1">1</definedName>
    <definedName name="solver_opt" localSheetId="1" hidden="1">Model!$F$7</definedName>
    <definedName name="solver_opt" localSheetId="2" hidden="1">'Model (Evolver)'!$F$7</definedName>
    <definedName name="solver_pre" localSheetId="1" hidden="1">0.000001</definedName>
    <definedName name="solver_pre" localSheetId="2" hidden="1">0.000001</definedName>
    <definedName name="solver_rel1" localSheetId="1" hidden="1">2</definedName>
    <definedName name="solver_rel1" localSheetId="2" hidden="1">1</definedName>
    <definedName name="solver_rel2" localSheetId="1" hidden="1">1</definedName>
    <definedName name="solver_rel2" localSheetId="2" hidden="1">1</definedName>
    <definedName name="solver_rhs1" localSheetId="1" hidden="1">Model!$H$10</definedName>
    <definedName name="solver_rhs1" localSheetId="2" hidden="1">'Model (Evolver)'!$H$11:$H$16</definedName>
    <definedName name="solver_rhs2" localSheetId="1" hidden="1">Model!$H$11:$H$16</definedName>
    <definedName name="solver_rhs2" localSheetId="2" hidden="1">'Model (Evolver)'!$H$11:$H$16</definedName>
    <definedName name="solver_scl" localSheetId="1" hidden="1">1</definedName>
    <definedName name="solver_scl" localSheetId="2" hidden="1">1</definedName>
    <definedName name="solver_sho" localSheetId="1" hidden="1">2</definedName>
    <definedName name="solver_sho" localSheetId="2" hidden="1">2</definedName>
    <definedName name="solver_tim" localSheetId="1" hidden="1">100</definedName>
    <definedName name="solver_tim" localSheetId="2" hidden="1">100</definedName>
    <definedName name="solver_tol" localSheetId="1" hidden="1">0.05</definedName>
    <definedName name="solver_tol" localSheetId="2" hidden="1">0.05</definedName>
    <definedName name="solver_typ" localSheetId="1" hidden="1">1</definedName>
    <definedName name="solver_typ" localSheetId="2" hidden="1">1</definedName>
    <definedName name="solver_val" localSheetId="1" hidden="1">0</definedName>
    <definedName name="solver_val" localSheetId="2" hidden="1">0</definedName>
  </definedNames>
  <calcPr calcId="125725"/>
</workbook>
</file>

<file path=xl/calcChain.xml><?xml version="1.0" encoding="utf-8"?>
<calcChain xmlns="http://schemas.openxmlformats.org/spreadsheetml/2006/main">
  <c r="F10" i="1"/>
  <c r="F7"/>
  <c r="C3" i="4"/>
  <c r="BF17" i="5"/>
  <c r="BF16"/>
  <c r="J16"/>
  <c r="H16"/>
  <c r="H16" i="3"/>
  <c r="F16"/>
  <c r="H15"/>
  <c r="F15"/>
  <c r="H14"/>
  <c r="F14"/>
  <c r="H13"/>
  <c r="F13"/>
  <c r="H12"/>
  <c r="F12"/>
  <c r="BD17" i="5" s="1"/>
  <c r="H11" i="3"/>
  <c r="F11"/>
  <c r="BD16" i="5" s="1"/>
  <c r="H10" i="3"/>
  <c r="F10"/>
  <c r="E7"/>
  <c r="D7"/>
  <c r="C7"/>
  <c r="B7"/>
  <c r="F7" s="1"/>
  <c r="B1" i="5" s="1"/>
  <c r="C7" i="1"/>
  <c r="D7"/>
  <c r="E7"/>
  <c r="B7"/>
  <c r="H12"/>
  <c r="H11"/>
  <c r="H16"/>
  <c r="H15"/>
  <c r="H14"/>
  <c r="H13"/>
  <c r="F12"/>
  <c r="F11"/>
  <c r="H10"/>
  <c r="F13"/>
  <c r="F14"/>
  <c r="F15"/>
  <c r="F16"/>
</calcChain>
</file>

<file path=xl/sharedStrings.xml><?xml version="1.0" encoding="utf-8"?>
<sst xmlns="http://schemas.openxmlformats.org/spreadsheetml/2006/main" count="147" uniqueCount="114">
  <si>
    <t>Decision variables</t>
  </si>
  <si>
    <t>amounts</t>
  </si>
  <si>
    <t>Constraints</t>
  </si>
  <si>
    <t>Objective function</t>
  </si>
  <si>
    <t>Portfolio allocation problem</t>
  </si>
  <si>
    <t>Portfolio allocation problem data</t>
  </si>
  <si>
    <t>Expected return</t>
  </si>
  <si>
    <t>Risk level</t>
  </si>
  <si>
    <t>Fund #</t>
  </si>
  <si>
    <t>Fund type</t>
  </si>
  <si>
    <t>Growth</t>
  </si>
  <si>
    <t>Index</t>
  </si>
  <si>
    <t>Bond</t>
  </si>
  <si>
    <t>Money market</t>
  </si>
  <si>
    <t>Max investment</t>
  </si>
  <si>
    <t>Total amount to invest</t>
  </si>
  <si>
    <t>Fund 1</t>
  </si>
  <si>
    <t>Fund 2</t>
  </si>
  <si>
    <t>Fund 3</t>
  </si>
  <si>
    <t>Fund 4</t>
  </si>
  <si>
    <t>Total investment</t>
  </si>
  <si>
    <t>&lt;=</t>
  </si>
  <si>
    <t>Limits</t>
  </si>
  <si>
    <t>Max investment Fund 1</t>
  </si>
  <si>
    <t>Max investment Fund 2</t>
  </si>
  <si>
    <t>Max investment Fund 3</t>
  </si>
  <si>
    <t>Max investment Fund 4</t>
  </si>
  <si>
    <t>Max average risk level</t>
  </si>
  <si>
    <t>=</t>
  </si>
  <si>
    <t>Maximize expected return ($)</t>
  </si>
  <si>
    <t>Fund 1 + Fund 3 &lt;= 60%</t>
  </si>
  <si>
    <t>UNUSED</t>
  </si>
  <si>
    <t>Method + #Operators</t>
  </si>
  <si>
    <t>Mutation Rate</t>
  </si>
  <si>
    <t>Crossover Rate</t>
  </si>
  <si>
    <t>Description</t>
  </si>
  <si>
    <t># Time Blocks/All Groups Must Be Present</t>
  </si>
  <si>
    <t>Constraint Range</t>
  </si>
  <si>
    <t>#Ranges</t>
  </si>
  <si>
    <t>Adj. Range</t>
  </si>
  <si>
    <t>Min Val or Range</t>
  </si>
  <si>
    <t>Max Val Or Range</t>
  </si>
  <si>
    <t>Flags</t>
  </si>
  <si>
    <t>HARD CONSTRAINT DEV</t>
  </si>
  <si>
    <t>CONSTRAINT SOLVER</t>
  </si>
  <si>
    <t>ROFUNC</t>
  </si>
  <si>
    <t>RISKOPT</t>
  </si>
  <si>
    <t>SOFT CONSTRAINT DEV</t>
  </si>
  <si>
    <t>EVAL (True/False or penalty)</t>
  </si>
  <si>
    <t>Type (Hard/Soft)</t>
  </si>
  <si>
    <t>Entry Mode</t>
  </si>
  <si>
    <t>Formula</t>
  </si>
  <si>
    <t>Left Val Or Range</t>
  </si>
  <si>
    <t>Left Operator</t>
  </si>
  <si>
    <t>Constrained Cells</t>
  </si>
  <si>
    <t>Right Operator</t>
  </si>
  <si>
    <t>Right Val Or Range</t>
  </si>
  <si>
    <t>Penalty Function</t>
  </si>
  <si>
    <t>RO Eval Time (Iter/Sim)</t>
  </si>
  <si>
    <t>RO Statistic to Constrain</t>
  </si>
  <si>
    <t>RO Statistic Parameter</t>
  </si>
  <si>
    <t>Formula Conversion Cell (not used in v5)</t>
  </si>
  <si>
    <t>Number Formatting Cell (introduced in v5)</t>
  </si>
  <si>
    <t>Out. Stats</t>
  </si>
  <si>
    <t>Mean</t>
  </si>
  <si>
    <t>Std. Dev.</t>
  </si>
  <si>
    <t>Min</t>
  </si>
  <si>
    <t>Max</t>
  </si>
  <si>
    <t>RISKOpt Tag</t>
  </si>
  <si>
    <t># Chromosomes</t>
  </si>
  <si>
    <t># Constraints</t>
  </si>
  <si>
    <t>Compatibility with Old Versions (4 trips pre-v5 versions)</t>
  </si>
  <si>
    <t>Creation Version</t>
  </si>
  <si>
    <t>Required Version</t>
  </si>
  <si>
    <t>Recommended Version</t>
  </si>
  <si>
    <t>Last Modified by Version</t>
  </si>
  <si>
    <t>Goal (Cell, Statistic, Parameter), E1: RO Formula to Optimize</t>
  </si>
  <si>
    <t>Goal (Type, Target Value)</t>
  </si>
  <si>
    <t>Population Size</t>
  </si>
  <si>
    <t>Seed (Is Auto, Value)</t>
  </si>
  <si>
    <t>Same Seed Each Simulation</t>
  </si>
  <si>
    <t>Sampling Type</t>
  </si>
  <si>
    <t>Stop on Errors (before v5: Pause on Errors)</t>
  </si>
  <si>
    <t>Trial Count Stopping (enabled, trial count)</t>
  </si>
  <si>
    <t>Formula Stopping (enabled, formula)</t>
  </si>
  <si>
    <t>Timespan Stopping (enabled, trial count)</t>
  </si>
  <si>
    <t>Progress Stopping (enabled, trial count, max % change, change is percent)</t>
  </si>
  <si>
    <t>Sim. Stopping Mode, Tolerance</t>
  </si>
  <si>
    <t>#Iterations (Sim Stopping)</t>
  </si>
  <si>
    <t>Keep Trial-by-Trial Log (if cell has anything other than False consider True, since Evolver 4 didn't have this setting)</t>
  </si>
  <si>
    <t>Minimize Excel on Startup</t>
  </si>
  <si>
    <t>Show Excel Recalcs (replaces "Update Display" used before v5)</t>
  </si>
  <si>
    <t>Ev4/RO1: Graph Progress</t>
  </si>
  <si>
    <t>Ev4/RO1: Update Display (replaced by Show Excel Recalcs in v5)</t>
  </si>
  <si>
    <t>MACROS</t>
  </si>
  <si>
    <t>Start (enabled, macro)</t>
  </si>
  <si>
    <t>Before Recalc (enabled, macro)</t>
  </si>
  <si>
    <t>After Recalc (enabled, macro)</t>
  </si>
  <si>
    <t>After Storage (enabled, macro)</t>
  </si>
  <si>
    <t>Finish (enabled, macro)</t>
  </si>
  <si>
    <t>Macro Before Simulation (enabled, macro)</t>
  </si>
  <si>
    <t>Macro After Simulation (enabled, macro)</t>
  </si>
  <si>
    <t>5.0.1</t>
  </si>
  <si>
    <t>4.0.0</t>
  </si>
  <si>
    <t>DEFAULT PARENT SELECTION</t>
  </si>
  <si>
    <t>DEFAULT MUTATION</t>
  </si>
  <si>
    <t>DEFAULT CROSSOVER</t>
  </si>
  <si>
    <t>DEFAULT BACKTRACK</t>
  </si>
  <si>
    <t>BUDGET_x0001_4</t>
  </si>
  <si>
    <t/>
  </si>
  <si>
    <t>5.0.0</t>
  </si>
  <si>
    <t>False,False,False</t>
  </si>
  <si>
    <t>Fund1+Fund3</t>
  </si>
  <si>
    <t>Max risk level</t>
  </si>
</sst>
</file>

<file path=xl/styles.xml><?xml version="1.0" encoding="utf-8"?>
<styleSheet xmlns="http://schemas.openxmlformats.org/spreadsheetml/2006/main">
  <numFmts count="1">
    <numFmt numFmtId="44" formatCode="_(&quot;$&quot;* #,##0.00_);_(&quot;$&quot;* \(#,##0.00\);_(&quot;$&quot;* &quot;-&quot;??_);_(@_)"/>
  </numFmts>
  <fonts count="7">
    <font>
      <sz val="11"/>
      <color theme="1"/>
      <name val="Calibri"/>
      <family val="2"/>
      <scheme val="minor"/>
    </font>
    <font>
      <b/>
      <sz val="11"/>
      <color theme="1"/>
      <name val="Calibri"/>
      <family val="2"/>
      <scheme val="minor"/>
    </font>
    <font>
      <b/>
      <sz val="11"/>
      <color rgb="FFFF0000"/>
      <name val="Calibri"/>
      <family val="2"/>
      <scheme val="minor"/>
    </font>
    <font>
      <sz val="11"/>
      <color theme="1"/>
      <name val="Calibri"/>
      <family val="2"/>
      <scheme val="minor"/>
    </font>
    <font>
      <sz val="11"/>
      <name val="Calibri"/>
      <family val="2"/>
      <scheme val="minor"/>
    </font>
    <font>
      <b/>
      <sz val="11"/>
      <name val="Calibri"/>
      <family val="2"/>
      <scheme val="minor"/>
    </font>
    <font>
      <b/>
      <sz val="11"/>
      <color theme="4" tint="-0.249977111117893"/>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rgb="FFFF0000"/>
        <bgColor indexed="64"/>
      </patternFill>
    </fill>
    <fill>
      <patternFill patternType="solid">
        <fgColor rgb="FFFF00FF"/>
        <bgColor indexed="64"/>
      </patternFill>
    </fill>
    <fill>
      <patternFill patternType="solid">
        <fgColor rgb="FF00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ck">
        <color indexed="64"/>
      </top>
      <bottom/>
      <diagonal/>
    </border>
  </borders>
  <cellStyleXfs count="3">
    <xf numFmtId="0" fontId="0" fillId="0" borderId="0"/>
    <xf numFmtId="44" fontId="3" fillId="0" borderId="0" applyFont="0" applyFill="0" applyBorder="0" applyAlignment="0" applyProtection="0"/>
    <xf numFmtId="9" fontId="3" fillId="0" borderId="0" applyFont="0" applyFill="0" applyBorder="0" applyAlignment="0" applyProtection="0"/>
  </cellStyleXfs>
  <cellXfs count="27">
    <xf numFmtId="0" fontId="0" fillId="0" borderId="0" xfId="0"/>
    <xf numFmtId="0" fontId="1" fillId="0" borderId="0" xfId="0" applyFont="1"/>
    <xf numFmtId="0" fontId="2" fillId="0" borderId="0" xfId="0" applyFont="1"/>
    <xf numFmtId="44" fontId="0" fillId="0" borderId="0" xfId="1" applyFont="1"/>
    <xf numFmtId="0" fontId="5" fillId="0" borderId="0" xfId="0" applyFont="1" applyAlignment="1">
      <alignment wrapText="1"/>
    </xf>
    <xf numFmtId="0" fontId="0" fillId="0" borderId="1" xfId="0" applyBorder="1"/>
    <xf numFmtId="10" fontId="0" fillId="0" borderId="1" xfId="2" applyNumberFormat="1" applyFont="1" applyBorder="1"/>
    <xf numFmtId="9" fontId="0" fillId="0" borderId="1" xfId="2" applyFont="1" applyBorder="1"/>
    <xf numFmtId="0" fontId="6" fillId="0" borderId="0" xfId="0" applyFont="1"/>
    <xf numFmtId="0" fontId="0" fillId="2" borderId="1" xfId="0" applyFill="1" applyBorder="1"/>
    <xf numFmtId="44" fontId="0" fillId="3" borderId="1" xfId="1" applyFont="1" applyFill="1" applyBorder="1"/>
    <xf numFmtId="44" fontId="0" fillId="0" borderId="1" xfId="0" applyNumberFormat="1" applyBorder="1"/>
    <xf numFmtId="44" fontId="0" fillId="0" borderId="1" xfId="1" applyFont="1" applyBorder="1"/>
    <xf numFmtId="44" fontId="4" fillId="4" borderId="1" xfId="1" applyFont="1" applyFill="1" applyBorder="1"/>
    <xf numFmtId="44" fontId="0" fillId="2" borderId="1" xfId="1" applyFont="1" applyFill="1" applyBorder="1"/>
    <xf numFmtId="10" fontId="0" fillId="0" borderId="1" xfId="0" applyNumberFormat="1" applyBorder="1"/>
    <xf numFmtId="0" fontId="0" fillId="0" borderId="0" xfId="0" applyAlignment="1">
      <alignment horizontal="left"/>
    </xf>
    <xf numFmtId="0" fontId="0" fillId="0" borderId="2" xfId="0" applyBorder="1" applyAlignment="1">
      <alignment horizontal="left"/>
    </xf>
    <xf numFmtId="0" fontId="0" fillId="5" borderId="0" xfId="0" applyFill="1" applyAlignment="1">
      <alignment horizontal="left"/>
    </xf>
    <xf numFmtId="0" fontId="0" fillId="6" borderId="0" xfId="0" applyFill="1" applyAlignment="1">
      <alignment horizontal="left"/>
    </xf>
    <xf numFmtId="0" fontId="0" fillId="2" borderId="0" xfId="0" applyFill="1" applyAlignment="1">
      <alignment horizontal="left"/>
    </xf>
    <xf numFmtId="0" fontId="0" fillId="5" borderId="0" xfId="0" quotePrefix="1" applyFill="1" applyAlignment="1">
      <alignment horizontal="left"/>
    </xf>
    <xf numFmtId="44" fontId="0" fillId="6" borderId="0" xfId="0" applyNumberFormat="1" applyFill="1" applyAlignment="1">
      <alignment horizontal="left"/>
    </xf>
    <xf numFmtId="0" fontId="0" fillId="0" borderId="0" xfId="0" quotePrefix="1" applyAlignment="1">
      <alignment horizontal="left"/>
    </xf>
    <xf numFmtId="44" fontId="0" fillId="0" borderId="0" xfId="0" applyNumberFormat="1" applyAlignment="1">
      <alignment horizontal="left"/>
    </xf>
    <xf numFmtId="44" fontId="0" fillId="5" borderId="0" xfId="0" applyNumberFormat="1" applyFill="1" applyAlignment="1">
      <alignment horizontal="left"/>
    </xf>
    <xf numFmtId="44" fontId="0" fillId="0" borderId="0" xfId="0" applyNumberFormat="1"/>
  </cellXfs>
  <cellStyles count="3">
    <cellStyle name="Currency" xfId="1" builtinId="4"/>
    <cellStyle name="Normal" xfId="0" builtinId="0"/>
    <cellStyle name="Percent" xfId="2"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9"/>
  <sheetViews>
    <sheetView workbookViewId="0">
      <selection activeCell="G9" sqref="G9"/>
    </sheetView>
  </sheetViews>
  <sheetFormatPr defaultRowHeight="14.5"/>
  <cols>
    <col min="1" max="1" width="15.90625" customWidth="1"/>
    <col min="2" max="2" width="14.6328125" bestFit="1" customWidth="1"/>
    <col min="3" max="3" width="13.7265625" customWidth="1"/>
    <col min="4" max="4" width="13.6328125" customWidth="1"/>
    <col min="5" max="5" width="14" customWidth="1"/>
  </cols>
  <sheetData>
    <row r="1" spans="1:5">
      <c r="A1" s="2" t="s">
        <v>5</v>
      </c>
    </row>
    <row r="2" spans="1:5">
      <c r="A2" s="2"/>
    </row>
    <row r="3" spans="1:5" ht="29">
      <c r="A3" s="4" t="s">
        <v>15</v>
      </c>
      <c r="B3" s="3">
        <v>10000000</v>
      </c>
    </row>
    <row r="5" spans="1:5">
      <c r="A5" s="1" t="s">
        <v>9</v>
      </c>
      <c r="B5" s="1" t="s">
        <v>10</v>
      </c>
      <c r="C5" s="1" t="s">
        <v>11</v>
      </c>
      <c r="D5" s="1" t="s">
        <v>12</v>
      </c>
      <c r="E5" s="1" t="s">
        <v>13</v>
      </c>
    </row>
    <row r="6" spans="1:5">
      <c r="A6" s="1" t="s">
        <v>8</v>
      </c>
      <c r="B6" s="5">
        <v>1</v>
      </c>
      <c r="C6" s="5">
        <v>2</v>
      </c>
      <c r="D6" s="5">
        <v>3</v>
      </c>
      <c r="E6" s="5">
        <v>4</v>
      </c>
    </row>
    <row r="7" spans="1:5">
      <c r="A7" s="1" t="s">
        <v>6</v>
      </c>
      <c r="B7" s="6">
        <v>0.2069</v>
      </c>
      <c r="C7" s="6">
        <v>5.8700000000000002E-2</v>
      </c>
      <c r="D7" s="6">
        <v>0.1052</v>
      </c>
      <c r="E7" s="6">
        <v>2.4300000000000002E-2</v>
      </c>
    </row>
    <row r="8" spans="1:5">
      <c r="A8" s="1" t="s">
        <v>7</v>
      </c>
      <c r="B8" s="5">
        <v>4</v>
      </c>
      <c r="C8" s="5">
        <v>2</v>
      </c>
      <c r="D8" s="5">
        <v>2</v>
      </c>
      <c r="E8" s="5">
        <v>1</v>
      </c>
    </row>
    <row r="9" spans="1:5">
      <c r="A9" s="1" t="s">
        <v>14</v>
      </c>
      <c r="B9" s="7">
        <v>0.4</v>
      </c>
      <c r="C9" s="7">
        <v>0.4</v>
      </c>
      <c r="D9" s="7">
        <v>0.4</v>
      </c>
      <c r="E9" s="7">
        <v>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16"/>
  <sheetViews>
    <sheetView tabSelected="1" workbookViewId="0">
      <selection activeCell="H7" sqref="H7"/>
    </sheetView>
  </sheetViews>
  <sheetFormatPr defaultRowHeight="14.5"/>
  <cols>
    <col min="1" max="1" width="25" customWidth="1"/>
    <col min="2" max="4" width="13.6328125" bestFit="1" customWidth="1"/>
    <col min="5" max="5" width="13.54296875" customWidth="1"/>
    <col min="6" max="6" width="14.6328125" bestFit="1" customWidth="1"/>
    <col min="8" max="8" width="14.6328125" bestFit="1" customWidth="1"/>
  </cols>
  <sheetData>
    <row r="1" spans="1:8">
      <c r="A1" s="2" t="s">
        <v>4</v>
      </c>
    </row>
    <row r="3" spans="1:8">
      <c r="A3" s="8" t="s">
        <v>0</v>
      </c>
      <c r="B3" t="s">
        <v>16</v>
      </c>
      <c r="C3" t="s">
        <v>17</v>
      </c>
      <c r="D3" t="s">
        <v>18</v>
      </c>
      <c r="E3" t="s">
        <v>19</v>
      </c>
    </row>
    <row r="4" spans="1:8">
      <c r="A4" t="s">
        <v>1</v>
      </c>
      <c r="B4" s="10">
        <v>1999999.9999999998</v>
      </c>
      <c r="C4" s="10">
        <v>7.8739503805991262E-10</v>
      </c>
      <c r="D4" s="10">
        <v>4000000</v>
      </c>
      <c r="E4" s="10">
        <v>4000000</v>
      </c>
    </row>
    <row r="6" spans="1:8">
      <c r="A6" s="8" t="s">
        <v>3</v>
      </c>
    </row>
    <row r="7" spans="1:8">
      <c r="A7" t="s">
        <v>29</v>
      </c>
      <c r="B7" s="15">
        <f>Data!B7</f>
        <v>0.2069</v>
      </c>
      <c r="C7" s="15">
        <f>Data!C7</f>
        <v>5.8700000000000002E-2</v>
      </c>
      <c r="D7" s="15">
        <f>Data!D7</f>
        <v>0.1052</v>
      </c>
      <c r="E7" s="15">
        <f>Data!E7</f>
        <v>2.4300000000000002E-2</v>
      </c>
      <c r="F7" s="13">
        <f>SUMPRODUCT($B$4:$E$4,B7:E7)</f>
        <v>931800</v>
      </c>
      <c r="H7" s="26"/>
    </row>
    <row r="9" spans="1:8">
      <c r="A9" s="8" t="s">
        <v>2</v>
      </c>
      <c r="H9" t="s">
        <v>22</v>
      </c>
    </row>
    <row r="10" spans="1:8">
      <c r="A10" t="s">
        <v>20</v>
      </c>
      <c r="B10" s="5">
        <v>1</v>
      </c>
      <c r="C10" s="5">
        <v>1</v>
      </c>
      <c r="D10" s="5">
        <v>1</v>
      </c>
      <c r="E10" s="5">
        <v>1</v>
      </c>
      <c r="F10" s="14">
        <f>SUMPRODUCT($B$4:$E$4,B10:E10)</f>
        <v>10000000</v>
      </c>
      <c r="G10" t="s">
        <v>28</v>
      </c>
      <c r="H10" s="11">
        <f>Data!B3</f>
        <v>10000000</v>
      </c>
    </row>
    <row r="11" spans="1:8">
      <c r="A11" t="s">
        <v>30</v>
      </c>
      <c r="B11" s="5">
        <v>1</v>
      </c>
      <c r="C11" s="5">
        <v>0</v>
      </c>
      <c r="D11" s="5">
        <v>1</v>
      </c>
      <c r="E11" s="5">
        <v>0</v>
      </c>
      <c r="F11" s="14">
        <f>SUMPRODUCT($B$4:$E$4,B11:E11)</f>
        <v>6000000</v>
      </c>
      <c r="G11" t="s">
        <v>21</v>
      </c>
      <c r="H11" s="11">
        <f>0.6*Data!B3</f>
        <v>6000000</v>
      </c>
    </row>
    <row r="12" spans="1:8">
      <c r="A12" t="s">
        <v>27</v>
      </c>
      <c r="B12" s="5">
        <v>4</v>
      </c>
      <c r="C12" s="5">
        <v>2</v>
      </c>
      <c r="D12" s="5">
        <v>2</v>
      </c>
      <c r="E12" s="5">
        <v>1</v>
      </c>
      <c r="F12" s="14">
        <f>SUMPRODUCT($B$4:$E$4,B12:E12)</f>
        <v>20000000</v>
      </c>
      <c r="G12" t="s">
        <v>21</v>
      </c>
      <c r="H12" s="11">
        <f>2*Data!B3</f>
        <v>20000000</v>
      </c>
    </row>
    <row r="13" spans="1:8">
      <c r="A13" t="s">
        <v>23</v>
      </c>
      <c r="B13" s="5">
        <v>1</v>
      </c>
      <c r="C13" s="5"/>
      <c r="D13" s="5"/>
      <c r="E13" s="5"/>
      <c r="F13" s="14">
        <f t="shared" ref="F13:F16" si="0">SUMPRODUCT($B$4:$E$4,B13:E13)</f>
        <v>1999999.9999999998</v>
      </c>
      <c r="G13" t="s">
        <v>21</v>
      </c>
      <c r="H13" s="12">
        <f>Data!$B$9*Data!$B$3</f>
        <v>4000000</v>
      </c>
    </row>
    <row r="14" spans="1:8">
      <c r="A14" t="s">
        <v>24</v>
      </c>
      <c r="B14" s="5"/>
      <c r="C14" s="5">
        <v>1</v>
      </c>
      <c r="D14" s="5"/>
      <c r="E14" s="5"/>
      <c r="F14" s="14">
        <f t="shared" si="0"/>
        <v>7.8739503805991262E-10</v>
      </c>
      <c r="G14" t="s">
        <v>21</v>
      </c>
      <c r="H14" s="12">
        <f>Data!$C$9*Data!$B$3</f>
        <v>4000000</v>
      </c>
    </row>
    <row r="15" spans="1:8">
      <c r="A15" t="s">
        <v>25</v>
      </c>
      <c r="B15" s="5"/>
      <c r="C15" s="5"/>
      <c r="D15" s="5">
        <v>1</v>
      </c>
      <c r="E15" s="5"/>
      <c r="F15" s="14">
        <f t="shared" si="0"/>
        <v>4000000</v>
      </c>
      <c r="G15" t="s">
        <v>21</v>
      </c>
      <c r="H15" s="12">
        <f>Data!$D$9*Data!$B$3</f>
        <v>4000000</v>
      </c>
    </row>
    <row r="16" spans="1:8">
      <c r="A16" t="s">
        <v>26</v>
      </c>
      <c r="B16" s="5"/>
      <c r="C16" s="5"/>
      <c r="D16" s="5"/>
      <c r="E16" s="5">
        <v>1</v>
      </c>
      <c r="F16" s="14">
        <f t="shared" si="0"/>
        <v>4000000</v>
      </c>
      <c r="G16" t="s">
        <v>21</v>
      </c>
      <c r="H16" s="12">
        <f>Data!$E$9*Data!$B$3</f>
        <v>4000000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H16"/>
  <sheetViews>
    <sheetView workbookViewId="0">
      <selection activeCell="E18" sqref="E18"/>
    </sheetView>
  </sheetViews>
  <sheetFormatPr defaultRowHeight="14.5"/>
  <cols>
    <col min="1" max="1" width="25" customWidth="1"/>
    <col min="2" max="4" width="13.6328125" bestFit="1" customWidth="1"/>
    <col min="5" max="5" width="13.54296875" customWidth="1"/>
    <col min="6" max="6" width="14.6328125" bestFit="1" customWidth="1"/>
    <col min="8" max="8" width="14.6328125" bestFit="1" customWidth="1"/>
  </cols>
  <sheetData>
    <row r="1" spans="1:8">
      <c r="A1" s="2" t="s">
        <v>4</v>
      </c>
    </row>
    <row r="3" spans="1:8">
      <c r="A3" s="8" t="s">
        <v>0</v>
      </c>
      <c r="B3" t="s">
        <v>16</v>
      </c>
      <c r="C3" t="s">
        <v>17</v>
      </c>
      <c r="D3" t="s">
        <v>18</v>
      </c>
      <c r="E3" t="s">
        <v>19</v>
      </c>
    </row>
    <row r="4" spans="1:8">
      <c r="A4" t="s">
        <v>1</v>
      </c>
      <c r="B4" s="10">
        <v>1999999.9973256076</v>
      </c>
      <c r="C4" s="10">
        <v>7.9188878657719258E-3</v>
      </c>
      <c r="D4" s="10">
        <v>3999999.9999691709</v>
      </c>
      <c r="E4" s="10">
        <v>3999999.9947863338</v>
      </c>
    </row>
    <row r="6" spans="1:8">
      <c r="A6" s="8" t="s">
        <v>3</v>
      </c>
    </row>
    <row r="7" spans="1:8">
      <c r="A7" t="s">
        <v>29</v>
      </c>
      <c r="B7" s="15">
        <f>Data!B7</f>
        <v>0.2069</v>
      </c>
      <c r="C7" s="15">
        <f>Data!C7</f>
        <v>5.8700000000000002E-2</v>
      </c>
      <c r="D7" s="15">
        <f>Data!D7</f>
        <v>0.1052</v>
      </c>
      <c r="E7" s="15">
        <f>Data!E7</f>
        <v>2.4300000000000002E-2</v>
      </c>
      <c r="F7" s="13">
        <f>SUMPRODUCT($B$4:$E$4,B7:E7)</f>
        <v>931799.99978157156</v>
      </c>
    </row>
    <row r="9" spans="1:8">
      <c r="A9" s="8" t="s">
        <v>2</v>
      </c>
      <c r="H9" t="s">
        <v>22</v>
      </c>
    </row>
    <row r="10" spans="1:8">
      <c r="A10" t="s">
        <v>20</v>
      </c>
      <c r="B10" s="5">
        <v>1</v>
      </c>
      <c r="C10" s="5">
        <v>1</v>
      </c>
      <c r="D10" s="5">
        <v>1</v>
      </c>
      <c r="E10" s="5">
        <v>1</v>
      </c>
      <c r="F10" s="14">
        <f>SUMPRODUCT($B$4:$E$4,B10:E10)</f>
        <v>10000000</v>
      </c>
      <c r="G10" t="s">
        <v>28</v>
      </c>
      <c r="H10" s="11">
        <f>Data!B3</f>
        <v>10000000</v>
      </c>
    </row>
    <row r="11" spans="1:8">
      <c r="A11" t="s">
        <v>30</v>
      </c>
      <c r="B11" s="5">
        <v>1</v>
      </c>
      <c r="C11" s="5">
        <v>0</v>
      </c>
      <c r="D11" s="5">
        <v>1</v>
      </c>
      <c r="E11" s="5">
        <v>0</v>
      </c>
      <c r="F11" s="14">
        <f>SUMPRODUCT($B$4:$E$4,B11:E11)</f>
        <v>5999999.997294778</v>
      </c>
      <c r="G11" t="s">
        <v>21</v>
      </c>
      <c r="H11" s="11">
        <f>0.6*Data!B3</f>
        <v>6000000</v>
      </c>
    </row>
    <row r="12" spans="1:8">
      <c r="A12" t="s">
        <v>27</v>
      </c>
      <c r="B12" s="5">
        <v>4</v>
      </c>
      <c r="C12" s="5">
        <v>2</v>
      </c>
      <c r="D12" s="5">
        <v>2</v>
      </c>
      <c r="E12" s="5">
        <v>1</v>
      </c>
      <c r="F12" s="9">
        <f>SUMPRODUCT($B$4:$E$4,B12:E12)</f>
        <v>19999999.99986488</v>
      </c>
      <c r="G12" t="s">
        <v>21</v>
      </c>
      <c r="H12" s="11">
        <f>2*Data!B3</f>
        <v>20000000</v>
      </c>
    </row>
    <row r="13" spans="1:8">
      <c r="A13" t="s">
        <v>23</v>
      </c>
      <c r="B13" s="5">
        <v>1</v>
      </c>
      <c r="C13" s="5"/>
      <c r="D13" s="5"/>
      <c r="E13" s="5"/>
      <c r="F13" s="14">
        <f t="shared" ref="F13:F16" si="0">SUMPRODUCT($B$4:$E$4,B13:E13)</f>
        <v>1999999.9973256076</v>
      </c>
      <c r="G13" t="s">
        <v>21</v>
      </c>
      <c r="H13" s="12">
        <f>Data!$B$9*Data!$B$3</f>
        <v>4000000</v>
      </c>
    </row>
    <row r="14" spans="1:8">
      <c r="A14" t="s">
        <v>24</v>
      </c>
      <c r="B14" s="5"/>
      <c r="C14" s="5">
        <v>1</v>
      </c>
      <c r="D14" s="5"/>
      <c r="E14" s="5"/>
      <c r="F14" s="14">
        <f t="shared" si="0"/>
        <v>7.9188878657719258E-3</v>
      </c>
      <c r="G14" t="s">
        <v>21</v>
      </c>
      <c r="H14" s="12">
        <f>Data!$C$9*Data!$B$3</f>
        <v>4000000</v>
      </c>
    </row>
    <row r="15" spans="1:8">
      <c r="A15" t="s">
        <v>25</v>
      </c>
      <c r="B15" s="5"/>
      <c r="C15" s="5"/>
      <c r="D15" s="5">
        <v>1</v>
      </c>
      <c r="E15" s="5"/>
      <c r="F15" s="14">
        <f t="shared" si="0"/>
        <v>3999999.9999691709</v>
      </c>
      <c r="G15" t="s">
        <v>21</v>
      </c>
      <c r="H15" s="12">
        <f>Data!$D$9*Data!$B$3</f>
        <v>4000000</v>
      </c>
    </row>
    <row r="16" spans="1:8">
      <c r="A16" t="s">
        <v>26</v>
      </c>
      <c r="B16" s="5"/>
      <c r="C16" s="5"/>
      <c r="D16" s="5"/>
      <c r="E16" s="5">
        <v>1</v>
      </c>
      <c r="F16" s="14">
        <f t="shared" si="0"/>
        <v>3999999.9947863338</v>
      </c>
      <c r="G16" t="s">
        <v>21</v>
      </c>
      <c r="H16" s="12">
        <f>Data!$E$9*Data!$B$3</f>
        <v>4000000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BJ20"/>
  <sheetViews>
    <sheetView workbookViewId="0"/>
  </sheetViews>
  <sheetFormatPr defaultColWidth="15.6328125" defaultRowHeight="14.5"/>
  <cols>
    <col min="1" max="16384" width="15.6328125" style="16"/>
  </cols>
  <sheetData>
    <row r="1" spans="1:62">
      <c r="A1" s="16" t="s">
        <v>76</v>
      </c>
      <c r="B1" s="22">
        <f>'Model (Evolver)'!$F$7</f>
        <v>931799.99978157156</v>
      </c>
      <c r="C1" s="20"/>
      <c r="D1" s="20"/>
      <c r="E1" s="18"/>
      <c r="F1" s="16" t="s">
        <v>94</v>
      </c>
      <c r="I1" s="16" t="s">
        <v>71</v>
      </c>
      <c r="J1" s="18">
        <v>4</v>
      </c>
      <c r="L1" s="16" t="s">
        <v>68</v>
      </c>
      <c r="M1" s="18" t="b">
        <v>1</v>
      </c>
      <c r="O1" s="16" t="s">
        <v>63</v>
      </c>
    </row>
    <row r="2" spans="1:62">
      <c r="A2" s="16" t="s">
        <v>77</v>
      </c>
      <c r="B2" s="19">
        <v>2</v>
      </c>
      <c r="C2" s="19">
        <v>0</v>
      </c>
      <c r="F2" s="16" t="s">
        <v>95</v>
      </c>
      <c r="G2" s="19" t="b">
        <v>0</v>
      </c>
      <c r="H2" s="19"/>
      <c r="I2" s="16" t="s">
        <v>61</v>
      </c>
      <c r="J2" s="18"/>
      <c r="L2" s="16" t="s">
        <v>88</v>
      </c>
      <c r="M2" s="20"/>
      <c r="O2" s="16" t="s">
        <v>64</v>
      </c>
      <c r="P2" s="18"/>
      <c r="R2" s="16" t="s">
        <v>72</v>
      </c>
      <c r="S2" s="21" t="s">
        <v>102</v>
      </c>
    </row>
    <row r="3" spans="1:62">
      <c r="A3" s="16" t="s">
        <v>83</v>
      </c>
      <c r="B3" s="19" t="b">
        <v>0</v>
      </c>
      <c r="C3" s="19">
        <v>1000</v>
      </c>
      <c r="F3" s="16" t="s">
        <v>96</v>
      </c>
      <c r="G3" s="19" t="b">
        <v>0</v>
      </c>
      <c r="H3" s="19"/>
      <c r="I3" s="16" t="s">
        <v>62</v>
      </c>
      <c r="J3" s="25">
        <v>0</v>
      </c>
      <c r="L3" s="16" t="s">
        <v>87</v>
      </c>
      <c r="M3" s="20"/>
      <c r="N3" s="20"/>
      <c r="O3" s="16" t="s">
        <v>65</v>
      </c>
      <c r="P3" s="18"/>
      <c r="R3" s="16" t="s">
        <v>73</v>
      </c>
      <c r="S3" s="21" t="s">
        <v>110</v>
      </c>
    </row>
    <row r="4" spans="1:62">
      <c r="A4" s="16" t="s">
        <v>85</v>
      </c>
      <c r="B4" s="19" t="b">
        <v>0</v>
      </c>
      <c r="C4" s="19">
        <v>5</v>
      </c>
      <c r="D4" s="19">
        <v>2</v>
      </c>
      <c r="F4" s="16" t="s">
        <v>97</v>
      </c>
      <c r="G4" s="19" t="b">
        <v>0</v>
      </c>
      <c r="H4" s="19"/>
      <c r="L4" s="16" t="s">
        <v>80</v>
      </c>
      <c r="M4" s="20"/>
      <c r="O4" s="16" t="s">
        <v>66</v>
      </c>
      <c r="P4" s="18"/>
      <c r="R4" s="16" t="s">
        <v>74</v>
      </c>
      <c r="S4" s="21" t="s">
        <v>103</v>
      </c>
    </row>
    <row r="5" spans="1:62">
      <c r="A5" s="16" t="s">
        <v>86</v>
      </c>
      <c r="B5" s="19" t="b">
        <v>0</v>
      </c>
      <c r="C5" s="19">
        <v>100</v>
      </c>
      <c r="D5" s="19">
        <v>0.01</v>
      </c>
      <c r="E5" s="19" t="b">
        <v>1</v>
      </c>
      <c r="F5" s="16" t="s">
        <v>98</v>
      </c>
      <c r="G5" s="19" t="b">
        <v>0</v>
      </c>
      <c r="H5" s="19"/>
      <c r="L5" s="16" t="s">
        <v>81</v>
      </c>
      <c r="M5" s="20"/>
      <c r="O5" s="16" t="s">
        <v>67</v>
      </c>
      <c r="P5" s="18"/>
      <c r="R5" s="16" t="s">
        <v>75</v>
      </c>
      <c r="S5" s="21" t="s">
        <v>102</v>
      </c>
    </row>
    <row r="6" spans="1:62">
      <c r="A6" s="16" t="s">
        <v>84</v>
      </c>
      <c r="B6" s="19" t="b">
        <v>0</v>
      </c>
      <c r="C6" s="19"/>
      <c r="F6" s="16" t="s">
        <v>99</v>
      </c>
      <c r="G6" s="19" t="b">
        <v>0</v>
      </c>
      <c r="H6" s="19"/>
      <c r="L6" s="16" t="s">
        <v>100</v>
      </c>
      <c r="M6" s="20"/>
      <c r="N6" s="20"/>
    </row>
    <row r="7" spans="1:62">
      <c r="A7" s="16" t="s">
        <v>78</v>
      </c>
      <c r="B7" s="19">
        <v>50</v>
      </c>
      <c r="L7" s="16" t="s">
        <v>101</v>
      </c>
      <c r="M7" s="20"/>
      <c r="N7" s="20"/>
    </row>
    <row r="8" spans="1:62">
      <c r="A8" s="16" t="s">
        <v>31</v>
      </c>
      <c r="B8" s="16" t="s">
        <v>31</v>
      </c>
      <c r="F8" s="16" t="s">
        <v>79</v>
      </c>
      <c r="G8" s="19" t="b">
        <v>1</v>
      </c>
      <c r="H8" s="19">
        <v>1</v>
      </c>
    </row>
    <row r="9" spans="1:62">
      <c r="A9" s="16" t="s">
        <v>93</v>
      </c>
      <c r="B9" s="19">
        <v>3</v>
      </c>
      <c r="F9" s="16" t="s">
        <v>90</v>
      </c>
      <c r="G9" s="19" t="b">
        <v>0</v>
      </c>
    </row>
    <row r="10" spans="1:62">
      <c r="A10" s="16" t="s">
        <v>82</v>
      </c>
      <c r="B10" s="19" t="b">
        <v>0</v>
      </c>
    </row>
    <row r="11" spans="1:62">
      <c r="A11" s="16" t="s">
        <v>89</v>
      </c>
      <c r="B11" s="19" t="b">
        <v>1</v>
      </c>
    </row>
    <row r="12" spans="1:62">
      <c r="A12" s="16" t="s">
        <v>92</v>
      </c>
      <c r="B12" s="19" t="b">
        <v>0</v>
      </c>
      <c r="F12" s="16" t="s">
        <v>91</v>
      </c>
      <c r="G12" s="19">
        <v>2</v>
      </c>
    </row>
    <row r="14" spans="1:62" ht="15" thickBot="1">
      <c r="A14" s="16" t="s">
        <v>69</v>
      </c>
      <c r="B14" s="18">
        <v>1</v>
      </c>
      <c r="AX14" s="16" t="s">
        <v>70</v>
      </c>
      <c r="AY14" s="18">
        <v>2</v>
      </c>
    </row>
    <row r="15" spans="1:62" s="17" customFormat="1" ht="15" thickTop="1">
      <c r="A15" s="17" t="s">
        <v>32</v>
      </c>
      <c r="B15" s="17" t="s">
        <v>33</v>
      </c>
      <c r="C15" s="17" t="s">
        <v>34</v>
      </c>
      <c r="D15" s="17" t="s">
        <v>35</v>
      </c>
      <c r="E15" s="17" t="s">
        <v>36</v>
      </c>
      <c r="F15" s="17" t="s">
        <v>37</v>
      </c>
      <c r="G15" s="17" t="s">
        <v>38</v>
      </c>
      <c r="H15" s="17" t="s">
        <v>39</v>
      </c>
      <c r="I15" s="17" t="s">
        <v>40</v>
      </c>
      <c r="J15" s="17" t="s">
        <v>41</v>
      </c>
      <c r="K15" s="17" t="s">
        <v>42</v>
      </c>
      <c r="AR15" s="17" t="s">
        <v>43</v>
      </c>
      <c r="AS15" s="17" t="s">
        <v>44</v>
      </c>
      <c r="AT15" s="17" t="s">
        <v>45</v>
      </c>
      <c r="AU15" s="17" t="s">
        <v>46</v>
      </c>
      <c r="AV15" s="17" t="s">
        <v>47</v>
      </c>
      <c r="AW15" s="17" t="s">
        <v>48</v>
      </c>
      <c r="AX15" s="17" t="s">
        <v>49</v>
      </c>
      <c r="AY15" s="17" t="s">
        <v>50</v>
      </c>
      <c r="AZ15" s="17" t="s">
        <v>51</v>
      </c>
      <c r="BA15" s="17" t="s">
        <v>35</v>
      </c>
      <c r="BB15" s="17" t="s">
        <v>52</v>
      </c>
      <c r="BC15" s="17" t="s">
        <v>53</v>
      </c>
      <c r="BD15" s="17" t="s">
        <v>54</v>
      </c>
      <c r="BE15" s="17" t="s">
        <v>55</v>
      </c>
      <c r="BF15" s="17" t="s">
        <v>56</v>
      </c>
      <c r="BG15" s="17" t="s">
        <v>57</v>
      </c>
      <c r="BH15" s="17" t="s">
        <v>58</v>
      </c>
      <c r="BI15" s="17" t="s">
        <v>59</v>
      </c>
      <c r="BJ15" s="17" t="s">
        <v>60</v>
      </c>
    </row>
    <row r="16" spans="1:62">
      <c r="A16" s="16" t="s">
        <v>108</v>
      </c>
      <c r="B16" s="16">
        <v>0.1</v>
      </c>
      <c r="C16" s="16">
        <v>0.5</v>
      </c>
      <c r="D16" s="23" t="s">
        <v>109</v>
      </c>
      <c r="G16" s="16">
        <v>1</v>
      </c>
      <c r="H16" s="24" t="e">
        <f>'Model (Evolver)'!$B$4:$E$4</f>
        <v>#VALUE!</v>
      </c>
      <c r="I16" s="16">
        <v>0</v>
      </c>
      <c r="J16" s="24">
        <f>'Model (Evolver)'!$H$13:$H$16</f>
        <v>4000000</v>
      </c>
      <c r="K16" s="16" t="s">
        <v>111</v>
      </c>
      <c r="AX16" s="16">
        <v>2</v>
      </c>
      <c r="AY16" s="16">
        <v>1</v>
      </c>
      <c r="BA16" s="16" t="s">
        <v>112</v>
      </c>
      <c r="BB16" s="16">
        <v>0</v>
      </c>
      <c r="BC16" s="16">
        <v>6</v>
      </c>
      <c r="BD16" s="24">
        <f>'Model (Evolver)'!$F$11</f>
        <v>5999999.997294778</v>
      </c>
      <c r="BE16" s="16">
        <v>2</v>
      </c>
      <c r="BF16" s="24">
        <f>'Model (Evolver)'!$H$11</f>
        <v>6000000</v>
      </c>
    </row>
    <row r="17" spans="1:58">
      <c r="A17" s="16" t="s">
        <v>104</v>
      </c>
      <c r="AX17" s="16">
        <v>2</v>
      </c>
      <c r="AY17" s="16">
        <v>1</v>
      </c>
      <c r="BA17" s="16" t="s">
        <v>113</v>
      </c>
      <c r="BB17" s="16">
        <v>0</v>
      </c>
      <c r="BC17" s="16">
        <v>6</v>
      </c>
      <c r="BD17" s="16">
        <f>'Model (Evolver)'!$F$12</f>
        <v>19999999.99986488</v>
      </c>
      <c r="BE17" s="16">
        <v>2</v>
      </c>
      <c r="BF17" s="24">
        <f>'Model (Evolver)'!$H$12</f>
        <v>20000000</v>
      </c>
    </row>
    <row r="18" spans="1:58">
      <c r="A18" s="16" t="s">
        <v>105</v>
      </c>
    </row>
    <row r="19" spans="1:58">
      <c r="A19" s="16" t="s">
        <v>106</v>
      </c>
    </row>
    <row r="20" spans="1:58">
      <c r="A20" s="16" t="s">
        <v>107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C3"/>
  <sheetViews>
    <sheetView workbookViewId="0"/>
  </sheetViews>
  <sheetFormatPr defaultRowHeight="14.5"/>
  <sheetData>
    <row r="3" spans="3:3">
      <c r="C3" t="b">
        <f>$F$12 &lt;= $H$12</f>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Model</vt:lpstr>
      <vt:lpstr>Model (Evolver)</vt:lpstr>
      <vt:lpstr>ev_HiddenInfo</vt:lpstr>
      <vt:lpstr>_PalUtilTempWorksheet</vt:lpstr>
    </vt:vector>
  </TitlesOfParts>
  <Company>Babson College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Dessislava Pachamanova</dc:creator>
  <dc:description>Copyright © 2010 John Wiley &amp; Sons, Inc., Dessislava A. Pachamanova, and Frank J. Fabozzi.
All rights reserved.
Model files and code may be copied and used only by owners of the book Simulation and Optimization in Finance: Modeling with MATLAB, @RISK or VBA, by Dessislava A. Pachamanova and Frank J. Fabozzi, Hoboken, NJ: John Wiley &amp; Sons, 2010 and only for their own personal use.  Copying and/or use for any other purpose or by any other person is prohibited. Requests for permission for other uses should be addressed to the Permissions Department, John Wiley &amp; Sons, Inc., 111 River Street, Hoboken, NJ 07030, (201) 748-6011, fax (201) 748-6008, or online at http://www.wiley.com/go/permissions.
While the authors and publisher have used all reasonable efforts in creating the work, the model files and the code, they make no representations or warranties with respect to the accuracy or completeness of the contents thereof, and specifically disclaim any implied warranties of merchantability or fitness for a particular purpose.  No warranty may be created or extended by sales representatives or written sales materials.  The advice and strategies contained herein may not be suitable for a particular party’s situation.  Users should consult with a professional where appropriate.  
LIMITATION OF LIABILITY
IN NO EVENT SHALL THE AUTHOR OR THE PUBLISHER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WORK, THE MODEL FILES OR THE CODE, EVEN IF ADVISED OF THE POSSIBILITY OF SUCH DAMAGE.</dc:description>
  <cp:lastModifiedBy>Dessislava Pachamanova</cp:lastModifiedBy>
  <dcterms:created xsi:type="dcterms:W3CDTF">2008-11-25T18:55:30Z</dcterms:created>
  <dcterms:modified xsi:type="dcterms:W3CDTF">2010-03-08T02:52:08Z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LE ID">
    <vt:lpwstr>060575</vt:lpwstr>
  </property>
</Properties>
</file>