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20" yWindow="230" windowWidth="14000" windowHeight="5660" activeTab="1"/>
  </bookViews>
  <sheets>
    <sheet name="Data" sheetId="1" r:id="rId1"/>
    <sheet name="Index Tracking" sheetId="2" r:id="rId2"/>
    <sheet name="_PalUtilTempWorksheet" sheetId="4" state="hidden" r:id="rId3"/>
    <sheet name="ev_HiddenInfo" sheetId="3" state="hidden"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1" hidden="1">'Index Tracking'!$B$1:$K$1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'Index Tracking'!$P$4</definedName>
    <definedName name="solver_lin" localSheetId="1" hidden="1">2</definedName>
    <definedName name="solver_neg" localSheetId="1" hidden="1">1</definedName>
    <definedName name="solver_num" localSheetId="1" hidden="1">1</definedName>
    <definedName name="solver_nwt" localSheetId="1" hidden="1">1</definedName>
    <definedName name="solver_opt" localSheetId="1" hidden="1">'Index Tracking'!$P$2</definedName>
    <definedName name="solver_pre" localSheetId="1" hidden="1">0.000001</definedName>
    <definedName name="solver_rel1" localSheetId="1" hidden="1">2</definedName>
    <definedName name="solver_rhs1" localSheetId="1" hidden="1">'Index Tracking'!$R$4</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25725"/>
</workbook>
</file>

<file path=xl/calcChain.xml><?xml version="1.0" encoding="utf-8"?>
<calcChain xmlns="http://schemas.openxmlformats.org/spreadsheetml/2006/main">
  <c r="C3" i="4"/>
  <c r="BF16" i="3" l="1"/>
  <c r="BD16"/>
  <c r="BB16"/>
  <c r="H21"/>
  <c r="H16"/>
  <c r="Q8" i="2" l="1"/>
  <c r="R8"/>
  <c r="S8"/>
  <c r="T8"/>
  <c r="U8"/>
  <c r="V8"/>
  <c r="W8"/>
  <c r="X8"/>
  <c r="Y8"/>
  <c r="P8"/>
  <c r="Y7"/>
  <c r="X7"/>
  <c r="Q7"/>
  <c r="R7"/>
  <c r="S7"/>
  <c r="T7"/>
  <c r="U7"/>
  <c r="V7"/>
  <c r="W7"/>
  <c r="P7"/>
  <c r="P5"/>
  <c r="M28"/>
  <c r="M27"/>
  <c r="M26"/>
  <c r="M25"/>
  <c r="M24"/>
  <c r="M23"/>
  <c r="M22"/>
  <c r="M21"/>
  <c r="M20"/>
  <c r="M19"/>
  <c r="M18"/>
  <c r="M17"/>
  <c r="M16"/>
  <c r="M15"/>
  <c r="M14"/>
  <c r="M13"/>
  <c r="M12"/>
  <c r="M11"/>
  <c r="M10"/>
  <c r="M9"/>
  <c r="M8"/>
  <c r="M7"/>
  <c r="M6"/>
  <c r="M5"/>
  <c r="M4"/>
  <c r="P4" l="1"/>
  <c r="P2" l="1"/>
  <c r="B1" i="3" s="1"/>
</calcChain>
</file>

<file path=xl/sharedStrings.xml><?xml version="1.0" encoding="utf-8"?>
<sst xmlns="http://schemas.openxmlformats.org/spreadsheetml/2006/main" count="121" uniqueCount="101">
  <si>
    <t>Week No.</t>
  </si>
  <si>
    <t>AA</t>
  </si>
  <si>
    <t>AXP</t>
  </si>
  <si>
    <t>BAC</t>
  </si>
  <si>
    <t>DD</t>
  </si>
  <si>
    <t>GE</t>
  </si>
  <si>
    <t>HD</t>
  </si>
  <si>
    <t>INTC</t>
  </si>
  <si>
    <t>CSCO</t>
  </si>
  <si>
    <t>MRK</t>
  </si>
  <si>
    <t>WMT</t>
  </si>
  <si>
    <t>DOW</t>
  </si>
  <si>
    <t>Objective function</t>
  </si>
  <si>
    <t>Square difference</t>
  </si>
  <si>
    <t>Weight</t>
  </si>
  <si>
    <t>Constraints</t>
  </si>
  <si>
    <t>budget</t>
  </si>
  <si>
    <t>=</t>
  </si>
  <si>
    <t>Include?</t>
  </si>
  <si>
    <t>number stocks</t>
  </si>
  <si>
    <t>&lt;=</t>
  </si>
  <si>
    <t>binary constraints</t>
  </si>
  <si>
    <t>"large constant M"</t>
  </si>
  <si>
    <t>UNUSED</t>
  </si>
  <si>
    <t>Method + #Operators</t>
  </si>
  <si>
    <t>Mutation Rate</t>
  </si>
  <si>
    <t>Crossover Rate</t>
  </si>
  <si>
    <t>Description</t>
  </si>
  <si>
    <t># Time Blocks/All Groups Must Be Present</t>
  </si>
  <si>
    <t>Constraint Range</t>
  </si>
  <si>
    <t>#Ranges</t>
  </si>
  <si>
    <t>Adj. Range</t>
  </si>
  <si>
    <t>Min Val or Range</t>
  </si>
  <si>
    <t>Max Val Or Range</t>
  </si>
  <si>
    <t>Flags</t>
  </si>
  <si>
    <t>HARD CONSTRAINT DEV</t>
  </si>
  <si>
    <t>Type (Hard/Soft)</t>
  </si>
  <si>
    <t>Entry Mode</t>
  </si>
  <si>
    <t>Formula</t>
  </si>
  <si>
    <t>Left Val Or Range</t>
  </si>
  <si>
    <t>Left Operator</t>
  </si>
  <si>
    <t>Constrained Cells</t>
  </si>
  <si>
    <t>Right Operator</t>
  </si>
  <si>
    <t>Right Val Or Range</t>
  </si>
  <si>
    <t>Penalty Function</t>
  </si>
  <si>
    <t>RO Eval Time (Iter/Sim)</t>
  </si>
  <si>
    <t>RO Statistic to Constrain</t>
  </si>
  <si>
    <t>RO Statistic Parameter</t>
  </si>
  <si>
    <t>Formula Conversion Cell (not used in v5)</t>
  </si>
  <si>
    <t>Number Formatting Cell (introduced in v5)</t>
  </si>
  <si>
    <t>Out. Stats</t>
  </si>
  <si>
    <t>Mean</t>
  </si>
  <si>
    <t>Std. Dev.</t>
  </si>
  <si>
    <t>Min</t>
  </si>
  <si>
    <t>Max</t>
  </si>
  <si>
    <t>RISKOpt Tag</t>
  </si>
  <si>
    <t># Chromosomes</t>
  </si>
  <si>
    <t># Constraints</t>
  </si>
  <si>
    <t>Compatibility with Old Versions (4 trips pre-v5 versions)</t>
  </si>
  <si>
    <t>Creation Version</t>
  </si>
  <si>
    <t>Required Version</t>
  </si>
  <si>
    <t>Recommended Version</t>
  </si>
  <si>
    <t>Last Modified by Version</t>
  </si>
  <si>
    <t>Goal (Cell, Statistic, Parameter), E1: RO Formula to Optimize</t>
  </si>
  <si>
    <t>Goal (Type, Target Value)</t>
  </si>
  <si>
    <t>Population Size</t>
  </si>
  <si>
    <t>Seed (Is Auto, Value)</t>
  </si>
  <si>
    <t>Same Seed Each Simulation</t>
  </si>
  <si>
    <t>Sampling Type</t>
  </si>
  <si>
    <t>Stop on Errors (before v5: Pause on Errors)</t>
  </si>
  <si>
    <t>Trial Count Stopping (enabled, trial count)</t>
  </si>
  <si>
    <t>Formula Stopping (enabled, formula)</t>
  </si>
  <si>
    <t>Timespan Stopping (enabled, trial count)</t>
  </si>
  <si>
    <t>Progress Stopping (enabled, trial count, max % change, change is percent)</t>
  </si>
  <si>
    <t>Sim. Stopping Mode, Tolerance</t>
  </si>
  <si>
    <t>#Iterations (Sim Stopping)</t>
  </si>
  <si>
    <t>Keep Trial-by-Trial Log (if cell has anything other than False consider True, since Evolver 4 didn't have this setting)</t>
  </si>
  <si>
    <t>Minimize Excel on Startup</t>
  </si>
  <si>
    <t>Show Excel Recalcs (replaces "Update Display" used before v5)</t>
  </si>
  <si>
    <t>Ev4/RO1: Graph Progress</t>
  </si>
  <si>
    <t>Ev4/RO1: Update Display (replaced by Show Excel Recalcs in v5)</t>
  </si>
  <si>
    <t>MACROS</t>
  </si>
  <si>
    <t>Start (enabled, macro)</t>
  </si>
  <si>
    <t>Before Recalc (enabled, macro)</t>
  </si>
  <si>
    <t>After Recalc (enabled, macro)</t>
  </si>
  <si>
    <t>After Storage (enabled, macro)</t>
  </si>
  <si>
    <t>Finish (enabled, macro)</t>
  </si>
  <si>
    <t>Macro Before Simulation (enabled, macro)</t>
  </si>
  <si>
    <t>Macro After Simulation (enabled, macro)</t>
  </si>
  <si>
    <t>5.0.1</t>
  </si>
  <si>
    <t>4.0.0</t>
  </si>
  <si>
    <t>DEFAULT PARENT SELECTION</t>
  </si>
  <si>
    <t>DEFAULT MUTATION</t>
  </si>
  <si>
    <t>DEFAULT CROSSOVER</t>
  </si>
  <si>
    <t>DEFAULT BACKTRACK</t>
  </si>
  <si>
    <t>BUDGET_x0001_4</t>
  </si>
  <si>
    <t/>
  </si>
  <si>
    <t>False,False,False</t>
  </si>
  <si>
    <t>True,False,False</t>
  </si>
  <si>
    <t>5.0.0</t>
  </si>
  <si>
    <t>binary constraints 1</t>
  </si>
</sst>
</file>

<file path=xl/styles.xml><?xml version="1.0" encoding="utf-8"?>
<styleSheet xmlns="http://schemas.openxmlformats.org/spreadsheetml/2006/main">
  <fonts count="8">
    <font>
      <sz val="10"/>
      <name val="Arial"/>
      <family val="2"/>
    </font>
    <font>
      <sz val="11"/>
      <color theme="1"/>
      <name val="Calibri"/>
      <family val="2"/>
      <scheme val="minor"/>
    </font>
    <font>
      <sz val="11"/>
      <color theme="1"/>
      <name val="Calibri"/>
      <family val="2"/>
      <scheme val="minor"/>
    </font>
    <font>
      <b/>
      <sz val="10"/>
      <name val="Calibri"/>
      <family val="2"/>
      <scheme val="minor"/>
    </font>
    <font>
      <sz val="10"/>
      <name val="Calibri"/>
      <family val="2"/>
      <scheme val="minor"/>
    </font>
    <font>
      <b/>
      <sz val="10"/>
      <color theme="4"/>
      <name val="Calibri"/>
      <family val="2"/>
      <scheme val="minor"/>
    </font>
    <font>
      <b/>
      <sz val="10"/>
      <color theme="6" tint="-0.249977111117893"/>
      <name val="Calibri"/>
      <family val="2"/>
      <scheme val="minor"/>
    </font>
    <font>
      <b/>
      <sz val="10"/>
      <color theme="5" tint="-0.249977111117893"/>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rgb="FFFF0000"/>
        <bgColor indexed="64"/>
      </patternFill>
    </fill>
    <fill>
      <patternFill patternType="solid">
        <fgColor rgb="FFFF00FF"/>
        <bgColor indexed="64"/>
      </patternFill>
    </fill>
    <fill>
      <patternFill patternType="solid">
        <fgColor rgb="FF00FF00"/>
        <bgColor indexed="64"/>
      </patternFill>
    </fill>
    <fill>
      <patternFill patternType="solid">
        <fgColor rgb="FFFFFF00"/>
        <bgColor indexed="64"/>
      </patternFill>
    </fill>
  </fills>
  <borders count="7">
    <border>
      <left/>
      <right/>
      <top/>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ck">
        <color indexed="64"/>
      </top>
      <bottom/>
      <diagonal/>
    </border>
  </borders>
  <cellStyleXfs count="3">
    <xf numFmtId="0" fontId="0" fillId="0" borderId="0"/>
    <xf numFmtId="9" fontId="2"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3" fillId="0" borderId="1" xfId="0" applyFont="1" applyBorder="1" applyAlignment="1">
      <alignment horizontal="center"/>
    </xf>
    <xf numFmtId="0" fontId="4" fillId="0" borderId="0" xfId="0" applyFont="1"/>
    <xf numFmtId="10" fontId="4" fillId="0" borderId="0" xfId="1" applyNumberFormat="1" applyFont="1"/>
    <xf numFmtId="10" fontId="4" fillId="0" borderId="2" xfId="1" applyNumberFormat="1" applyFont="1" applyBorder="1"/>
    <xf numFmtId="10" fontId="4" fillId="0" borderId="3" xfId="1" applyNumberFormat="1" applyFont="1" applyBorder="1"/>
    <xf numFmtId="0" fontId="4" fillId="0" borderId="0" xfId="1" applyNumberFormat="1" applyFont="1"/>
    <xf numFmtId="0" fontId="3" fillId="0" borderId="0" xfId="0" applyFont="1" applyBorder="1" applyAlignment="1">
      <alignment horizontal="center"/>
    </xf>
    <xf numFmtId="10" fontId="4" fillId="0" borderId="0" xfId="1" applyNumberFormat="1" applyFont="1" applyBorder="1"/>
    <xf numFmtId="0" fontId="4" fillId="0" borderId="0" xfId="0" applyFont="1" applyBorder="1"/>
    <xf numFmtId="0" fontId="3" fillId="0" borderId="1" xfId="0" applyFont="1" applyFill="1" applyBorder="1" applyAlignment="1">
      <alignment horizontal="center"/>
    </xf>
    <xf numFmtId="0" fontId="4" fillId="2" borderId="2" xfId="0" applyFont="1" applyFill="1" applyBorder="1"/>
    <xf numFmtId="0" fontId="4" fillId="3" borderId="2" xfId="0" applyFont="1" applyFill="1" applyBorder="1"/>
    <xf numFmtId="0" fontId="4" fillId="2" borderId="4" xfId="0" applyFont="1" applyFill="1" applyBorder="1"/>
    <xf numFmtId="0" fontId="4" fillId="0" borderId="5" xfId="0" applyFont="1" applyFill="1" applyBorder="1"/>
    <xf numFmtId="0" fontId="4" fillId="0" borderId="0" xfId="0" applyFont="1" applyAlignment="1">
      <alignment horizontal="center" wrapText="1"/>
    </xf>
    <xf numFmtId="0" fontId="5" fillId="0" borderId="1" xfId="0" applyFont="1" applyFill="1" applyBorder="1" applyAlignment="1">
      <alignment horizontal="center"/>
    </xf>
    <xf numFmtId="10" fontId="5" fillId="0" borderId="3" xfId="1" applyNumberFormat="1" applyFont="1" applyBorder="1"/>
    <xf numFmtId="10" fontId="5" fillId="0" borderId="2" xfId="1" applyNumberFormat="1" applyFont="1" applyBorder="1"/>
    <xf numFmtId="0" fontId="6" fillId="0" borderId="0" xfId="0" applyFont="1"/>
    <xf numFmtId="0" fontId="7" fillId="0" borderId="0" xfId="0" applyFont="1"/>
    <xf numFmtId="0" fontId="4" fillId="0" borderId="0" xfId="0" quotePrefix="1" applyFont="1"/>
    <xf numFmtId="0" fontId="4" fillId="0" borderId="1" xfId="0" applyFont="1" applyBorder="1" applyAlignment="1">
      <alignment horizontal="center" wrapText="1"/>
    </xf>
    <xf numFmtId="0" fontId="0" fillId="0" borderId="0" xfId="0" applyAlignment="1">
      <alignment horizontal="left"/>
    </xf>
    <xf numFmtId="0" fontId="0" fillId="0" borderId="6" xfId="0" applyBorder="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0" fillId="4" borderId="0" xfId="0" quotePrefix="1" applyFill="1" applyAlignment="1">
      <alignment horizontal="left"/>
    </xf>
    <xf numFmtId="0" fontId="0" fillId="0" borderId="0" xfId="0" quotePrefix="1" applyAlignment="1">
      <alignment horizontal="left"/>
    </xf>
    <xf numFmtId="0" fontId="0" fillId="4" borderId="0" xfId="0" applyNumberFormat="1" applyFill="1" applyAlignment="1">
      <alignment horizontal="left"/>
    </xf>
  </cellXfs>
  <cellStyles count="3">
    <cellStyle name="Normal" xfId="0" builtinId="0"/>
    <cellStyle name="Percent" xfId="1" builtinId="5"/>
    <cellStyle name="Percent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L26"/>
  <sheetViews>
    <sheetView workbookViewId="0">
      <selection activeCell="N5" sqref="N5"/>
    </sheetView>
  </sheetViews>
  <sheetFormatPr defaultRowHeight="13"/>
  <cols>
    <col min="1" max="11" width="8.7265625" style="2"/>
    <col min="12" max="16384" width="8.7265625" style="9"/>
  </cols>
  <sheetData>
    <row r="1" spans="1:12" s="7" customFormat="1" ht="13.5" thickBot="1">
      <c r="A1" s="1" t="s">
        <v>0</v>
      </c>
      <c r="B1" s="1" t="s">
        <v>1</v>
      </c>
      <c r="C1" s="1" t="s">
        <v>2</v>
      </c>
      <c r="D1" s="1" t="s">
        <v>3</v>
      </c>
      <c r="E1" s="1" t="s">
        <v>4</v>
      </c>
      <c r="F1" s="1" t="s">
        <v>5</v>
      </c>
      <c r="G1" s="1" t="s">
        <v>6</v>
      </c>
      <c r="H1" s="1" t="s">
        <v>7</v>
      </c>
      <c r="I1" s="1" t="s">
        <v>8</v>
      </c>
      <c r="J1" s="1" t="s">
        <v>9</v>
      </c>
      <c r="K1" s="1" t="s">
        <v>10</v>
      </c>
      <c r="L1" s="10" t="s">
        <v>11</v>
      </c>
    </row>
    <row r="2" spans="1:12" s="8" customFormat="1" ht="13.5" thickTop="1">
      <c r="A2" s="6">
        <v>1</v>
      </c>
      <c r="B2" s="5">
        <v>9.5978062157221281E-2</v>
      </c>
      <c r="C2" s="5">
        <v>8.4168336673347034E-3</v>
      </c>
      <c r="D2" s="5">
        <v>0.15682967959527835</v>
      </c>
      <c r="E2" s="5">
        <v>0</v>
      </c>
      <c r="F2" s="5">
        <v>-2.2156573116690814E-3</v>
      </c>
      <c r="G2" s="5">
        <v>-8.274720728176717E-4</v>
      </c>
      <c r="H2" s="5">
        <v>2.4497487437185855E-2</v>
      </c>
      <c r="I2" s="5">
        <v>2.0130850528434397E-3</v>
      </c>
      <c r="J2" s="5">
        <v>3.8358266206359838E-4</v>
      </c>
      <c r="K2" s="5">
        <v>-2.4084589778735007E-2</v>
      </c>
      <c r="L2" s="5">
        <v>1.0748227863768842E-2</v>
      </c>
    </row>
    <row r="3" spans="1:12" s="8" customFormat="1">
      <c r="A3" s="6">
        <v>2</v>
      </c>
      <c r="B3" s="4">
        <v>0.18655097613882848</v>
      </c>
      <c r="C3" s="4">
        <v>4.0241448692152054E-3</v>
      </c>
      <c r="D3" s="4">
        <v>5.2351375332741784E-2</v>
      </c>
      <c r="E3" s="4">
        <v>-5.1633298208640634E-2</v>
      </c>
      <c r="F3" s="4">
        <v>4.4510385756675605E-3</v>
      </c>
      <c r="G3" s="4">
        <v>4.3609671848013884E-2</v>
      </c>
      <c r="H3" s="4">
        <v>1.2722646310432524E-2</v>
      </c>
      <c r="I3" s="4">
        <v>7.4054054054054103E-2</v>
      </c>
      <c r="J3" s="4">
        <v>-5.4749818709209502E-2</v>
      </c>
      <c r="K3" s="4">
        <v>2.6739043023723326E-2</v>
      </c>
      <c r="L3" s="4">
        <v>3.1294202068570573E-2</v>
      </c>
    </row>
    <row r="4" spans="1:12" s="8" customFormat="1">
      <c r="A4" s="6">
        <v>3</v>
      </c>
      <c r="B4" s="4">
        <v>4.0632054176072373E-2</v>
      </c>
      <c r="C4" s="4">
        <v>6.1965811965812093E-2</v>
      </c>
      <c r="D4" s="4">
        <v>1.8066847335139954E-2</v>
      </c>
      <c r="E4" s="4">
        <v>2.5207057976233321E-2</v>
      </c>
      <c r="F4" s="4">
        <v>2.9007633587786321E-2</v>
      </c>
      <c r="G4" s="4">
        <v>1.3123359580052524E-2</v>
      </c>
      <c r="H4" s="4">
        <v>4.451827242524916E-2</v>
      </c>
      <c r="I4" s="4">
        <v>3.4097261039686945E-2</v>
      </c>
      <c r="J4" s="4">
        <v>5.3878486816965859E-2</v>
      </c>
      <c r="K4" s="4">
        <v>9.9492385786802435E-3</v>
      </c>
      <c r="L4" s="4">
        <v>3.9718209828938741E-2</v>
      </c>
    </row>
    <row r="5" spans="1:12" s="8" customFormat="1">
      <c r="A5" s="6">
        <v>4</v>
      </c>
      <c r="B5" s="4">
        <v>-1.8826135105204866E-2</v>
      </c>
      <c r="C5" s="4">
        <v>-3.4255055716054555E-2</v>
      </c>
      <c r="D5" s="4">
        <v>3.7488284910965355E-2</v>
      </c>
      <c r="E5" s="4">
        <v>3.1191979205347192E-2</v>
      </c>
      <c r="F5" s="4">
        <v>1.8662519440124436E-2</v>
      </c>
      <c r="G5" s="4">
        <v>-6.311475409836062E-2</v>
      </c>
      <c r="H5" s="4">
        <v>-9.2165898617510723E-3</v>
      </c>
      <c r="I5" s="4">
        <v>-1.6741071428572061E-3</v>
      </c>
      <c r="J5" s="4">
        <v>2.7483313702395089E-2</v>
      </c>
      <c r="K5" s="4">
        <v>2.2845275181723811E-2</v>
      </c>
      <c r="L5" s="4">
        <v>-4.2681010343449165E-3</v>
      </c>
    </row>
    <row r="6" spans="1:12" s="8" customFormat="1">
      <c r="A6" s="6">
        <v>5</v>
      </c>
      <c r="B6" s="4">
        <v>-9.7902097902097945E-2</v>
      </c>
      <c r="C6" s="4">
        <v>-0.1468309859154929</v>
      </c>
      <c r="D6" s="4">
        <v>-0.24700070571630206</v>
      </c>
      <c r="E6" s="4">
        <v>-5.1092318534178977E-2</v>
      </c>
      <c r="F6" s="4">
        <v>-0.11493461803165864</v>
      </c>
      <c r="G6" s="4">
        <v>-4.3137254901960839E-2</v>
      </c>
      <c r="H6" s="4">
        <v>-6.5402223675604743E-3</v>
      </c>
      <c r="I6" s="4">
        <v>-4.3246129204484715E-2</v>
      </c>
      <c r="J6" s="4">
        <v>2.6188557614826694E-2</v>
      </c>
      <c r="K6" s="4">
        <v>-3.9688871160749942E-2</v>
      </c>
      <c r="L6" s="4">
        <v>-5.6396982993953751E-2</v>
      </c>
    </row>
    <row r="7" spans="1:12" s="8" customFormat="1">
      <c r="A7" s="6">
        <v>6</v>
      </c>
      <c r="B7" s="4">
        <v>3.3023735810113551E-2</v>
      </c>
      <c r="C7" s="4">
        <v>0.16920543433511731</v>
      </c>
      <c r="D7" s="4">
        <v>0.62873563218390816</v>
      </c>
      <c r="E7" s="4">
        <v>1.8299246501614568E-2</v>
      </c>
      <c r="F7" s="4">
        <v>0.1449960598896769</v>
      </c>
      <c r="G7" s="4">
        <v>-1.0477299185098935E-2</v>
      </c>
      <c r="H7" s="4">
        <v>-3.2890575585072822E-2</v>
      </c>
      <c r="I7" s="4">
        <v>-4.6819338422391769E-2</v>
      </c>
      <c r="J7" s="4">
        <v>2.1399176954732493E-2</v>
      </c>
      <c r="K7" s="4">
        <v>1.7982017982018665E-3</v>
      </c>
      <c r="L7" s="4">
        <v>4.5083439584668816E-2</v>
      </c>
    </row>
    <row r="8" spans="1:12" s="8" customFormat="1">
      <c r="A8" s="6">
        <v>7</v>
      </c>
      <c r="B8" s="4">
        <v>6.0175054704595068E-2</v>
      </c>
      <c r="C8" s="4">
        <v>-3.9920948616600851E-2</v>
      </c>
      <c r="D8" s="4">
        <v>-4.3956043956043994E-2</v>
      </c>
      <c r="E8" s="4">
        <v>-3.1619179986101462E-2</v>
      </c>
      <c r="F8" s="4">
        <v>4.7894302229562355E-2</v>
      </c>
      <c r="G8" s="4">
        <v>-2.0524515393386514E-2</v>
      </c>
      <c r="H8" s="4">
        <v>1.2163892445582669E-2</v>
      </c>
      <c r="I8" s="4">
        <v>6.6775244299674089E-2</v>
      </c>
      <c r="J8" s="4">
        <v>3.6247334754797501E-2</v>
      </c>
      <c r="K8" s="4">
        <v>4.5540004177982034E-2</v>
      </c>
      <c r="L8" s="4">
        <v>1.967389742853029E-2</v>
      </c>
    </row>
    <row r="9" spans="1:12" s="8" customFormat="1">
      <c r="A9" s="6">
        <v>8</v>
      </c>
      <c r="B9" s="4">
        <v>-1.2958963282937282E-2</v>
      </c>
      <c r="C9" s="4">
        <v>0.16001834021091252</v>
      </c>
      <c r="D9" s="4">
        <v>-0.14150943396226415</v>
      </c>
      <c r="E9" s="4">
        <v>1.2667135819845158E-2</v>
      </c>
      <c r="F9" s="4">
        <v>-2.2598870056497265E-2</v>
      </c>
      <c r="G9" s="4">
        <v>8.0459770114941487E-3</v>
      </c>
      <c r="H9" s="4">
        <v>1.2820512820512547E-3</v>
      </c>
      <c r="I9" s="4">
        <v>2.3902167871039649E-2</v>
      </c>
      <c r="J9" s="4">
        <v>-8.8612514574426787E-2</v>
      </c>
      <c r="K9" s="4">
        <v>-4.6414342629482179E-2</v>
      </c>
      <c r="L9" s="4">
        <v>-2.925620485789102E-3</v>
      </c>
    </row>
    <row r="10" spans="1:12" s="8" customFormat="1">
      <c r="A10" s="6">
        <v>9</v>
      </c>
      <c r="B10" s="4">
        <v>4.632768361581923E-2</v>
      </c>
      <c r="C10" s="4">
        <v>0.15825809877854491</v>
      </c>
      <c r="D10" s="4">
        <v>0.10994764397905747</v>
      </c>
      <c r="E10" s="4">
        <v>7.3262839879154121E-2</v>
      </c>
      <c r="F10" s="4">
        <v>9.355692850838486E-2</v>
      </c>
      <c r="G10" s="4">
        <v>7.7220077220078323E-3</v>
      </c>
      <c r="H10" s="4">
        <v>-2.3779724655819824E-2</v>
      </c>
      <c r="I10" s="4">
        <v>9.5398428731761024E-3</v>
      </c>
      <c r="J10" s="4">
        <v>-2.167300380228138E-2</v>
      </c>
      <c r="K10" s="4">
        <v>-9.0801421239635558E-3</v>
      </c>
      <c r="L10" s="4">
        <v>1.0778958950915633E-2</v>
      </c>
    </row>
    <row r="11" spans="1:12" s="8" customFormat="1">
      <c r="A11" s="6">
        <v>10</v>
      </c>
      <c r="B11" s="4">
        <v>8.3231334149326777E-2</v>
      </c>
      <c r="C11" s="4">
        <v>0.2283105022831049</v>
      </c>
      <c r="D11" s="4">
        <v>0.25657894736842118</v>
      </c>
      <c r="E11" s="4">
        <v>1.9638043896804066E-2</v>
      </c>
      <c r="F11" s="4">
        <v>3.5648994515539358E-2</v>
      </c>
      <c r="G11" s="4">
        <v>3.5999999999999942E-2</v>
      </c>
      <c r="H11" s="4">
        <v>1.8808777429467798E-3</v>
      </c>
      <c r="I11" s="4">
        <v>-1.8722466960352416E-2</v>
      </c>
      <c r="J11" s="4">
        <v>-6.0468631897203379E-3</v>
      </c>
      <c r="K11" s="4">
        <v>-5.8364312267658008E-2</v>
      </c>
      <c r="L11" s="4">
        <v>4.826296953650085E-3</v>
      </c>
    </row>
    <row r="12" spans="1:12" s="8" customFormat="1">
      <c r="A12" s="6">
        <v>11</v>
      </c>
      <c r="B12" s="4">
        <v>4.7435897435897448E-2</v>
      </c>
      <c r="C12" s="4">
        <v>6.0899653979238813E-2</v>
      </c>
      <c r="D12" s="4">
        <v>3.5422343324250656E-2</v>
      </c>
      <c r="E12" s="4">
        <v>0.14405286343612334</v>
      </c>
      <c r="F12" s="4">
        <v>1.4842300556586285E-2</v>
      </c>
      <c r="G12" s="4">
        <v>5.7977147693609864E-2</v>
      </c>
      <c r="H12" s="4">
        <v>3.4370946822308651E-2</v>
      </c>
      <c r="I12" s="4">
        <v>7.1386430678466131E-2</v>
      </c>
      <c r="J12" s="4">
        <v>-2.5773195876288634E-2</v>
      </c>
      <c r="K12" s="4">
        <v>2.3397374928666479E-2</v>
      </c>
      <c r="L12" s="4">
        <v>3.9799113558322032E-2</v>
      </c>
    </row>
    <row r="13" spans="1:12" s="8" customFormat="1">
      <c r="A13" s="6">
        <v>12</v>
      </c>
      <c r="B13" s="4">
        <v>0.19266055045871555</v>
      </c>
      <c r="C13" s="4">
        <v>0.17862969004893961</v>
      </c>
      <c r="D13" s="4">
        <v>0.18578352180936986</v>
      </c>
      <c r="E13" s="4">
        <v>9.874152952565339E-2</v>
      </c>
      <c r="F13" s="4">
        <v>0.12997903563941304</v>
      </c>
      <c r="G13" s="4">
        <v>6.633574007220211E-2</v>
      </c>
      <c r="H13" s="4">
        <v>5.2559726962457309E-2</v>
      </c>
      <c r="I13" s="4">
        <v>6.5367693274669958E-2</v>
      </c>
      <c r="J13" s="4">
        <v>1.6467065868263523E-2</v>
      </c>
      <c r="K13" s="4">
        <v>6.0092760637225177E-2</v>
      </c>
      <c r="L13" s="4">
        <v>6.5211086045762201E-2</v>
      </c>
    </row>
    <row r="14" spans="1:12" s="8" customFormat="1">
      <c r="A14" s="6">
        <v>13</v>
      </c>
      <c r="B14" s="4">
        <v>0.14136125654450254</v>
      </c>
      <c r="C14" s="4">
        <v>-6.3407181054239883E-2</v>
      </c>
      <c r="D14" s="4">
        <v>7.4652777777777887E-2</v>
      </c>
      <c r="E14" s="4">
        <v>6.003078501795802E-2</v>
      </c>
      <c r="F14" s="4">
        <v>-8.3160083160083234E-3</v>
      </c>
      <c r="G14" s="4">
        <v>7.0014485755673553E-2</v>
      </c>
      <c r="H14" s="4">
        <v>-3.4013605442176145E-3</v>
      </c>
      <c r="I14" s="4">
        <v>2.57898130238556E-2</v>
      </c>
      <c r="J14" s="4">
        <v>-1.2929442186922845E-2</v>
      </c>
      <c r="K14" s="4">
        <v>8.131734092295298E-3</v>
      </c>
      <c r="L14" s="4">
        <v>3.1252466589397516E-2</v>
      </c>
    </row>
    <row r="15" spans="1:12" s="8" customFormat="1">
      <c r="A15" s="6">
        <v>14</v>
      </c>
      <c r="B15" s="4">
        <v>9.7701149425287487E-2</v>
      </c>
      <c r="C15" s="4">
        <v>0.27582846003898637</v>
      </c>
      <c r="D15" s="4">
        <v>0.83439490445859854</v>
      </c>
      <c r="E15" s="4">
        <v>0.15530527563722568</v>
      </c>
      <c r="F15" s="4">
        <v>0.36260623229461753</v>
      </c>
      <c r="G15" s="4">
        <v>0.15055555555555561</v>
      </c>
      <c r="H15" s="4">
        <v>0.18452860596293305</v>
      </c>
      <c r="I15" s="4">
        <v>9.3794076163610726E-2</v>
      </c>
      <c r="J15" s="4">
        <v>0.19041336851363247</v>
      </c>
      <c r="K15" s="4">
        <v>5.7248006542629558E-3</v>
      </c>
      <c r="L15" s="4">
        <v>7.8263790902371955E-2</v>
      </c>
    </row>
    <row r="16" spans="1:12" s="8" customFormat="1">
      <c r="A16" s="6">
        <v>15</v>
      </c>
      <c r="B16" s="4">
        <v>-0.16211878009630828</v>
      </c>
      <c r="C16" s="4">
        <v>-0.14925373134328362</v>
      </c>
      <c r="D16" s="4">
        <v>-0.20506329113924052</v>
      </c>
      <c r="E16" s="4">
        <v>-0.10074626865671645</v>
      </c>
      <c r="F16" s="4">
        <v>-0.17038777908343128</v>
      </c>
      <c r="G16" s="4">
        <v>-0.13834370512206801</v>
      </c>
      <c r="H16" s="4">
        <v>-2.5902668759811624E-2</v>
      </c>
      <c r="I16" s="4">
        <v>-2.6767330130404981E-2</v>
      </c>
      <c r="J16" s="4">
        <v>-6.0330578512396732E-2</v>
      </c>
      <c r="K16" s="4">
        <v>-6.7018683996751703E-3</v>
      </c>
      <c r="L16" s="4">
        <v>-8.3077314845238878E-2</v>
      </c>
    </row>
    <row r="17" spans="1:12" s="8" customFormat="1">
      <c r="A17" s="6">
        <v>16</v>
      </c>
      <c r="B17" s="4">
        <v>-9.5389507154212422E-3</v>
      </c>
      <c r="C17" s="4">
        <v>-7.0161912104857366E-2</v>
      </c>
      <c r="D17" s="4">
        <v>4.2216358839050172E-2</v>
      </c>
      <c r="E17" s="4">
        <v>-7.948969578017652E-2</v>
      </c>
      <c r="F17" s="4">
        <v>-9.2750533049040615E-2</v>
      </c>
      <c r="G17" s="4">
        <v>7.348406988694757E-2</v>
      </c>
      <c r="H17" s="4">
        <v>-3.1298904538340491E-3</v>
      </c>
      <c r="I17" s="4">
        <v>-3.3819628647214842E-2</v>
      </c>
      <c r="J17" s="4">
        <v>-0.13879003558718869</v>
      </c>
      <c r="K17" s="4">
        <v>-1.5593762495002021E-2</v>
      </c>
      <c r="L17" s="4">
        <v>-4.9086080299953247E-2</v>
      </c>
    </row>
    <row r="18" spans="1:12" s="8" customFormat="1">
      <c r="A18" s="6">
        <v>17</v>
      </c>
      <c r="B18" s="4">
        <v>-0.15909090909090914</v>
      </c>
      <c r="C18" s="4">
        <v>-0.17598475222363402</v>
      </c>
      <c r="D18" s="4">
        <v>-0.31956912028725315</v>
      </c>
      <c r="E18" s="4">
        <v>-9.0178571428571414E-2</v>
      </c>
      <c r="F18" s="4">
        <v>-0.18006993006992997</v>
      </c>
      <c r="G18" s="4">
        <v>-8.2940622054665319E-2</v>
      </c>
      <c r="H18" s="4">
        <v>-7.92507204610952E-2</v>
      </c>
      <c r="I18" s="4">
        <v>-6.3354037267080818E-2</v>
      </c>
      <c r="J18" s="4">
        <v>-2.2608695652173865E-2</v>
      </c>
      <c r="K18" s="4">
        <v>7.5005372877713347E-2</v>
      </c>
      <c r="L18" s="4">
        <v>-7.3319387038632181E-2</v>
      </c>
    </row>
    <row r="19" spans="1:12" s="8" customFormat="1">
      <c r="A19" s="6">
        <v>18</v>
      </c>
      <c r="B19" s="4">
        <v>-0.10952380952380951</v>
      </c>
      <c r="C19" s="4">
        <v>-0.12214166201896261</v>
      </c>
      <c r="D19" s="4">
        <v>-9.1353996737357196E-2</v>
      </c>
      <c r="E19" s="4">
        <v>-8.8319088319088385E-2</v>
      </c>
      <c r="F19" s="4">
        <v>3.063063063063062E-2</v>
      </c>
      <c r="G19" s="4">
        <v>-9.8172545686357929E-2</v>
      </c>
      <c r="H19" s="4">
        <v>-5.7705363204344849E-2</v>
      </c>
      <c r="I19" s="4">
        <v>-5.5164319248826157E-2</v>
      </c>
      <c r="J19" s="4">
        <v>-6.5648358791030217E-2</v>
      </c>
      <c r="K19" s="4">
        <v>-6.2462220431190839E-2</v>
      </c>
      <c r="L19" s="4">
        <v>-5.8892052808697935E-2</v>
      </c>
    </row>
    <row r="20" spans="1:12" s="8" customFormat="1">
      <c r="A20" s="6">
        <v>19</v>
      </c>
      <c r="B20" s="4">
        <v>7.8305519897304277E-2</v>
      </c>
      <c r="C20" s="4">
        <v>7.1727435744172105E-2</v>
      </c>
      <c r="D20" s="4">
        <v>-6.8389057750759902E-2</v>
      </c>
      <c r="E20" s="4">
        <v>7.0121951219512174E-2</v>
      </c>
      <c r="F20" s="4">
        <v>-8.4913437757625804E-2</v>
      </c>
      <c r="G20" s="4">
        <v>9.2893636785880168E-2</v>
      </c>
      <c r="H20" s="4">
        <v>0.14186046511627906</v>
      </c>
      <c r="I20" s="4">
        <v>0.13827655310621231</v>
      </c>
      <c r="J20" s="4">
        <v>7.7758318739054255E-2</v>
      </c>
      <c r="K20" s="4">
        <v>5.3268251273344766E-2</v>
      </c>
      <c r="L20" s="4">
        <v>4.9083086774437963E-2</v>
      </c>
    </row>
    <row r="21" spans="1:12" s="8" customFormat="1">
      <c r="A21" s="6">
        <v>20</v>
      </c>
      <c r="B21" s="4">
        <v>-6.4825930372148857E-2</v>
      </c>
      <c r="C21" s="4">
        <v>4.5625000000000027E-2</v>
      </c>
      <c r="D21" s="4">
        <v>5.448717948717946E-2</v>
      </c>
      <c r="E21" s="4">
        <v>-4.96688741721854E-2</v>
      </c>
      <c r="F21" s="4">
        <v>8.3125519534498274E-3</v>
      </c>
      <c r="G21" s="4">
        <v>-8.7476979742172074E-3</v>
      </c>
      <c r="H21" s="4">
        <v>-1.6768292682926744E-2</v>
      </c>
      <c r="I21" s="4">
        <v>-5.7898049087476394E-2</v>
      </c>
      <c r="J21" s="4">
        <v>1.2411347517730547E-2</v>
      </c>
      <c r="K21" s="4">
        <v>-2.5439503619441653E-2</v>
      </c>
      <c r="L21" s="4">
        <v>-2.5981802046467738E-3</v>
      </c>
    </row>
    <row r="22" spans="1:12" s="8" customFormat="1">
      <c r="A22" s="6">
        <v>21</v>
      </c>
      <c r="B22" s="4">
        <v>-0.11664899257688226</v>
      </c>
      <c r="C22" s="4">
        <v>-5.9376837154615017E-2</v>
      </c>
      <c r="D22" s="4">
        <v>-0.13091922005571024</v>
      </c>
      <c r="E22" s="4">
        <v>-3.2438926712054415E-2</v>
      </c>
      <c r="F22" s="4">
        <v>-0.13825214899713478</v>
      </c>
      <c r="G22" s="4">
        <v>-6.3793103448275879E-2</v>
      </c>
      <c r="H22" s="4">
        <v>-4.5123726346433843E-2</v>
      </c>
      <c r="I22" s="4">
        <v>4.4247787610619651E-3</v>
      </c>
      <c r="J22" s="4">
        <v>3.5473572188712344E-4</v>
      </c>
      <c r="K22" s="4">
        <v>-6.2257564003103193E-2</v>
      </c>
      <c r="L22" s="4">
        <v>-3.0945531030147688E-2</v>
      </c>
    </row>
    <row r="23" spans="1:12" s="8" customFormat="1">
      <c r="A23" s="6">
        <v>22</v>
      </c>
      <c r="B23" s="4">
        <v>-0.12765957446808518</v>
      </c>
      <c r="C23" s="4">
        <v>-0.11544461778471132</v>
      </c>
      <c r="D23" s="4">
        <v>-0.4472671285604311</v>
      </c>
      <c r="E23" s="4">
        <v>-1.7316017316017365E-2</v>
      </c>
      <c r="F23" s="4">
        <v>-0.12749999999999995</v>
      </c>
      <c r="G23" s="4">
        <v>-2.7661357921207049E-2</v>
      </c>
      <c r="H23" s="4">
        <v>-2.8975265017667853E-2</v>
      </c>
      <c r="I23" s="4">
        <v>-5.2694610778443056E-2</v>
      </c>
      <c r="J23" s="4">
        <v>-1.8795683954054964E-2</v>
      </c>
      <c r="K23" s="4">
        <v>-3.8774718883280386E-4</v>
      </c>
      <c r="L23" s="4">
        <v>-4.6068844638315239E-2</v>
      </c>
    </row>
    <row r="24" spans="1:12" s="8" customFormat="1">
      <c r="A24" s="6">
        <v>23</v>
      </c>
      <c r="B24" s="4">
        <v>-0.1073492981007431</v>
      </c>
      <c r="C24" s="4">
        <v>-5.1733057423692646E-3</v>
      </c>
      <c r="D24" s="4">
        <v>-9.3510118632240041E-2</v>
      </c>
      <c r="E24" s="4">
        <v>-2.9411764705882339E-2</v>
      </c>
      <c r="F24" s="4">
        <v>-6.268306971294671E-2</v>
      </c>
      <c r="G24" s="4">
        <v>-1.1189390799834213E-2</v>
      </c>
      <c r="H24" s="4">
        <v>-6.907894736842099E-2</v>
      </c>
      <c r="I24" s="4">
        <v>-1.5330188679245375E-2</v>
      </c>
      <c r="J24" s="4">
        <v>-7.322580645161289E-2</v>
      </c>
      <c r="K24" s="4">
        <v>-9.7936341378104252E-2</v>
      </c>
      <c r="L24" s="4">
        <v>-4.3907478981802708E-2</v>
      </c>
    </row>
    <row r="25" spans="1:12" s="8" customFormat="1">
      <c r="A25" s="6">
        <v>24</v>
      </c>
      <c r="B25" s="4">
        <v>0.23824130879345606</v>
      </c>
      <c r="C25" s="4">
        <v>7.9285315466219891E-2</v>
      </c>
      <c r="D25" s="4">
        <v>7.2604790419161722E-2</v>
      </c>
      <c r="E25" s="4">
        <v>4.8038430744595649E-2</v>
      </c>
      <c r="F25" s="4">
        <v>6.8879148403256082E-2</v>
      </c>
      <c r="G25" s="4">
        <v>2.4193548387096787E-2</v>
      </c>
      <c r="H25" s="4">
        <v>7.1932299012693907E-2</v>
      </c>
      <c r="I25" s="4">
        <v>4.240934234787961E-2</v>
      </c>
      <c r="J25" s="4">
        <v>6.8965517241379309E-2</v>
      </c>
      <c r="K25" s="4">
        <v>3.3062330623306199E-2</v>
      </c>
      <c r="L25" s="4">
        <v>6.6256683773544336E-2</v>
      </c>
    </row>
    <row r="26" spans="1:12" s="8" customFormat="1">
      <c r="A26" s="6">
        <v>25</v>
      </c>
      <c r="B26" s="4">
        <v>8.2474226804123783E-3</v>
      </c>
      <c r="C26" s="4">
        <v>-7.8229541945445166E-2</v>
      </c>
      <c r="D26" s="4">
        <v>-3.1884057971014582E-2</v>
      </c>
      <c r="E26" s="4">
        <v>-2.4218750000000039E-2</v>
      </c>
      <c r="F26" s="4">
        <v>-3.2121212121212085E-2</v>
      </c>
      <c r="G26" s="4">
        <v>-2.7250206440957894E-2</v>
      </c>
      <c r="H26" s="4">
        <v>-1.800554016620497E-2</v>
      </c>
      <c r="I26" s="4">
        <v>-2.2235576923076983E-2</v>
      </c>
      <c r="J26" s="4">
        <v>1.540616246498604E-2</v>
      </c>
      <c r="K26" s="4">
        <v>-6.9967707212056076E-3</v>
      </c>
      <c r="L26" s="4">
        <v>-8.088911395103926E-3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29"/>
  <sheetViews>
    <sheetView tabSelected="1" zoomScale="70" zoomScaleNormal="70" workbookViewId="0">
      <selection activeCell="P27" sqref="P27"/>
    </sheetView>
  </sheetViews>
  <sheetFormatPr defaultRowHeight="13"/>
  <cols>
    <col min="1" max="16384" width="8.7265625" style="2"/>
  </cols>
  <sheetData>
    <row r="1" spans="1:25">
      <c r="A1" s="19" t="s">
        <v>14</v>
      </c>
      <c r="B1" s="11">
        <v>0.10644426510274184</v>
      </c>
      <c r="C1" s="11">
        <v>8.2415365009441188E-2</v>
      </c>
      <c r="D1" s="11">
        <v>0</v>
      </c>
      <c r="E1" s="11">
        <v>7.9325920013378695E-2</v>
      </c>
      <c r="F1" s="11">
        <v>4.730614723791482E-2</v>
      </c>
      <c r="G1" s="11">
        <v>9.6311605142120546E-2</v>
      </c>
      <c r="H1" s="11">
        <v>0</v>
      </c>
      <c r="I1" s="11">
        <v>0.14660657357708923</v>
      </c>
      <c r="J1" s="11">
        <v>0.13891516059401668</v>
      </c>
      <c r="K1" s="13">
        <v>0.30267396332329732</v>
      </c>
      <c r="L1" s="14"/>
      <c r="O1" s="20" t="s">
        <v>12</v>
      </c>
      <c r="R1" s="2" t="s">
        <v>22</v>
      </c>
    </row>
    <row r="2" spans="1:25">
      <c r="A2" s="19" t="s">
        <v>18</v>
      </c>
      <c r="B2" s="11">
        <v>1</v>
      </c>
      <c r="C2" s="11">
        <v>1</v>
      </c>
      <c r="D2" s="11">
        <v>1</v>
      </c>
      <c r="E2" s="11">
        <v>1</v>
      </c>
      <c r="F2" s="11">
        <v>1</v>
      </c>
      <c r="G2" s="11">
        <v>0</v>
      </c>
      <c r="H2" s="11">
        <v>0</v>
      </c>
      <c r="I2" s="11">
        <v>0</v>
      </c>
      <c r="J2" s="11">
        <v>0</v>
      </c>
      <c r="K2" s="11">
        <v>0</v>
      </c>
      <c r="P2" s="12">
        <f>SUM(M4:M28)</f>
        <v>6.1328222759482751E-3</v>
      </c>
      <c r="R2" s="2">
        <v>10</v>
      </c>
    </row>
    <row r="3" spans="1:25" ht="26.5" thickBot="1">
      <c r="B3" s="1" t="s">
        <v>1</v>
      </c>
      <c r="C3" s="1" t="s">
        <v>2</v>
      </c>
      <c r="D3" s="1" t="s">
        <v>3</v>
      </c>
      <c r="E3" s="1" t="s">
        <v>4</v>
      </c>
      <c r="F3" s="1" t="s">
        <v>5</v>
      </c>
      <c r="G3" s="1" t="s">
        <v>6</v>
      </c>
      <c r="H3" s="1" t="s">
        <v>7</v>
      </c>
      <c r="I3" s="1" t="s">
        <v>8</v>
      </c>
      <c r="J3" s="1" t="s">
        <v>9</v>
      </c>
      <c r="K3" s="1" t="s">
        <v>10</v>
      </c>
      <c r="L3" s="16" t="s">
        <v>11</v>
      </c>
      <c r="M3" s="22" t="s">
        <v>13</v>
      </c>
      <c r="N3" s="15"/>
      <c r="O3" s="20" t="s">
        <v>15</v>
      </c>
    </row>
    <row r="4" spans="1:25" ht="13.5" thickTop="1">
      <c r="B4" s="5">
        <v>9.5978062157221281E-2</v>
      </c>
      <c r="C4" s="5">
        <v>8.4168336673347034E-3</v>
      </c>
      <c r="D4" s="5">
        <v>0.15682967959527835</v>
      </c>
      <c r="E4" s="5">
        <v>0</v>
      </c>
      <c r="F4" s="5">
        <v>-2.2156573116690814E-3</v>
      </c>
      <c r="G4" s="5">
        <v>-8.274720728176717E-4</v>
      </c>
      <c r="H4" s="5">
        <v>2.4497487437185855E-2</v>
      </c>
      <c r="I4" s="5">
        <v>2.0130850528434397E-3</v>
      </c>
      <c r="J4" s="5">
        <v>3.8358266206359838E-4</v>
      </c>
      <c r="K4" s="5">
        <v>-2.4084589778735007E-2</v>
      </c>
      <c r="L4" s="17">
        <v>1.0748227863768842E-2</v>
      </c>
      <c r="M4" s="5">
        <f>(SUMPRODUCT($B$1:$K$1,B4:K4)-L4)^2</f>
        <v>4.849879774844896E-5</v>
      </c>
      <c r="O4" s="2" t="s">
        <v>16</v>
      </c>
      <c r="P4" s="2">
        <f>SUM(B1:K1)</f>
        <v>0.9999990000000003</v>
      </c>
      <c r="Q4" s="21" t="s">
        <v>17</v>
      </c>
      <c r="R4" s="2">
        <v>1</v>
      </c>
    </row>
    <row r="5" spans="1:25">
      <c r="B5" s="4">
        <v>0.18655097613882848</v>
      </c>
      <c r="C5" s="4">
        <v>4.0241448692152054E-3</v>
      </c>
      <c r="D5" s="4">
        <v>5.2351375332741784E-2</v>
      </c>
      <c r="E5" s="4">
        <v>-5.1633298208640634E-2</v>
      </c>
      <c r="F5" s="4">
        <v>4.4510385756675605E-3</v>
      </c>
      <c r="G5" s="4">
        <v>4.3609671848013884E-2</v>
      </c>
      <c r="H5" s="4">
        <v>1.2722646310432524E-2</v>
      </c>
      <c r="I5" s="4">
        <v>7.4054054054054103E-2</v>
      </c>
      <c r="J5" s="4">
        <v>-5.4749818709209502E-2</v>
      </c>
      <c r="K5" s="4">
        <v>2.6739043023723326E-2</v>
      </c>
      <c r="L5" s="18">
        <v>3.1294202068570573E-2</v>
      </c>
      <c r="M5" s="4">
        <f t="shared" ref="M5:M28" si="0">(SUMPRODUCT($B$1:$K$1,B5:K5)-L5)^2</f>
        <v>3.0690974006478685E-7</v>
      </c>
      <c r="O5" s="2" t="s">
        <v>19</v>
      </c>
      <c r="P5" s="2">
        <f>SUM(B2:K2)</f>
        <v>5</v>
      </c>
      <c r="Q5" s="2" t="s">
        <v>20</v>
      </c>
      <c r="R5" s="2">
        <v>5</v>
      </c>
    </row>
    <row r="6" spans="1:25">
      <c r="B6" s="4">
        <v>4.0632054176072373E-2</v>
      </c>
      <c r="C6" s="4">
        <v>6.1965811965812093E-2</v>
      </c>
      <c r="D6" s="4">
        <v>1.8066847335139954E-2</v>
      </c>
      <c r="E6" s="4">
        <v>2.5207057976233321E-2</v>
      </c>
      <c r="F6" s="4">
        <v>2.9007633587786321E-2</v>
      </c>
      <c r="G6" s="4">
        <v>1.3123359580052524E-2</v>
      </c>
      <c r="H6" s="4">
        <v>4.451827242524916E-2</v>
      </c>
      <c r="I6" s="4">
        <v>3.4097261039686945E-2</v>
      </c>
      <c r="J6" s="4">
        <v>5.3878486816965859E-2</v>
      </c>
      <c r="K6" s="4">
        <v>9.9492385786802435E-3</v>
      </c>
      <c r="L6" s="18">
        <v>3.9718209828938741E-2</v>
      </c>
      <c r="M6" s="4">
        <f t="shared" si="0"/>
        <v>1.0313793099778857E-4</v>
      </c>
      <c r="O6" s="2" t="s">
        <v>21</v>
      </c>
    </row>
    <row r="7" spans="1:25">
      <c r="B7" s="4">
        <v>-1.8826135105204866E-2</v>
      </c>
      <c r="C7" s="4">
        <v>-3.4255055716054555E-2</v>
      </c>
      <c r="D7" s="4">
        <v>3.7488284910965355E-2</v>
      </c>
      <c r="E7" s="4">
        <v>3.1191979205347192E-2</v>
      </c>
      <c r="F7" s="4">
        <v>1.8662519440124436E-2</v>
      </c>
      <c r="G7" s="4">
        <v>-6.311475409836062E-2</v>
      </c>
      <c r="H7" s="4">
        <v>-9.2165898617510723E-3</v>
      </c>
      <c r="I7" s="4">
        <v>-1.6741071428572061E-3</v>
      </c>
      <c r="J7" s="4">
        <v>2.7483313702395089E-2</v>
      </c>
      <c r="K7" s="4">
        <v>2.2845275181723811E-2</v>
      </c>
      <c r="L7" s="18">
        <v>-4.2681010343449165E-3</v>
      </c>
      <c r="M7" s="4">
        <f t="shared" si="0"/>
        <v>5.1935211401782523E-5</v>
      </c>
      <c r="P7" s="2">
        <f>-$R$2*B$2</f>
        <v>-10</v>
      </c>
      <c r="Q7" s="2">
        <f t="shared" ref="Q7:W7" si="1">-$R$2*C$2</f>
        <v>-10</v>
      </c>
      <c r="R7" s="2">
        <f t="shared" si="1"/>
        <v>-10</v>
      </c>
      <c r="S7" s="2">
        <f t="shared" si="1"/>
        <v>-10</v>
      </c>
      <c r="T7" s="2">
        <f t="shared" si="1"/>
        <v>-10</v>
      </c>
      <c r="U7" s="2">
        <f t="shared" si="1"/>
        <v>0</v>
      </c>
      <c r="V7" s="2">
        <f t="shared" si="1"/>
        <v>0</v>
      </c>
      <c r="W7" s="2">
        <f t="shared" si="1"/>
        <v>0</v>
      </c>
      <c r="X7" s="2">
        <f>-$R$2*J$2</f>
        <v>0</v>
      </c>
      <c r="Y7" s="2">
        <f>-$R$2*K$2</f>
        <v>0</v>
      </c>
    </row>
    <row r="8" spans="1:25">
      <c r="B8" s="4">
        <v>-9.7902097902097945E-2</v>
      </c>
      <c r="C8" s="4">
        <v>-0.1468309859154929</v>
      </c>
      <c r="D8" s="4">
        <v>-0.24700070571630206</v>
      </c>
      <c r="E8" s="4">
        <v>-5.1092318534178977E-2</v>
      </c>
      <c r="F8" s="4">
        <v>-0.11493461803165864</v>
      </c>
      <c r="G8" s="4">
        <v>-4.3137254901960839E-2</v>
      </c>
      <c r="H8" s="4">
        <v>-6.5402223675604743E-3</v>
      </c>
      <c r="I8" s="4">
        <v>-4.3246129204484715E-2</v>
      </c>
      <c r="J8" s="4">
        <v>2.6188557614826694E-2</v>
      </c>
      <c r="K8" s="4">
        <v>-3.9688871160749942E-2</v>
      </c>
      <c r="L8" s="18">
        <v>-5.6396982993953751E-2</v>
      </c>
      <c r="M8" s="4">
        <f t="shared" si="0"/>
        <v>3.0416243780257318E-5</v>
      </c>
      <c r="P8" s="2">
        <f>$R$2*B$2</f>
        <v>10</v>
      </c>
      <c r="Q8" s="2">
        <f t="shared" ref="Q8:Y8" si="2">$R$2*C$2</f>
        <v>10</v>
      </c>
      <c r="R8" s="2">
        <f t="shared" si="2"/>
        <v>10</v>
      </c>
      <c r="S8" s="2">
        <f t="shared" si="2"/>
        <v>10</v>
      </c>
      <c r="T8" s="2">
        <f t="shared" si="2"/>
        <v>10</v>
      </c>
      <c r="U8" s="2">
        <f t="shared" si="2"/>
        <v>0</v>
      </c>
      <c r="V8" s="2">
        <f t="shared" si="2"/>
        <v>0</v>
      </c>
      <c r="W8" s="2">
        <f t="shared" si="2"/>
        <v>0</v>
      </c>
      <c r="X8" s="2">
        <f t="shared" si="2"/>
        <v>0</v>
      </c>
      <c r="Y8" s="2">
        <f t="shared" si="2"/>
        <v>0</v>
      </c>
    </row>
    <row r="9" spans="1:25">
      <c r="B9" s="4">
        <v>3.3023735810113551E-2</v>
      </c>
      <c r="C9" s="4">
        <v>0.16920543433511731</v>
      </c>
      <c r="D9" s="4">
        <v>0.62873563218390816</v>
      </c>
      <c r="E9" s="4">
        <v>1.8299246501614568E-2</v>
      </c>
      <c r="F9" s="4">
        <v>0.1449960598896769</v>
      </c>
      <c r="G9" s="4">
        <v>-1.0477299185098935E-2</v>
      </c>
      <c r="H9" s="4">
        <v>-3.2890575585072822E-2</v>
      </c>
      <c r="I9" s="4">
        <v>-4.6819338422391769E-2</v>
      </c>
      <c r="J9" s="4">
        <v>2.1399176954732493E-2</v>
      </c>
      <c r="K9" s="4">
        <v>1.7982017982018665E-3</v>
      </c>
      <c r="L9" s="18">
        <v>4.5083439584668816E-2</v>
      </c>
      <c r="M9" s="4">
        <f t="shared" si="0"/>
        <v>5.6019715652507525E-4</v>
      </c>
    </row>
    <row r="10" spans="1:25">
      <c r="B10" s="4">
        <v>6.0175054704595068E-2</v>
      </c>
      <c r="C10" s="4">
        <v>-3.9920948616600851E-2</v>
      </c>
      <c r="D10" s="4">
        <v>-4.3956043956043994E-2</v>
      </c>
      <c r="E10" s="4">
        <v>-3.1619179986101462E-2</v>
      </c>
      <c r="F10" s="4">
        <v>4.7894302229562355E-2</v>
      </c>
      <c r="G10" s="4">
        <v>-2.0524515393386514E-2</v>
      </c>
      <c r="H10" s="4">
        <v>1.2163892445582669E-2</v>
      </c>
      <c r="I10" s="4">
        <v>6.6775244299674089E-2</v>
      </c>
      <c r="J10" s="4">
        <v>3.6247334754797501E-2</v>
      </c>
      <c r="K10" s="4">
        <v>4.5540004177982034E-2</v>
      </c>
      <c r="L10" s="18">
        <v>1.967389742853029E-2</v>
      </c>
      <c r="M10" s="4">
        <f t="shared" si="0"/>
        <v>9.6644343410249339E-5</v>
      </c>
    </row>
    <row r="11" spans="1:25">
      <c r="B11" s="4">
        <v>-1.2958963282937282E-2</v>
      </c>
      <c r="C11" s="4">
        <v>0.16001834021091252</v>
      </c>
      <c r="D11" s="4">
        <v>-0.14150943396226415</v>
      </c>
      <c r="E11" s="4">
        <v>1.2667135819845158E-2</v>
      </c>
      <c r="F11" s="4">
        <v>-2.2598870056497265E-2</v>
      </c>
      <c r="G11" s="4">
        <v>8.0459770114941487E-3</v>
      </c>
      <c r="H11" s="4">
        <v>1.2820512820512547E-3</v>
      </c>
      <c r="I11" s="4">
        <v>2.3902167871039649E-2</v>
      </c>
      <c r="J11" s="4">
        <v>-8.8612514574426787E-2</v>
      </c>
      <c r="K11" s="4">
        <v>-4.6414342629482179E-2</v>
      </c>
      <c r="L11" s="18">
        <v>-2.925620485789102E-3</v>
      </c>
      <c r="M11" s="4">
        <f t="shared" si="0"/>
        <v>5.4892525729651635E-5</v>
      </c>
    </row>
    <row r="12" spans="1:25">
      <c r="B12" s="4">
        <v>4.632768361581923E-2</v>
      </c>
      <c r="C12" s="4">
        <v>0.15825809877854491</v>
      </c>
      <c r="D12" s="4">
        <v>0.10994764397905747</v>
      </c>
      <c r="E12" s="4">
        <v>7.3262839879154121E-2</v>
      </c>
      <c r="F12" s="4">
        <v>9.355692850838486E-2</v>
      </c>
      <c r="G12" s="4">
        <v>7.7220077220078323E-3</v>
      </c>
      <c r="H12" s="4">
        <v>-2.3779724655819824E-2</v>
      </c>
      <c r="I12" s="4">
        <v>9.5398428731761024E-3</v>
      </c>
      <c r="J12" s="4">
        <v>-2.167300380228138E-2</v>
      </c>
      <c r="K12" s="4">
        <v>-9.0801421239635558E-3</v>
      </c>
      <c r="L12" s="18">
        <v>1.0778958950915633E-2</v>
      </c>
      <c r="M12" s="4">
        <f t="shared" si="0"/>
        <v>1.9088206324412071E-4</v>
      </c>
    </row>
    <row r="13" spans="1:25">
      <c r="B13" s="4">
        <v>8.3231334149326777E-2</v>
      </c>
      <c r="C13" s="4">
        <v>0.2283105022831049</v>
      </c>
      <c r="D13" s="4">
        <v>0.25657894736842118</v>
      </c>
      <c r="E13" s="4">
        <v>1.9638043896804066E-2</v>
      </c>
      <c r="F13" s="4">
        <v>3.5648994515539358E-2</v>
      </c>
      <c r="G13" s="4">
        <v>3.5999999999999942E-2</v>
      </c>
      <c r="H13" s="4">
        <v>1.8808777429467798E-3</v>
      </c>
      <c r="I13" s="4">
        <v>-1.8722466960352416E-2</v>
      </c>
      <c r="J13" s="4">
        <v>-6.0468631897203379E-3</v>
      </c>
      <c r="K13" s="4">
        <v>-5.8364312267658008E-2</v>
      </c>
      <c r="L13" s="18">
        <v>4.826296953650085E-3</v>
      </c>
      <c r="M13" s="4">
        <f t="shared" si="0"/>
        <v>6.9068390716525658E-5</v>
      </c>
    </row>
    <row r="14" spans="1:25">
      <c r="B14" s="4">
        <v>4.7435897435897448E-2</v>
      </c>
      <c r="C14" s="4">
        <v>6.0899653979238813E-2</v>
      </c>
      <c r="D14" s="4">
        <v>3.5422343324250656E-2</v>
      </c>
      <c r="E14" s="4">
        <v>0.14405286343612334</v>
      </c>
      <c r="F14" s="4">
        <v>1.4842300556586285E-2</v>
      </c>
      <c r="G14" s="4">
        <v>5.7977147693609864E-2</v>
      </c>
      <c r="H14" s="4">
        <v>3.4370946822308651E-2</v>
      </c>
      <c r="I14" s="4">
        <v>7.1386430678466131E-2</v>
      </c>
      <c r="J14" s="4">
        <v>-2.5773195876288634E-2</v>
      </c>
      <c r="K14" s="4">
        <v>2.3397374928666479E-2</v>
      </c>
      <c r="L14" s="18">
        <v>3.9799113558322032E-2</v>
      </c>
      <c r="M14" s="4">
        <f t="shared" si="0"/>
        <v>3.8008293764900665E-6</v>
      </c>
    </row>
    <row r="15" spans="1:25">
      <c r="B15" s="4">
        <v>0.19266055045871555</v>
      </c>
      <c r="C15" s="4">
        <v>0.17862969004893961</v>
      </c>
      <c r="D15" s="4">
        <v>0.18578352180936986</v>
      </c>
      <c r="E15" s="4">
        <v>9.874152952565339E-2</v>
      </c>
      <c r="F15" s="4">
        <v>0.12997903563941304</v>
      </c>
      <c r="G15" s="4">
        <v>6.633574007220211E-2</v>
      </c>
      <c r="H15" s="4">
        <v>5.2559726962457309E-2</v>
      </c>
      <c r="I15" s="4">
        <v>6.5367693274669958E-2</v>
      </c>
      <c r="J15" s="4">
        <v>1.6467065868263523E-2</v>
      </c>
      <c r="K15" s="4">
        <v>6.0092760637225177E-2</v>
      </c>
      <c r="L15" s="18">
        <v>6.5211086045762201E-2</v>
      </c>
      <c r="M15" s="4">
        <f t="shared" si="0"/>
        <v>4.1812888761403873E-4</v>
      </c>
    </row>
    <row r="16" spans="1:25">
      <c r="B16" s="4">
        <v>0.14136125654450254</v>
      </c>
      <c r="C16" s="4">
        <v>-6.3407181054239883E-2</v>
      </c>
      <c r="D16" s="4">
        <v>7.4652777777777887E-2</v>
      </c>
      <c r="E16" s="4">
        <v>6.003078501795802E-2</v>
      </c>
      <c r="F16" s="4">
        <v>-8.3160083160083234E-3</v>
      </c>
      <c r="G16" s="4">
        <v>7.0014485755673553E-2</v>
      </c>
      <c r="H16" s="4">
        <v>-3.4013605442176145E-3</v>
      </c>
      <c r="I16" s="4">
        <v>2.57898130238556E-2</v>
      </c>
      <c r="J16" s="4">
        <v>-1.2929442186922845E-2</v>
      </c>
      <c r="K16" s="4">
        <v>8.131734092295298E-3</v>
      </c>
      <c r="L16" s="18">
        <v>3.1252466589397516E-2</v>
      </c>
      <c r="M16" s="4">
        <f t="shared" si="0"/>
        <v>3.4494082163189621E-5</v>
      </c>
    </row>
    <row r="17" spans="2:13">
      <c r="B17" s="4">
        <v>9.7701149425287487E-2</v>
      </c>
      <c r="C17" s="4">
        <v>0.27582846003898637</v>
      </c>
      <c r="D17" s="4">
        <v>0.83439490445859854</v>
      </c>
      <c r="E17" s="4">
        <v>0.15530527563722568</v>
      </c>
      <c r="F17" s="4">
        <v>0.36260623229461753</v>
      </c>
      <c r="G17" s="4">
        <v>0.15055555555555561</v>
      </c>
      <c r="H17" s="4">
        <v>0.18452860596293305</v>
      </c>
      <c r="I17" s="4">
        <v>9.3794076163610726E-2</v>
      </c>
      <c r="J17" s="4">
        <v>0.19041336851363247</v>
      </c>
      <c r="K17" s="4">
        <v>5.7248006542629558E-3</v>
      </c>
      <c r="L17" s="18">
        <v>7.8263790902371955E-2</v>
      </c>
      <c r="M17" s="4">
        <f t="shared" si="0"/>
        <v>1.662747757955237E-3</v>
      </c>
    </row>
    <row r="18" spans="2:13">
      <c r="B18" s="4">
        <v>-0.16211878009630828</v>
      </c>
      <c r="C18" s="4">
        <v>-0.14925373134328362</v>
      </c>
      <c r="D18" s="4">
        <v>-0.20506329113924052</v>
      </c>
      <c r="E18" s="4">
        <v>-0.10074626865671645</v>
      </c>
      <c r="F18" s="4">
        <v>-0.17038777908343128</v>
      </c>
      <c r="G18" s="4">
        <v>-0.13834370512206801</v>
      </c>
      <c r="H18" s="4">
        <v>-2.5902668759811624E-2</v>
      </c>
      <c r="I18" s="4">
        <v>-2.6767330130404981E-2</v>
      </c>
      <c r="J18" s="4">
        <v>-6.0330578512396732E-2</v>
      </c>
      <c r="K18" s="4">
        <v>-6.7018683996751703E-3</v>
      </c>
      <c r="L18" s="18">
        <v>-8.3077314845238878E-2</v>
      </c>
      <c r="M18" s="4">
        <f t="shared" si="0"/>
        <v>9.6236805302327486E-5</v>
      </c>
    </row>
    <row r="19" spans="2:13">
      <c r="B19" s="4">
        <v>-9.5389507154212422E-3</v>
      </c>
      <c r="C19" s="4">
        <v>-7.0161912104857366E-2</v>
      </c>
      <c r="D19" s="4">
        <v>4.2216358839050172E-2</v>
      </c>
      <c r="E19" s="4">
        <v>-7.948969578017652E-2</v>
      </c>
      <c r="F19" s="4">
        <v>-9.2750533049040615E-2</v>
      </c>
      <c r="G19" s="4">
        <v>7.348406988694757E-2</v>
      </c>
      <c r="H19" s="4">
        <v>-3.1298904538340491E-3</v>
      </c>
      <c r="I19" s="4">
        <v>-3.3819628647214842E-2</v>
      </c>
      <c r="J19" s="4">
        <v>-0.13879003558718869</v>
      </c>
      <c r="K19" s="4">
        <v>-1.5593762495002021E-2</v>
      </c>
      <c r="L19" s="18">
        <v>-4.9086080299953247E-2</v>
      </c>
      <c r="M19" s="4">
        <f t="shared" si="0"/>
        <v>9.4368661024191684E-5</v>
      </c>
    </row>
    <row r="20" spans="2:13">
      <c r="B20" s="4">
        <v>-0.15909090909090914</v>
      </c>
      <c r="C20" s="4">
        <v>-0.17598475222363402</v>
      </c>
      <c r="D20" s="4">
        <v>-0.31956912028725315</v>
      </c>
      <c r="E20" s="4">
        <v>-9.0178571428571414E-2</v>
      </c>
      <c r="F20" s="4">
        <v>-0.18006993006992997</v>
      </c>
      <c r="G20" s="4">
        <v>-8.2940622054665319E-2</v>
      </c>
      <c r="H20" s="4">
        <v>-7.92507204610952E-2</v>
      </c>
      <c r="I20" s="4">
        <v>-6.3354037267080818E-2</v>
      </c>
      <c r="J20" s="4">
        <v>-2.2608695652173865E-2</v>
      </c>
      <c r="K20" s="4">
        <v>7.5005372877713347E-2</v>
      </c>
      <c r="L20" s="18">
        <v>-7.3319387038632181E-2</v>
      </c>
      <c r="M20" s="4">
        <f t="shared" si="0"/>
        <v>8.1193834824383883E-4</v>
      </c>
    </row>
    <row r="21" spans="2:13">
      <c r="B21" s="4">
        <v>-0.10952380952380951</v>
      </c>
      <c r="C21" s="4">
        <v>-0.12214166201896261</v>
      </c>
      <c r="D21" s="4">
        <v>-9.1353996737357196E-2</v>
      </c>
      <c r="E21" s="4">
        <v>-8.8319088319088385E-2</v>
      </c>
      <c r="F21" s="4">
        <v>3.063063063063062E-2</v>
      </c>
      <c r="G21" s="4">
        <v>-9.8172545686357929E-2</v>
      </c>
      <c r="H21" s="4">
        <v>-5.7705363204344849E-2</v>
      </c>
      <c r="I21" s="4">
        <v>-5.5164319248826157E-2</v>
      </c>
      <c r="J21" s="4">
        <v>-6.5648358791030217E-2</v>
      </c>
      <c r="K21" s="4">
        <v>-6.2462220431190839E-2</v>
      </c>
      <c r="L21" s="18">
        <v>-5.8892052808697935E-2</v>
      </c>
      <c r="M21" s="4">
        <f t="shared" si="0"/>
        <v>1.9480626469620048E-4</v>
      </c>
    </row>
    <row r="22" spans="2:13">
      <c r="B22" s="4">
        <v>7.8305519897304277E-2</v>
      </c>
      <c r="C22" s="4">
        <v>7.1727435744172105E-2</v>
      </c>
      <c r="D22" s="4">
        <v>-6.8389057750759902E-2</v>
      </c>
      <c r="E22" s="4">
        <v>7.0121951219512174E-2</v>
      </c>
      <c r="F22" s="4">
        <v>-8.4913437757625804E-2</v>
      </c>
      <c r="G22" s="4">
        <v>9.2893636785880168E-2</v>
      </c>
      <c r="H22" s="4">
        <v>0.14186046511627906</v>
      </c>
      <c r="I22" s="4">
        <v>0.13827655310621231</v>
      </c>
      <c r="J22" s="4">
        <v>7.7758318739054255E-2</v>
      </c>
      <c r="K22" s="4">
        <v>5.3268251273344766E-2</v>
      </c>
      <c r="L22" s="18">
        <v>4.9083086774437963E-2</v>
      </c>
      <c r="M22" s="4">
        <f t="shared" si="0"/>
        <v>5.2225043300308579E-4</v>
      </c>
    </row>
    <row r="23" spans="2:13">
      <c r="B23" s="4">
        <v>-6.4825930372148857E-2</v>
      </c>
      <c r="C23" s="4">
        <v>4.5625000000000027E-2</v>
      </c>
      <c r="D23" s="4">
        <v>5.448717948717946E-2</v>
      </c>
      <c r="E23" s="4">
        <v>-4.96688741721854E-2</v>
      </c>
      <c r="F23" s="4">
        <v>8.3125519534498274E-3</v>
      </c>
      <c r="G23" s="4">
        <v>-8.7476979742172074E-3</v>
      </c>
      <c r="H23" s="4">
        <v>-1.6768292682926744E-2</v>
      </c>
      <c r="I23" s="4">
        <v>-5.7898049087476394E-2</v>
      </c>
      <c r="J23" s="4">
        <v>1.2411347517730547E-2</v>
      </c>
      <c r="K23" s="4">
        <v>-2.5439503619441653E-2</v>
      </c>
      <c r="L23" s="18">
        <v>-2.5981802046467738E-3</v>
      </c>
      <c r="M23" s="4">
        <f t="shared" si="0"/>
        <v>3.7617580388816298E-4</v>
      </c>
    </row>
    <row r="24" spans="2:13">
      <c r="B24" s="4">
        <v>-0.11664899257688226</v>
      </c>
      <c r="C24" s="4">
        <v>-5.9376837154615017E-2</v>
      </c>
      <c r="D24" s="4">
        <v>-0.13091922005571024</v>
      </c>
      <c r="E24" s="4">
        <v>-3.2438926712054415E-2</v>
      </c>
      <c r="F24" s="4">
        <v>-0.13825214899713478</v>
      </c>
      <c r="G24" s="4">
        <v>-6.3793103448275879E-2</v>
      </c>
      <c r="H24" s="4">
        <v>-4.5123726346433843E-2</v>
      </c>
      <c r="I24" s="4">
        <v>4.4247787610619651E-3</v>
      </c>
      <c r="J24" s="4">
        <v>3.5473572188712344E-4</v>
      </c>
      <c r="K24" s="4">
        <v>-6.2257564003103193E-2</v>
      </c>
      <c r="L24" s="18">
        <v>-3.0945531030147688E-2</v>
      </c>
      <c r="M24" s="4">
        <f t="shared" si="0"/>
        <v>3.9076802013587614E-4</v>
      </c>
    </row>
    <row r="25" spans="2:13">
      <c r="B25" s="4">
        <v>-0.12765957446808518</v>
      </c>
      <c r="C25" s="4">
        <v>-0.11544461778471132</v>
      </c>
      <c r="D25" s="4">
        <v>-0.4472671285604311</v>
      </c>
      <c r="E25" s="4">
        <v>-1.7316017316017365E-2</v>
      </c>
      <c r="F25" s="4">
        <v>-0.12749999999999995</v>
      </c>
      <c r="G25" s="4">
        <v>-2.7661357921207049E-2</v>
      </c>
      <c r="H25" s="4">
        <v>-2.8975265017667853E-2</v>
      </c>
      <c r="I25" s="4">
        <v>-5.2694610778443056E-2</v>
      </c>
      <c r="J25" s="4">
        <v>-1.8795683954054964E-2</v>
      </c>
      <c r="K25" s="4">
        <v>-3.8774718883280386E-4</v>
      </c>
      <c r="L25" s="18">
        <v>-4.6068844638315239E-2</v>
      </c>
      <c r="M25" s="4">
        <f t="shared" si="0"/>
        <v>5.9673178275694543E-6</v>
      </c>
    </row>
    <row r="26" spans="2:13">
      <c r="B26" s="4">
        <v>-0.1073492981007431</v>
      </c>
      <c r="C26" s="4">
        <v>-5.1733057423692646E-3</v>
      </c>
      <c r="D26" s="4">
        <v>-9.3510118632240041E-2</v>
      </c>
      <c r="E26" s="4">
        <v>-2.9411764705882339E-2</v>
      </c>
      <c r="F26" s="4">
        <v>-6.268306971294671E-2</v>
      </c>
      <c r="G26" s="4">
        <v>-1.1189390799834213E-2</v>
      </c>
      <c r="H26" s="4">
        <v>-6.907894736842099E-2</v>
      </c>
      <c r="I26" s="4">
        <v>-1.5330188679245375E-2</v>
      </c>
      <c r="J26" s="4">
        <v>-7.322580645161289E-2</v>
      </c>
      <c r="K26" s="4">
        <v>-9.7936341378104252E-2</v>
      </c>
      <c r="L26" s="18">
        <v>-4.3907478981802708E-2</v>
      </c>
      <c r="M26" s="4">
        <f t="shared" si="0"/>
        <v>2.6843996977035943E-4</v>
      </c>
    </row>
    <row r="27" spans="2:13">
      <c r="B27" s="4">
        <v>0.23824130879345606</v>
      </c>
      <c r="C27" s="4">
        <v>7.9285315466219891E-2</v>
      </c>
      <c r="D27" s="4">
        <v>7.2604790419161722E-2</v>
      </c>
      <c r="E27" s="4">
        <v>4.8038430744595649E-2</v>
      </c>
      <c r="F27" s="4">
        <v>6.8879148403256082E-2</v>
      </c>
      <c r="G27" s="4">
        <v>2.4193548387096787E-2</v>
      </c>
      <c r="H27" s="4">
        <v>7.1932299012693907E-2</v>
      </c>
      <c r="I27" s="4">
        <v>4.240934234787961E-2</v>
      </c>
      <c r="J27" s="4">
        <v>6.8965517241379309E-2</v>
      </c>
      <c r="K27" s="4">
        <v>3.3062330623306199E-2</v>
      </c>
      <c r="L27" s="18">
        <v>6.6256683773544336E-2</v>
      </c>
      <c r="M27" s="4">
        <f t="shared" si="0"/>
        <v>7.0767753820311316E-7</v>
      </c>
    </row>
    <row r="28" spans="2:13">
      <c r="B28" s="4">
        <v>8.2474226804123783E-3</v>
      </c>
      <c r="C28" s="4">
        <v>-7.8229541945445166E-2</v>
      </c>
      <c r="D28" s="4">
        <v>-3.1884057971014582E-2</v>
      </c>
      <c r="E28" s="4">
        <v>-2.4218750000000039E-2</v>
      </c>
      <c r="F28" s="4">
        <v>-3.2121212121212085E-2</v>
      </c>
      <c r="G28" s="4">
        <v>-2.7250206440957894E-2</v>
      </c>
      <c r="H28" s="4">
        <v>-1.800554016620497E-2</v>
      </c>
      <c r="I28" s="4">
        <v>-2.2235576923076983E-2</v>
      </c>
      <c r="J28" s="4">
        <v>1.540616246498604E-2</v>
      </c>
      <c r="K28" s="4">
        <v>-6.9967707212056076E-3</v>
      </c>
      <c r="L28" s="18">
        <v>-8.088911395103926E-3</v>
      </c>
      <c r="M28" s="4">
        <f t="shared" si="0"/>
        <v>4.6011844115539786E-5</v>
      </c>
    </row>
    <row r="29" spans="2:13">
      <c r="L29"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3"/>
  <sheetViews>
    <sheetView workbookViewId="0"/>
  </sheetViews>
  <sheetFormatPr defaultRowHeight="12.5"/>
  <sheetData>
    <row r="3" spans="3:3">
      <c r="C3" t="e">
        <f>$P$7:$Y$7 &lt;= $B$1:$K$1 &lt;= $P$8:$Y$8</f>
        <v>#VALUE!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J25"/>
  <sheetViews>
    <sheetView workbookViewId="0"/>
  </sheetViews>
  <sheetFormatPr defaultColWidth="15.6328125" defaultRowHeight="12.5"/>
  <cols>
    <col min="1" max="16384" width="15.6328125" style="23"/>
  </cols>
  <sheetData>
    <row r="1" spans="1:62">
      <c r="A1" s="23" t="s">
        <v>63</v>
      </c>
      <c r="B1" s="26">
        <f>'Index Tracking'!$P$2</f>
        <v>6.1328222759482751E-3</v>
      </c>
      <c r="C1" s="27"/>
      <c r="D1" s="27"/>
      <c r="E1" s="25"/>
      <c r="F1" s="23" t="s">
        <v>81</v>
      </c>
      <c r="I1" s="23" t="s">
        <v>58</v>
      </c>
      <c r="J1" s="25">
        <v>4</v>
      </c>
      <c r="L1" s="23" t="s">
        <v>55</v>
      </c>
      <c r="M1" s="25" t="b">
        <v>1</v>
      </c>
      <c r="O1" s="23" t="s">
        <v>50</v>
      </c>
    </row>
    <row r="2" spans="1:62">
      <c r="A2" s="23" t="s">
        <v>64</v>
      </c>
      <c r="B2" s="26">
        <v>1</v>
      </c>
      <c r="C2" s="26">
        <v>0</v>
      </c>
      <c r="F2" s="23" t="s">
        <v>82</v>
      </c>
      <c r="G2" s="26" t="b">
        <v>0</v>
      </c>
      <c r="H2" s="26"/>
      <c r="I2" s="23" t="s">
        <v>48</v>
      </c>
      <c r="J2" s="25"/>
      <c r="L2" s="23" t="s">
        <v>75</v>
      </c>
      <c r="M2" s="27"/>
      <c r="O2" s="23" t="s">
        <v>51</v>
      </c>
      <c r="P2" s="25"/>
      <c r="R2" s="23" t="s">
        <v>59</v>
      </c>
      <c r="S2" s="28" t="s">
        <v>89</v>
      </c>
    </row>
    <row r="3" spans="1:62">
      <c r="A3" s="23" t="s">
        <v>70</v>
      </c>
      <c r="B3" s="26" t="b">
        <v>0</v>
      </c>
      <c r="C3" s="26">
        <v>1000</v>
      </c>
      <c r="F3" s="23" t="s">
        <v>83</v>
      </c>
      <c r="G3" s="26" t="b">
        <v>0</v>
      </c>
      <c r="H3" s="26"/>
      <c r="I3" s="23" t="s">
        <v>49</v>
      </c>
      <c r="J3" s="30">
        <v>1</v>
      </c>
      <c r="L3" s="23" t="s">
        <v>74</v>
      </c>
      <c r="M3" s="27"/>
      <c r="N3" s="27"/>
      <c r="O3" s="23" t="s">
        <v>52</v>
      </c>
      <c r="P3" s="25"/>
      <c r="R3" s="23" t="s">
        <v>60</v>
      </c>
      <c r="S3" s="28" t="s">
        <v>99</v>
      </c>
    </row>
    <row r="4" spans="1:62">
      <c r="A4" s="23" t="s">
        <v>72</v>
      </c>
      <c r="B4" s="26" t="b">
        <v>0</v>
      </c>
      <c r="C4" s="26">
        <v>5</v>
      </c>
      <c r="D4" s="26">
        <v>2</v>
      </c>
      <c r="F4" s="23" t="s">
        <v>84</v>
      </c>
      <c r="G4" s="26" t="b">
        <v>0</v>
      </c>
      <c r="H4" s="26"/>
      <c r="L4" s="23" t="s">
        <v>67</v>
      </c>
      <c r="M4" s="27"/>
      <c r="O4" s="23" t="s">
        <v>53</v>
      </c>
      <c r="P4" s="25"/>
      <c r="R4" s="23" t="s">
        <v>61</v>
      </c>
      <c r="S4" s="28" t="s">
        <v>90</v>
      </c>
    </row>
    <row r="5" spans="1:62">
      <c r="A5" s="23" t="s">
        <v>73</v>
      </c>
      <c r="B5" s="26" t="b">
        <v>0</v>
      </c>
      <c r="C5" s="26">
        <v>100</v>
      </c>
      <c r="D5" s="26">
        <v>0.01</v>
      </c>
      <c r="E5" s="26" t="b">
        <v>1</v>
      </c>
      <c r="F5" s="23" t="s">
        <v>85</v>
      </c>
      <c r="G5" s="26" t="b">
        <v>0</v>
      </c>
      <c r="H5" s="26"/>
      <c r="L5" s="23" t="s">
        <v>68</v>
      </c>
      <c r="M5" s="27"/>
      <c r="O5" s="23" t="s">
        <v>54</v>
      </c>
      <c r="P5" s="25"/>
      <c r="R5" s="23" t="s">
        <v>62</v>
      </c>
      <c r="S5" s="28" t="s">
        <v>89</v>
      </c>
    </row>
    <row r="6" spans="1:62">
      <c r="A6" s="23" t="s">
        <v>71</v>
      </c>
      <c r="B6" s="26" t="b">
        <v>0</v>
      </c>
      <c r="C6" s="26"/>
      <c r="F6" s="23" t="s">
        <v>86</v>
      </c>
      <c r="G6" s="26" t="b">
        <v>0</v>
      </c>
      <c r="H6" s="26"/>
      <c r="L6" s="23" t="s">
        <v>87</v>
      </c>
      <c r="M6" s="27"/>
      <c r="N6" s="27"/>
    </row>
    <row r="7" spans="1:62">
      <c r="A7" s="23" t="s">
        <v>65</v>
      </c>
      <c r="B7" s="26">
        <v>50</v>
      </c>
      <c r="L7" s="23" t="s">
        <v>88</v>
      </c>
      <c r="M7" s="27"/>
      <c r="N7" s="27"/>
    </row>
    <row r="8" spans="1:62">
      <c r="A8" s="23" t="s">
        <v>23</v>
      </c>
      <c r="B8" s="23" t="s">
        <v>23</v>
      </c>
      <c r="F8" s="23" t="s">
        <v>66</v>
      </c>
      <c r="G8" s="26" t="b">
        <v>1</v>
      </c>
      <c r="H8" s="26">
        <v>1</v>
      </c>
    </row>
    <row r="9" spans="1:62">
      <c r="A9" s="23" t="s">
        <v>80</v>
      </c>
      <c r="B9" s="26">
        <v>3</v>
      </c>
      <c r="F9" s="23" t="s">
        <v>77</v>
      </c>
      <c r="G9" s="26" t="b">
        <v>0</v>
      </c>
    </row>
    <row r="10" spans="1:62">
      <c r="A10" s="23" t="s">
        <v>69</v>
      </c>
      <c r="B10" s="26" t="b">
        <v>0</v>
      </c>
    </row>
    <row r="11" spans="1:62">
      <c r="A11" s="23" t="s">
        <v>76</v>
      </c>
      <c r="B11" s="26" t="b">
        <v>1</v>
      </c>
    </row>
    <row r="12" spans="1:62">
      <c r="A12" s="23" t="s">
        <v>79</v>
      </c>
      <c r="B12" s="26" t="b">
        <v>0</v>
      </c>
      <c r="F12" s="23" t="s">
        <v>78</v>
      </c>
      <c r="G12" s="26">
        <v>2</v>
      </c>
    </row>
    <row r="14" spans="1:62" ht="13" thickBot="1">
      <c r="A14" s="23" t="s">
        <v>56</v>
      </c>
      <c r="B14" s="25">
        <v>2</v>
      </c>
      <c r="AX14" s="23" t="s">
        <v>57</v>
      </c>
      <c r="AY14" s="25">
        <v>1</v>
      </c>
    </row>
    <row r="15" spans="1:62" s="24" customFormat="1" ht="13" thickTop="1">
      <c r="A15" s="24" t="s">
        <v>24</v>
      </c>
      <c r="B15" s="24" t="s">
        <v>25</v>
      </c>
      <c r="C15" s="24" t="s">
        <v>26</v>
      </c>
      <c r="D15" s="24" t="s">
        <v>27</v>
      </c>
      <c r="E15" s="24" t="s">
        <v>28</v>
      </c>
      <c r="F15" s="24" t="s">
        <v>29</v>
      </c>
      <c r="G15" s="24" t="s">
        <v>30</v>
      </c>
      <c r="H15" s="24" t="s">
        <v>31</v>
      </c>
      <c r="I15" s="24" t="s">
        <v>32</v>
      </c>
      <c r="J15" s="24" t="s">
        <v>33</v>
      </c>
      <c r="K15" s="24" t="s">
        <v>34</v>
      </c>
      <c r="AR15" s="24" t="s">
        <v>35</v>
      </c>
      <c r="AX15" s="24" t="s">
        <v>36</v>
      </c>
      <c r="AY15" s="24" t="s">
        <v>37</v>
      </c>
      <c r="AZ15" s="24" t="s">
        <v>38</v>
      </c>
      <c r="BA15" s="24" t="s">
        <v>27</v>
      </c>
      <c r="BB15" s="24" t="s">
        <v>39</v>
      </c>
      <c r="BC15" s="24" t="s">
        <v>40</v>
      </c>
      <c r="BD15" s="24" t="s">
        <v>41</v>
      </c>
      <c r="BE15" s="24" t="s">
        <v>42</v>
      </c>
      <c r="BF15" s="24" t="s">
        <v>43</v>
      </c>
      <c r="BG15" s="24" t="s">
        <v>44</v>
      </c>
      <c r="BH15" s="24" t="s">
        <v>45</v>
      </c>
      <c r="BI15" s="24" t="s">
        <v>46</v>
      </c>
      <c r="BJ15" s="24" t="s">
        <v>47</v>
      </c>
    </row>
    <row r="16" spans="1:62">
      <c r="A16" s="23" t="s">
        <v>95</v>
      </c>
      <c r="B16" s="23">
        <v>0.1</v>
      </c>
      <c r="C16" s="23">
        <v>0.5</v>
      </c>
      <c r="D16" s="29" t="s">
        <v>96</v>
      </c>
      <c r="G16" s="23">
        <v>1</v>
      </c>
      <c r="H16" s="23">
        <f>'Index Tracking'!$B$1:$K$1</f>
        <v>0</v>
      </c>
      <c r="I16" s="23">
        <v>0</v>
      </c>
      <c r="J16" s="23">
        <v>1</v>
      </c>
      <c r="K16" s="23" t="s">
        <v>97</v>
      </c>
      <c r="AX16" s="23">
        <v>2</v>
      </c>
      <c r="AY16" s="23">
        <v>1</v>
      </c>
      <c r="BA16" s="23" t="s">
        <v>100</v>
      </c>
      <c r="BB16" s="23" t="e">
        <f>'Index Tracking'!$P$7:$Y$7</f>
        <v>#VALUE!</v>
      </c>
      <c r="BC16" s="23">
        <v>2</v>
      </c>
      <c r="BD16" s="23" t="e">
        <f>'Index Tracking'!$B$1:$K$1</f>
        <v>#VALUE!</v>
      </c>
      <c r="BE16" s="23">
        <v>2</v>
      </c>
      <c r="BF16" s="23" t="e">
        <f>'Index Tracking'!$P$8:$Y$8</f>
        <v>#VALUE!</v>
      </c>
    </row>
    <row r="17" spans="1:11">
      <c r="A17" s="23" t="s">
        <v>91</v>
      </c>
    </row>
    <row r="18" spans="1:11">
      <c r="A18" s="23" t="s">
        <v>92</v>
      </c>
    </row>
    <row r="19" spans="1:11">
      <c r="A19" s="23" t="s">
        <v>93</v>
      </c>
    </row>
    <row r="20" spans="1:11">
      <c r="A20" s="23" t="s">
        <v>94</v>
      </c>
    </row>
    <row r="21" spans="1:11">
      <c r="A21" s="23" t="s">
        <v>95</v>
      </c>
      <c r="B21" s="23">
        <v>0.1</v>
      </c>
      <c r="C21" s="23">
        <v>0.5</v>
      </c>
      <c r="D21" s="29" t="s">
        <v>96</v>
      </c>
      <c r="G21" s="23">
        <v>1</v>
      </c>
      <c r="H21" s="23">
        <f>'Index Tracking'!$B$2:$K$2</f>
        <v>0</v>
      </c>
      <c r="I21" s="23">
        <v>0</v>
      </c>
      <c r="J21" s="23">
        <v>1</v>
      </c>
      <c r="K21" s="23" t="s">
        <v>98</v>
      </c>
    </row>
    <row r="22" spans="1:11">
      <c r="A22" s="23" t="s">
        <v>91</v>
      </c>
    </row>
    <row r="23" spans="1:11">
      <c r="A23" s="23" t="s">
        <v>92</v>
      </c>
    </row>
    <row r="24" spans="1:11">
      <c r="A24" s="23" t="s">
        <v>93</v>
      </c>
    </row>
    <row r="25" spans="1:11">
      <c r="A25" s="23" t="s">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Index Tracking</vt:lpstr>
      <vt:lpstr>_PalUtilTempWorksheet</vt:lpstr>
      <vt:lpstr>ev_HiddenInfo</vt:lpstr>
    </vt:vector>
  </TitlesOfParts>
  <Company>Babson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Dessislava Pachamanova</dc:creator>
  <dc:description>Copyright © 2010 John Wiley &amp; Sons, Inc., Dessislava A. Pachamanova, and Frank J. Fabozzi.
All rights reserved.
Model files and code may be copied and used only by owners of the book Simulation and Optimization in Finance: Modeling with MATLAB, @RISK or VBA, by Dessislava A. Pachamanova and Frank J. Fabozzi, Hoboken, NJ: John Wiley &amp; Sons, 2010 and only for their own personal use.  Copying and/or use for any other purpose or by any other person is prohibited. Requests for permission for other uses should be addressed to the Permissions Department, John Wiley &amp; Sons, Inc., 111 River Street, Hoboken, NJ 07030, (201) 748-6011, fax (201) 748-6008, or online at http://www.wiley.com/go/permissions.
While the authors and publisher have used all reasonable efforts in creating the work, the model files and the code, they make no representations or warranties with respect to the accuracy or completeness of the contents thereof, and specifically disclaim any implied warranties of merchantability or fitness for a particular purpose.  No warranty may be created or extended by sales representatives or written sales materials.  The advice and strategies contained herein may not be suitable for a particular party’s situation.  Users should consult with a professional where appropriate.  
LIMITATION OF LIABILITY
IN NO EVENT SHALL THE AUTHOR OR THE PUBLISHER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WORK, THE MODEL FILES OR THE CODE, EVEN IF ADVISED OF THE POSSIBILITY OF SUCH DAMAGE.</dc:description>
  <cp:lastModifiedBy>Dessislava Pachamanova</cp:lastModifiedBy>
  <dcterms:created xsi:type="dcterms:W3CDTF">2009-06-17T17:47:29Z</dcterms:created>
  <dcterms:modified xsi:type="dcterms:W3CDTF">2010-03-08T02:56:21Z</dcterms:modified>
</cp:coreProperties>
</file>