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idblu1992\Documents\GitHub\ethereum\RingCTToken\other\"/>
    </mc:Choice>
  </mc:AlternateContent>
  <xr:revisionPtr revIDLastSave="0" documentId="13_ncr:1_{84BA1228-92AC-4699-AED3-451A146B899A}" xr6:coauthVersionLast="32" xr6:coauthVersionMax="32" xr10:uidLastSave="{00000000-0000-0000-0000-000000000000}"/>
  <bookViews>
    <workbookView xWindow="0" yWindow="0" windowWidth="10572" windowHeight="4956" xr2:uid="{B52E8722-F355-4D15-980D-FAF5651C79FA}"/>
  </bookViews>
  <sheets>
    <sheet name="Measured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4" i="1"/>
  <c r="E22" i="1"/>
  <c r="E17" i="1"/>
  <c r="E18" i="1"/>
  <c r="E19" i="1"/>
  <c r="E20" i="1"/>
  <c r="E16" i="1"/>
  <c r="E6" i="1"/>
  <c r="F6" i="1" s="1"/>
  <c r="E7" i="1"/>
  <c r="E8" i="1"/>
  <c r="E9" i="1"/>
  <c r="E10" i="1"/>
  <c r="E11" i="1"/>
  <c r="E12" i="1"/>
  <c r="G12" i="1" s="1"/>
  <c r="H12" i="1" s="1"/>
  <c r="N12" i="1" s="1"/>
  <c r="E13" i="1"/>
  <c r="G13" i="1" s="1"/>
  <c r="H13" i="1" s="1"/>
  <c r="E14" i="1"/>
  <c r="F14" i="1" s="1"/>
  <c r="E5" i="1"/>
  <c r="N4" i="1"/>
  <c r="F7" i="1"/>
  <c r="G9" i="1"/>
  <c r="H9" i="1" s="1"/>
  <c r="M9" i="1" s="1"/>
  <c r="F10" i="1"/>
  <c r="F11" i="1"/>
  <c r="F5" i="1"/>
  <c r="F8" i="1"/>
  <c r="G8" i="1"/>
  <c r="H8" i="1" s="1"/>
  <c r="F9" i="1"/>
  <c r="G4" i="1"/>
  <c r="H4" i="1" s="1"/>
  <c r="M4" i="1" s="1"/>
  <c r="F4" i="1"/>
  <c r="J4" i="1"/>
  <c r="K4" i="1"/>
  <c r="L4" i="1" s="1"/>
  <c r="J5" i="1"/>
  <c r="K5" i="1"/>
  <c r="L5" i="1" s="1"/>
  <c r="J6" i="1"/>
  <c r="K6" i="1"/>
  <c r="L6" i="1" s="1"/>
  <c r="J7" i="1"/>
  <c r="K7" i="1"/>
  <c r="L7" i="1" s="1"/>
  <c r="J8" i="1"/>
  <c r="K8" i="1"/>
  <c r="L8" i="1" s="1"/>
  <c r="J9" i="1"/>
  <c r="K9" i="1"/>
  <c r="L9" i="1" s="1"/>
  <c r="J10" i="1"/>
  <c r="K10" i="1"/>
  <c r="L10" i="1" s="1"/>
  <c r="J12" i="1"/>
  <c r="K12" i="1"/>
  <c r="L12" i="1" s="1"/>
  <c r="J13" i="1"/>
  <c r="K13" i="1"/>
  <c r="L13" i="1" s="1"/>
  <c r="N9" i="1" l="1"/>
  <c r="N8" i="1"/>
  <c r="N13" i="1"/>
  <c r="M12" i="1"/>
  <c r="N5" i="1"/>
  <c r="M13" i="1"/>
  <c r="M8" i="1"/>
  <c r="F13" i="1"/>
  <c r="G10" i="1"/>
  <c r="H10" i="1" s="1"/>
  <c r="G11" i="1"/>
  <c r="H11" i="1" s="1"/>
  <c r="M11" i="1" s="1"/>
  <c r="F12" i="1"/>
  <c r="G14" i="1"/>
  <c r="H14" i="1" s="1"/>
  <c r="M14" i="1" s="1"/>
  <c r="G7" i="1"/>
  <c r="H7" i="1" s="1"/>
  <c r="G6" i="1"/>
  <c r="H6" i="1" s="1"/>
  <c r="M6" i="1" s="1"/>
  <c r="G5" i="1"/>
  <c r="H5" i="1" s="1"/>
  <c r="M5" i="1" s="1"/>
  <c r="K15" i="1"/>
  <c r="L15" i="1" s="1"/>
  <c r="K16" i="1"/>
  <c r="L16" i="1" s="1"/>
  <c r="K17" i="1"/>
  <c r="L17" i="1" s="1"/>
  <c r="K18" i="1"/>
  <c r="L18" i="1" s="1"/>
  <c r="K20" i="1"/>
  <c r="L20" i="1" s="1"/>
  <c r="K19" i="1"/>
  <c r="L19" i="1" s="1"/>
  <c r="K21" i="1"/>
  <c r="L21" i="1" s="1"/>
  <c r="K22" i="1"/>
  <c r="L22" i="1" s="1"/>
  <c r="K23" i="1"/>
  <c r="L23" i="1" s="1"/>
  <c r="K24" i="1"/>
  <c r="L24" i="1" s="1"/>
  <c r="K25" i="1"/>
  <c r="L25" i="1" s="1"/>
  <c r="M25" i="1" s="1"/>
  <c r="J25" i="1"/>
  <c r="F23" i="1"/>
  <c r="J23" i="1"/>
  <c r="G24" i="1"/>
  <c r="H24" i="1" s="1"/>
  <c r="J24" i="1"/>
  <c r="J22" i="1"/>
  <c r="G15" i="1"/>
  <c r="H15" i="1" s="1"/>
  <c r="M15" i="1" s="1"/>
  <c r="G17" i="1"/>
  <c r="H17" i="1" s="1"/>
  <c r="M17" i="1" s="1"/>
  <c r="G18" i="1"/>
  <c r="H18" i="1" s="1"/>
  <c r="M18" i="1" s="1"/>
  <c r="G20" i="1"/>
  <c r="H20" i="1" s="1"/>
  <c r="M20" i="1" s="1"/>
  <c r="G19" i="1"/>
  <c r="H19" i="1" s="1"/>
  <c r="M19" i="1" s="1"/>
  <c r="F22" i="1"/>
  <c r="F16" i="1"/>
  <c r="J16" i="1"/>
  <c r="J17" i="1"/>
  <c r="J18" i="1"/>
  <c r="J20" i="1"/>
  <c r="J19" i="1"/>
  <c r="J21" i="1"/>
  <c r="J15" i="1"/>
  <c r="F15" i="1"/>
  <c r="N24" i="1" l="1"/>
  <c r="N18" i="1"/>
  <c r="M7" i="1"/>
  <c r="N7" i="1"/>
  <c r="M10" i="1"/>
  <c r="N10" i="1"/>
  <c r="N20" i="1"/>
  <c r="N15" i="1"/>
  <c r="M24" i="1"/>
  <c r="N19" i="1"/>
  <c r="N17" i="1"/>
  <c r="N6" i="1"/>
  <c r="G16" i="1"/>
  <c r="H16" i="1" s="1"/>
  <c r="M16" i="1" s="1"/>
  <c r="G23" i="1"/>
  <c r="H23" i="1" s="1"/>
  <c r="M23" i="1" s="1"/>
  <c r="F24" i="1"/>
  <c r="G21" i="1"/>
  <c r="H21" i="1" s="1"/>
  <c r="M21" i="1" s="1"/>
  <c r="G22" i="1"/>
  <c r="H22" i="1" s="1"/>
  <c r="M22" i="1" s="1"/>
  <c r="F17" i="1"/>
  <c r="N21" i="1" l="1"/>
  <c r="N16" i="1"/>
  <c r="N23" i="1"/>
  <c r="N22" i="1"/>
  <c r="F18" i="1"/>
  <c r="F20" i="1" l="1"/>
  <c r="F19" i="1" l="1"/>
  <c r="F21" i="1" l="1"/>
</calcChain>
</file>

<file path=xl/sharedStrings.xml><?xml version="1.0" encoding="utf-8"?>
<sst xmlns="http://schemas.openxmlformats.org/spreadsheetml/2006/main" count="79" uniqueCount="43">
  <si>
    <t>N</t>
  </si>
  <si>
    <t>Proofs</t>
  </si>
  <si>
    <t>Borromean</t>
  </si>
  <si>
    <t>Commitments</t>
  </si>
  <si>
    <t>P</t>
  </si>
  <si>
    <t>M</t>
  </si>
  <si>
    <t>Bulletproof</t>
  </si>
  <si>
    <t>Per Proof</t>
  </si>
  <si>
    <t>Total Gas</t>
  </si>
  <si>
    <t>Per Commitment</t>
  </si>
  <si>
    <t>FAIL</t>
  </si>
  <si>
    <t>Per Bit</t>
  </si>
  <si>
    <t>Bits</t>
  </si>
  <si>
    <t>https://rinkeby.etherscan.io/tx/0xe10e87d2161154cbb8dada78750e59d73d3b2a6e1c39801efb1088e7ff3c2e4d</t>
  </si>
  <si>
    <t>https://rinkeby.etherscan.io/tx/0xb5b41423662b169e4b938d09730ecd9810b235a30b1d4083db45600c57c06ab4</t>
  </si>
  <si>
    <t>https://rinkeby.etherscan.io/tx/0xa22e13802538bc44c2d3db860566f98b76d1a5211a9e4c4d33bded8d447f3631</t>
  </si>
  <si>
    <t>https://rinkeby.etherscan.io/tx/0x3625ee522183c342dbd3d7a44b5f5a93c934404f8c2f4a11521362d0d5b9eb0b</t>
  </si>
  <si>
    <t>https://rinkeby.etherscan.io/tx/0x5d60fb1b276c08d6600e8078acbcadd2bb5b08f54babf97a2ebe87e97051a4f4</t>
  </si>
  <si>
    <t>https://rinkeby.etherscan.io/tx/0xf27116d992eedf9c1fa9078431c51009b26ea230bfb7f8c8c5f4e78ef9898539</t>
  </si>
  <si>
    <t>https://rinkeby.etherscan.io/tx/0x33f823c45c1dc6834e5eae780900df7a8573fe6c026c8b382aacb57d8045062f</t>
  </si>
  <si>
    <t>https://rinkeby.etherscan.io/tx/0xb286cff77cbb9551578268ed72fe618c86c84b7cc2a1489e388743cedb5f743d</t>
  </si>
  <si>
    <t xml:space="preserve">https://rinkeby.etherscan.io/tx/0xcaf34a54baa60ad9545cfac81a4ec014eadc2fa71cfd1e1122817ccb9a854573 </t>
  </si>
  <si>
    <t>https://rinkeby.etherscan.io/tx/0x5daa8cb8edc8af820409b9ec7e041c164ab37d6f654ab63f02b8c09876e9d4ea</t>
  </si>
  <si>
    <t>https://rinkeby.etherscan.io/tx/0x46a9a01ca41cf61f201956ea227a0d801ac78d84478f9d95e4789e08b216b087</t>
  </si>
  <si>
    <t>https://rinkeby.etherscan.io/tx/0x44c5ede813dd86c38c478bec5c98116c9580b772ea8397898cecbe18c0b2ba20</t>
  </si>
  <si>
    <t>Better Algorithm</t>
  </si>
  <si>
    <t>Bullet Proof Tx</t>
  </si>
  <si>
    <t>Borromean Tx</t>
  </si>
  <si>
    <t>https://rinkeby.etherscan.io/tx/0x2c8af8f6ceb3c08bd6365f7842f5e163d361cf638895f1d448fab0a33bc87794</t>
  </si>
  <si>
    <t>https://rinkeby.etherscan.io/tx/0xa5313a363fd565b19492c670ec8c3d520102901ab7ea87bb1373f1573e4f37d9</t>
  </si>
  <si>
    <t>https://rinkeby.etherscan.io/tx/0xcef78790fd50d6190d5789c3b5369a037e92e768c0e3018567cb2e0e311518cb</t>
  </si>
  <si>
    <t>https://rinkeby.etherscan.io/tx/0x6c358218fbcb47105d15336cf81576be3f9d9c21919387092e05e33a5eda7214</t>
  </si>
  <si>
    <t>https://rinkeby.etherscan.io/tx/0x01b715c64c349dc0fd731daae4bef07d8fb46d48a507a27d5b25aa7293eecf5d</t>
  </si>
  <si>
    <t>https://rinkeby.etherscan.io/tx/0xa3300cf902043052d9a058b4a864415655e01f1aa49b402f293b7c6f7d5af776</t>
  </si>
  <si>
    <t>https://rinkeby.etherscan.io/tx/0x1616549b4e023d7061b9e094e9ae2eec7fefb1fe2e6ce5c8a2e5e321d6cb1f7f</t>
  </si>
  <si>
    <t>https://rinkeby.etherscan.io/tx/0xa9a1fb8fe7ccaf3a94c7df0f9b8a5ddbe7b04ced23729558cf63033902503f6b</t>
  </si>
  <si>
    <t>https://rinkeby.etherscan.io/tx/0x5df24b539ce817faf51e1bb4128ea635f32684b0cecfd562ce472553ebd17fd3</t>
  </si>
  <si>
    <t>https://rinkeby.etherscan.io/tx/0x82944725051ecf06211466fef8ecb6b6f80db93433418d507fb95f5d62620555</t>
  </si>
  <si>
    <t>https://rinkeby.etherscan.io/tx/0xcbd237b91e8b263d8a243c1376f9d11a9b16c65c9077695319d011e7db5ee730</t>
  </si>
  <si>
    <t>https://rinkeby.etherscan.io/tx/0xefe1e8ab2382548277dfa14fd69243971ade0e2ff3941c969ee4faddfbf36b5b</t>
  </si>
  <si>
    <t>https://rinkeby.etherscan.io/tx/0x72c8b957de524b535132b8a26f6dd1054ad47e5576ce15a7a0e0c3f3be525898</t>
  </si>
  <si>
    <t>Bullet Proof Eff</t>
  </si>
  <si>
    <t>Infinity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</si>
</sst>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64" fontId="0" fillId="0" borderId="10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3" fillId="0" borderId="0" xfId="2"/>
    <xf numFmtId="0" fontId="4" fillId="0" borderId="0" xfId="0" applyFont="1"/>
    <xf numFmtId="164" fontId="2" fillId="0" borderId="1" xfId="0" applyNumberFormat="1" applyFont="1" applyFill="1" applyBorder="1" applyAlignment="1">
      <alignment horizontal="center"/>
    </xf>
    <xf numFmtId="0" fontId="5" fillId="0" borderId="0" xfId="0" applyFont="1"/>
    <xf numFmtId="10" fontId="0" fillId="0" borderId="0" xfId="1" applyNumberFormat="1" applyFont="1" applyAlignment="1">
      <alignment horizontal="center"/>
    </xf>
    <xf numFmtId="10" fontId="2" fillId="0" borderId="1" xfId="1" applyNumberFormat="1" applyFont="1" applyFill="1" applyBorder="1" applyAlignment="1">
      <alignment horizontal="center"/>
    </xf>
    <xf numFmtId="10" fontId="0" fillId="3" borderId="10" xfId="1" applyNumberFormat="1" applyFont="1" applyFill="1" applyBorder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0" fillId="0" borderId="6" xfId="0" applyNumberFormat="1" applyFont="1" applyBorder="1" applyAlignment="1">
      <alignment horizontal="center"/>
    </xf>
    <xf numFmtId="10" fontId="0" fillId="4" borderId="7" xfId="1" applyNumberFormat="1" applyFont="1" applyFill="1" applyBorder="1" applyAlignment="1">
      <alignment horizontal="center"/>
    </xf>
    <xf numFmtId="10" fontId="0" fillId="4" borderId="10" xfId="1" applyNumberFormat="1" applyFont="1" applyFill="1" applyBorder="1" applyAlignment="1">
      <alignment horizontal="center"/>
    </xf>
    <xf numFmtId="164" fontId="2" fillId="4" borderId="10" xfId="0" applyNumberFormat="1" applyFont="1" applyFill="1" applyBorder="1" applyAlignment="1">
      <alignment horizontal="center"/>
    </xf>
    <xf numFmtId="164" fontId="2" fillId="4" borderId="9" xfId="0" applyNumberFormat="1" applyFont="1" applyFill="1" applyBorder="1" applyAlignment="1">
      <alignment horizontal="center"/>
    </xf>
    <xf numFmtId="164" fontId="2" fillId="4" borderId="11" xfId="0" applyNumberFormat="1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9" xfId="0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inkeby.etherscan.io/tx/0xb286cff77cbb9551578268ed72fe618c86c84b7cc2a1489e388743cedb5f743d" TargetMode="External"/><Relationship Id="rId13" Type="http://schemas.openxmlformats.org/officeDocument/2006/relationships/hyperlink" Target="https://rinkeby.etherscan.io/tx/0x2c8af8f6ceb3c08bd6365f7842f5e163d361cf638895f1d448fab0a33bc87794" TargetMode="External"/><Relationship Id="rId18" Type="http://schemas.openxmlformats.org/officeDocument/2006/relationships/hyperlink" Target="https://rinkeby.etherscan.io/tx/0x6c358218fbcb47105d15336cf81576be3f9d9c21919387092e05e33a5eda7214" TargetMode="External"/><Relationship Id="rId26" Type="http://schemas.openxmlformats.org/officeDocument/2006/relationships/hyperlink" Target="https://rinkeby.etherscan.io/tx/0xcbd237b91e8b263d8a243c1376f9d11a9b16c65c9077695319d011e7db5ee730" TargetMode="External"/><Relationship Id="rId3" Type="http://schemas.openxmlformats.org/officeDocument/2006/relationships/hyperlink" Target="https://rinkeby.etherscan.io/tx/0xf27116d992eedf9c1fa9078431c51009b26ea230bfb7f8c8c5f4e78ef9898539" TargetMode="External"/><Relationship Id="rId21" Type="http://schemas.openxmlformats.org/officeDocument/2006/relationships/hyperlink" Target="https://rinkeby.etherscan.io/tx/0x2c8af8f6ceb3c08bd6365f7842f5e163d361cf638895f1d448fab0a33bc87794" TargetMode="External"/><Relationship Id="rId7" Type="http://schemas.openxmlformats.org/officeDocument/2006/relationships/hyperlink" Target="https://rinkeby.etherscan.io/tx/0x33f823c45c1dc6834e5eae780900df7a8573fe6c026c8b382aacb57d8045062f" TargetMode="External"/><Relationship Id="rId12" Type="http://schemas.openxmlformats.org/officeDocument/2006/relationships/hyperlink" Target="https://rinkeby.etherscan.io/tx/0x44c5ede813dd86c38c478bec5c98116c9580b772ea8397898cecbe18c0b2ba20" TargetMode="External"/><Relationship Id="rId17" Type="http://schemas.openxmlformats.org/officeDocument/2006/relationships/hyperlink" Target="https://rinkeby.etherscan.io/tx/0x01b715c64c349dc0fd731daae4bef07d8fb46d48a507a27d5b25aa7293eecf5d" TargetMode="External"/><Relationship Id="rId25" Type="http://schemas.openxmlformats.org/officeDocument/2006/relationships/hyperlink" Target="https://rinkeby.etherscan.io/tx/0x82944725051ecf06211466fef8ecb6b6f80db93433418d507fb95f5d62620555" TargetMode="External"/><Relationship Id="rId2" Type="http://schemas.openxmlformats.org/officeDocument/2006/relationships/hyperlink" Target="https://rinkeby.etherscan.io/tx/0xb5b41423662b169e4b938d09730ecd9810b235a30b1d4083db45600c57c06ab4" TargetMode="External"/><Relationship Id="rId16" Type="http://schemas.openxmlformats.org/officeDocument/2006/relationships/hyperlink" Target="https://rinkeby.etherscan.io/tx/0x6c358218fbcb47105d15336cf81576be3f9d9c21919387092e05e33a5eda7214" TargetMode="External"/><Relationship Id="rId20" Type="http://schemas.openxmlformats.org/officeDocument/2006/relationships/hyperlink" Target="https://rinkeby.etherscan.io/tx/0x1616549b4e023d7061b9e094e9ae2eec7fefb1fe2e6ce5c8a2e5e321d6cb1f7f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rinkeby.etherscan.io/tx/0xe10e87d2161154cbb8dada78750e59d73d3b2a6e1c39801efb1088e7ff3c2e4d" TargetMode="External"/><Relationship Id="rId6" Type="http://schemas.openxmlformats.org/officeDocument/2006/relationships/hyperlink" Target="https://rinkeby.etherscan.io/tx/0x5d60fb1b276c08d6600e8078acbcadd2bb5b08f54babf97a2ebe87e97051a4f4" TargetMode="External"/><Relationship Id="rId11" Type="http://schemas.openxmlformats.org/officeDocument/2006/relationships/hyperlink" Target="https://rinkeby.etherscan.io/tx/0x46a9a01ca41cf61f201956ea227a0d801ac78d84478f9d95e4789e08b216b087" TargetMode="External"/><Relationship Id="rId24" Type="http://schemas.openxmlformats.org/officeDocument/2006/relationships/hyperlink" Target="https://rinkeby.etherscan.io/tx/0x5df24b539ce817faf51e1bb4128ea635f32684b0cecfd562ce472553ebd17fd3" TargetMode="External"/><Relationship Id="rId5" Type="http://schemas.openxmlformats.org/officeDocument/2006/relationships/hyperlink" Target="https://rinkeby.etherscan.io/tx/0x3625ee522183c342dbd3d7a44b5f5a93c934404f8c2f4a11521362d0d5b9eb0b" TargetMode="External"/><Relationship Id="rId15" Type="http://schemas.openxmlformats.org/officeDocument/2006/relationships/hyperlink" Target="https://rinkeby.etherscan.io/tx/0xcef78790fd50d6190d5789c3b5369a037e92e768c0e3018567cb2e0e311518cb" TargetMode="External"/><Relationship Id="rId23" Type="http://schemas.openxmlformats.org/officeDocument/2006/relationships/hyperlink" Target="https://rinkeby.etherscan.io/tx/0xa9a1fb8fe7ccaf3a94c7df0f9b8a5ddbe7b04ced23729558cf63033902503f6b" TargetMode="External"/><Relationship Id="rId28" Type="http://schemas.openxmlformats.org/officeDocument/2006/relationships/hyperlink" Target="https://rinkeby.etherscan.io/tx/0x72c8b957de524b535132b8a26f6dd1054ad47e5576ce15a7a0e0c3f3be525898" TargetMode="External"/><Relationship Id="rId10" Type="http://schemas.openxmlformats.org/officeDocument/2006/relationships/hyperlink" Target="https://rinkeby.etherscan.io/tx/0x5daa8cb8edc8af820409b9ec7e041c164ab37d6f654ab63f02b8c09876e9d4ea" TargetMode="External"/><Relationship Id="rId19" Type="http://schemas.openxmlformats.org/officeDocument/2006/relationships/hyperlink" Target="https://rinkeby.etherscan.io/tx/0xa3300cf902043052d9a058b4a864415655e01f1aa49b402f293b7c6f7d5af776" TargetMode="External"/><Relationship Id="rId4" Type="http://schemas.openxmlformats.org/officeDocument/2006/relationships/hyperlink" Target="https://rinkeby.etherscan.io/tx/0xa22e13802538bc44c2d3db860566f98b76d1a5211a9e4c4d33bded8d447f3631" TargetMode="External"/><Relationship Id="rId9" Type="http://schemas.openxmlformats.org/officeDocument/2006/relationships/hyperlink" Target="https://rinkeby.etherscan.io/tx/0xcaf34a54baa60ad9545cfac81a4ec014eadc2fa71cfd1e1122817ccb9a854573" TargetMode="External"/><Relationship Id="rId14" Type="http://schemas.openxmlformats.org/officeDocument/2006/relationships/hyperlink" Target="https://rinkeby.etherscan.io/tx/0xa5313a363fd565b19492c670ec8c3d520102901ab7ea87bb1373f1573e4f37d9" TargetMode="External"/><Relationship Id="rId22" Type="http://schemas.openxmlformats.org/officeDocument/2006/relationships/hyperlink" Target="https://rinkeby.etherscan.io/tx/0xf27116d992eedf9c1fa9078431c51009b26ea230bfb7f8c8c5f4e78ef9898539" TargetMode="External"/><Relationship Id="rId27" Type="http://schemas.openxmlformats.org/officeDocument/2006/relationships/hyperlink" Target="https://rinkeby.etherscan.io/tx/0xefe1e8ab2382548277dfa14fd69243971ade0e2ff3941c969ee4faddfbf36b5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20ED6-1C18-4499-96D9-D3EA84E9C042}">
  <dimension ref="A1:Q25"/>
  <sheetViews>
    <sheetView tabSelected="1" zoomScaleNormal="100" workbookViewId="0">
      <selection activeCell="D20" sqref="D20"/>
    </sheetView>
  </sheetViews>
  <sheetFormatPr defaultColWidth="9.6640625" defaultRowHeight="14.4" x14ac:dyDescent="0.3"/>
  <cols>
    <col min="1" max="1" width="9.6640625" style="1"/>
    <col min="2" max="4" width="15.5546875" style="1" customWidth="1"/>
    <col min="5" max="8" width="15.5546875" style="2" customWidth="1"/>
    <col min="9" max="9" width="15.5546875" style="3" customWidth="1"/>
    <col min="10" max="12" width="15.5546875" style="2" customWidth="1"/>
    <col min="13" max="13" width="16.21875" style="1" bestFit="1" customWidth="1"/>
    <col min="14" max="14" width="15.109375" style="27" customWidth="1"/>
    <col min="16" max="16" width="104.109375" style="24" bestFit="1" customWidth="1"/>
    <col min="17" max="17" width="107" style="24" bestFit="1" customWidth="1"/>
  </cols>
  <sheetData>
    <row r="1" spans="2:17" ht="15" thickBot="1" x14ac:dyDescent="0.35"/>
    <row r="2" spans="2:17" ht="15" thickBot="1" x14ac:dyDescent="0.35">
      <c r="B2" s="4" t="s">
        <v>12</v>
      </c>
      <c r="C2" s="4" t="s">
        <v>1</v>
      </c>
      <c r="D2" s="4" t="s">
        <v>3</v>
      </c>
      <c r="E2" s="21" t="s">
        <v>2</v>
      </c>
      <c r="F2" s="21"/>
      <c r="G2" s="21"/>
      <c r="H2" s="21"/>
      <c r="I2" s="21" t="s">
        <v>6</v>
      </c>
      <c r="J2" s="21"/>
      <c r="K2" s="21"/>
      <c r="L2" s="21"/>
    </row>
    <row r="3" spans="2:17" ht="15" thickBot="1" x14ac:dyDescent="0.35">
      <c r="B3" s="4" t="s">
        <v>0</v>
      </c>
      <c r="C3" s="4" t="s">
        <v>4</v>
      </c>
      <c r="D3" s="4" t="s">
        <v>5</v>
      </c>
      <c r="E3" s="5" t="s">
        <v>8</v>
      </c>
      <c r="F3" s="5" t="s">
        <v>7</v>
      </c>
      <c r="G3" s="5" t="s">
        <v>9</v>
      </c>
      <c r="H3" s="5" t="s">
        <v>11</v>
      </c>
      <c r="I3" s="5" t="s">
        <v>8</v>
      </c>
      <c r="J3" s="5" t="s">
        <v>7</v>
      </c>
      <c r="K3" s="5" t="s">
        <v>9</v>
      </c>
      <c r="L3" s="5" t="s">
        <v>11</v>
      </c>
      <c r="M3" s="25" t="s">
        <v>25</v>
      </c>
      <c r="N3" s="28" t="s">
        <v>41</v>
      </c>
      <c r="P3" s="26" t="s">
        <v>26</v>
      </c>
      <c r="Q3" s="26" t="s">
        <v>27</v>
      </c>
    </row>
    <row r="4" spans="2:17" x14ac:dyDescent="0.3">
      <c r="B4" s="6">
        <v>4</v>
      </c>
      <c r="C4" s="6">
        <v>1</v>
      </c>
      <c r="D4" s="8">
        <v>1</v>
      </c>
      <c r="E4" s="30">
        <v>1.0469999999999999</v>
      </c>
      <c r="F4" s="32">
        <f>E4/C4</f>
        <v>1.0469999999999999</v>
      </c>
      <c r="G4" s="32">
        <f>E4/D4/C4</f>
        <v>1.0469999999999999</v>
      </c>
      <c r="H4" s="33">
        <f>G4/B4</f>
        <v>0.26174999999999998</v>
      </c>
      <c r="I4" s="34">
        <v>1.24</v>
      </c>
      <c r="J4" s="10">
        <f>I4/C4</f>
        <v>1.24</v>
      </c>
      <c r="K4" s="10">
        <f>I4/C4/D4</f>
        <v>1.24</v>
      </c>
      <c r="L4" s="11">
        <f>K4/B4</f>
        <v>0.31</v>
      </c>
      <c r="M4" s="41" t="str">
        <f>IF(H4&gt;L4, "Bullet Proof", "Borromean")</f>
        <v>Borromean</v>
      </c>
      <c r="N4" s="35">
        <f>(L4-H4)/H4</f>
        <v>0.18433619866284628</v>
      </c>
      <c r="P4" s="23" t="s">
        <v>14</v>
      </c>
      <c r="Q4" s="23" t="s">
        <v>18</v>
      </c>
    </row>
    <row r="5" spans="2:17" x14ac:dyDescent="0.3">
      <c r="B5" s="7">
        <v>4</v>
      </c>
      <c r="C5" s="7">
        <v>1</v>
      </c>
      <c r="D5" s="9">
        <v>2</v>
      </c>
      <c r="E5" s="12">
        <f>$E$4*C5*D5</f>
        <v>2.0939999999999999</v>
      </c>
      <c r="F5" s="13">
        <f>E5/C5</f>
        <v>2.0939999999999999</v>
      </c>
      <c r="G5" s="13">
        <f>E5/D5/C5</f>
        <v>1.0469999999999999</v>
      </c>
      <c r="H5" s="14">
        <f>G5/B5</f>
        <v>0.26174999999999998</v>
      </c>
      <c r="I5" s="20">
        <v>1.897</v>
      </c>
      <c r="J5" s="19">
        <f>I5/C5</f>
        <v>1.897</v>
      </c>
      <c r="K5" s="19">
        <f>I5/C5/D5</f>
        <v>0.94850000000000001</v>
      </c>
      <c r="L5" s="22">
        <f>K5/B5</f>
        <v>0.237125</v>
      </c>
      <c r="M5" s="42" t="str">
        <f>IF(H5&gt;L5, "Bullet Proof", "Borromean")</f>
        <v>Bullet Proof</v>
      </c>
      <c r="N5" s="29">
        <f>(L5-H5)/H5</f>
        <v>-9.4078319006685701E-2</v>
      </c>
      <c r="P5" s="23" t="s">
        <v>13</v>
      </c>
      <c r="Q5" s="23" t="s">
        <v>18</v>
      </c>
    </row>
    <row r="6" spans="2:17" x14ac:dyDescent="0.3">
      <c r="B6" s="7">
        <v>4</v>
      </c>
      <c r="C6" s="7">
        <v>1</v>
      </c>
      <c r="D6" s="9">
        <v>4</v>
      </c>
      <c r="E6" s="12">
        <f t="shared" ref="E6:E14" si="0">$E$4*C6*D6</f>
        <v>4.1879999999999997</v>
      </c>
      <c r="F6" s="13">
        <f>E6/C6</f>
        <v>4.1879999999999997</v>
      </c>
      <c r="G6" s="13">
        <f>E6/D6/C6</f>
        <v>1.0469999999999999</v>
      </c>
      <c r="H6" s="14">
        <f>G6/B6</f>
        <v>0.26174999999999998</v>
      </c>
      <c r="I6" s="20">
        <v>3.0910000000000002</v>
      </c>
      <c r="J6" s="19">
        <f>I6/C6</f>
        <v>3.0910000000000002</v>
      </c>
      <c r="K6" s="19">
        <f>I6/C6/D6</f>
        <v>0.77275000000000005</v>
      </c>
      <c r="L6" s="22">
        <f>K6/B6</f>
        <v>0.19318750000000001</v>
      </c>
      <c r="M6" s="42" t="str">
        <f>IF(H6&gt;L6, "Bullet Proof", "Borromean")</f>
        <v>Bullet Proof</v>
      </c>
      <c r="N6" s="29">
        <f>(L6-H6)/H6</f>
        <v>-0.26193887297039148</v>
      </c>
      <c r="P6" s="23" t="s">
        <v>15</v>
      </c>
      <c r="Q6" s="23" t="s">
        <v>18</v>
      </c>
    </row>
    <row r="7" spans="2:17" x14ac:dyDescent="0.3">
      <c r="B7" s="7">
        <v>4</v>
      </c>
      <c r="C7" s="7">
        <v>1</v>
      </c>
      <c r="D7" s="9">
        <v>8</v>
      </c>
      <c r="E7" s="12">
        <f t="shared" si="0"/>
        <v>8.3759999999999994</v>
      </c>
      <c r="F7" s="13">
        <f>E7/C7</f>
        <v>8.3759999999999994</v>
      </c>
      <c r="G7" s="13">
        <f>E7/D7/C7</f>
        <v>1.0469999999999999</v>
      </c>
      <c r="H7" s="14">
        <f>G7/B7</f>
        <v>0.26174999999999998</v>
      </c>
      <c r="I7" s="20">
        <v>5.39</v>
      </c>
      <c r="J7" s="19">
        <f>I7/C7</f>
        <v>5.39</v>
      </c>
      <c r="K7" s="19">
        <f>I7/C7/D7</f>
        <v>0.67374999999999996</v>
      </c>
      <c r="L7" s="22">
        <f>K7/B7</f>
        <v>0.16843749999999999</v>
      </c>
      <c r="M7" s="42" t="str">
        <f>IF(H7&gt;L7, "Bullet Proof", "Borromean")</f>
        <v>Bullet Proof</v>
      </c>
      <c r="N7" s="29">
        <f>(L7-H7)/H7</f>
        <v>-0.356494746895893</v>
      </c>
      <c r="P7" s="23" t="s">
        <v>16</v>
      </c>
      <c r="Q7" s="23" t="s">
        <v>18</v>
      </c>
    </row>
    <row r="8" spans="2:17" x14ac:dyDescent="0.3">
      <c r="B8" s="7">
        <v>4</v>
      </c>
      <c r="C8" s="7">
        <v>2</v>
      </c>
      <c r="D8" s="9">
        <v>1</v>
      </c>
      <c r="E8" s="12">
        <f t="shared" si="0"/>
        <v>2.0939999999999999</v>
      </c>
      <c r="F8" s="13">
        <f>E8/C8</f>
        <v>1.0469999999999999</v>
      </c>
      <c r="G8" s="13">
        <f>E8/D8/C8</f>
        <v>1.0469999999999999</v>
      </c>
      <c r="H8" s="14">
        <f>G8/B8</f>
        <v>0.26174999999999998</v>
      </c>
      <c r="I8" s="20">
        <v>2.3530000000000002</v>
      </c>
      <c r="J8" s="19">
        <f>I8/C8</f>
        <v>1.1765000000000001</v>
      </c>
      <c r="K8" s="19">
        <f>I8/C8/D8</f>
        <v>1.1765000000000001</v>
      </c>
      <c r="L8" s="22">
        <f>K8/B8</f>
        <v>0.29412500000000003</v>
      </c>
      <c r="M8" s="40" t="str">
        <f>IF(H8&gt;L8, "Bullet Proof", "Borromean")</f>
        <v>Borromean</v>
      </c>
      <c r="N8" s="36">
        <f>(L8-H8)/H8</f>
        <v>0.1236867239732571</v>
      </c>
      <c r="P8" s="23" t="s">
        <v>17</v>
      </c>
      <c r="Q8" s="23" t="s">
        <v>18</v>
      </c>
    </row>
    <row r="9" spans="2:17" x14ac:dyDescent="0.3">
      <c r="B9" s="7">
        <v>4</v>
      </c>
      <c r="C9" s="7">
        <v>2</v>
      </c>
      <c r="D9" s="9">
        <v>2</v>
      </c>
      <c r="E9" s="12">
        <f t="shared" si="0"/>
        <v>4.1879999999999997</v>
      </c>
      <c r="F9" s="13">
        <f>E9/C9</f>
        <v>2.0939999999999999</v>
      </c>
      <c r="G9" s="13">
        <f>E9/D9/C9</f>
        <v>1.0469999999999999</v>
      </c>
      <c r="H9" s="14">
        <f>G9/B9</f>
        <v>0.26174999999999998</v>
      </c>
      <c r="I9" s="20">
        <v>3.3119999999999998</v>
      </c>
      <c r="J9" s="19">
        <f>I9/C9</f>
        <v>1.6559999999999999</v>
      </c>
      <c r="K9" s="19">
        <f>I9/C9/D9</f>
        <v>0.82799999999999996</v>
      </c>
      <c r="L9" s="22">
        <f>K9/B9</f>
        <v>0.20699999999999999</v>
      </c>
      <c r="M9" s="42" t="str">
        <f>IF(H9&gt;L9, "Bullet Proof", "Borromean")</f>
        <v>Bullet Proof</v>
      </c>
      <c r="N9" s="29">
        <f>(L9-H9)/H9</f>
        <v>-0.20916905444126074</v>
      </c>
      <c r="P9" s="23" t="s">
        <v>19</v>
      </c>
      <c r="Q9" s="23" t="s">
        <v>18</v>
      </c>
    </row>
    <row r="10" spans="2:17" x14ac:dyDescent="0.3">
      <c r="B10" s="7">
        <v>4</v>
      </c>
      <c r="C10" s="7">
        <v>2</v>
      </c>
      <c r="D10" s="9">
        <v>4</v>
      </c>
      <c r="E10" s="12">
        <f t="shared" si="0"/>
        <v>8.3759999999999994</v>
      </c>
      <c r="F10" s="13">
        <f>E10/C10</f>
        <v>4.1879999999999997</v>
      </c>
      <c r="G10" s="13">
        <f>E10/D10/C10</f>
        <v>1.0469999999999999</v>
      </c>
      <c r="H10" s="14">
        <f>G10/B10</f>
        <v>0.26174999999999998</v>
      </c>
      <c r="I10" s="20">
        <v>5.0090000000000003</v>
      </c>
      <c r="J10" s="19">
        <f>I10/C10</f>
        <v>2.5045000000000002</v>
      </c>
      <c r="K10" s="19">
        <f>I10/C10/D10</f>
        <v>0.62612500000000004</v>
      </c>
      <c r="L10" s="22">
        <f>K10/B10</f>
        <v>0.15653125000000001</v>
      </c>
      <c r="M10" s="42" t="str">
        <f>IF(H10&gt;L10, "Bullet Proof", "Borromean")</f>
        <v>Bullet Proof</v>
      </c>
      <c r="N10" s="29">
        <f>(L10-H10)/H10</f>
        <v>-0.40198185291308491</v>
      </c>
      <c r="P10" s="23" t="s">
        <v>20</v>
      </c>
      <c r="Q10" s="23" t="s">
        <v>18</v>
      </c>
    </row>
    <row r="11" spans="2:17" x14ac:dyDescent="0.3">
      <c r="B11" s="7">
        <v>4</v>
      </c>
      <c r="C11" s="7">
        <v>2</v>
      </c>
      <c r="D11" s="9">
        <v>8</v>
      </c>
      <c r="E11" s="12">
        <f t="shared" si="0"/>
        <v>16.751999999999999</v>
      </c>
      <c r="F11" s="13">
        <f>E11/C11</f>
        <v>8.3759999999999994</v>
      </c>
      <c r="G11" s="13">
        <f>E11/D11/C11</f>
        <v>1.0469999999999999</v>
      </c>
      <c r="H11" s="14">
        <f>G11/B11</f>
        <v>0.26174999999999998</v>
      </c>
      <c r="I11" s="38" t="s">
        <v>10</v>
      </c>
      <c r="J11" s="37" t="s">
        <v>10</v>
      </c>
      <c r="K11" s="37" t="s">
        <v>10</v>
      </c>
      <c r="L11" s="39" t="s">
        <v>10</v>
      </c>
      <c r="M11" s="40" t="str">
        <f>IF(H11&gt;L11, "Bullet Proof", "Borromean")</f>
        <v>Borromean</v>
      </c>
      <c r="N11" s="37" t="s">
        <v>10</v>
      </c>
      <c r="P11" s="23" t="s">
        <v>21</v>
      </c>
      <c r="Q11" s="23" t="s">
        <v>18</v>
      </c>
    </row>
    <row r="12" spans="2:17" x14ac:dyDescent="0.3">
      <c r="B12" s="7">
        <v>4</v>
      </c>
      <c r="C12" s="7">
        <v>4</v>
      </c>
      <c r="D12" s="9">
        <v>1</v>
      </c>
      <c r="E12" s="12">
        <f t="shared" si="0"/>
        <v>4.1879999999999997</v>
      </c>
      <c r="F12" s="13">
        <f>E12/C12</f>
        <v>1.0469999999999999</v>
      </c>
      <c r="G12" s="13">
        <f>E12/D12/C12</f>
        <v>1.0469999999999999</v>
      </c>
      <c r="H12" s="14">
        <f>G12/B12</f>
        <v>0.26174999999999998</v>
      </c>
      <c r="I12" s="20">
        <v>4.0960000000000001</v>
      </c>
      <c r="J12" s="19">
        <f>I12/C12</f>
        <v>1.024</v>
      </c>
      <c r="K12" s="19">
        <f>I12/C12/D12</f>
        <v>1.024</v>
      </c>
      <c r="L12" s="22">
        <f>K12/B12</f>
        <v>0.25600000000000001</v>
      </c>
      <c r="M12" s="42" t="str">
        <f>IF(H12&gt;L12, "Bullet Proof", "Borromean")</f>
        <v>Bullet Proof</v>
      </c>
      <c r="N12" s="29">
        <f>(L12-H12)/H12</f>
        <v>-2.196752626552045E-2</v>
      </c>
      <c r="P12" s="23" t="s">
        <v>22</v>
      </c>
      <c r="Q12" s="23" t="s">
        <v>18</v>
      </c>
    </row>
    <row r="13" spans="2:17" x14ac:dyDescent="0.3">
      <c r="B13" s="7">
        <v>4</v>
      </c>
      <c r="C13" s="7">
        <v>4</v>
      </c>
      <c r="D13" s="9">
        <v>2</v>
      </c>
      <c r="E13" s="12">
        <f t="shared" si="0"/>
        <v>8.3759999999999994</v>
      </c>
      <c r="F13" s="13">
        <f>E13/C13</f>
        <v>2.0939999999999999</v>
      </c>
      <c r="G13" s="13">
        <f>E13/D13/C13</f>
        <v>1.0469999999999999</v>
      </c>
      <c r="H13" s="14">
        <f>G13/B13</f>
        <v>0.26174999999999998</v>
      </c>
      <c r="I13" s="20">
        <v>5.6609999999999996</v>
      </c>
      <c r="J13" s="19">
        <f>I13/C13</f>
        <v>1.4152499999999999</v>
      </c>
      <c r="K13" s="19">
        <f>I13/C13/D13</f>
        <v>0.70762499999999995</v>
      </c>
      <c r="L13" s="22">
        <f>K13/B13</f>
        <v>0.17690624999999999</v>
      </c>
      <c r="M13" s="42" t="str">
        <f>IF(H13&gt;L13, "Bullet Proof", "Borromean")</f>
        <v>Bullet Proof</v>
      </c>
      <c r="N13" s="29">
        <f>(L13-H13)/H13</f>
        <v>-0.3241404011461318</v>
      </c>
      <c r="P13" s="23" t="s">
        <v>23</v>
      </c>
      <c r="Q13" s="23" t="s">
        <v>18</v>
      </c>
    </row>
    <row r="14" spans="2:17" x14ac:dyDescent="0.3">
      <c r="B14" s="7">
        <v>4</v>
      </c>
      <c r="C14" s="7">
        <v>4</v>
      </c>
      <c r="D14" s="9">
        <v>4</v>
      </c>
      <c r="E14" s="12">
        <f t="shared" si="0"/>
        <v>16.751999999999999</v>
      </c>
      <c r="F14" s="13">
        <f>E14/C14</f>
        <v>4.1879999999999997</v>
      </c>
      <c r="G14" s="13">
        <f>E14/D14/C14</f>
        <v>1.0469999999999999</v>
      </c>
      <c r="H14" s="14">
        <f>G14/B14</f>
        <v>0.26174999999999998</v>
      </c>
      <c r="I14" s="38" t="s">
        <v>10</v>
      </c>
      <c r="J14" s="37" t="s">
        <v>10</v>
      </c>
      <c r="K14" s="37" t="s">
        <v>10</v>
      </c>
      <c r="L14" s="39" t="s">
        <v>10</v>
      </c>
      <c r="M14" s="40" t="str">
        <f>IF(H14&gt;L14, "Bullet Proof", "Borromean")</f>
        <v>Borromean</v>
      </c>
      <c r="N14" s="37" t="s">
        <v>10</v>
      </c>
      <c r="P14" s="23" t="s">
        <v>24</v>
      </c>
      <c r="Q14" s="23" t="s">
        <v>18</v>
      </c>
    </row>
    <row r="15" spans="2:17" x14ac:dyDescent="0.3">
      <c r="B15" s="7">
        <v>8</v>
      </c>
      <c r="C15" s="7">
        <v>1</v>
      </c>
      <c r="D15" s="9">
        <v>1</v>
      </c>
      <c r="E15" s="31">
        <v>2.02</v>
      </c>
      <c r="F15" s="19">
        <f>E15/C15</f>
        <v>2.02</v>
      </c>
      <c r="G15" s="19">
        <f>E15/D15/C15</f>
        <v>2.02</v>
      </c>
      <c r="H15" s="22">
        <f>G15/B15</f>
        <v>0.2525</v>
      </c>
      <c r="I15" s="18">
        <v>1.7709999999999999</v>
      </c>
      <c r="J15" s="19">
        <f>I15/C15</f>
        <v>1.7709999999999999</v>
      </c>
      <c r="K15" s="19">
        <f>I15/C15/D15</f>
        <v>1.7709999999999999</v>
      </c>
      <c r="L15" s="22">
        <f>K15/B15</f>
        <v>0.22137499999999999</v>
      </c>
      <c r="M15" s="42" t="str">
        <f>IF(H15&gt;L15, "Bullet Proof", "Borromean")</f>
        <v>Bullet Proof</v>
      </c>
      <c r="N15" s="29">
        <f>(L15-H15)/H15</f>
        <v>-0.12326732673267332</v>
      </c>
      <c r="P15" s="23" t="s">
        <v>29</v>
      </c>
      <c r="Q15" s="23" t="s">
        <v>28</v>
      </c>
    </row>
    <row r="16" spans="2:17" x14ac:dyDescent="0.3">
      <c r="B16" s="7">
        <v>8</v>
      </c>
      <c r="C16" s="7">
        <v>1</v>
      </c>
      <c r="D16" s="9">
        <v>2</v>
      </c>
      <c r="E16" s="12">
        <f>$E$15*C16*D16</f>
        <v>4.04</v>
      </c>
      <c r="F16" s="13">
        <f>E16/C16</f>
        <v>4.04</v>
      </c>
      <c r="G16" s="13">
        <f>E16/D16/C16</f>
        <v>2.02</v>
      </c>
      <c r="H16" s="14">
        <f>G16/B16</f>
        <v>0.2525</v>
      </c>
      <c r="I16" s="18">
        <v>2.831</v>
      </c>
      <c r="J16" s="19">
        <f>I16/C16</f>
        <v>2.831</v>
      </c>
      <c r="K16" s="19">
        <f>I16/C16/D16</f>
        <v>1.4155</v>
      </c>
      <c r="L16" s="22">
        <f>K16/B16</f>
        <v>0.1769375</v>
      </c>
      <c r="M16" s="42" t="str">
        <f>IF(H16&gt;L16, "Bullet Proof", "Borromean")</f>
        <v>Bullet Proof</v>
      </c>
      <c r="N16" s="29">
        <f>(L16-H16)/H16</f>
        <v>-0.29925742574257425</v>
      </c>
      <c r="P16" s="23" t="s">
        <v>30</v>
      </c>
      <c r="Q16" s="23" t="s">
        <v>28</v>
      </c>
    </row>
    <row r="17" spans="2:17" x14ac:dyDescent="0.3">
      <c r="B17" s="7">
        <v>8</v>
      </c>
      <c r="C17" s="7">
        <v>1</v>
      </c>
      <c r="D17" s="9">
        <v>4</v>
      </c>
      <c r="E17" s="12">
        <f t="shared" ref="E17:E20" si="1">$E$15*C17*D17</f>
        <v>8.08</v>
      </c>
      <c r="F17" s="13">
        <f>E17/C17</f>
        <v>8.08</v>
      </c>
      <c r="G17" s="13">
        <f>E17/D17/C17</f>
        <v>2.02</v>
      </c>
      <c r="H17" s="14">
        <f>G17/B17</f>
        <v>0.2525</v>
      </c>
      <c r="I17" s="18">
        <v>4.8650000000000002</v>
      </c>
      <c r="J17" s="19">
        <f>I17/C17</f>
        <v>4.8650000000000002</v>
      </c>
      <c r="K17" s="19">
        <f>I17/C17/D17</f>
        <v>1.2162500000000001</v>
      </c>
      <c r="L17" s="22">
        <f>K17/B17</f>
        <v>0.15203125000000001</v>
      </c>
      <c r="M17" s="42" t="str">
        <f>IF(H17&gt;L17, "Bullet Proof", "Borromean")</f>
        <v>Bullet Proof</v>
      </c>
      <c r="N17" s="29">
        <f>(L17-H17)/H17</f>
        <v>-0.39789603960396036</v>
      </c>
      <c r="P17" s="23" t="s">
        <v>31</v>
      </c>
      <c r="Q17" s="23" t="s">
        <v>28</v>
      </c>
    </row>
    <row r="18" spans="2:17" x14ac:dyDescent="0.3">
      <c r="B18" s="7">
        <v>8</v>
      </c>
      <c r="C18" s="7">
        <v>2</v>
      </c>
      <c r="D18" s="9">
        <v>1</v>
      </c>
      <c r="E18" s="12">
        <f t="shared" si="1"/>
        <v>4.04</v>
      </c>
      <c r="F18" s="13">
        <f>E18/C18</f>
        <v>2.02</v>
      </c>
      <c r="G18" s="13">
        <f>E18/D18/C18</f>
        <v>2.02</v>
      </c>
      <c r="H18" s="14">
        <f>G18/B18</f>
        <v>0.2525</v>
      </c>
      <c r="I18" s="18">
        <v>3.0710000000000002</v>
      </c>
      <c r="J18" s="19">
        <f>I18/C18</f>
        <v>1.5355000000000001</v>
      </c>
      <c r="K18" s="19">
        <f>I18/C18/D18</f>
        <v>1.5355000000000001</v>
      </c>
      <c r="L18" s="22">
        <f>K18/B18</f>
        <v>0.19193750000000001</v>
      </c>
      <c r="M18" s="42" t="str">
        <f>IF(H18&gt;L18, "Bullet Proof", "Borromean")</f>
        <v>Bullet Proof</v>
      </c>
      <c r="N18" s="29">
        <f>(L18-H18)/H18</f>
        <v>-0.23985148514851481</v>
      </c>
      <c r="P18" s="23" t="s">
        <v>32</v>
      </c>
      <c r="Q18" s="23" t="s">
        <v>28</v>
      </c>
    </row>
    <row r="19" spans="2:17" x14ac:dyDescent="0.3">
      <c r="B19" s="7">
        <v>8</v>
      </c>
      <c r="C19" s="7">
        <v>2</v>
      </c>
      <c r="D19" s="9">
        <v>2</v>
      </c>
      <c r="E19" s="12">
        <f t="shared" si="1"/>
        <v>8.08</v>
      </c>
      <c r="F19" s="13">
        <f>E19/C19</f>
        <v>4.04</v>
      </c>
      <c r="G19" s="13">
        <f>E19/D19/C19</f>
        <v>2.02</v>
      </c>
      <c r="H19" s="14">
        <f>G19/B19</f>
        <v>0.2525</v>
      </c>
      <c r="I19" s="18">
        <v>4.4889999999999999</v>
      </c>
      <c r="J19" s="19">
        <f>I19/C19</f>
        <v>2.2444999999999999</v>
      </c>
      <c r="K19" s="19">
        <f>I19/C19/D19</f>
        <v>1.12225</v>
      </c>
      <c r="L19" s="22">
        <f>K19/B19</f>
        <v>0.14028125</v>
      </c>
      <c r="M19" s="42" t="str">
        <f>IF(H19&gt;L19, "Bullet Proof", "Borromean")</f>
        <v>Bullet Proof</v>
      </c>
      <c r="N19" s="29">
        <f>(L19-H19)/H19</f>
        <v>-0.44443069306930694</v>
      </c>
      <c r="P19" s="23" t="s">
        <v>33</v>
      </c>
      <c r="Q19" s="23" t="s">
        <v>28</v>
      </c>
    </row>
    <row r="20" spans="2:17" x14ac:dyDescent="0.3">
      <c r="B20" s="7">
        <v>8</v>
      </c>
      <c r="C20" s="7">
        <v>4</v>
      </c>
      <c r="D20" s="9">
        <v>1</v>
      </c>
      <c r="E20" s="12">
        <f t="shared" si="1"/>
        <v>8.08</v>
      </c>
      <c r="F20" s="13">
        <f>E20/C20</f>
        <v>2.02</v>
      </c>
      <c r="G20" s="13">
        <f>E20/D20/C20</f>
        <v>2.02</v>
      </c>
      <c r="H20" s="14">
        <f>G20/B20</f>
        <v>0.2525</v>
      </c>
      <c r="I20" s="18">
        <v>5.1609999999999996</v>
      </c>
      <c r="J20" s="19">
        <f>I20/C20</f>
        <v>1.2902499999999999</v>
      </c>
      <c r="K20" s="19">
        <f>I20/C20/D20</f>
        <v>1.2902499999999999</v>
      </c>
      <c r="L20" s="22">
        <f>K20/B20</f>
        <v>0.16128124999999999</v>
      </c>
      <c r="M20" s="42" t="str">
        <f>IF(H20&gt;L20, "Bullet Proof", "Borromean")</f>
        <v>Bullet Proof</v>
      </c>
      <c r="N20" s="29">
        <f>(L20-H20)/H20</f>
        <v>-0.36126237623762381</v>
      </c>
      <c r="P20" s="23" t="s">
        <v>31</v>
      </c>
      <c r="Q20" s="23" t="s">
        <v>28</v>
      </c>
    </row>
    <row r="21" spans="2:17" x14ac:dyDescent="0.3">
      <c r="B21" s="7">
        <v>16</v>
      </c>
      <c r="C21" s="7">
        <v>1</v>
      </c>
      <c r="D21" s="9">
        <v>1</v>
      </c>
      <c r="E21" s="15">
        <v>3.9649999999999999</v>
      </c>
      <c r="F21" s="16">
        <f>E21/C21</f>
        <v>3.9649999999999999</v>
      </c>
      <c r="G21" s="16">
        <f>E21/D21/C21</f>
        <v>3.9649999999999999</v>
      </c>
      <c r="H21" s="17">
        <f>G21/B21</f>
        <v>0.24781249999999999</v>
      </c>
      <c r="I21" s="18">
        <v>2.7080000000000002</v>
      </c>
      <c r="J21" s="19">
        <f>I21/C21</f>
        <v>2.7080000000000002</v>
      </c>
      <c r="K21" s="19">
        <f>I21/C21/D21</f>
        <v>2.7080000000000002</v>
      </c>
      <c r="L21" s="22">
        <f>K21/B21</f>
        <v>0.16925000000000001</v>
      </c>
      <c r="M21" s="42" t="str">
        <f>IF(H21&gt;L21, "Bullet Proof", "Borromean")</f>
        <v>Bullet Proof</v>
      </c>
      <c r="N21" s="29">
        <f>(L21-H21)/H21</f>
        <v>-0.31702395964691038</v>
      </c>
      <c r="P21" s="23" t="s">
        <v>35</v>
      </c>
      <c r="Q21" s="23" t="s">
        <v>34</v>
      </c>
    </row>
    <row r="22" spans="2:17" x14ac:dyDescent="0.3">
      <c r="B22" s="7">
        <v>16</v>
      </c>
      <c r="C22" s="7">
        <v>1</v>
      </c>
      <c r="D22" s="9">
        <v>2</v>
      </c>
      <c r="E22" s="12">
        <f>$E$21*C22*D22</f>
        <v>7.93</v>
      </c>
      <c r="F22" s="13">
        <f>E22/C22</f>
        <v>7.93</v>
      </c>
      <c r="G22" s="13">
        <f>E22/D22/C22</f>
        <v>3.9649999999999999</v>
      </c>
      <c r="H22" s="14">
        <f>G22/B22</f>
        <v>0.24781249999999999</v>
      </c>
      <c r="I22" s="18">
        <v>4.609</v>
      </c>
      <c r="J22" s="19">
        <f>I22/C22</f>
        <v>4.609</v>
      </c>
      <c r="K22" s="19">
        <f>I22/C22/D22</f>
        <v>2.3045</v>
      </c>
      <c r="L22" s="22">
        <f>K22/B22</f>
        <v>0.14403125</v>
      </c>
      <c r="M22" s="42" t="str">
        <f>IF(H22&gt;L22, "Bullet Proof", "Borromean")</f>
        <v>Bullet Proof</v>
      </c>
      <c r="N22" s="29">
        <f>(L22-H22)/H22</f>
        <v>-0.41878940731399744</v>
      </c>
      <c r="P22" s="23" t="s">
        <v>36</v>
      </c>
      <c r="Q22" s="23" t="s">
        <v>34</v>
      </c>
    </row>
    <row r="23" spans="2:17" x14ac:dyDescent="0.3">
      <c r="B23" s="7">
        <v>16</v>
      </c>
      <c r="C23" s="7">
        <v>2</v>
      </c>
      <c r="D23" s="9">
        <v>1</v>
      </c>
      <c r="E23" s="12">
        <f t="shared" ref="E23:E24" si="2">$E$21*C23*D23</f>
        <v>7.93</v>
      </c>
      <c r="F23" s="13">
        <f>E23/C23</f>
        <v>3.9649999999999999</v>
      </c>
      <c r="G23" s="13">
        <f>E23/D23/C23</f>
        <v>3.9649999999999999</v>
      </c>
      <c r="H23" s="14">
        <f>G23/B23</f>
        <v>0.24781249999999999</v>
      </c>
      <c r="I23" s="18">
        <v>4.2519999999999998</v>
      </c>
      <c r="J23" s="19">
        <f>I23/C23</f>
        <v>2.1259999999999999</v>
      </c>
      <c r="K23" s="19">
        <f>I23/C23/D23</f>
        <v>2.1259999999999999</v>
      </c>
      <c r="L23" s="22">
        <f>K23/B23</f>
        <v>0.13287499999999999</v>
      </c>
      <c r="M23" s="42" t="str">
        <f>IF(H23&gt;L23, "Bullet Proof", "Borromean")</f>
        <v>Bullet Proof</v>
      </c>
      <c r="N23" s="29">
        <f>(L23-H23)/H23</f>
        <v>-0.46380832282471629</v>
      </c>
      <c r="P23" s="23" t="s">
        <v>37</v>
      </c>
      <c r="Q23" s="23" t="s">
        <v>34</v>
      </c>
    </row>
    <row r="24" spans="2:17" x14ac:dyDescent="0.3">
      <c r="B24" s="7">
        <v>16</v>
      </c>
      <c r="C24" s="7">
        <v>2</v>
      </c>
      <c r="D24" s="9">
        <v>2</v>
      </c>
      <c r="E24" s="12">
        <f t="shared" si="2"/>
        <v>15.86</v>
      </c>
      <c r="F24" s="13">
        <f>E24/C24</f>
        <v>7.93</v>
      </c>
      <c r="G24" s="13">
        <f>E24/D24/C24</f>
        <v>3.9649999999999999</v>
      </c>
      <c r="H24" s="14">
        <f>G24/B24</f>
        <v>0.24781249999999999</v>
      </c>
      <c r="I24" s="18">
        <v>6.65</v>
      </c>
      <c r="J24" s="19">
        <f>I24/C24</f>
        <v>3.3250000000000002</v>
      </c>
      <c r="K24" s="19">
        <f>I24/C24/D24</f>
        <v>1.6625000000000001</v>
      </c>
      <c r="L24" s="22">
        <f>K24/B24</f>
        <v>0.10390625000000001</v>
      </c>
      <c r="M24" s="42" t="str">
        <f>IF(H24&gt;L24, "Bullet Proof", "Borromean")</f>
        <v>Bullet Proof</v>
      </c>
      <c r="N24" s="29">
        <f>(L24-H24)/H24</f>
        <v>-0.58070617906683475</v>
      </c>
      <c r="P24" s="23" t="s">
        <v>38</v>
      </c>
      <c r="Q24" s="23" t="s">
        <v>34</v>
      </c>
    </row>
    <row r="25" spans="2:17" x14ac:dyDescent="0.3">
      <c r="B25" s="7">
        <v>32</v>
      </c>
      <c r="C25" s="7">
        <v>1</v>
      </c>
      <c r="D25" s="9">
        <v>1</v>
      </c>
      <c r="E25" s="38" t="s">
        <v>10</v>
      </c>
      <c r="F25" s="37" t="s">
        <v>10</v>
      </c>
      <c r="G25" s="37" t="s">
        <v>10</v>
      </c>
      <c r="H25" s="39" t="s">
        <v>10</v>
      </c>
      <c r="I25" s="20">
        <v>4.4779999999999998</v>
      </c>
      <c r="J25" s="19">
        <f>I25/C25</f>
        <v>4.4779999999999998</v>
      </c>
      <c r="K25" s="19">
        <f>I25/C25/D25</f>
        <v>4.4779999999999998</v>
      </c>
      <c r="L25" s="22">
        <f>K25/B25</f>
        <v>0.13993749999999999</v>
      </c>
      <c r="M25" s="42" t="str">
        <f>IF(H25&gt;L25, "Bullet Proof", "Borromean")</f>
        <v>Bullet Proof</v>
      </c>
      <c r="N25" s="29" t="s">
        <v>42</v>
      </c>
      <c r="P25" s="23" t="s">
        <v>40</v>
      </c>
      <c r="Q25" s="23" t="s">
        <v>39</v>
      </c>
    </row>
  </sheetData>
  <sortState ref="B4:Q25">
    <sortCondition ref="B4:B25"/>
    <sortCondition ref="C4:C25"/>
    <sortCondition ref="D4:D25"/>
  </sortState>
  <mergeCells count="2">
    <mergeCell ref="I2:L2"/>
    <mergeCell ref="E2:H2"/>
  </mergeCells>
  <hyperlinks>
    <hyperlink ref="P5" r:id="rId1" xr:uid="{BEF8E99C-93CF-4941-8652-191781400C1D}"/>
    <hyperlink ref="P4" r:id="rId2" xr:uid="{3A43E1FB-B59D-4508-92FB-576764E3BDE4}"/>
    <hyperlink ref="Q4" r:id="rId3" xr:uid="{551603B1-EA45-4BE1-B5E8-291D8EFDD22E}"/>
    <hyperlink ref="P6" r:id="rId4" xr:uid="{6572FC2F-AF28-4A3E-86F0-5CD5D181C74F}"/>
    <hyperlink ref="P7" r:id="rId5" xr:uid="{08CD3A9C-F02F-45C1-92E0-6F3222620EBD}"/>
    <hyperlink ref="P8" r:id="rId6" xr:uid="{02D6F5E0-EFE4-4497-9FB5-D3E4E895BA73}"/>
    <hyperlink ref="P9" r:id="rId7" xr:uid="{533D91A4-7EB0-4916-8FC4-74D125F129D1}"/>
    <hyperlink ref="P10" r:id="rId8" xr:uid="{21E31597-09A1-40D8-A8CD-B7E80D94BC06}"/>
    <hyperlink ref="P11" r:id="rId9" xr:uid="{A0E22536-3557-4B84-A470-5D96DC0F6A18}"/>
    <hyperlink ref="P12" r:id="rId10" xr:uid="{787C174E-8B06-43A4-A388-1C29839B84E5}"/>
    <hyperlink ref="P13" r:id="rId11" xr:uid="{5AB7BD9C-DBCE-48B5-9C95-75DE2DE569CA}"/>
    <hyperlink ref="P14" r:id="rId12" xr:uid="{8E517FE4-C5B4-4C1E-8106-E41D173A44C1}"/>
    <hyperlink ref="Q15" r:id="rId13" xr:uid="{675CCCFC-A3B2-4BC7-A757-1CFB9F3D1A34}"/>
    <hyperlink ref="P15" r:id="rId14" xr:uid="{C7AF6372-011B-444F-B23B-7C83F5BBACCC}"/>
    <hyperlink ref="P16" r:id="rId15" xr:uid="{BA574613-E8B1-4AEE-BB58-D706D31109AB}"/>
    <hyperlink ref="P17" r:id="rId16" xr:uid="{EA53C5DC-B465-4D81-9057-4275FBE5AD84}"/>
    <hyperlink ref="P18" r:id="rId17" xr:uid="{4EA2C91E-7FEE-4B17-8DCF-C3B0C02F205E}"/>
    <hyperlink ref="P20" r:id="rId18" xr:uid="{54626637-65E9-4863-AEFA-CF5310FC5493}"/>
    <hyperlink ref="P19" r:id="rId19" xr:uid="{715EE7C6-B29A-4D2F-A9D5-3056A78B0D70}"/>
    <hyperlink ref="Q21" r:id="rId20" xr:uid="{A05D2B55-E0CA-4167-8928-A8EC0B36C192}"/>
    <hyperlink ref="Q5:Q9" r:id="rId21" display="https://rinkeby.etherscan.io/tx/0x2c8af8f6ceb3c08bd6365f7842f5e163d361cf638895f1d448fab0a33bc87794" xr:uid="{816BE463-DA25-4AF1-A9B6-039B718E7620}"/>
    <hyperlink ref="Q16:Q25" r:id="rId22" display="https://rinkeby.etherscan.io/tx/0xf27116d992eedf9c1fa9078431c51009b26ea230bfb7f8c8c5f4e78ef9898539" xr:uid="{418D784B-AF7B-4750-8F2D-BEFB2E249A36}"/>
    <hyperlink ref="P21" r:id="rId23" xr:uid="{A0DEB8DC-5BE8-4DDE-BC75-AECDB013C834}"/>
    <hyperlink ref="P22" r:id="rId24" xr:uid="{4D153F1C-2E6C-4CD6-908D-19AB9DE160B7}"/>
    <hyperlink ref="P23" r:id="rId25" xr:uid="{64C3B049-A36F-4B1C-BD0E-30DB932EEAF5}"/>
    <hyperlink ref="P24" r:id="rId26" xr:uid="{DE9B002B-8DD9-4B22-B907-68C9D14C140A}"/>
    <hyperlink ref="Q25" r:id="rId27" xr:uid="{B1733898-9695-49EF-9679-34E2401E292B}"/>
    <hyperlink ref="P25" r:id="rId28" xr:uid="{6AE4EE5E-1AAC-43EB-AA87-56B55F752BCE}"/>
  </hyperlinks>
  <pageMargins left="0.7" right="0.7" top="0.75" bottom="0.75" header="0.3" footer="0.3"/>
  <pageSetup orientation="portrait" horizontalDpi="0" verticalDpi="0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Measured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LeGreve</dc:creator>
  <cp:lastModifiedBy>Andrew LeGreve</cp:lastModifiedBy>
  <dcterms:created xsi:type="dcterms:W3CDTF">2018-05-10T15:01:17Z</dcterms:created>
  <dcterms:modified xsi:type="dcterms:W3CDTF">2018-05-14T21:50:17Z</dcterms:modified>
</cp:coreProperties>
</file>