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idblu1992\Documents\GitHub\ethereum\RingCTToken\other\"/>
    </mc:Choice>
  </mc:AlternateContent>
  <xr:revisionPtr revIDLastSave="0" documentId="13_ncr:1_{B6F31CB1-300C-4B18-A2A3-DF6C539A02BF}" xr6:coauthVersionLast="32" xr6:coauthVersionMax="32" xr10:uidLastSave="{00000000-0000-0000-0000-000000000000}"/>
  <bookViews>
    <workbookView xWindow="0" yWindow="0" windowWidth="10572" windowHeight="4956" xr2:uid="{B52E8722-F355-4D15-980D-FAF5651C79FA}"/>
  </bookViews>
  <sheets>
    <sheet name="Measured" sheetId="1" r:id="rId1"/>
    <sheet name="Theoretical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F7" i="1" s="1"/>
  <c r="F4" i="1"/>
  <c r="F5" i="1"/>
  <c r="F6" i="1"/>
  <c r="D8" i="1" l="1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7" i="2"/>
  <c r="I8" i="2"/>
  <c r="I9" i="2"/>
  <c r="I10" i="2"/>
  <c r="I11" i="2"/>
  <c r="I12" i="2"/>
  <c r="I13" i="2"/>
  <c r="I14" i="2"/>
  <c r="I6" i="2"/>
  <c r="H25" i="2"/>
  <c r="H43" i="2" s="1"/>
  <c r="H26" i="2"/>
  <c r="H44" i="2" s="1"/>
  <c r="H27" i="2"/>
  <c r="H28" i="2"/>
  <c r="H29" i="2"/>
  <c r="H47" i="2" s="1"/>
  <c r="H30" i="2"/>
  <c r="H48" i="2" s="1"/>
  <c r="H31" i="2"/>
  <c r="H32" i="2"/>
  <c r="H33" i="2"/>
  <c r="H51" i="2" s="1"/>
  <c r="H34" i="2"/>
  <c r="H52" i="2" s="1"/>
  <c r="H35" i="2"/>
  <c r="H36" i="2"/>
  <c r="H37" i="2"/>
  <c r="H55" i="2" s="1"/>
  <c r="H38" i="2"/>
  <c r="H56" i="2" s="1"/>
  <c r="H39" i="2"/>
  <c r="H40" i="2"/>
  <c r="H41" i="2"/>
  <c r="H59" i="2" s="1"/>
  <c r="H42" i="2"/>
  <c r="H45" i="2"/>
  <c r="H46" i="2"/>
  <c r="H49" i="2"/>
  <c r="H50" i="2"/>
  <c r="H53" i="2"/>
  <c r="H54" i="2"/>
  <c r="H57" i="2"/>
  <c r="H58" i="2"/>
  <c r="H24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7" i="2"/>
  <c r="H8" i="2"/>
  <c r="H9" i="2"/>
  <c r="H6" i="2"/>
  <c r="F8" i="1" l="1"/>
  <c r="D9" i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G54" i="2"/>
  <c r="J59" i="2"/>
  <c r="K59" i="2" s="1"/>
  <c r="F59" i="2"/>
  <c r="J58" i="2"/>
  <c r="K58" i="2" s="1"/>
  <c r="F58" i="2"/>
  <c r="J57" i="2"/>
  <c r="K57" i="2" s="1"/>
  <c r="F57" i="2"/>
  <c r="G57" i="2" s="1"/>
  <c r="J56" i="2"/>
  <c r="K56" i="2" s="1"/>
  <c r="F56" i="2"/>
  <c r="J55" i="2"/>
  <c r="K55" i="2" s="1"/>
  <c r="F55" i="2"/>
  <c r="J54" i="2"/>
  <c r="K54" i="2" s="1"/>
  <c r="F54" i="2"/>
  <c r="J53" i="2"/>
  <c r="K53" i="2" s="1"/>
  <c r="F53" i="2"/>
  <c r="J52" i="2"/>
  <c r="K52" i="2" s="1"/>
  <c r="F52" i="2"/>
  <c r="J51" i="2"/>
  <c r="K51" i="2" s="1"/>
  <c r="F51" i="2"/>
  <c r="J50" i="2"/>
  <c r="K50" i="2" s="1"/>
  <c r="F50" i="2"/>
  <c r="J49" i="2"/>
  <c r="K49" i="2" s="1"/>
  <c r="F49" i="2"/>
  <c r="G49" i="2" s="1"/>
  <c r="J48" i="2"/>
  <c r="K48" i="2" s="1"/>
  <c r="F48" i="2"/>
  <c r="J47" i="2"/>
  <c r="K47" i="2" s="1"/>
  <c r="F47" i="2"/>
  <c r="J46" i="2"/>
  <c r="K46" i="2" s="1"/>
  <c r="F46" i="2"/>
  <c r="J45" i="2"/>
  <c r="K45" i="2" s="1"/>
  <c r="F45" i="2"/>
  <c r="J44" i="2"/>
  <c r="K44" i="2" s="1"/>
  <c r="F44" i="2"/>
  <c r="J43" i="2"/>
  <c r="K43" i="2" s="1"/>
  <c r="F43" i="2"/>
  <c r="J42" i="2"/>
  <c r="K42" i="2" s="1"/>
  <c r="F42" i="2"/>
  <c r="J41" i="2"/>
  <c r="K41" i="2" s="1"/>
  <c r="L41" i="2" s="1"/>
  <c r="F41" i="2"/>
  <c r="J40" i="2"/>
  <c r="K40" i="2" s="1"/>
  <c r="F40" i="2"/>
  <c r="J39" i="2"/>
  <c r="K39" i="2" s="1"/>
  <c r="F39" i="2"/>
  <c r="J38" i="2"/>
  <c r="K38" i="2" s="1"/>
  <c r="F38" i="2"/>
  <c r="J37" i="2"/>
  <c r="K37" i="2" s="1"/>
  <c r="F37" i="2"/>
  <c r="J36" i="2"/>
  <c r="K36" i="2" s="1"/>
  <c r="F36" i="2"/>
  <c r="J35" i="2"/>
  <c r="K35" i="2" s="1"/>
  <c r="F35" i="2"/>
  <c r="J34" i="2"/>
  <c r="K34" i="2" s="1"/>
  <c r="F34" i="2"/>
  <c r="J33" i="2"/>
  <c r="K33" i="2" s="1"/>
  <c r="F33" i="2"/>
  <c r="G33" i="2" s="1"/>
  <c r="J32" i="2"/>
  <c r="K32" i="2" s="1"/>
  <c r="F32" i="2"/>
  <c r="J31" i="2"/>
  <c r="K31" i="2" s="1"/>
  <c r="F31" i="2"/>
  <c r="J30" i="2"/>
  <c r="K30" i="2" s="1"/>
  <c r="F30" i="2"/>
  <c r="J29" i="2"/>
  <c r="K29" i="2" s="1"/>
  <c r="F29" i="2"/>
  <c r="J28" i="2"/>
  <c r="K28" i="2" s="1"/>
  <c r="F28" i="2"/>
  <c r="J27" i="2"/>
  <c r="K27" i="2" s="1"/>
  <c r="F27" i="2"/>
  <c r="J26" i="2"/>
  <c r="K26" i="2" s="1"/>
  <c r="F26" i="2"/>
  <c r="J25" i="2"/>
  <c r="K25" i="2" s="1"/>
  <c r="F25" i="2"/>
  <c r="J24" i="2"/>
  <c r="K24" i="2" s="1"/>
  <c r="F24" i="2"/>
  <c r="J23" i="2"/>
  <c r="K23" i="2" s="1"/>
  <c r="F23" i="2"/>
  <c r="J22" i="2"/>
  <c r="K22" i="2" s="1"/>
  <c r="F22" i="2"/>
  <c r="J21" i="2"/>
  <c r="K21" i="2" s="1"/>
  <c r="F21" i="2"/>
  <c r="F7" i="2"/>
  <c r="G7" i="2" s="1"/>
  <c r="F8" i="2"/>
  <c r="F9" i="2"/>
  <c r="G9" i="2" s="1"/>
  <c r="F10" i="2"/>
  <c r="F11" i="2"/>
  <c r="G11" i="2" s="1"/>
  <c r="F12" i="2"/>
  <c r="F13" i="2"/>
  <c r="F14" i="2"/>
  <c r="F15" i="2"/>
  <c r="G15" i="2" s="1"/>
  <c r="F16" i="2"/>
  <c r="G16" i="2" s="1"/>
  <c r="F17" i="2"/>
  <c r="F18" i="2"/>
  <c r="F19" i="2"/>
  <c r="F20" i="2"/>
  <c r="F6" i="2"/>
  <c r="J6" i="2"/>
  <c r="K6" i="2" s="1"/>
  <c r="J20" i="2"/>
  <c r="K20" i="2" s="1"/>
  <c r="J19" i="2"/>
  <c r="K19" i="2" s="1"/>
  <c r="L19" i="2" s="1"/>
  <c r="J18" i="2"/>
  <c r="K18" i="2" s="1"/>
  <c r="J17" i="2"/>
  <c r="K17" i="2" s="1"/>
  <c r="J16" i="2"/>
  <c r="K16" i="2" s="1"/>
  <c r="L16" i="2" s="1"/>
  <c r="J15" i="2"/>
  <c r="K15" i="2" s="1"/>
  <c r="J14" i="2"/>
  <c r="K14" i="2" s="1"/>
  <c r="J13" i="2"/>
  <c r="K13" i="2" s="1"/>
  <c r="J12" i="2"/>
  <c r="K12" i="2" s="1"/>
  <c r="J11" i="2"/>
  <c r="K11" i="2" s="1"/>
  <c r="L11" i="2" s="1"/>
  <c r="J10" i="2"/>
  <c r="K10" i="2" s="1"/>
  <c r="J9" i="2"/>
  <c r="K9" i="2" s="1"/>
  <c r="J8" i="2"/>
  <c r="K8" i="2" s="1"/>
  <c r="L8" i="2" s="1"/>
  <c r="J7" i="2"/>
  <c r="K7" i="2" s="1"/>
  <c r="L7" i="2" s="1"/>
  <c r="F9" i="1" l="1"/>
  <c r="D10" i="1"/>
  <c r="G34" i="2"/>
  <c r="G19" i="2"/>
  <c r="L39" i="2"/>
  <c r="L47" i="2"/>
  <c r="L55" i="2"/>
  <c r="L59" i="2"/>
  <c r="L48" i="2"/>
  <c r="G21" i="2"/>
  <c r="G59" i="2"/>
  <c r="L53" i="2"/>
  <c r="L46" i="2"/>
  <c r="G35" i="2"/>
  <c r="G51" i="2"/>
  <c r="L27" i="2"/>
  <c r="L51" i="2"/>
  <c r="G13" i="2"/>
  <c r="G6" i="2"/>
  <c r="G52" i="2"/>
  <c r="G18" i="2"/>
  <c r="G10" i="2"/>
  <c r="G17" i="2"/>
  <c r="G8" i="2"/>
  <c r="G39" i="2"/>
  <c r="L20" i="2"/>
  <c r="G36" i="2"/>
  <c r="L12" i="2"/>
  <c r="G23" i="2"/>
  <c r="G31" i="2"/>
  <c r="G42" i="2"/>
  <c r="L23" i="2"/>
  <c r="L42" i="2"/>
  <c r="G50" i="2"/>
  <c r="G24" i="2"/>
  <c r="L6" i="2"/>
  <c r="L24" i="2"/>
  <c r="L32" i="2"/>
  <c r="L36" i="2"/>
  <c r="G40" i="2"/>
  <c r="G47" i="2"/>
  <c r="L50" i="2"/>
  <c r="L15" i="2"/>
  <c r="G58" i="2"/>
  <c r="L21" i="2"/>
  <c r="L29" i="2"/>
  <c r="L44" i="2"/>
  <c r="G14" i="2"/>
  <c r="G29" i="2"/>
  <c r="L9" i="2"/>
  <c r="L17" i="2"/>
  <c r="G30" i="2"/>
  <c r="G41" i="2"/>
  <c r="G45" i="2"/>
  <c r="L57" i="2"/>
  <c r="L14" i="2"/>
  <c r="L22" i="2"/>
  <c r="L30" i="2"/>
  <c r="L45" i="2"/>
  <c r="G46" i="2"/>
  <c r="L49" i="2"/>
  <c r="L52" i="2"/>
  <c r="L58" i="2"/>
  <c r="G53" i="2"/>
  <c r="L18" i="2"/>
  <c r="L10" i="2"/>
  <c r="G20" i="2"/>
  <c r="G12" i="2"/>
  <c r="L56" i="2"/>
  <c r="L54" i="2"/>
  <c r="G43" i="2"/>
  <c r="G48" i="2"/>
  <c r="G55" i="2"/>
  <c r="L43" i="2"/>
  <c r="G44" i="2"/>
  <c r="G56" i="2"/>
  <c r="L35" i="2"/>
  <c r="G26" i="2"/>
  <c r="L33" i="2"/>
  <c r="G38" i="2"/>
  <c r="L28" i="2"/>
  <c r="L26" i="2"/>
  <c r="L31" i="2"/>
  <c r="L38" i="2"/>
  <c r="G37" i="2"/>
  <c r="L40" i="2"/>
  <c r="G25" i="2"/>
  <c r="G27" i="2"/>
  <c r="G32" i="2"/>
  <c r="L34" i="2"/>
  <c r="L25" i="2"/>
  <c r="G28" i="2"/>
  <c r="L37" i="2"/>
  <c r="G22" i="2"/>
  <c r="L13" i="2"/>
  <c r="F3" i="1"/>
  <c r="D11" i="1" l="1"/>
  <c r="F11" i="1" s="1"/>
  <c r="F10" i="1"/>
</calcChain>
</file>

<file path=xl/sharedStrings.xml><?xml version="1.0" encoding="utf-8"?>
<sst xmlns="http://schemas.openxmlformats.org/spreadsheetml/2006/main" count="18" uniqueCount="16">
  <si>
    <t>Mul Gas</t>
  </si>
  <si>
    <t>Add Gas</t>
  </si>
  <si>
    <t>N</t>
  </si>
  <si>
    <t>Proofs</t>
  </si>
  <si>
    <t>N (Bits)</t>
  </si>
  <si>
    <t>M (Commitments)</t>
  </si>
  <si>
    <t>Gas BP Multi</t>
  </si>
  <si>
    <t>Per BP Proof</t>
  </si>
  <si>
    <t>Range Proof</t>
  </si>
  <si>
    <t>Gas BP Simple</t>
  </si>
  <si>
    <t>BP Simple Ratio</t>
  </si>
  <si>
    <t>Gas BP Multi (simplified)</t>
  </si>
  <si>
    <t>Eff</t>
  </si>
  <si>
    <t>Borromean</t>
  </si>
  <si>
    <t>Bulletproofs</t>
  </si>
  <si>
    <t>Commitments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</si>
</sst>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10" fontId="2" fillId="0" borderId="0" xfId="1" applyNumberFormat="1" applyFont="1"/>
    <xf numFmtId="0" fontId="3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3" xfId="0" applyBorder="1" applyAlignment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0" xfId="0" applyFont="1"/>
    <xf numFmtId="10" fontId="4" fillId="0" borderId="0" xfId="1" applyNumberFormat="1" applyFont="1"/>
    <xf numFmtId="0" fontId="0" fillId="2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4"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20ED6-1C18-4499-96D9-D3EA84E9C042}">
  <dimension ref="B2:F11"/>
  <sheetViews>
    <sheetView tabSelected="1" workbookViewId="0">
      <selection activeCell="E13" sqref="E13"/>
    </sheetView>
  </sheetViews>
  <sheetFormatPr defaultRowHeight="14.4" x14ac:dyDescent="0.3"/>
  <cols>
    <col min="2" max="2" width="12.88671875" bestFit="1" customWidth="1"/>
    <col min="3" max="3" width="10.109375" style="1" customWidth="1"/>
    <col min="4" max="4" width="10.44140625" style="1" bestFit="1" customWidth="1"/>
    <col min="5" max="5" width="12.77734375" style="1" bestFit="1" customWidth="1"/>
    <col min="6" max="6" width="14.21875" bestFit="1" customWidth="1"/>
    <col min="7" max="7" width="10.109375" customWidth="1"/>
  </cols>
  <sheetData>
    <row r="2" spans="2:6" x14ac:dyDescent="0.3">
      <c r="B2" s="19" t="s">
        <v>15</v>
      </c>
      <c r="C2" s="3" t="s">
        <v>2</v>
      </c>
      <c r="D2" s="3" t="s">
        <v>13</v>
      </c>
      <c r="E2" s="3" t="s">
        <v>14</v>
      </c>
      <c r="F2" s="3" t="s">
        <v>10</v>
      </c>
    </row>
    <row r="3" spans="2:6" x14ac:dyDescent="0.3">
      <c r="B3">
        <v>1</v>
      </c>
      <c r="C3" s="1">
        <v>2</v>
      </c>
      <c r="D3" s="1">
        <v>554900</v>
      </c>
      <c r="E3" s="1">
        <v>830969</v>
      </c>
      <c r="F3" s="2">
        <f>E3/D3-1</f>
        <v>0.49751126329068307</v>
      </c>
    </row>
    <row r="4" spans="2:6" x14ac:dyDescent="0.3">
      <c r="B4">
        <v>1</v>
      </c>
      <c r="C4" s="1">
        <v>4</v>
      </c>
      <c r="D4" s="1">
        <v>1035700</v>
      </c>
      <c r="E4" s="1">
        <v>1152000</v>
      </c>
      <c r="F4" s="2">
        <f>E4/D4-1</f>
        <v>0.11229120401660708</v>
      </c>
    </row>
    <row r="5" spans="2:6" x14ac:dyDescent="0.3">
      <c r="B5">
        <v>1</v>
      </c>
      <c r="C5" s="1">
        <v>8</v>
      </c>
      <c r="D5" s="1">
        <v>2030000</v>
      </c>
      <c r="E5" s="1">
        <v>1678500</v>
      </c>
      <c r="F5" s="20">
        <f>E5/D5-1</f>
        <v>-0.17315270935960592</v>
      </c>
    </row>
    <row r="6" spans="2:6" x14ac:dyDescent="0.3">
      <c r="B6">
        <v>1</v>
      </c>
      <c r="C6" s="1">
        <v>16</v>
      </c>
      <c r="D6" s="1">
        <v>3290000</v>
      </c>
      <c r="E6" s="1">
        <v>2590000</v>
      </c>
      <c r="F6" s="20">
        <f>E6/D6-1</f>
        <v>-0.21276595744680848</v>
      </c>
    </row>
    <row r="7" spans="2:6" x14ac:dyDescent="0.3">
      <c r="B7">
        <v>1</v>
      </c>
      <c r="C7" s="1">
        <v>32</v>
      </c>
      <c r="D7" s="21">
        <f>D5*2</f>
        <v>4060000</v>
      </c>
      <c r="E7" s="1">
        <v>4348000</v>
      </c>
      <c r="F7" s="20">
        <f>E7/D7-1</f>
        <v>7.0935960591133052E-2</v>
      </c>
    </row>
    <row r="8" spans="2:6" x14ac:dyDescent="0.3">
      <c r="B8">
        <v>2</v>
      </c>
      <c r="C8" s="1">
        <v>2</v>
      </c>
      <c r="D8" s="1">
        <f>D7*2</f>
        <v>8120000</v>
      </c>
      <c r="E8" s="1">
        <v>1209000</v>
      </c>
      <c r="F8" s="2">
        <f>E8/D8-1</f>
        <v>-0.85110837438423648</v>
      </c>
    </row>
    <row r="9" spans="2:6" x14ac:dyDescent="0.3">
      <c r="B9">
        <v>2</v>
      </c>
      <c r="C9" s="1">
        <v>4</v>
      </c>
      <c r="D9" s="1">
        <f>D8*2</f>
        <v>16240000</v>
      </c>
      <c r="E9" s="1">
        <v>1732000</v>
      </c>
      <c r="F9" s="20">
        <f>E9/D9-1</f>
        <v>-0.89334975369458125</v>
      </c>
    </row>
    <row r="10" spans="2:6" x14ac:dyDescent="0.3">
      <c r="B10">
        <v>2</v>
      </c>
      <c r="C10" s="1">
        <v>8</v>
      </c>
      <c r="D10" s="1">
        <f>D9*2</f>
        <v>32480000</v>
      </c>
      <c r="E10" s="1">
        <v>2665000</v>
      </c>
      <c r="F10" s="20">
        <f>E10/D10-1</f>
        <v>-0.91794950738916259</v>
      </c>
    </row>
    <row r="11" spans="2:6" x14ac:dyDescent="0.3">
      <c r="B11">
        <v>2</v>
      </c>
      <c r="C11" s="1">
        <v>16</v>
      </c>
      <c r="D11" s="1">
        <f>D10*2</f>
        <v>64960000</v>
      </c>
      <c r="E11" s="1">
        <v>4445000</v>
      </c>
      <c r="F11" s="20">
        <f>E11/D11-1</f>
        <v>-0.93157327586206895</v>
      </c>
    </row>
  </sheetData>
  <sortState ref="B3:F11">
    <sortCondition ref="B3:B11"/>
    <sortCondition ref="C3:C11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BF2B3-5531-48DE-84C0-FB0B3B3CC877}">
  <dimension ref="B2:U59"/>
  <sheetViews>
    <sheetView workbookViewId="0">
      <selection activeCell="E9" sqref="E9"/>
    </sheetView>
  </sheetViews>
  <sheetFormatPr defaultRowHeight="14.4" x14ac:dyDescent="0.3"/>
  <cols>
    <col min="2" max="2" width="15.5546875" style="1" bestFit="1" customWidth="1"/>
    <col min="3" max="3" width="10.88671875" style="1" customWidth="1"/>
    <col min="4" max="4" width="16.5546875" style="4" bestFit="1" customWidth="1"/>
    <col min="5" max="5" width="11.33203125" style="1" bestFit="1" customWidth="1"/>
    <col min="6" max="6" width="12.77734375" style="1" bestFit="1" customWidth="1"/>
    <col min="7" max="7" width="12.77734375" style="1" customWidth="1"/>
    <col min="8" max="8" width="21.77734375" style="1" bestFit="1" customWidth="1"/>
    <col min="9" max="9" width="12.77734375" style="1" customWidth="1"/>
    <col min="10" max="10" width="11.5546875" style="1" bestFit="1" customWidth="1"/>
    <col min="11" max="11" width="11.5546875" style="4" bestFit="1" customWidth="1"/>
    <col min="12" max="12" width="12" style="4" bestFit="1" customWidth="1"/>
    <col min="13" max="13" width="16.5546875" bestFit="1" customWidth="1"/>
    <col min="18" max="18" width="7.109375" bestFit="1" customWidth="1"/>
    <col min="19" max="19" width="16.5546875" bestFit="1" customWidth="1"/>
  </cols>
  <sheetData>
    <row r="2" spans="2:21" x14ac:dyDescent="0.3">
      <c r="B2" s="5" t="s">
        <v>1</v>
      </c>
      <c r="C2" s="1">
        <v>6000</v>
      </c>
    </row>
    <row r="3" spans="2:21" x14ac:dyDescent="0.3">
      <c r="B3" s="5" t="s">
        <v>0</v>
      </c>
      <c r="C3" s="1">
        <v>40000</v>
      </c>
    </row>
    <row r="4" spans="2:21" ht="15" thickBot="1" x14ac:dyDescent="0.35"/>
    <row r="5" spans="2:21" ht="15.6" thickTop="1" thickBot="1" x14ac:dyDescent="0.35">
      <c r="B5" s="12" t="s">
        <v>3</v>
      </c>
      <c r="C5" s="13" t="s">
        <v>4</v>
      </c>
      <c r="D5" s="14" t="s">
        <v>5</v>
      </c>
      <c r="E5" s="15" t="s">
        <v>8</v>
      </c>
      <c r="F5" s="16" t="s">
        <v>9</v>
      </c>
      <c r="G5" s="17" t="s">
        <v>12</v>
      </c>
      <c r="H5" s="16" t="s">
        <v>11</v>
      </c>
      <c r="I5" s="17" t="s">
        <v>12</v>
      </c>
      <c r="J5" s="16" t="s">
        <v>6</v>
      </c>
      <c r="K5" s="18" t="s">
        <v>7</v>
      </c>
      <c r="L5" s="17" t="s">
        <v>12</v>
      </c>
      <c r="M5" s="3"/>
      <c r="N5" s="3"/>
      <c r="Q5" s="3"/>
      <c r="R5" s="3"/>
      <c r="S5" s="3"/>
      <c r="T5" s="3"/>
      <c r="U5" s="3"/>
    </row>
    <row r="6" spans="2:21" ht="15" thickTop="1" x14ac:dyDescent="0.3">
      <c r="B6" s="6">
        <v>1</v>
      </c>
      <c r="C6" s="7">
        <v>2</v>
      </c>
      <c r="D6" s="8">
        <v>1</v>
      </c>
      <c r="E6" s="9">
        <f>$C$2*(6*B6*C6*D6/2)+$C$3*(5*B6*C6*D6/2)</f>
        <v>236000</v>
      </c>
      <c r="F6" s="6">
        <f>((9+2*(C6+LOG(C6,2)))*$C$2+(10+2*(C6+LOG(C6,2)))*$C$3)*B6*D6</f>
        <v>730000</v>
      </c>
      <c r="G6" s="8">
        <f>F6/E6</f>
        <v>3.093220338983051</v>
      </c>
      <c r="H6" s="6">
        <f>((7+B6)+(B6*D6)+(2*B6)*(LOG(C6,2)+LOG(D6,2)))*$C$2+((4+3*B6)+(B6*D6)+(2*B6)*(LOG(C6,2)+LOG(D6,2)))*$C$3</f>
        <v>466000</v>
      </c>
      <c r="I6" s="8">
        <f>H6/E6</f>
        <v>1.9745762711864407</v>
      </c>
      <c r="J6" s="6">
        <f t="shared" ref="J6:J37" si="0">((7+3*B6)+(B6*D6)+(2+2*B6)*(LOG(C6,2)+LOG(D6,2)))*$C$2+((7+6*B6)+(B6*D6)+(2+2*B6)*(LOG(C6,2)+LOG(D6,2)))*$C$3</f>
        <v>810000</v>
      </c>
      <c r="K6" s="10">
        <f t="shared" ref="K6:K37" si="1">J6/B6</f>
        <v>810000</v>
      </c>
      <c r="L6" s="11">
        <f>K6/E6</f>
        <v>3.4322033898305087</v>
      </c>
    </row>
    <row r="7" spans="2:21" x14ac:dyDescent="0.3">
      <c r="B7" s="6">
        <v>1</v>
      </c>
      <c r="C7" s="7">
        <v>2</v>
      </c>
      <c r="D7" s="8">
        <v>2</v>
      </c>
      <c r="E7" s="9">
        <f t="shared" ref="E7:E20" si="2">$C$2*(6*B7*C7*D7/2)+$C$3*(5*B7*C7*D7/2)</f>
        <v>472000</v>
      </c>
      <c r="F7" s="6">
        <f t="shared" ref="F7:F20" si="3">((9+2*(C7+LOG(C7,2)))*$C$2+(10+2*(C7+LOG(C7,2)))*$C$3)*B7*D7</f>
        <v>1460000</v>
      </c>
      <c r="G7" s="8">
        <f t="shared" ref="G7:G20" si="4">F7/E7</f>
        <v>3.093220338983051</v>
      </c>
      <c r="H7" s="6">
        <f t="shared" ref="H7:H23" si="5">((7+B7)+(B7*D7)+(2*B7)*(LOG(C7,2)+LOG(D7,2)))*$C$2+((4+3*B7)+(B7*D7)+(2*B7)*(LOG(C7,2)+LOG(D7,2)))*$C$3</f>
        <v>604000</v>
      </c>
      <c r="I7" s="8">
        <f t="shared" ref="I7:I59" si="6">H7/E7</f>
        <v>1.2796610169491525</v>
      </c>
      <c r="J7" s="6">
        <f t="shared" si="0"/>
        <v>1040000</v>
      </c>
      <c r="K7" s="10">
        <f t="shared" si="1"/>
        <v>1040000</v>
      </c>
      <c r="L7" s="11">
        <f t="shared" ref="L7:L20" si="7">K7/E7</f>
        <v>2.2033898305084745</v>
      </c>
    </row>
    <row r="8" spans="2:21" x14ac:dyDescent="0.3">
      <c r="B8" s="6">
        <v>1</v>
      </c>
      <c r="C8" s="7">
        <v>2</v>
      </c>
      <c r="D8" s="8">
        <v>4</v>
      </c>
      <c r="E8" s="9">
        <f t="shared" si="2"/>
        <v>944000</v>
      </c>
      <c r="F8" s="6">
        <f t="shared" si="3"/>
        <v>2920000</v>
      </c>
      <c r="G8" s="8">
        <f t="shared" si="4"/>
        <v>3.093220338983051</v>
      </c>
      <c r="H8" s="6">
        <f t="shared" si="5"/>
        <v>788000</v>
      </c>
      <c r="I8" s="8">
        <f t="shared" si="6"/>
        <v>0.8347457627118644</v>
      </c>
      <c r="J8" s="6">
        <f t="shared" si="0"/>
        <v>1316000</v>
      </c>
      <c r="K8" s="10">
        <f t="shared" si="1"/>
        <v>1316000</v>
      </c>
      <c r="L8" s="11">
        <f t="shared" si="7"/>
        <v>1.3940677966101696</v>
      </c>
    </row>
    <row r="9" spans="2:21" x14ac:dyDescent="0.3">
      <c r="B9" s="6">
        <v>1</v>
      </c>
      <c r="C9" s="7">
        <v>4</v>
      </c>
      <c r="D9" s="8">
        <v>1</v>
      </c>
      <c r="E9" s="9">
        <f t="shared" si="2"/>
        <v>472000</v>
      </c>
      <c r="F9" s="6">
        <f t="shared" si="3"/>
        <v>1006000</v>
      </c>
      <c r="G9" s="8">
        <f t="shared" si="4"/>
        <v>2.1313559322033897</v>
      </c>
      <c r="H9" s="6">
        <f t="shared" si="5"/>
        <v>558000</v>
      </c>
      <c r="I9" s="8">
        <f t="shared" si="6"/>
        <v>1.1822033898305084</v>
      </c>
      <c r="J9" s="6">
        <f t="shared" si="0"/>
        <v>994000</v>
      </c>
      <c r="K9" s="10">
        <f t="shared" si="1"/>
        <v>994000</v>
      </c>
      <c r="L9" s="11">
        <f t="shared" si="7"/>
        <v>2.1059322033898304</v>
      </c>
    </row>
    <row r="10" spans="2:21" x14ac:dyDescent="0.3">
      <c r="B10" s="6">
        <v>1</v>
      </c>
      <c r="C10" s="7">
        <v>4</v>
      </c>
      <c r="D10" s="8">
        <v>2</v>
      </c>
      <c r="E10" s="9">
        <f t="shared" si="2"/>
        <v>944000</v>
      </c>
      <c r="F10" s="6">
        <f t="shared" si="3"/>
        <v>2012000</v>
      </c>
      <c r="G10" s="8">
        <f t="shared" si="4"/>
        <v>2.1313559322033897</v>
      </c>
      <c r="H10" s="6">
        <f t="shared" si="5"/>
        <v>696000</v>
      </c>
      <c r="I10" s="8">
        <f t="shared" si="6"/>
        <v>0.73728813559322037</v>
      </c>
      <c r="J10" s="6">
        <f t="shared" si="0"/>
        <v>1224000</v>
      </c>
      <c r="K10" s="10">
        <f t="shared" si="1"/>
        <v>1224000</v>
      </c>
      <c r="L10" s="11">
        <f t="shared" si="7"/>
        <v>1.2966101694915255</v>
      </c>
    </row>
    <row r="11" spans="2:21" x14ac:dyDescent="0.3">
      <c r="B11" s="6">
        <v>1</v>
      </c>
      <c r="C11" s="7">
        <v>4</v>
      </c>
      <c r="D11" s="8">
        <v>4</v>
      </c>
      <c r="E11" s="9">
        <f t="shared" si="2"/>
        <v>1888000</v>
      </c>
      <c r="F11" s="6">
        <f t="shared" si="3"/>
        <v>4024000</v>
      </c>
      <c r="G11" s="8">
        <f t="shared" si="4"/>
        <v>2.1313559322033897</v>
      </c>
      <c r="H11" s="6">
        <f t="shared" si="5"/>
        <v>880000</v>
      </c>
      <c r="I11" s="8">
        <f t="shared" si="6"/>
        <v>0.46610169491525422</v>
      </c>
      <c r="J11" s="6">
        <f t="shared" si="0"/>
        <v>1500000</v>
      </c>
      <c r="K11" s="10">
        <f t="shared" si="1"/>
        <v>1500000</v>
      </c>
      <c r="L11" s="11">
        <f t="shared" si="7"/>
        <v>0.79449152542372881</v>
      </c>
    </row>
    <row r="12" spans="2:21" x14ac:dyDescent="0.3">
      <c r="B12" s="6">
        <v>1</v>
      </c>
      <c r="C12" s="7">
        <v>8</v>
      </c>
      <c r="D12" s="8">
        <v>1</v>
      </c>
      <c r="E12" s="9">
        <f t="shared" si="2"/>
        <v>944000</v>
      </c>
      <c r="F12" s="6">
        <f t="shared" si="3"/>
        <v>1466000</v>
      </c>
      <c r="G12" s="8">
        <f t="shared" si="4"/>
        <v>1.5529661016949152</v>
      </c>
      <c r="H12" s="6">
        <f t="shared" si="5"/>
        <v>650000</v>
      </c>
      <c r="I12" s="8">
        <f t="shared" si="6"/>
        <v>0.68855932203389836</v>
      </c>
      <c r="J12" s="6">
        <f t="shared" si="0"/>
        <v>1178000</v>
      </c>
      <c r="K12" s="10">
        <f t="shared" si="1"/>
        <v>1178000</v>
      </c>
      <c r="L12" s="11">
        <f t="shared" si="7"/>
        <v>1.2478813559322033</v>
      </c>
    </row>
    <row r="13" spans="2:21" x14ac:dyDescent="0.3">
      <c r="B13" s="6">
        <v>1</v>
      </c>
      <c r="C13" s="7">
        <v>8</v>
      </c>
      <c r="D13" s="8">
        <v>2</v>
      </c>
      <c r="E13" s="9">
        <f t="shared" si="2"/>
        <v>1888000</v>
      </c>
      <c r="F13" s="6">
        <f t="shared" si="3"/>
        <v>2932000</v>
      </c>
      <c r="G13" s="8">
        <f t="shared" si="4"/>
        <v>1.5529661016949152</v>
      </c>
      <c r="H13" s="6">
        <f t="shared" si="5"/>
        <v>788000</v>
      </c>
      <c r="I13" s="8">
        <f t="shared" si="6"/>
        <v>0.4173728813559322</v>
      </c>
      <c r="J13" s="6">
        <f t="shared" si="0"/>
        <v>1408000</v>
      </c>
      <c r="K13" s="10">
        <f t="shared" si="1"/>
        <v>1408000</v>
      </c>
      <c r="L13" s="11">
        <f t="shared" si="7"/>
        <v>0.74576271186440679</v>
      </c>
    </row>
    <row r="14" spans="2:21" x14ac:dyDescent="0.3">
      <c r="B14" s="6">
        <v>1</v>
      </c>
      <c r="C14" s="7">
        <v>8</v>
      </c>
      <c r="D14" s="8">
        <v>4</v>
      </c>
      <c r="E14" s="9">
        <f t="shared" si="2"/>
        <v>3776000</v>
      </c>
      <c r="F14" s="6">
        <f t="shared" si="3"/>
        <v>5864000</v>
      </c>
      <c r="G14" s="8">
        <f t="shared" si="4"/>
        <v>1.5529661016949152</v>
      </c>
      <c r="H14" s="6">
        <f t="shared" si="5"/>
        <v>972000</v>
      </c>
      <c r="I14" s="8">
        <f t="shared" si="6"/>
        <v>0.25741525423728812</v>
      </c>
      <c r="J14" s="6">
        <f t="shared" si="0"/>
        <v>1684000</v>
      </c>
      <c r="K14" s="10">
        <f t="shared" si="1"/>
        <v>1684000</v>
      </c>
      <c r="L14" s="11">
        <f t="shared" si="7"/>
        <v>0.44597457627118642</v>
      </c>
    </row>
    <row r="15" spans="2:21" x14ac:dyDescent="0.3">
      <c r="B15" s="6">
        <v>1</v>
      </c>
      <c r="C15" s="7">
        <v>16</v>
      </c>
      <c r="D15" s="8">
        <v>1</v>
      </c>
      <c r="E15" s="9">
        <f t="shared" si="2"/>
        <v>1888000</v>
      </c>
      <c r="F15" s="6">
        <f t="shared" si="3"/>
        <v>2294000</v>
      </c>
      <c r="G15" s="8">
        <f t="shared" si="4"/>
        <v>1.215042372881356</v>
      </c>
      <c r="H15" s="6">
        <f t="shared" si="5"/>
        <v>742000</v>
      </c>
      <c r="I15" s="8">
        <f t="shared" si="6"/>
        <v>0.39300847457627119</v>
      </c>
      <c r="J15" s="6">
        <f t="shared" si="0"/>
        <v>1362000</v>
      </c>
      <c r="K15" s="10">
        <f t="shared" si="1"/>
        <v>1362000</v>
      </c>
      <c r="L15" s="11">
        <f t="shared" si="7"/>
        <v>0.72139830508474578</v>
      </c>
    </row>
    <row r="16" spans="2:21" x14ac:dyDescent="0.3">
      <c r="B16" s="6">
        <v>1</v>
      </c>
      <c r="C16" s="7">
        <v>16</v>
      </c>
      <c r="D16" s="8">
        <v>2</v>
      </c>
      <c r="E16" s="9">
        <f t="shared" si="2"/>
        <v>3776000</v>
      </c>
      <c r="F16" s="6">
        <f t="shared" si="3"/>
        <v>4588000</v>
      </c>
      <c r="G16" s="8">
        <f t="shared" si="4"/>
        <v>1.215042372881356</v>
      </c>
      <c r="H16" s="6">
        <f t="shared" si="5"/>
        <v>880000</v>
      </c>
      <c r="I16" s="8">
        <f t="shared" si="6"/>
        <v>0.23305084745762711</v>
      </c>
      <c r="J16" s="6">
        <f t="shared" si="0"/>
        <v>1592000</v>
      </c>
      <c r="K16" s="10">
        <f t="shared" si="1"/>
        <v>1592000</v>
      </c>
      <c r="L16" s="11">
        <f t="shared" si="7"/>
        <v>0.42161016949152541</v>
      </c>
    </row>
    <row r="17" spans="2:12" x14ac:dyDescent="0.3">
      <c r="B17" s="6">
        <v>1</v>
      </c>
      <c r="C17" s="7">
        <v>16</v>
      </c>
      <c r="D17" s="8">
        <v>4</v>
      </c>
      <c r="E17" s="9">
        <f t="shared" si="2"/>
        <v>7552000</v>
      </c>
      <c r="F17" s="6">
        <f t="shared" si="3"/>
        <v>9176000</v>
      </c>
      <c r="G17" s="8">
        <f t="shared" si="4"/>
        <v>1.215042372881356</v>
      </c>
      <c r="H17" s="6">
        <f t="shared" si="5"/>
        <v>1064000</v>
      </c>
      <c r="I17" s="8">
        <f t="shared" si="6"/>
        <v>0.14088983050847459</v>
      </c>
      <c r="J17" s="6">
        <f t="shared" si="0"/>
        <v>1868000</v>
      </c>
      <c r="K17" s="10">
        <f t="shared" si="1"/>
        <v>1868000</v>
      </c>
      <c r="L17" s="11">
        <f t="shared" si="7"/>
        <v>0.24735169491525424</v>
      </c>
    </row>
    <row r="18" spans="2:12" x14ac:dyDescent="0.3">
      <c r="B18" s="6">
        <v>1</v>
      </c>
      <c r="C18" s="7">
        <v>32</v>
      </c>
      <c r="D18" s="8">
        <v>1</v>
      </c>
      <c r="E18" s="9">
        <f t="shared" si="2"/>
        <v>3776000</v>
      </c>
      <c r="F18" s="6">
        <f t="shared" si="3"/>
        <v>3858000</v>
      </c>
      <c r="G18" s="8">
        <f t="shared" si="4"/>
        <v>1.0217161016949152</v>
      </c>
      <c r="H18" s="6">
        <f t="shared" si="5"/>
        <v>834000</v>
      </c>
      <c r="I18" s="8">
        <f t="shared" si="6"/>
        <v>0.2208686440677966</v>
      </c>
      <c r="J18" s="6">
        <f t="shared" si="0"/>
        <v>1546000</v>
      </c>
      <c r="K18" s="10">
        <f t="shared" si="1"/>
        <v>1546000</v>
      </c>
      <c r="L18" s="11">
        <f t="shared" si="7"/>
        <v>0.40942796610169491</v>
      </c>
    </row>
    <row r="19" spans="2:12" x14ac:dyDescent="0.3">
      <c r="B19" s="6">
        <v>1</v>
      </c>
      <c r="C19" s="7">
        <v>32</v>
      </c>
      <c r="D19" s="8">
        <v>2</v>
      </c>
      <c r="E19" s="9">
        <f t="shared" si="2"/>
        <v>7552000</v>
      </c>
      <c r="F19" s="6">
        <f t="shared" si="3"/>
        <v>7716000</v>
      </c>
      <c r="G19" s="8">
        <f t="shared" si="4"/>
        <v>1.0217161016949152</v>
      </c>
      <c r="H19" s="6">
        <f t="shared" si="5"/>
        <v>972000</v>
      </c>
      <c r="I19" s="8">
        <f t="shared" si="6"/>
        <v>0.12870762711864406</v>
      </c>
      <c r="J19" s="6">
        <f t="shared" si="0"/>
        <v>1776000</v>
      </c>
      <c r="K19" s="10">
        <f t="shared" si="1"/>
        <v>1776000</v>
      </c>
      <c r="L19" s="11">
        <f t="shared" si="7"/>
        <v>0.23516949152542374</v>
      </c>
    </row>
    <row r="20" spans="2:12" x14ac:dyDescent="0.3">
      <c r="B20" s="6">
        <v>1</v>
      </c>
      <c r="C20" s="7">
        <v>32</v>
      </c>
      <c r="D20" s="8">
        <v>4</v>
      </c>
      <c r="E20" s="9">
        <f t="shared" si="2"/>
        <v>15104000</v>
      </c>
      <c r="F20" s="6">
        <f t="shared" si="3"/>
        <v>15432000</v>
      </c>
      <c r="G20" s="8">
        <f t="shared" si="4"/>
        <v>1.0217161016949152</v>
      </c>
      <c r="H20" s="6">
        <f t="shared" si="5"/>
        <v>1156000</v>
      </c>
      <c r="I20" s="8">
        <f t="shared" si="6"/>
        <v>7.6536016949152547E-2</v>
      </c>
      <c r="J20" s="6">
        <f t="shared" si="0"/>
        <v>2052000</v>
      </c>
      <c r="K20" s="10">
        <f t="shared" si="1"/>
        <v>2052000</v>
      </c>
      <c r="L20" s="11">
        <f t="shared" si="7"/>
        <v>0.13585805084745764</v>
      </c>
    </row>
    <row r="21" spans="2:12" x14ac:dyDescent="0.3">
      <c r="B21" s="6">
        <v>1</v>
      </c>
      <c r="C21" s="7">
        <v>64</v>
      </c>
      <c r="D21" s="8">
        <v>1</v>
      </c>
      <c r="E21" s="9">
        <f t="shared" ref="E21:E23" si="8">$C$2*(6*B21*C21*D21/2)+$C$3*(5*B21*C21*D21/2)</f>
        <v>7552000</v>
      </c>
      <c r="F21" s="6">
        <f t="shared" ref="F21:F23" si="9">((9+2*(C21+LOG(C21,2)))*$C$2+(10+2*(C21+LOG(C21,2)))*$C$3)*B21*D21</f>
        <v>6894000</v>
      </c>
      <c r="G21" s="8">
        <f>F21/E21</f>
        <v>0.9128707627118644</v>
      </c>
      <c r="H21" s="6">
        <f t="shared" si="5"/>
        <v>926000</v>
      </c>
      <c r="I21" s="8">
        <f t="shared" si="6"/>
        <v>0.12261652542372882</v>
      </c>
      <c r="J21" s="6">
        <f t="shared" si="0"/>
        <v>1730000</v>
      </c>
      <c r="K21" s="10">
        <f t="shared" si="1"/>
        <v>1730000</v>
      </c>
      <c r="L21" s="11">
        <f t="shared" ref="L21:L23" si="10">K21/E21</f>
        <v>0.22907838983050846</v>
      </c>
    </row>
    <row r="22" spans="2:12" x14ac:dyDescent="0.3">
      <c r="B22" s="6">
        <v>1</v>
      </c>
      <c r="C22" s="7">
        <v>64</v>
      </c>
      <c r="D22" s="8">
        <v>2</v>
      </c>
      <c r="E22" s="9">
        <f t="shared" si="8"/>
        <v>15104000</v>
      </c>
      <c r="F22" s="6">
        <f t="shared" si="9"/>
        <v>13788000</v>
      </c>
      <c r="G22" s="8">
        <f t="shared" ref="G22:G23" si="11">F22/E22</f>
        <v>0.9128707627118644</v>
      </c>
      <c r="H22" s="6">
        <f t="shared" si="5"/>
        <v>1064000</v>
      </c>
      <c r="I22" s="8">
        <f t="shared" si="6"/>
        <v>7.0444915254237295E-2</v>
      </c>
      <c r="J22" s="6">
        <f t="shared" si="0"/>
        <v>1960000</v>
      </c>
      <c r="K22" s="10">
        <f t="shared" si="1"/>
        <v>1960000</v>
      </c>
      <c r="L22" s="11">
        <f t="shared" si="10"/>
        <v>0.12976694915254236</v>
      </c>
    </row>
    <row r="23" spans="2:12" x14ac:dyDescent="0.3">
      <c r="B23" s="6">
        <v>1</v>
      </c>
      <c r="C23" s="7">
        <v>64</v>
      </c>
      <c r="D23" s="8">
        <v>4</v>
      </c>
      <c r="E23" s="9">
        <f t="shared" si="8"/>
        <v>30208000</v>
      </c>
      <c r="F23" s="6">
        <f t="shared" si="9"/>
        <v>27576000</v>
      </c>
      <c r="G23" s="8">
        <f t="shared" si="11"/>
        <v>0.9128707627118644</v>
      </c>
      <c r="H23" s="6">
        <f t="shared" si="5"/>
        <v>1248000</v>
      </c>
      <c r="I23" s="8">
        <f t="shared" si="6"/>
        <v>4.1313559322033899E-2</v>
      </c>
      <c r="J23" s="6">
        <f t="shared" si="0"/>
        <v>2236000</v>
      </c>
      <c r="K23" s="10">
        <f t="shared" si="1"/>
        <v>2236000</v>
      </c>
      <c r="L23" s="11">
        <f t="shared" si="10"/>
        <v>7.4020127118644072E-2</v>
      </c>
    </row>
    <row r="24" spans="2:12" x14ac:dyDescent="0.3">
      <c r="B24" s="6">
        <v>2</v>
      </c>
      <c r="C24" s="7">
        <v>2</v>
      </c>
      <c r="D24" s="8">
        <v>1</v>
      </c>
      <c r="E24" s="9">
        <f>$C$2*(6*B24*C24*D24/2)+$C$3*(5*B24*C24*D24/2)</f>
        <v>472000</v>
      </c>
      <c r="F24" s="6">
        <f>((9+2*(C24+LOG(C24,2)))*$C$2+(10+2*(C24+LOG(C24,2)))*$C$3)*B24*D24</f>
        <v>1460000</v>
      </c>
      <c r="G24" s="8">
        <f>F24/E24</f>
        <v>3.093220338983051</v>
      </c>
      <c r="H24" s="6">
        <f>H6*B24</f>
        <v>932000</v>
      </c>
      <c r="I24" s="8">
        <f t="shared" si="6"/>
        <v>1.9745762711864407</v>
      </c>
      <c r="J24" s="6">
        <f t="shared" si="0"/>
        <v>1206000</v>
      </c>
      <c r="K24" s="10">
        <f t="shared" si="1"/>
        <v>603000</v>
      </c>
      <c r="L24" s="11">
        <f>K24/E24</f>
        <v>1.277542372881356</v>
      </c>
    </row>
    <row r="25" spans="2:12" x14ac:dyDescent="0.3">
      <c r="B25" s="6">
        <v>2</v>
      </c>
      <c r="C25" s="7">
        <v>2</v>
      </c>
      <c r="D25" s="8">
        <v>2</v>
      </c>
      <c r="E25" s="9">
        <f t="shared" ref="E25:E41" si="12">$C$2*(6*B25*C25*D25/2)+$C$3*(5*B25*C25*D25/2)</f>
        <v>944000</v>
      </c>
      <c r="F25" s="6">
        <f t="shared" ref="F25:F41" si="13">((9+2*(C25+LOG(C25,2)))*$C$2+(10+2*(C25+LOG(C25,2)))*$C$3)*B25*D25</f>
        <v>2920000</v>
      </c>
      <c r="G25" s="8">
        <f t="shared" ref="G25:G41" si="14">F25/E25</f>
        <v>3.093220338983051</v>
      </c>
      <c r="H25" s="6">
        <f t="shared" ref="H25:H59" si="15">H7*B25</f>
        <v>1208000</v>
      </c>
      <c r="I25" s="8">
        <f t="shared" si="6"/>
        <v>1.2796610169491525</v>
      </c>
      <c r="J25" s="6">
        <f t="shared" si="0"/>
        <v>1574000</v>
      </c>
      <c r="K25" s="10">
        <f t="shared" si="1"/>
        <v>787000</v>
      </c>
      <c r="L25" s="11">
        <f t="shared" ref="L25:L41" si="16">K25/E25</f>
        <v>0.83368644067796616</v>
      </c>
    </row>
    <row r="26" spans="2:12" x14ac:dyDescent="0.3">
      <c r="B26" s="6">
        <v>2</v>
      </c>
      <c r="C26" s="7">
        <v>2</v>
      </c>
      <c r="D26" s="8">
        <v>4</v>
      </c>
      <c r="E26" s="9">
        <f t="shared" si="12"/>
        <v>1888000</v>
      </c>
      <c r="F26" s="6">
        <f t="shared" si="13"/>
        <v>5840000</v>
      </c>
      <c r="G26" s="8">
        <f t="shared" si="14"/>
        <v>3.093220338983051</v>
      </c>
      <c r="H26" s="6">
        <f t="shared" si="15"/>
        <v>1576000</v>
      </c>
      <c r="I26" s="8">
        <f t="shared" si="6"/>
        <v>0.8347457627118644</v>
      </c>
      <c r="J26" s="6">
        <f t="shared" si="0"/>
        <v>2034000</v>
      </c>
      <c r="K26" s="10">
        <f t="shared" si="1"/>
        <v>1017000</v>
      </c>
      <c r="L26" s="11">
        <f t="shared" si="16"/>
        <v>0.53866525423728817</v>
      </c>
    </row>
    <row r="27" spans="2:12" x14ac:dyDescent="0.3">
      <c r="B27" s="6">
        <v>2</v>
      </c>
      <c r="C27" s="7">
        <v>4</v>
      </c>
      <c r="D27" s="8">
        <v>1</v>
      </c>
      <c r="E27" s="9">
        <f t="shared" si="12"/>
        <v>944000</v>
      </c>
      <c r="F27" s="6">
        <f t="shared" si="13"/>
        <v>2012000</v>
      </c>
      <c r="G27" s="8">
        <f t="shared" si="14"/>
        <v>2.1313559322033897</v>
      </c>
      <c r="H27" s="6">
        <f t="shared" si="15"/>
        <v>1116000</v>
      </c>
      <c r="I27" s="8">
        <f t="shared" si="6"/>
        <v>1.1822033898305084</v>
      </c>
      <c r="J27" s="6">
        <f t="shared" si="0"/>
        <v>1482000</v>
      </c>
      <c r="K27" s="10">
        <f t="shared" si="1"/>
        <v>741000</v>
      </c>
      <c r="L27" s="11">
        <f t="shared" si="16"/>
        <v>0.78495762711864403</v>
      </c>
    </row>
    <row r="28" spans="2:12" x14ac:dyDescent="0.3">
      <c r="B28" s="6">
        <v>2</v>
      </c>
      <c r="C28" s="7">
        <v>4</v>
      </c>
      <c r="D28" s="8">
        <v>2</v>
      </c>
      <c r="E28" s="9">
        <f t="shared" si="12"/>
        <v>1888000</v>
      </c>
      <c r="F28" s="6">
        <f t="shared" si="13"/>
        <v>4024000</v>
      </c>
      <c r="G28" s="8">
        <f t="shared" si="14"/>
        <v>2.1313559322033897</v>
      </c>
      <c r="H28" s="6">
        <f t="shared" si="15"/>
        <v>1392000</v>
      </c>
      <c r="I28" s="8">
        <f t="shared" si="6"/>
        <v>0.73728813559322037</v>
      </c>
      <c r="J28" s="6">
        <f t="shared" si="0"/>
        <v>1850000</v>
      </c>
      <c r="K28" s="10">
        <f t="shared" si="1"/>
        <v>925000</v>
      </c>
      <c r="L28" s="11">
        <f t="shared" si="16"/>
        <v>0.4899364406779661</v>
      </c>
    </row>
    <row r="29" spans="2:12" x14ac:dyDescent="0.3">
      <c r="B29" s="6">
        <v>2</v>
      </c>
      <c r="C29" s="7">
        <v>4</v>
      </c>
      <c r="D29" s="8">
        <v>4</v>
      </c>
      <c r="E29" s="9">
        <f t="shared" si="12"/>
        <v>3776000</v>
      </c>
      <c r="F29" s="6">
        <f t="shared" si="13"/>
        <v>8048000</v>
      </c>
      <c r="G29" s="8">
        <f t="shared" si="14"/>
        <v>2.1313559322033897</v>
      </c>
      <c r="H29" s="6">
        <f t="shared" si="15"/>
        <v>1760000</v>
      </c>
      <c r="I29" s="8">
        <f t="shared" si="6"/>
        <v>0.46610169491525422</v>
      </c>
      <c r="J29" s="6">
        <f t="shared" si="0"/>
        <v>2310000</v>
      </c>
      <c r="K29" s="10">
        <f t="shared" si="1"/>
        <v>1155000</v>
      </c>
      <c r="L29" s="11">
        <f t="shared" si="16"/>
        <v>0.3058792372881356</v>
      </c>
    </row>
    <row r="30" spans="2:12" x14ac:dyDescent="0.3">
      <c r="B30" s="6">
        <v>2</v>
      </c>
      <c r="C30" s="7">
        <v>8</v>
      </c>
      <c r="D30" s="8">
        <v>1</v>
      </c>
      <c r="E30" s="9">
        <f t="shared" si="12"/>
        <v>1888000</v>
      </c>
      <c r="F30" s="6">
        <f t="shared" si="13"/>
        <v>2932000</v>
      </c>
      <c r="G30" s="8">
        <f t="shared" si="14"/>
        <v>1.5529661016949152</v>
      </c>
      <c r="H30" s="6">
        <f t="shared" si="15"/>
        <v>1300000</v>
      </c>
      <c r="I30" s="8">
        <f t="shared" si="6"/>
        <v>0.68855932203389836</v>
      </c>
      <c r="J30" s="6">
        <f t="shared" si="0"/>
        <v>1758000</v>
      </c>
      <c r="K30" s="10">
        <f t="shared" si="1"/>
        <v>879000</v>
      </c>
      <c r="L30" s="11">
        <f t="shared" si="16"/>
        <v>0.46557203389830509</v>
      </c>
    </row>
    <row r="31" spans="2:12" x14ac:dyDescent="0.3">
      <c r="B31" s="6">
        <v>2</v>
      </c>
      <c r="C31" s="7">
        <v>8</v>
      </c>
      <c r="D31" s="8">
        <v>2</v>
      </c>
      <c r="E31" s="9">
        <f t="shared" si="12"/>
        <v>3776000</v>
      </c>
      <c r="F31" s="6">
        <f t="shared" si="13"/>
        <v>5864000</v>
      </c>
      <c r="G31" s="8">
        <f t="shared" si="14"/>
        <v>1.5529661016949152</v>
      </c>
      <c r="H31" s="6">
        <f t="shared" si="15"/>
        <v>1576000</v>
      </c>
      <c r="I31" s="8">
        <f t="shared" si="6"/>
        <v>0.4173728813559322</v>
      </c>
      <c r="J31" s="6">
        <f t="shared" si="0"/>
        <v>2126000</v>
      </c>
      <c r="K31" s="10">
        <f t="shared" si="1"/>
        <v>1063000</v>
      </c>
      <c r="L31" s="11">
        <f t="shared" si="16"/>
        <v>0.28151483050847459</v>
      </c>
    </row>
    <row r="32" spans="2:12" x14ac:dyDescent="0.3">
      <c r="B32" s="6">
        <v>2</v>
      </c>
      <c r="C32" s="7">
        <v>8</v>
      </c>
      <c r="D32" s="8">
        <v>4</v>
      </c>
      <c r="E32" s="9">
        <f t="shared" si="12"/>
        <v>7552000</v>
      </c>
      <c r="F32" s="6">
        <f t="shared" si="13"/>
        <v>11728000</v>
      </c>
      <c r="G32" s="8">
        <f t="shared" si="14"/>
        <v>1.5529661016949152</v>
      </c>
      <c r="H32" s="6">
        <f t="shared" si="15"/>
        <v>1944000</v>
      </c>
      <c r="I32" s="8">
        <f t="shared" si="6"/>
        <v>0.25741525423728812</v>
      </c>
      <c r="J32" s="6">
        <f t="shared" si="0"/>
        <v>2586000</v>
      </c>
      <c r="K32" s="10">
        <f t="shared" si="1"/>
        <v>1293000</v>
      </c>
      <c r="L32" s="11">
        <f t="shared" si="16"/>
        <v>0.17121292372881355</v>
      </c>
    </row>
    <row r="33" spans="2:12" x14ac:dyDescent="0.3">
      <c r="B33" s="6">
        <v>2</v>
      </c>
      <c r="C33" s="7">
        <v>16</v>
      </c>
      <c r="D33" s="8">
        <v>1</v>
      </c>
      <c r="E33" s="9">
        <f t="shared" si="12"/>
        <v>3776000</v>
      </c>
      <c r="F33" s="6">
        <f t="shared" si="13"/>
        <v>4588000</v>
      </c>
      <c r="G33" s="8">
        <f t="shared" si="14"/>
        <v>1.215042372881356</v>
      </c>
      <c r="H33" s="6">
        <f t="shared" si="15"/>
        <v>1484000</v>
      </c>
      <c r="I33" s="8">
        <f t="shared" si="6"/>
        <v>0.39300847457627119</v>
      </c>
      <c r="J33" s="6">
        <f t="shared" si="0"/>
        <v>2034000</v>
      </c>
      <c r="K33" s="10">
        <f t="shared" si="1"/>
        <v>1017000</v>
      </c>
      <c r="L33" s="11">
        <f t="shared" si="16"/>
        <v>0.26933262711864409</v>
      </c>
    </row>
    <row r="34" spans="2:12" x14ac:dyDescent="0.3">
      <c r="B34" s="6">
        <v>2</v>
      </c>
      <c r="C34" s="7">
        <v>16</v>
      </c>
      <c r="D34" s="8">
        <v>2</v>
      </c>
      <c r="E34" s="9">
        <f t="shared" si="12"/>
        <v>7552000</v>
      </c>
      <c r="F34" s="6">
        <f t="shared" si="13"/>
        <v>9176000</v>
      </c>
      <c r="G34" s="8">
        <f t="shared" si="14"/>
        <v>1.215042372881356</v>
      </c>
      <c r="H34" s="6">
        <f t="shared" si="15"/>
        <v>1760000</v>
      </c>
      <c r="I34" s="8">
        <f t="shared" si="6"/>
        <v>0.23305084745762711</v>
      </c>
      <c r="J34" s="6">
        <f t="shared" si="0"/>
        <v>2402000</v>
      </c>
      <c r="K34" s="10">
        <f t="shared" si="1"/>
        <v>1201000</v>
      </c>
      <c r="L34" s="11">
        <f t="shared" si="16"/>
        <v>0.15903072033898305</v>
      </c>
    </row>
    <row r="35" spans="2:12" x14ac:dyDescent="0.3">
      <c r="B35" s="6">
        <v>2</v>
      </c>
      <c r="C35" s="7">
        <v>16</v>
      </c>
      <c r="D35" s="8">
        <v>4</v>
      </c>
      <c r="E35" s="9">
        <f t="shared" si="12"/>
        <v>15104000</v>
      </c>
      <c r="F35" s="6">
        <f t="shared" si="13"/>
        <v>18352000</v>
      </c>
      <c r="G35" s="8">
        <f t="shared" si="14"/>
        <v>1.215042372881356</v>
      </c>
      <c r="H35" s="6">
        <f t="shared" si="15"/>
        <v>2128000</v>
      </c>
      <c r="I35" s="8">
        <f t="shared" si="6"/>
        <v>0.14088983050847459</v>
      </c>
      <c r="J35" s="6">
        <f t="shared" si="0"/>
        <v>2862000</v>
      </c>
      <c r="K35" s="10">
        <f t="shared" si="1"/>
        <v>1431000</v>
      </c>
      <c r="L35" s="11">
        <f t="shared" si="16"/>
        <v>9.4743114406779655E-2</v>
      </c>
    </row>
    <row r="36" spans="2:12" x14ac:dyDescent="0.3">
      <c r="B36" s="6">
        <v>2</v>
      </c>
      <c r="C36" s="7">
        <v>32</v>
      </c>
      <c r="D36" s="8">
        <v>1</v>
      </c>
      <c r="E36" s="9">
        <f t="shared" si="12"/>
        <v>7552000</v>
      </c>
      <c r="F36" s="6">
        <f t="shared" si="13"/>
        <v>7716000</v>
      </c>
      <c r="G36" s="8">
        <f t="shared" si="14"/>
        <v>1.0217161016949152</v>
      </c>
      <c r="H36" s="6">
        <f t="shared" si="15"/>
        <v>1668000</v>
      </c>
      <c r="I36" s="8">
        <f t="shared" si="6"/>
        <v>0.2208686440677966</v>
      </c>
      <c r="J36" s="6">
        <f t="shared" si="0"/>
        <v>2310000</v>
      </c>
      <c r="K36" s="10">
        <f t="shared" si="1"/>
        <v>1155000</v>
      </c>
      <c r="L36" s="11">
        <f t="shared" si="16"/>
        <v>0.1529396186440678</v>
      </c>
    </row>
    <row r="37" spans="2:12" x14ac:dyDescent="0.3">
      <c r="B37" s="6">
        <v>2</v>
      </c>
      <c r="C37" s="7">
        <v>32</v>
      </c>
      <c r="D37" s="8">
        <v>2</v>
      </c>
      <c r="E37" s="9">
        <f t="shared" si="12"/>
        <v>15104000</v>
      </c>
      <c r="F37" s="6">
        <f t="shared" si="13"/>
        <v>15432000</v>
      </c>
      <c r="G37" s="8">
        <f t="shared" si="14"/>
        <v>1.0217161016949152</v>
      </c>
      <c r="H37" s="6">
        <f t="shared" si="15"/>
        <v>1944000</v>
      </c>
      <c r="I37" s="8">
        <f t="shared" si="6"/>
        <v>0.12870762711864406</v>
      </c>
      <c r="J37" s="6">
        <f t="shared" si="0"/>
        <v>2678000</v>
      </c>
      <c r="K37" s="10">
        <f t="shared" si="1"/>
        <v>1339000</v>
      </c>
      <c r="L37" s="11">
        <f t="shared" si="16"/>
        <v>8.8652012711864403E-2</v>
      </c>
    </row>
    <row r="38" spans="2:12" x14ac:dyDescent="0.3">
      <c r="B38" s="6">
        <v>2</v>
      </c>
      <c r="C38" s="7">
        <v>32</v>
      </c>
      <c r="D38" s="8">
        <v>4</v>
      </c>
      <c r="E38" s="9">
        <f t="shared" si="12"/>
        <v>30208000</v>
      </c>
      <c r="F38" s="6">
        <f t="shared" si="13"/>
        <v>30864000</v>
      </c>
      <c r="G38" s="8">
        <f t="shared" si="14"/>
        <v>1.0217161016949152</v>
      </c>
      <c r="H38" s="6">
        <f t="shared" si="15"/>
        <v>2312000</v>
      </c>
      <c r="I38" s="8">
        <f t="shared" si="6"/>
        <v>7.6536016949152547E-2</v>
      </c>
      <c r="J38" s="6">
        <f t="shared" ref="J38:J59" si="17">((7+3*B38)+(B38*D38)+(2+2*B38)*(LOG(C38,2)+LOG(D38,2)))*$C$2+((7+6*B38)+(B38*D38)+(2+2*B38)*(LOG(C38,2)+LOG(D38,2)))*$C$3</f>
        <v>3138000</v>
      </c>
      <c r="K38" s="10">
        <f t="shared" ref="K38:K59" si="18">J38/B38</f>
        <v>1569000</v>
      </c>
      <c r="L38" s="11">
        <f t="shared" si="16"/>
        <v>5.1939883474576273E-2</v>
      </c>
    </row>
    <row r="39" spans="2:12" x14ac:dyDescent="0.3">
      <c r="B39" s="6">
        <v>2</v>
      </c>
      <c r="C39" s="7">
        <v>64</v>
      </c>
      <c r="D39" s="8">
        <v>1</v>
      </c>
      <c r="E39" s="9">
        <f t="shared" si="12"/>
        <v>15104000</v>
      </c>
      <c r="F39" s="6">
        <f t="shared" si="13"/>
        <v>13788000</v>
      </c>
      <c r="G39" s="8">
        <f t="shared" si="14"/>
        <v>0.9128707627118644</v>
      </c>
      <c r="H39" s="6">
        <f t="shared" si="15"/>
        <v>1852000</v>
      </c>
      <c r="I39" s="8">
        <f t="shared" si="6"/>
        <v>0.12261652542372882</v>
      </c>
      <c r="J39" s="6">
        <f t="shared" si="17"/>
        <v>2586000</v>
      </c>
      <c r="K39" s="10">
        <f t="shared" si="18"/>
        <v>1293000</v>
      </c>
      <c r="L39" s="11">
        <f t="shared" si="16"/>
        <v>8.5606461864406777E-2</v>
      </c>
    </row>
    <row r="40" spans="2:12" x14ac:dyDescent="0.3">
      <c r="B40" s="6">
        <v>2</v>
      </c>
      <c r="C40" s="7">
        <v>64</v>
      </c>
      <c r="D40" s="8">
        <v>2</v>
      </c>
      <c r="E40" s="9">
        <f t="shared" si="12"/>
        <v>30208000</v>
      </c>
      <c r="F40" s="6">
        <f t="shared" si="13"/>
        <v>27576000</v>
      </c>
      <c r="G40" s="8">
        <f t="shared" si="14"/>
        <v>0.9128707627118644</v>
      </c>
      <c r="H40" s="6">
        <f t="shared" si="15"/>
        <v>2128000</v>
      </c>
      <c r="I40" s="8">
        <f t="shared" si="6"/>
        <v>7.0444915254237295E-2</v>
      </c>
      <c r="J40" s="6">
        <f t="shared" si="17"/>
        <v>2954000</v>
      </c>
      <c r="K40" s="10">
        <f t="shared" si="18"/>
        <v>1477000</v>
      </c>
      <c r="L40" s="11">
        <f t="shared" si="16"/>
        <v>4.8894332627118647E-2</v>
      </c>
    </row>
    <row r="41" spans="2:12" x14ac:dyDescent="0.3">
      <c r="B41" s="6">
        <v>2</v>
      </c>
      <c r="C41" s="7">
        <v>64</v>
      </c>
      <c r="D41" s="8">
        <v>4</v>
      </c>
      <c r="E41" s="9">
        <f t="shared" si="12"/>
        <v>60416000</v>
      </c>
      <c r="F41" s="6">
        <f t="shared" si="13"/>
        <v>55152000</v>
      </c>
      <c r="G41" s="8">
        <f t="shared" si="14"/>
        <v>0.9128707627118644</v>
      </c>
      <c r="H41" s="6">
        <f t="shared" si="15"/>
        <v>2496000</v>
      </c>
      <c r="I41" s="8">
        <f t="shared" si="6"/>
        <v>4.1313559322033899E-2</v>
      </c>
      <c r="J41" s="6">
        <f t="shared" si="17"/>
        <v>3414000</v>
      </c>
      <c r="K41" s="10">
        <f t="shared" si="18"/>
        <v>1707000</v>
      </c>
      <c r="L41" s="11">
        <f t="shared" si="16"/>
        <v>2.8254104872881356E-2</v>
      </c>
    </row>
    <row r="42" spans="2:12" x14ac:dyDescent="0.3">
      <c r="B42" s="6">
        <v>4</v>
      </c>
      <c r="C42" s="7">
        <v>2</v>
      </c>
      <c r="D42" s="8">
        <v>1</v>
      </c>
      <c r="E42" s="9">
        <f>$C$2*(6*B42*C42*D42/2)+$C$3*(5*B42*C42*D42/2)</f>
        <v>944000</v>
      </c>
      <c r="F42" s="6">
        <f>((9+2*(C42+LOG(C42,2)))*$C$2+(10+2*(C42+LOG(C42,2)))*$C$3)*B42*D42</f>
        <v>2920000</v>
      </c>
      <c r="G42" s="8">
        <f>F42/E42</f>
        <v>3.093220338983051</v>
      </c>
      <c r="H42" s="6">
        <f t="shared" si="15"/>
        <v>3728000</v>
      </c>
      <c r="I42" s="8">
        <f t="shared" si="6"/>
        <v>3.9491525423728815</v>
      </c>
      <c r="J42" s="6">
        <f t="shared" si="17"/>
        <v>1998000</v>
      </c>
      <c r="K42" s="10">
        <f t="shared" si="18"/>
        <v>499500</v>
      </c>
      <c r="L42" s="11">
        <f>K42/E42</f>
        <v>0.5291313559322034</v>
      </c>
    </row>
    <row r="43" spans="2:12" x14ac:dyDescent="0.3">
      <c r="B43" s="6">
        <v>4</v>
      </c>
      <c r="C43" s="7">
        <v>2</v>
      </c>
      <c r="D43" s="8">
        <v>2</v>
      </c>
      <c r="E43" s="9">
        <f t="shared" ref="E43:E59" si="19">$C$2*(6*B43*C43*D43/2)+$C$3*(5*B43*C43*D43/2)</f>
        <v>1888000</v>
      </c>
      <c r="F43" s="6">
        <f t="shared" ref="F43:F59" si="20">((9+2*(C43+LOG(C43,2)))*$C$2+(10+2*(C43+LOG(C43,2)))*$C$3)*B43*D43</f>
        <v>5840000</v>
      </c>
      <c r="G43" s="8">
        <f t="shared" ref="G43:G59" si="21">F43/E43</f>
        <v>3.093220338983051</v>
      </c>
      <c r="H43" s="6">
        <f t="shared" si="15"/>
        <v>4832000</v>
      </c>
      <c r="I43" s="8">
        <f t="shared" si="6"/>
        <v>2.5593220338983049</v>
      </c>
      <c r="J43" s="6">
        <f t="shared" si="17"/>
        <v>2642000</v>
      </c>
      <c r="K43" s="10">
        <f t="shared" si="18"/>
        <v>660500</v>
      </c>
      <c r="L43" s="11">
        <f t="shared" ref="L43:L59" si="22">K43/E43</f>
        <v>0.34984110169491528</v>
      </c>
    </row>
    <row r="44" spans="2:12" x14ac:dyDescent="0.3">
      <c r="B44" s="6">
        <v>4</v>
      </c>
      <c r="C44" s="7">
        <v>2</v>
      </c>
      <c r="D44" s="8">
        <v>4</v>
      </c>
      <c r="E44" s="9">
        <f t="shared" si="19"/>
        <v>3776000</v>
      </c>
      <c r="F44" s="6">
        <f t="shared" si="20"/>
        <v>11680000</v>
      </c>
      <c r="G44" s="8">
        <f t="shared" si="21"/>
        <v>3.093220338983051</v>
      </c>
      <c r="H44" s="6">
        <f t="shared" si="15"/>
        <v>6304000</v>
      </c>
      <c r="I44" s="8">
        <f t="shared" si="6"/>
        <v>1.6694915254237288</v>
      </c>
      <c r="J44" s="6">
        <f t="shared" si="17"/>
        <v>3470000</v>
      </c>
      <c r="K44" s="10">
        <f t="shared" si="18"/>
        <v>867500</v>
      </c>
      <c r="L44" s="11">
        <f t="shared" si="22"/>
        <v>0.22974046610169491</v>
      </c>
    </row>
    <row r="45" spans="2:12" x14ac:dyDescent="0.3">
      <c r="B45" s="6">
        <v>4</v>
      </c>
      <c r="C45" s="7">
        <v>4</v>
      </c>
      <c r="D45" s="8">
        <v>1</v>
      </c>
      <c r="E45" s="9">
        <f t="shared" si="19"/>
        <v>1888000</v>
      </c>
      <c r="F45" s="6">
        <f t="shared" si="20"/>
        <v>4024000</v>
      </c>
      <c r="G45" s="8">
        <f t="shared" si="21"/>
        <v>2.1313559322033897</v>
      </c>
      <c r="H45" s="6">
        <f t="shared" si="15"/>
        <v>4464000</v>
      </c>
      <c r="I45" s="8">
        <f t="shared" si="6"/>
        <v>2.3644067796610169</v>
      </c>
      <c r="J45" s="6">
        <f t="shared" si="17"/>
        <v>2458000</v>
      </c>
      <c r="K45" s="10">
        <f t="shared" si="18"/>
        <v>614500</v>
      </c>
      <c r="L45" s="11">
        <f t="shared" si="22"/>
        <v>0.32547669491525422</v>
      </c>
    </row>
    <row r="46" spans="2:12" x14ac:dyDescent="0.3">
      <c r="B46" s="6">
        <v>4</v>
      </c>
      <c r="C46" s="7">
        <v>4</v>
      </c>
      <c r="D46" s="8">
        <v>2</v>
      </c>
      <c r="E46" s="9">
        <f t="shared" si="19"/>
        <v>3776000</v>
      </c>
      <c r="F46" s="6">
        <f t="shared" si="20"/>
        <v>8048000</v>
      </c>
      <c r="G46" s="8">
        <f t="shared" si="21"/>
        <v>2.1313559322033897</v>
      </c>
      <c r="H46" s="6">
        <f t="shared" si="15"/>
        <v>5568000</v>
      </c>
      <c r="I46" s="8">
        <f t="shared" si="6"/>
        <v>1.4745762711864407</v>
      </c>
      <c r="J46" s="6">
        <f t="shared" si="17"/>
        <v>3102000</v>
      </c>
      <c r="K46" s="10">
        <f t="shared" si="18"/>
        <v>775500</v>
      </c>
      <c r="L46" s="11">
        <f t="shared" si="22"/>
        <v>0.2053760593220339</v>
      </c>
    </row>
    <row r="47" spans="2:12" x14ac:dyDescent="0.3">
      <c r="B47" s="6">
        <v>4</v>
      </c>
      <c r="C47" s="7">
        <v>4</v>
      </c>
      <c r="D47" s="8">
        <v>4</v>
      </c>
      <c r="E47" s="9">
        <f t="shared" si="19"/>
        <v>7552000</v>
      </c>
      <c r="F47" s="6">
        <f t="shared" si="20"/>
        <v>16096000</v>
      </c>
      <c r="G47" s="8">
        <f t="shared" si="21"/>
        <v>2.1313559322033897</v>
      </c>
      <c r="H47" s="6">
        <f t="shared" si="15"/>
        <v>7040000</v>
      </c>
      <c r="I47" s="8">
        <f t="shared" si="6"/>
        <v>0.93220338983050843</v>
      </c>
      <c r="J47" s="6">
        <f t="shared" si="17"/>
        <v>3930000</v>
      </c>
      <c r="K47" s="10">
        <f t="shared" si="18"/>
        <v>982500</v>
      </c>
      <c r="L47" s="11">
        <f t="shared" si="22"/>
        <v>0.1300979872881356</v>
      </c>
    </row>
    <row r="48" spans="2:12" x14ac:dyDescent="0.3">
      <c r="B48" s="6">
        <v>4</v>
      </c>
      <c r="C48" s="7">
        <v>8</v>
      </c>
      <c r="D48" s="8">
        <v>1</v>
      </c>
      <c r="E48" s="9">
        <f t="shared" si="19"/>
        <v>3776000</v>
      </c>
      <c r="F48" s="6">
        <f t="shared" si="20"/>
        <v>5864000</v>
      </c>
      <c r="G48" s="8">
        <f t="shared" si="21"/>
        <v>1.5529661016949152</v>
      </c>
      <c r="H48" s="6">
        <f t="shared" si="15"/>
        <v>5200000</v>
      </c>
      <c r="I48" s="8">
        <f t="shared" si="6"/>
        <v>1.3771186440677967</v>
      </c>
      <c r="J48" s="6">
        <f t="shared" si="17"/>
        <v>2918000</v>
      </c>
      <c r="K48" s="10">
        <f t="shared" si="18"/>
        <v>729500</v>
      </c>
      <c r="L48" s="11">
        <f t="shared" si="22"/>
        <v>0.1931938559322034</v>
      </c>
    </row>
    <row r="49" spans="2:12" x14ac:dyDescent="0.3">
      <c r="B49" s="6">
        <v>4</v>
      </c>
      <c r="C49" s="7">
        <v>8</v>
      </c>
      <c r="D49" s="8">
        <v>2</v>
      </c>
      <c r="E49" s="9">
        <f t="shared" si="19"/>
        <v>7552000</v>
      </c>
      <c r="F49" s="6">
        <f t="shared" si="20"/>
        <v>11728000</v>
      </c>
      <c r="G49" s="8">
        <f t="shared" si="21"/>
        <v>1.5529661016949152</v>
      </c>
      <c r="H49" s="6">
        <f t="shared" si="15"/>
        <v>6304000</v>
      </c>
      <c r="I49" s="8">
        <f t="shared" si="6"/>
        <v>0.8347457627118644</v>
      </c>
      <c r="J49" s="6">
        <f t="shared" si="17"/>
        <v>3562000</v>
      </c>
      <c r="K49" s="10">
        <f t="shared" si="18"/>
        <v>890500</v>
      </c>
      <c r="L49" s="11">
        <f t="shared" si="22"/>
        <v>0.11791578389830508</v>
      </c>
    </row>
    <row r="50" spans="2:12" x14ac:dyDescent="0.3">
      <c r="B50" s="6">
        <v>4</v>
      </c>
      <c r="C50" s="7">
        <v>8</v>
      </c>
      <c r="D50" s="8">
        <v>4</v>
      </c>
      <c r="E50" s="9">
        <f t="shared" si="19"/>
        <v>15104000</v>
      </c>
      <c r="F50" s="6">
        <f t="shared" si="20"/>
        <v>23456000</v>
      </c>
      <c r="G50" s="8">
        <f t="shared" si="21"/>
        <v>1.5529661016949152</v>
      </c>
      <c r="H50" s="6">
        <f t="shared" si="15"/>
        <v>7776000</v>
      </c>
      <c r="I50" s="8">
        <f t="shared" si="6"/>
        <v>0.51483050847457623</v>
      </c>
      <c r="J50" s="6">
        <f t="shared" si="17"/>
        <v>4390000</v>
      </c>
      <c r="K50" s="10">
        <f t="shared" si="18"/>
        <v>1097500</v>
      </c>
      <c r="L50" s="11">
        <f t="shared" si="22"/>
        <v>7.266287076271187E-2</v>
      </c>
    </row>
    <row r="51" spans="2:12" x14ac:dyDescent="0.3">
      <c r="B51" s="6">
        <v>4</v>
      </c>
      <c r="C51" s="7">
        <v>16</v>
      </c>
      <c r="D51" s="8">
        <v>1</v>
      </c>
      <c r="E51" s="9">
        <f t="shared" si="19"/>
        <v>7552000</v>
      </c>
      <c r="F51" s="6">
        <f t="shared" si="20"/>
        <v>9176000</v>
      </c>
      <c r="G51" s="8">
        <f t="shared" si="21"/>
        <v>1.215042372881356</v>
      </c>
      <c r="H51" s="6">
        <f t="shared" si="15"/>
        <v>5936000</v>
      </c>
      <c r="I51" s="8">
        <f t="shared" si="6"/>
        <v>0.78601694915254239</v>
      </c>
      <c r="J51" s="6">
        <f t="shared" si="17"/>
        <v>3378000</v>
      </c>
      <c r="K51" s="10">
        <f t="shared" si="18"/>
        <v>844500</v>
      </c>
      <c r="L51" s="11">
        <f t="shared" si="22"/>
        <v>0.11182468220338983</v>
      </c>
    </row>
    <row r="52" spans="2:12" x14ac:dyDescent="0.3">
      <c r="B52" s="6">
        <v>4</v>
      </c>
      <c r="C52" s="7">
        <v>16</v>
      </c>
      <c r="D52" s="8">
        <v>2</v>
      </c>
      <c r="E52" s="9">
        <f t="shared" si="19"/>
        <v>15104000</v>
      </c>
      <c r="F52" s="6">
        <f t="shared" si="20"/>
        <v>18352000</v>
      </c>
      <c r="G52" s="8">
        <f t="shared" si="21"/>
        <v>1.215042372881356</v>
      </c>
      <c r="H52" s="6">
        <f t="shared" si="15"/>
        <v>7040000</v>
      </c>
      <c r="I52" s="8">
        <f t="shared" si="6"/>
        <v>0.46610169491525422</v>
      </c>
      <c r="J52" s="6">
        <f t="shared" si="17"/>
        <v>4022000</v>
      </c>
      <c r="K52" s="10">
        <f t="shared" si="18"/>
        <v>1005500</v>
      </c>
      <c r="L52" s="11">
        <f t="shared" si="22"/>
        <v>6.6571769067796605E-2</v>
      </c>
    </row>
    <row r="53" spans="2:12" x14ac:dyDescent="0.3">
      <c r="B53" s="6">
        <v>4</v>
      </c>
      <c r="C53" s="7">
        <v>16</v>
      </c>
      <c r="D53" s="8">
        <v>4</v>
      </c>
      <c r="E53" s="9">
        <f t="shared" si="19"/>
        <v>30208000</v>
      </c>
      <c r="F53" s="6">
        <f t="shared" si="20"/>
        <v>36704000</v>
      </c>
      <c r="G53" s="8">
        <f t="shared" si="21"/>
        <v>1.215042372881356</v>
      </c>
      <c r="H53" s="6">
        <f t="shared" si="15"/>
        <v>8512000</v>
      </c>
      <c r="I53" s="8">
        <f t="shared" si="6"/>
        <v>0.28177966101694918</v>
      </c>
      <c r="J53" s="6">
        <f t="shared" si="17"/>
        <v>4850000</v>
      </c>
      <c r="K53" s="10">
        <f t="shared" si="18"/>
        <v>1212500</v>
      </c>
      <c r="L53" s="11">
        <f t="shared" si="22"/>
        <v>4.0138373940677964E-2</v>
      </c>
    </row>
    <row r="54" spans="2:12" x14ac:dyDescent="0.3">
      <c r="B54" s="6">
        <v>4</v>
      </c>
      <c r="C54" s="7">
        <v>32</v>
      </c>
      <c r="D54" s="8">
        <v>1</v>
      </c>
      <c r="E54" s="9">
        <f t="shared" si="19"/>
        <v>15104000</v>
      </c>
      <c r="F54" s="6">
        <f t="shared" si="20"/>
        <v>15432000</v>
      </c>
      <c r="G54" s="8">
        <f t="shared" si="21"/>
        <v>1.0217161016949152</v>
      </c>
      <c r="H54" s="6">
        <f t="shared" si="15"/>
        <v>6672000</v>
      </c>
      <c r="I54" s="8">
        <f t="shared" si="6"/>
        <v>0.44173728813559321</v>
      </c>
      <c r="J54" s="6">
        <f t="shared" si="17"/>
        <v>3838000</v>
      </c>
      <c r="K54" s="10">
        <f t="shared" si="18"/>
        <v>959500</v>
      </c>
      <c r="L54" s="11">
        <f t="shared" si="22"/>
        <v>6.3526218220338979E-2</v>
      </c>
    </row>
    <row r="55" spans="2:12" x14ac:dyDescent="0.3">
      <c r="B55" s="6">
        <v>4</v>
      </c>
      <c r="C55" s="7">
        <v>32</v>
      </c>
      <c r="D55" s="8">
        <v>2</v>
      </c>
      <c r="E55" s="9">
        <f t="shared" si="19"/>
        <v>30208000</v>
      </c>
      <c r="F55" s="6">
        <f t="shared" si="20"/>
        <v>30864000</v>
      </c>
      <c r="G55" s="8">
        <f t="shared" si="21"/>
        <v>1.0217161016949152</v>
      </c>
      <c r="H55" s="6">
        <f t="shared" si="15"/>
        <v>7776000</v>
      </c>
      <c r="I55" s="8">
        <f t="shared" si="6"/>
        <v>0.25741525423728812</v>
      </c>
      <c r="J55" s="6">
        <f t="shared" si="17"/>
        <v>4482000</v>
      </c>
      <c r="K55" s="10">
        <f t="shared" si="18"/>
        <v>1120500</v>
      </c>
      <c r="L55" s="11">
        <f t="shared" si="22"/>
        <v>3.7092823093220338E-2</v>
      </c>
    </row>
    <row r="56" spans="2:12" x14ac:dyDescent="0.3">
      <c r="B56" s="6">
        <v>4</v>
      </c>
      <c r="C56" s="7">
        <v>32</v>
      </c>
      <c r="D56" s="8">
        <v>4</v>
      </c>
      <c r="E56" s="9">
        <f t="shared" si="19"/>
        <v>60416000</v>
      </c>
      <c r="F56" s="6">
        <f t="shared" si="20"/>
        <v>61728000</v>
      </c>
      <c r="G56" s="8">
        <f t="shared" si="21"/>
        <v>1.0217161016949152</v>
      </c>
      <c r="H56" s="6">
        <f t="shared" si="15"/>
        <v>9248000</v>
      </c>
      <c r="I56" s="8">
        <f t="shared" si="6"/>
        <v>0.15307203389830509</v>
      </c>
      <c r="J56" s="6">
        <f t="shared" si="17"/>
        <v>5310000</v>
      </c>
      <c r="K56" s="10">
        <f t="shared" si="18"/>
        <v>1327500</v>
      </c>
      <c r="L56" s="11">
        <f t="shared" si="22"/>
        <v>2.197265625E-2</v>
      </c>
    </row>
    <row r="57" spans="2:12" x14ac:dyDescent="0.3">
      <c r="B57" s="6">
        <v>4</v>
      </c>
      <c r="C57" s="7">
        <v>64</v>
      </c>
      <c r="D57" s="8">
        <v>1</v>
      </c>
      <c r="E57" s="9">
        <f t="shared" si="19"/>
        <v>30208000</v>
      </c>
      <c r="F57" s="6">
        <f t="shared" si="20"/>
        <v>27576000</v>
      </c>
      <c r="G57" s="8">
        <f t="shared" si="21"/>
        <v>0.9128707627118644</v>
      </c>
      <c r="H57" s="6">
        <f t="shared" si="15"/>
        <v>7408000</v>
      </c>
      <c r="I57" s="8">
        <f t="shared" si="6"/>
        <v>0.24523305084745764</v>
      </c>
      <c r="J57" s="6">
        <f t="shared" si="17"/>
        <v>4298000</v>
      </c>
      <c r="K57" s="10">
        <f t="shared" si="18"/>
        <v>1074500</v>
      </c>
      <c r="L57" s="11">
        <f t="shared" si="22"/>
        <v>3.5570047669491525E-2</v>
      </c>
    </row>
    <row r="58" spans="2:12" x14ac:dyDescent="0.3">
      <c r="B58" s="6">
        <v>4</v>
      </c>
      <c r="C58" s="7">
        <v>64</v>
      </c>
      <c r="D58" s="8">
        <v>2</v>
      </c>
      <c r="E58" s="9">
        <f t="shared" si="19"/>
        <v>60416000</v>
      </c>
      <c r="F58" s="6">
        <f t="shared" si="20"/>
        <v>55152000</v>
      </c>
      <c r="G58" s="8">
        <f t="shared" si="21"/>
        <v>0.9128707627118644</v>
      </c>
      <c r="H58" s="6">
        <f t="shared" si="15"/>
        <v>8512000</v>
      </c>
      <c r="I58" s="8">
        <f t="shared" si="6"/>
        <v>0.14088983050847459</v>
      </c>
      <c r="J58" s="6">
        <f t="shared" si="17"/>
        <v>4942000</v>
      </c>
      <c r="K58" s="10">
        <f t="shared" si="18"/>
        <v>1235500</v>
      </c>
      <c r="L58" s="11">
        <f t="shared" si="22"/>
        <v>2.0449880826271187E-2</v>
      </c>
    </row>
    <row r="59" spans="2:12" x14ac:dyDescent="0.3">
      <c r="B59" s="6">
        <v>4</v>
      </c>
      <c r="C59" s="7">
        <v>64</v>
      </c>
      <c r="D59" s="8">
        <v>4</v>
      </c>
      <c r="E59" s="9">
        <f t="shared" si="19"/>
        <v>120832000</v>
      </c>
      <c r="F59" s="6">
        <f t="shared" si="20"/>
        <v>110304000</v>
      </c>
      <c r="G59" s="8">
        <f t="shared" si="21"/>
        <v>0.9128707627118644</v>
      </c>
      <c r="H59" s="6">
        <f t="shared" si="15"/>
        <v>9984000</v>
      </c>
      <c r="I59" s="8">
        <f t="shared" si="6"/>
        <v>8.2627118644067798E-2</v>
      </c>
      <c r="J59" s="6">
        <f t="shared" si="17"/>
        <v>5770000</v>
      </c>
      <c r="K59" s="10">
        <f t="shared" si="18"/>
        <v>1442500</v>
      </c>
      <c r="L59" s="11">
        <f t="shared" si="22"/>
        <v>1.1938062764830509E-2</v>
      </c>
    </row>
  </sheetData>
  <conditionalFormatting sqref="G1:I4 G5 L1:L1048576 G6:I1048576">
    <cfRule type="cellIs" dxfId="3" priority="10" operator="between">
      <formula>1</formula>
      <formula>0.000001</formula>
    </cfRule>
  </conditionalFormatting>
  <conditionalFormatting sqref="E1:F1048576 J1:J1048576">
    <cfRule type="cellIs" dxfId="2" priority="4" operator="between">
      <formula>4000000</formula>
      <formula>10000000000</formula>
    </cfRule>
  </conditionalFormatting>
  <conditionalFormatting sqref="H5">
    <cfRule type="cellIs" dxfId="1" priority="2" operator="between">
      <formula>4000000</formula>
      <formula>10000000000</formula>
    </cfRule>
  </conditionalFormatting>
  <conditionalFormatting sqref="I5">
    <cfRule type="cellIs" dxfId="0" priority="1" operator="between">
      <formula>1</formula>
      <formula>0.000001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Measured</vt:lpstr>
      <vt:lpstr>Theoretical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LeGreve</dc:creator>
  <cp:lastModifiedBy>Andrew LeGreve</cp:lastModifiedBy>
  <dcterms:created xsi:type="dcterms:W3CDTF">2018-05-10T15:01:17Z</dcterms:created>
  <dcterms:modified xsi:type="dcterms:W3CDTF">2018-05-12T03:01:47Z</dcterms:modified>
</cp:coreProperties>
</file>