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thony\Documents\Books\UofU\UofU_Fall_2013\Undergrad Lab Physics 3719\Lab2013\Experiments\ThePendulum\"/>
    </mc:Choice>
  </mc:AlternateContent>
  <bookViews>
    <workbookView xWindow="0" yWindow="0" windowWidth="24000" windowHeight="877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7" i="1" l="1"/>
  <c r="Z4" i="1"/>
  <c r="Z25" i="1" s="1"/>
  <c r="AA4" i="1"/>
  <c r="AA23" i="1" s="1"/>
  <c r="AB4" i="1"/>
  <c r="AC4" i="1"/>
  <c r="AC23" i="1" s="1"/>
  <c r="AC27" i="1" s="1"/>
  <c r="AD4" i="1"/>
  <c r="AD25" i="1" s="1"/>
  <c r="V4" i="1"/>
  <c r="T4" i="1"/>
  <c r="U4" i="1"/>
  <c r="V25" i="1"/>
  <c r="W4" i="1"/>
  <c r="X4" i="1"/>
  <c r="AB27" i="1"/>
  <c r="AB28" i="1"/>
  <c r="X28" i="1"/>
  <c r="T25" i="1"/>
  <c r="U25" i="1"/>
  <c r="W25" i="1"/>
  <c r="X25" i="1"/>
  <c r="AB25" i="1"/>
  <c r="AC25" i="1"/>
  <c r="P25" i="1"/>
  <c r="P28" i="1"/>
  <c r="J25" i="1"/>
  <c r="J27" i="1"/>
  <c r="J28" i="1"/>
  <c r="T23" i="1"/>
  <c r="T28" i="1" s="1"/>
  <c r="U23" i="1"/>
  <c r="U28" i="1" s="1"/>
  <c r="W23" i="1"/>
  <c r="W27" i="1" s="1"/>
  <c r="X23" i="1"/>
  <c r="X27" i="1" s="1"/>
  <c r="AB23" i="1"/>
  <c r="R4" i="1"/>
  <c r="R23" i="1" s="1"/>
  <c r="Q4" i="1"/>
  <c r="Q23" i="1" s="1"/>
  <c r="Q28" i="1" s="1"/>
  <c r="O23" i="1"/>
  <c r="P23" i="1"/>
  <c r="N23" i="1"/>
  <c r="O28" i="1"/>
  <c r="N28" i="1"/>
  <c r="O27" i="1"/>
  <c r="N27" i="1"/>
  <c r="Q25" i="1"/>
  <c r="R25" i="1"/>
  <c r="O4" i="1"/>
  <c r="P4" i="1"/>
  <c r="N4" i="1"/>
  <c r="K7" i="1"/>
  <c r="I28" i="1"/>
  <c r="L28" i="1"/>
  <c r="H28" i="1"/>
  <c r="K4" i="1"/>
  <c r="K23" i="1" s="1"/>
  <c r="K28" i="1" s="1"/>
  <c r="K5" i="1"/>
  <c r="K25" i="1" s="1"/>
  <c r="K6" i="1"/>
  <c r="K3" i="1"/>
  <c r="I27" i="1"/>
  <c r="L27" i="1"/>
  <c r="H27" i="1"/>
  <c r="F23" i="1"/>
  <c r="H23" i="1"/>
  <c r="I23" i="1"/>
  <c r="L23" i="1"/>
  <c r="F25" i="1"/>
  <c r="H25" i="1"/>
  <c r="I25" i="1"/>
  <c r="L25" i="1"/>
  <c r="N25" i="1"/>
  <c r="O25" i="1"/>
  <c r="B28" i="1"/>
  <c r="C28" i="1"/>
  <c r="E28" i="1"/>
  <c r="E27" i="1"/>
  <c r="C27" i="1"/>
  <c r="B27" i="1"/>
  <c r="E4" i="1"/>
  <c r="E5" i="1"/>
  <c r="E6" i="1"/>
  <c r="E23" i="1" s="1"/>
  <c r="E7" i="1"/>
  <c r="E3" i="1"/>
  <c r="C23" i="1"/>
  <c r="D23" i="1"/>
  <c r="C25" i="1"/>
  <c r="D25" i="1"/>
  <c r="B23" i="1"/>
  <c r="B25" i="1"/>
  <c r="AI10" i="1"/>
  <c r="AI11" i="1"/>
  <c r="AL9" i="1"/>
  <c r="AL10" i="1"/>
  <c r="AL11" i="1"/>
  <c r="AH10" i="1"/>
  <c r="AJ10" i="1"/>
  <c r="AH11" i="1"/>
  <c r="AJ11" i="1"/>
  <c r="AG11" i="1"/>
  <c r="AG10" i="1"/>
  <c r="AJ9" i="1"/>
  <c r="AH9" i="1"/>
  <c r="AG9" i="1"/>
  <c r="AA27" i="1" l="1"/>
  <c r="AA28" i="1"/>
  <c r="AA25" i="1"/>
  <c r="AD23" i="1"/>
  <c r="Z23" i="1"/>
  <c r="AC28" i="1"/>
  <c r="U27" i="1"/>
  <c r="W28" i="1"/>
  <c r="T27" i="1"/>
  <c r="V23" i="1"/>
  <c r="R27" i="1"/>
  <c r="R28" i="1"/>
  <c r="Q27" i="1"/>
  <c r="K27" i="1"/>
  <c r="E25" i="1"/>
  <c r="AD27" i="1" l="1"/>
  <c r="AD28" i="1"/>
  <c r="Z28" i="1"/>
  <c r="Z27" i="1"/>
  <c r="V28" i="1"/>
  <c r="V27" i="1"/>
</calcChain>
</file>

<file path=xl/sharedStrings.xml><?xml version="1.0" encoding="utf-8"?>
<sst xmlns="http://schemas.openxmlformats.org/spreadsheetml/2006/main" count="115" uniqueCount="92">
  <si>
    <t>L1</t>
  </si>
  <si>
    <t>Angle 4</t>
  </si>
  <si>
    <t>Angle 5</t>
  </si>
  <si>
    <t>L2</t>
  </si>
  <si>
    <t>L3</t>
  </si>
  <si>
    <t>L4</t>
  </si>
  <si>
    <t>L5</t>
  </si>
  <si>
    <t>Period:</t>
  </si>
  <si>
    <t>1st</t>
  </si>
  <si>
    <t>2nd</t>
  </si>
  <si>
    <t>3rd</t>
  </si>
  <si>
    <t>4th</t>
  </si>
  <si>
    <t>5th</t>
  </si>
  <si>
    <t>6th</t>
  </si>
  <si>
    <t>7th</t>
  </si>
  <si>
    <t>8th</t>
  </si>
  <si>
    <t>9th</t>
  </si>
  <si>
    <t>10th</t>
  </si>
  <si>
    <t>11th</t>
  </si>
  <si>
    <t>12th</t>
  </si>
  <si>
    <t>13th</t>
  </si>
  <si>
    <t>14th</t>
  </si>
  <si>
    <t>15th</t>
  </si>
  <si>
    <t>16th</t>
  </si>
  <si>
    <t>17th</t>
  </si>
  <si>
    <t>18th</t>
  </si>
  <si>
    <t>19th</t>
  </si>
  <si>
    <t>20th</t>
  </si>
  <si>
    <t>Clock</t>
  </si>
  <si>
    <t>Anthony</t>
  </si>
  <si>
    <t>1sec</t>
  </si>
  <si>
    <t>Josh</t>
  </si>
  <si>
    <t>20sec</t>
  </si>
  <si>
    <t>20 sec</t>
  </si>
  <si>
    <t>Trial 1</t>
  </si>
  <si>
    <t>Trial 2</t>
  </si>
  <si>
    <t>Trial 3</t>
  </si>
  <si>
    <t>Trial 4</t>
  </si>
  <si>
    <t>Trial 5</t>
  </si>
  <si>
    <t>Mesurments</t>
  </si>
  <si>
    <t>legnth of the Hook</t>
  </si>
  <si>
    <t>Caliper</t>
  </si>
  <si>
    <t>Tape Mesurment</t>
  </si>
  <si>
    <t>Diamiter of the Bob Uncetianty +-0.03mm</t>
  </si>
  <si>
    <t>Rod width</t>
  </si>
  <si>
    <t>length</t>
  </si>
  <si>
    <t>Height</t>
  </si>
  <si>
    <t>Top of Ap to floor</t>
  </si>
  <si>
    <t>Ruler+-0.2 cm</t>
  </si>
  <si>
    <t>24.7+-0.2</t>
  </si>
  <si>
    <t>25.2+-0.5</t>
  </si>
  <si>
    <t>Length of the string</t>
  </si>
  <si>
    <t>173.4+-.1</t>
  </si>
  <si>
    <t>173.7+0.02</t>
  </si>
  <si>
    <t>24.6+-0.1</t>
  </si>
  <si>
    <t>24.7+-0.1</t>
  </si>
  <si>
    <t>26.0+-0.5</t>
  </si>
  <si>
    <t xml:space="preserve">The string to the </t>
  </si>
  <si>
    <t>25.8+-0.3</t>
  </si>
  <si>
    <t>100sec</t>
  </si>
  <si>
    <t>Mean</t>
  </si>
  <si>
    <t>Sum x^2</t>
  </si>
  <si>
    <t>stDeviation</t>
  </si>
  <si>
    <t>Joshua</t>
  </si>
  <si>
    <t>T</t>
  </si>
  <si>
    <t>Angle 1 = 3</t>
  </si>
  <si>
    <t>StDev</t>
  </si>
  <si>
    <t>&lt;x^2&gt;</t>
  </si>
  <si>
    <t>Mean &lt;x&gt;</t>
  </si>
  <si>
    <t>g</t>
  </si>
  <si>
    <t>Angle 1 = 3deg 1 T</t>
  </si>
  <si>
    <t>Angle 2 = 3 Second String</t>
  </si>
  <si>
    <t>Angle 3 = 3 20 T</t>
  </si>
  <si>
    <t>Angle 3 = 3 20/20 T</t>
  </si>
  <si>
    <t>"+- 0.1"</t>
  </si>
  <si>
    <t>"+-0.1"</t>
  </si>
  <si>
    <t>"+- 0.01"</t>
  </si>
  <si>
    <t>"+-0.01"</t>
  </si>
  <si>
    <t>Angle 1 first period</t>
  </si>
  <si>
    <t>Angle 2 Second Period</t>
  </si>
  <si>
    <t>Angle 3 = 20 T</t>
  </si>
  <si>
    <t>Angle 2 = 5</t>
  </si>
  <si>
    <t>Angle 3 = 10</t>
  </si>
  <si>
    <t>Angle 4 = 40</t>
  </si>
  <si>
    <t>T/20</t>
  </si>
  <si>
    <t>Angle 5 = 20</t>
  </si>
  <si>
    <t>Angle 4 = 20</t>
  </si>
  <si>
    <t>Angle 5 = 40</t>
  </si>
  <si>
    <t>L</t>
  </si>
  <si>
    <t>Theta</t>
  </si>
  <si>
    <t>Uncertianties in reflex</t>
  </si>
  <si>
    <t>Joshua Hitting start and stop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</si>
</sst>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28"/>
  <sheetViews>
    <sheetView tabSelected="1" topLeftCell="AU1" workbookViewId="0">
      <selection activeCell="BD3" sqref="BD3"/>
    </sheetView>
  </sheetViews>
  <sheetFormatPr defaultColWidth="10.42578125" defaultRowHeight="15" x14ac:dyDescent="0.25"/>
  <sheetData>
    <row r="1" spans="1:56" x14ac:dyDescent="0.25">
      <c r="B1" t="s">
        <v>0</v>
      </c>
      <c r="C1" t="s">
        <v>29</v>
      </c>
      <c r="D1">
        <v>26.2</v>
      </c>
      <c r="E1" t="s">
        <v>63</v>
      </c>
      <c r="F1">
        <v>26.3</v>
      </c>
      <c r="G1" t="s">
        <v>75</v>
      </c>
      <c r="H1" t="s">
        <v>3</v>
      </c>
      <c r="I1" t="s">
        <v>29</v>
      </c>
      <c r="J1">
        <v>74.3</v>
      </c>
      <c r="K1" t="s">
        <v>63</v>
      </c>
      <c r="L1">
        <v>74.3</v>
      </c>
      <c r="M1" t="s">
        <v>74</v>
      </c>
      <c r="N1" t="s">
        <v>4</v>
      </c>
      <c r="O1" t="s">
        <v>29</v>
      </c>
      <c r="P1">
        <v>74.3</v>
      </c>
      <c r="Q1" t="s">
        <v>63</v>
      </c>
      <c r="R1">
        <v>74.3</v>
      </c>
      <c r="T1" t="s">
        <v>5</v>
      </c>
      <c r="U1" t="s">
        <v>29</v>
      </c>
      <c r="V1">
        <v>26.8</v>
      </c>
      <c r="W1" t="s">
        <v>63</v>
      </c>
      <c r="X1">
        <v>26.7</v>
      </c>
      <c r="Z1" t="s">
        <v>6</v>
      </c>
      <c r="AA1" t="s">
        <v>29</v>
      </c>
      <c r="AB1">
        <v>127.9</v>
      </c>
      <c r="AC1" t="s">
        <v>63</v>
      </c>
      <c r="AD1">
        <v>127.5</v>
      </c>
      <c r="AF1" t="s">
        <v>28</v>
      </c>
      <c r="AN1" t="s">
        <v>39</v>
      </c>
      <c r="AZ1" t="s">
        <v>88</v>
      </c>
      <c r="BA1" t="s">
        <v>89</v>
      </c>
      <c r="BB1" t="s">
        <v>64</v>
      </c>
      <c r="BD1" t="s">
        <v>90</v>
      </c>
    </row>
    <row r="2" spans="1:56" x14ac:dyDescent="0.25">
      <c r="A2" t="s">
        <v>7</v>
      </c>
      <c r="B2" t="s">
        <v>70</v>
      </c>
      <c r="C2" t="s">
        <v>71</v>
      </c>
      <c r="D2" t="s">
        <v>72</v>
      </c>
      <c r="E2" t="s">
        <v>73</v>
      </c>
      <c r="F2" t="s">
        <v>2</v>
      </c>
      <c r="G2" t="s">
        <v>77</v>
      </c>
      <c r="H2" t="s">
        <v>78</v>
      </c>
      <c r="I2" t="s">
        <v>79</v>
      </c>
      <c r="J2" t="s">
        <v>80</v>
      </c>
      <c r="K2" t="s">
        <v>1</v>
      </c>
      <c r="L2" t="s">
        <v>2</v>
      </c>
      <c r="M2" t="s">
        <v>76</v>
      </c>
      <c r="N2" t="s">
        <v>65</v>
      </c>
      <c r="O2" t="s">
        <v>81</v>
      </c>
      <c r="P2" t="s">
        <v>82</v>
      </c>
      <c r="Q2" t="s">
        <v>83</v>
      </c>
      <c r="R2" t="s">
        <v>85</v>
      </c>
      <c r="T2" t="s">
        <v>65</v>
      </c>
      <c r="U2" t="s">
        <v>81</v>
      </c>
      <c r="V2" t="s">
        <v>82</v>
      </c>
      <c r="W2" t="s">
        <v>86</v>
      </c>
      <c r="X2" t="s">
        <v>87</v>
      </c>
      <c r="Z2" t="s">
        <v>65</v>
      </c>
      <c r="AA2" t="s">
        <v>81</v>
      </c>
      <c r="AB2" t="s">
        <v>82</v>
      </c>
      <c r="AC2" t="s">
        <v>86</v>
      </c>
      <c r="AD2" t="s">
        <v>87</v>
      </c>
      <c r="AG2" t="s">
        <v>29</v>
      </c>
      <c r="AJ2" t="s">
        <v>31</v>
      </c>
      <c r="AN2" t="s">
        <v>41</v>
      </c>
      <c r="AS2" t="s">
        <v>48</v>
      </c>
      <c r="AW2" t="s">
        <v>42</v>
      </c>
      <c r="AZ2">
        <v>109.5</v>
      </c>
      <c r="BB2">
        <v>42.84</v>
      </c>
      <c r="BD2" t="s">
        <v>91</v>
      </c>
    </row>
    <row r="3" spans="1:56" x14ac:dyDescent="0.25">
      <c r="A3" t="s">
        <v>8</v>
      </c>
      <c r="B3">
        <v>0.96</v>
      </c>
      <c r="C3">
        <v>1.1399999999999999</v>
      </c>
      <c r="D3">
        <v>22.09</v>
      </c>
      <c r="E3">
        <f>D3/20</f>
        <v>1.1045</v>
      </c>
      <c r="H3">
        <v>1.75</v>
      </c>
      <c r="I3">
        <v>1.79</v>
      </c>
      <c r="J3">
        <v>35.51</v>
      </c>
      <c r="K3">
        <f xml:space="preserve"> J3/20</f>
        <v>1.7754999999999999</v>
      </c>
      <c r="N3">
        <v>35.44</v>
      </c>
      <c r="O3">
        <v>35.520000000000003</v>
      </c>
      <c r="P3">
        <v>35.369999999999997</v>
      </c>
      <c r="Q3">
        <v>36.28</v>
      </c>
      <c r="R3">
        <v>35.58</v>
      </c>
      <c r="T3">
        <v>22.12</v>
      </c>
      <c r="U3">
        <v>22.05</v>
      </c>
      <c r="V3">
        <v>22.18</v>
      </c>
      <c r="W3">
        <v>22.29</v>
      </c>
      <c r="X3">
        <v>22.75</v>
      </c>
      <c r="Z3">
        <v>46.19</v>
      </c>
      <c r="AA3">
        <v>45.91</v>
      </c>
      <c r="AB3">
        <v>45.9</v>
      </c>
      <c r="AC3">
        <v>46.31</v>
      </c>
      <c r="AD3">
        <v>47.09</v>
      </c>
      <c r="AG3" t="s">
        <v>30</v>
      </c>
      <c r="AH3" t="s">
        <v>33</v>
      </c>
      <c r="AI3" t="s">
        <v>59</v>
      </c>
      <c r="AJ3" t="s">
        <v>30</v>
      </c>
      <c r="AK3" t="s">
        <v>32</v>
      </c>
      <c r="AL3" t="s">
        <v>59</v>
      </c>
      <c r="AN3" t="s">
        <v>43</v>
      </c>
      <c r="AO3" t="s">
        <v>40</v>
      </c>
      <c r="AP3" t="s">
        <v>44</v>
      </c>
      <c r="AQ3" t="s">
        <v>45</v>
      </c>
      <c r="AR3" t="s">
        <v>46</v>
      </c>
      <c r="AS3" t="s">
        <v>47</v>
      </c>
      <c r="AT3" t="s">
        <v>51</v>
      </c>
      <c r="AW3" t="s">
        <v>51</v>
      </c>
      <c r="AX3" t="s">
        <v>57</v>
      </c>
      <c r="AZ3">
        <v>109.4</v>
      </c>
      <c r="BB3">
        <v>42.84</v>
      </c>
      <c r="BD3">
        <v>0.15</v>
      </c>
    </row>
    <row r="4" spans="1:56" x14ac:dyDescent="0.25">
      <c r="A4" t="s">
        <v>9</v>
      </c>
      <c r="B4">
        <v>1.1100000000000001</v>
      </c>
      <c r="C4">
        <v>1.07</v>
      </c>
      <c r="D4">
        <v>21.97</v>
      </c>
      <c r="E4">
        <f t="shared" ref="E4:E7" si="0">D4/20</f>
        <v>1.0985</v>
      </c>
      <c r="J4">
        <v>35.409999999999997</v>
      </c>
      <c r="K4">
        <f t="shared" ref="K4:K7" si="1" xml:space="preserve"> J4/20</f>
        <v>1.7704999999999997</v>
      </c>
      <c r="M4" t="s">
        <v>84</v>
      </c>
      <c r="N4">
        <f>N3/20</f>
        <v>1.7719999999999998</v>
      </c>
      <c r="O4">
        <f t="shared" ref="O4:R4" si="2">O3/20</f>
        <v>1.7760000000000002</v>
      </c>
      <c r="P4">
        <f t="shared" si="2"/>
        <v>1.7685</v>
      </c>
      <c r="Q4">
        <f t="shared" si="2"/>
        <v>1.8140000000000001</v>
      </c>
      <c r="R4">
        <f t="shared" si="2"/>
        <v>1.7789999999999999</v>
      </c>
      <c r="T4">
        <f t="shared" ref="T4" si="3">T3/20</f>
        <v>1.1060000000000001</v>
      </c>
      <c r="U4">
        <f t="shared" ref="U4" si="4">U3/20</f>
        <v>1.1025</v>
      </c>
      <c r="V4">
        <f>V3/20</f>
        <v>1.109</v>
      </c>
      <c r="W4">
        <f t="shared" ref="W4:X4" si="5">W3/20</f>
        <v>1.1145</v>
      </c>
      <c r="X4">
        <f t="shared" si="5"/>
        <v>1.1375</v>
      </c>
      <c r="Z4">
        <f t="shared" ref="Z4" si="6">Z3/20</f>
        <v>2.3094999999999999</v>
      </c>
      <c r="AA4">
        <f t="shared" ref="AA4:AB4" si="7">AA3/20</f>
        <v>2.2954999999999997</v>
      </c>
      <c r="AB4">
        <f t="shared" si="7"/>
        <v>2.2949999999999999</v>
      </c>
      <c r="AC4">
        <f t="shared" ref="AC4" si="8">AC3/20</f>
        <v>2.3155000000000001</v>
      </c>
      <c r="AD4">
        <f t="shared" ref="AD4" si="9">AD3/20</f>
        <v>2.3545000000000003</v>
      </c>
      <c r="AF4" t="s">
        <v>34</v>
      </c>
      <c r="AG4">
        <v>1.0900000000000001</v>
      </c>
      <c r="AH4">
        <v>20.059999999999999</v>
      </c>
      <c r="AI4">
        <v>100.13</v>
      </c>
      <c r="AJ4">
        <v>1.1200000000000001</v>
      </c>
      <c r="AL4">
        <v>99.86</v>
      </c>
      <c r="AM4" t="s">
        <v>29</v>
      </c>
      <c r="AN4">
        <v>38.01</v>
      </c>
      <c r="AO4">
        <v>12.02</v>
      </c>
      <c r="AS4" t="s">
        <v>52</v>
      </c>
      <c r="AT4" t="s">
        <v>50</v>
      </c>
      <c r="AW4" t="s">
        <v>54</v>
      </c>
      <c r="AX4" t="s">
        <v>56</v>
      </c>
      <c r="BD4">
        <v>0.13</v>
      </c>
    </row>
    <row r="5" spans="1:56" x14ac:dyDescent="0.25">
      <c r="A5" t="s">
        <v>10</v>
      </c>
      <c r="B5">
        <v>0.97</v>
      </c>
      <c r="C5">
        <v>1.03</v>
      </c>
      <c r="D5">
        <v>21.86</v>
      </c>
      <c r="E5">
        <f t="shared" si="0"/>
        <v>1.093</v>
      </c>
      <c r="J5">
        <v>35.42</v>
      </c>
      <c r="K5">
        <f t="shared" si="1"/>
        <v>1.7710000000000001</v>
      </c>
      <c r="AF5" t="s">
        <v>35</v>
      </c>
      <c r="AG5">
        <v>0.98</v>
      </c>
      <c r="AH5">
        <v>19.93</v>
      </c>
      <c r="AI5">
        <v>99.97</v>
      </c>
      <c r="AJ5">
        <v>0.93</v>
      </c>
      <c r="AL5">
        <v>100</v>
      </c>
      <c r="AM5" t="s">
        <v>31</v>
      </c>
      <c r="AN5">
        <v>38.03</v>
      </c>
      <c r="AO5">
        <v>11.87</v>
      </c>
      <c r="AS5" t="s">
        <v>53</v>
      </c>
      <c r="AT5" t="s">
        <v>49</v>
      </c>
      <c r="AW5" t="s">
        <v>55</v>
      </c>
      <c r="AX5" t="s">
        <v>58</v>
      </c>
      <c r="AZ5">
        <v>95.4</v>
      </c>
      <c r="BB5">
        <v>40.03</v>
      </c>
      <c r="BD5">
        <v>0.15</v>
      </c>
    </row>
    <row r="6" spans="1:56" x14ac:dyDescent="0.25">
      <c r="A6" t="s">
        <v>11</v>
      </c>
      <c r="B6">
        <v>0.99</v>
      </c>
      <c r="C6">
        <v>1.1200000000000001</v>
      </c>
      <c r="D6">
        <v>21.84</v>
      </c>
      <c r="E6">
        <f t="shared" si="0"/>
        <v>1.0920000000000001</v>
      </c>
      <c r="J6">
        <v>35.44</v>
      </c>
      <c r="K6">
        <f t="shared" si="1"/>
        <v>1.7719999999999998</v>
      </c>
      <c r="AF6" t="s">
        <v>36</v>
      </c>
      <c r="AG6">
        <v>0.93</v>
      </c>
      <c r="AH6">
        <v>20.010000000000002</v>
      </c>
      <c r="AI6">
        <v>99.74</v>
      </c>
      <c r="AJ6">
        <v>1.1200000000000001</v>
      </c>
      <c r="AL6">
        <v>100.09</v>
      </c>
      <c r="AZ6">
        <v>95.1</v>
      </c>
      <c r="BB6">
        <v>40.03</v>
      </c>
      <c r="BD6">
        <v>0.14000000000000001</v>
      </c>
    </row>
    <row r="7" spans="1:56" x14ac:dyDescent="0.25">
      <c r="A7" t="s">
        <v>12</v>
      </c>
      <c r="B7">
        <v>1.01</v>
      </c>
      <c r="C7">
        <v>1.1299999999999999</v>
      </c>
      <c r="D7">
        <v>21.96</v>
      </c>
      <c r="E7">
        <f t="shared" si="0"/>
        <v>1.0980000000000001</v>
      </c>
      <c r="J7">
        <v>35.53</v>
      </c>
      <c r="K7">
        <f t="shared" si="1"/>
        <v>1.7765</v>
      </c>
      <c r="AF7" t="s">
        <v>37</v>
      </c>
      <c r="AG7">
        <v>1.18</v>
      </c>
      <c r="AH7">
        <v>19.88</v>
      </c>
      <c r="AI7">
        <v>99.96</v>
      </c>
      <c r="AJ7">
        <v>1.0900000000000001</v>
      </c>
      <c r="AL7">
        <v>100.12</v>
      </c>
      <c r="BD7">
        <v>0.17</v>
      </c>
    </row>
    <row r="8" spans="1:56" x14ac:dyDescent="0.25">
      <c r="A8" t="s">
        <v>13</v>
      </c>
      <c r="B8">
        <v>1.0900000000000001</v>
      </c>
      <c r="C8">
        <v>1.1399999999999999</v>
      </c>
      <c r="AF8" t="s">
        <v>38</v>
      </c>
      <c r="AG8">
        <v>1.06</v>
      </c>
      <c r="AH8">
        <v>20.03</v>
      </c>
      <c r="AI8">
        <v>100.08</v>
      </c>
      <c r="AJ8">
        <v>0.95</v>
      </c>
      <c r="AL8">
        <v>100.44</v>
      </c>
      <c r="AZ8">
        <v>69.099999999999994</v>
      </c>
      <c r="BB8">
        <v>34.44</v>
      </c>
      <c r="BD8">
        <v>0.14000000000000001</v>
      </c>
    </row>
    <row r="9" spans="1:56" x14ac:dyDescent="0.25">
      <c r="A9" t="s">
        <v>14</v>
      </c>
      <c r="B9">
        <v>1.08</v>
      </c>
      <c r="C9">
        <v>1.1000000000000001</v>
      </c>
      <c r="AF9" t="s">
        <v>60</v>
      </c>
      <c r="AG9">
        <f>SUM(AG4:AG8)/5</f>
        <v>1.048</v>
      </c>
      <c r="AH9">
        <f>SUM(AH4:AH8)/5</f>
        <v>19.981999999999999</v>
      </c>
      <c r="AI9">
        <v>100.12</v>
      </c>
      <c r="AJ9">
        <f t="shared" ref="AJ9" si="10">SUM(AJ4:AJ8)/5</f>
        <v>1.0420000000000003</v>
      </c>
      <c r="AL9">
        <f t="shared" ref="AL9" si="11">SUM(AL4:AL8)/5</f>
        <v>100.102</v>
      </c>
      <c r="AZ9">
        <v>68.900000000000006</v>
      </c>
      <c r="BB9">
        <v>34.44</v>
      </c>
      <c r="BD9">
        <v>0.13</v>
      </c>
    </row>
    <row r="10" spans="1:56" x14ac:dyDescent="0.25">
      <c r="A10" t="s">
        <v>15</v>
      </c>
      <c r="B10">
        <v>1.04</v>
      </c>
      <c r="C10">
        <v>1.1200000000000001</v>
      </c>
      <c r="AF10" t="s">
        <v>61</v>
      </c>
      <c r="AG10">
        <f xml:space="preserve"> (AG4^2 + AG5^2+AG6^2+AG7^2+AG8^2)/(5)</f>
        <v>1.1058800000000002</v>
      </c>
      <c r="AH10">
        <f t="shared" ref="AH10:AJ10" si="12" xml:space="preserve"> (AH4^2 + AH5^2+AH6^2+AH7^2+AH8^2)/(5)</f>
        <v>399.28478000000001</v>
      </c>
      <c r="AI10">
        <f t="shared" ref="AI10" si="13" xml:space="preserve"> (AI4^2 + AI5^2+AI6^2+AI7^2+AI8^2)/(5)</f>
        <v>9995.2186799999999</v>
      </c>
      <c r="AJ10">
        <f t="shared" si="12"/>
        <v>1.0928600000000002</v>
      </c>
      <c r="AL10">
        <f t="shared" ref="AL10" si="14" xml:space="preserve"> (AL4^2 + AL5^2+AL6^2+AL7^2+AL8^2)/(5)</f>
        <v>10020.44714</v>
      </c>
      <c r="BD10">
        <v>0.32</v>
      </c>
    </row>
    <row r="11" spans="1:56" x14ac:dyDescent="0.25">
      <c r="A11" t="s">
        <v>16</v>
      </c>
      <c r="AF11" t="s">
        <v>62</v>
      </c>
      <c r="AG11">
        <f xml:space="preserve"> STDEV(AG4:AG9)</f>
        <v>8.7040220587955741E-2</v>
      </c>
      <c r="AH11">
        <f t="shared" ref="AH11:AJ11" si="15" xml:space="preserve"> STDEV(AH4:AH9)</f>
        <v>6.6753277073114889E-2</v>
      </c>
      <c r="AI11">
        <f t="shared" ref="AI11" si="16" xml:space="preserve"> STDEV(AI4:AI9)</f>
        <v>0.14683323874382317</v>
      </c>
      <c r="AJ11">
        <f t="shared" si="15"/>
        <v>8.42377587546108E-2</v>
      </c>
      <c r="AL11">
        <f t="shared" ref="AL11" si="17" xml:space="preserve"> STDEV(AL4:AL9)</f>
        <v>0.19166637681137444</v>
      </c>
      <c r="AZ11">
        <v>54.1</v>
      </c>
      <c r="BB11">
        <v>30.46</v>
      </c>
    </row>
    <row r="12" spans="1:56" x14ac:dyDescent="0.25">
      <c r="A12" t="s">
        <v>17</v>
      </c>
      <c r="AZ12">
        <v>54</v>
      </c>
      <c r="BB12">
        <v>30.46</v>
      </c>
    </row>
    <row r="13" spans="1:56" x14ac:dyDescent="0.25">
      <c r="A13" t="s">
        <v>18</v>
      </c>
    </row>
    <row r="14" spans="1:56" x14ac:dyDescent="0.25">
      <c r="A14" t="s">
        <v>19</v>
      </c>
      <c r="AZ14">
        <v>40</v>
      </c>
      <c r="BB14">
        <v>26.52</v>
      </c>
    </row>
    <row r="15" spans="1:56" x14ac:dyDescent="0.25">
      <c r="A15" t="s">
        <v>20</v>
      </c>
      <c r="AZ15">
        <v>40</v>
      </c>
      <c r="BB15">
        <v>26.52</v>
      </c>
    </row>
    <row r="16" spans="1:56" x14ac:dyDescent="0.25">
      <c r="A16" t="s">
        <v>21</v>
      </c>
    </row>
    <row r="17" spans="1:54" x14ac:dyDescent="0.25">
      <c r="A17" t="s">
        <v>22</v>
      </c>
      <c r="AZ17">
        <v>48.4</v>
      </c>
      <c r="BB17">
        <v>29.06</v>
      </c>
    </row>
    <row r="18" spans="1:54" x14ac:dyDescent="0.25">
      <c r="A18" t="s">
        <v>23</v>
      </c>
      <c r="AZ18">
        <v>48.4</v>
      </c>
      <c r="BB18">
        <v>29.06</v>
      </c>
    </row>
    <row r="19" spans="1:54" x14ac:dyDescent="0.25">
      <c r="A19" t="s">
        <v>24</v>
      </c>
    </row>
    <row r="20" spans="1:54" x14ac:dyDescent="0.25">
      <c r="A20" t="s">
        <v>25</v>
      </c>
      <c r="AZ20">
        <v>36.299999999999997</v>
      </c>
      <c r="BB20">
        <v>25.45</v>
      </c>
    </row>
    <row r="21" spans="1:54" x14ac:dyDescent="0.25">
      <c r="A21" t="s">
        <v>26</v>
      </c>
      <c r="AZ21">
        <v>36.299999999999997</v>
      </c>
      <c r="BB21">
        <v>25.45</v>
      </c>
    </row>
    <row r="22" spans="1:54" x14ac:dyDescent="0.25">
      <c r="A22" t="s">
        <v>27</v>
      </c>
    </row>
    <row r="23" spans="1:54" x14ac:dyDescent="0.25">
      <c r="A23" t="s">
        <v>68</v>
      </c>
      <c r="B23">
        <f xml:space="preserve"> AVERAGE(B3:B22)</f>
        <v>1.03125</v>
      </c>
      <c r="C23">
        <f t="shared" ref="C23:F23" si="18" xml:space="preserve"> AVERAGE(C3:C22)</f>
        <v>1.1062500000000002</v>
      </c>
      <c r="D23">
        <f t="shared" si="18"/>
        <v>21.943999999999999</v>
      </c>
      <c r="E23">
        <f t="shared" si="18"/>
        <v>1.0972</v>
      </c>
      <c r="F23" t="e">
        <f t="shared" si="18"/>
        <v>#DIV/0!</v>
      </c>
      <c r="H23">
        <f t="shared" ref="H23" si="19" xml:space="preserve"> AVERAGE(H3:H22)</f>
        <v>1.75</v>
      </c>
      <c r="I23">
        <f t="shared" ref="I23" si="20" xml:space="preserve"> AVERAGE(I3:I22)</f>
        <v>1.79</v>
      </c>
      <c r="K23">
        <f t="shared" ref="K23" si="21" xml:space="preserve"> AVERAGE(K3:K22)</f>
        <v>1.7730999999999999</v>
      </c>
      <c r="L23" t="e">
        <f t="shared" ref="L23" si="22" xml:space="preserve"> AVERAGE(L3:L22)</f>
        <v>#DIV/0!</v>
      </c>
      <c r="N23">
        <f xml:space="preserve"> AVERAGE(N4)</f>
        <v>1.7719999999999998</v>
      </c>
      <c r="O23">
        <f t="shared" ref="O23:AD23" si="23" xml:space="preserve"> AVERAGE(O4)</f>
        <v>1.7760000000000002</v>
      </c>
      <c r="P23">
        <f t="shared" si="23"/>
        <v>1.7685</v>
      </c>
      <c r="Q23">
        <f t="shared" si="23"/>
        <v>1.8140000000000001</v>
      </c>
      <c r="R23">
        <f t="shared" si="23"/>
        <v>1.7789999999999999</v>
      </c>
      <c r="T23">
        <f t="shared" si="23"/>
        <v>1.1060000000000001</v>
      </c>
      <c r="U23">
        <f t="shared" si="23"/>
        <v>1.1025</v>
      </c>
      <c r="V23">
        <f t="shared" si="23"/>
        <v>1.109</v>
      </c>
      <c r="W23">
        <f t="shared" si="23"/>
        <v>1.1145</v>
      </c>
      <c r="X23">
        <f t="shared" si="23"/>
        <v>1.1375</v>
      </c>
      <c r="Z23">
        <f t="shared" si="23"/>
        <v>2.3094999999999999</v>
      </c>
      <c r="AA23">
        <f t="shared" si="23"/>
        <v>2.2954999999999997</v>
      </c>
      <c r="AB23">
        <f t="shared" si="23"/>
        <v>2.2949999999999999</v>
      </c>
      <c r="AC23">
        <f t="shared" si="23"/>
        <v>2.3155000000000001</v>
      </c>
      <c r="AD23">
        <f t="shared" si="23"/>
        <v>2.3545000000000003</v>
      </c>
    </row>
    <row r="24" spans="1:54" x14ac:dyDescent="0.25">
      <c r="A24" t="s">
        <v>67</v>
      </c>
    </row>
    <row r="25" spans="1:54" x14ac:dyDescent="0.25">
      <c r="A25" t="s">
        <v>66</v>
      </c>
      <c r="B25">
        <f xml:space="preserve"> STDEV(B3:B22)</f>
        <v>5.7430081714327126E-2</v>
      </c>
      <c r="C25">
        <f t="shared" ref="C25:F25" si="24" xml:space="preserve"> STDEV(C3:C22)</f>
        <v>3.8521793460696611E-2</v>
      </c>
      <c r="D25">
        <f t="shared" si="24"/>
        <v>0.10014988766843431</v>
      </c>
      <c r="E25">
        <f t="shared" si="24"/>
        <v>5.0074943834217166E-3</v>
      </c>
      <c r="F25" t="e">
        <f t="shared" si="24"/>
        <v>#DIV/0!</v>
      </c>
      <c r="H25" t="e">
        <f t="shared" ref="H25:O25" si="25" xml:space="preserve"> STDEV(H3:H22)</f>
        <v>#DIV/0!</v>
      </c>
      <c r="I25" t="e">
        <f t="shared" si="25"/>
        <v>#DIV/0!</v>
      </c>
      <c r="J25">
        <f t="shared" ref="J25" si="26" xml:space="preserve"> STDEV(J3:J22)</f>
        <v>5.4497706373755485E-2</v>
      </c>
      <c r="K25">
        <f t="shared" si="25"/>
        <v>2.7248853186877583E-3</v>
      </c>
      <c r="L25" t="e">
        <f t="shared" si="25"/>
        <v>#DIV/0!</v>
      </c>
      <c r="N25">
        <f t="shared" si="25"/>
        <v>23.80687110898868</v>
      </c>
      <c r="O25">
        <f t="shared" si="25"/>
        <v>23.860611224358859</v>
      </c>
      <c r="P25">
        <f t="shared" ref="P25" si="27" xml:space="preserve"> STDEV(P3:P22)</f>
        <v>23.75984850803977</v>
      </c>
      <c r="Q25">
        <f t="shared" ref="Q25:AB25" si="28" xml:space="preserve"> STDEV(Q3:Q22)</f>
        <v>24.371142320375551</v>
      </c>
      <c r="R25">
        <f t="shared" si="28"/>
        <v>23.900916310886494</v>
      </c>
      <c r="T25">
        <f t="shared" si="28"/>
        <v>14.859141899854109</v>
      </c>
      <c r="U25">
        <f t="shared" ref="U25:W25" si="29" xml:space="preserve"> STDEV(U3:U22)</f>
        <v>14.812119298905204</v>
      </c>
      <c r="V25">
        <f t="shared" si="29"/>
        <v>14.89944698638174</v>
      </c>
      <c r="W25">
        <f t="shared" si="29"/>
        <v>14.973339645015736</v>
      </c>
      <c r="X25">
        <f t="shared" si="28"/>
        <v>15.282345308394257</v>
      </c>
      <c r="Z25">
        <f t="shared" ref="Z25:AA25" si="30" xml:space="preserve"> STDEV(Z3:Z22)</f>
        <v>31.028199111856303</v>
      </c>
      <c r="AA25">
        <f t="shared" si="30"/>
        <v>30.840108708060679</v>
      </c>
      <c r="AB25">
        <f t="shared" si="28"/>
        <v>30.833391193639404</v>
      </c>
      <c r="AC25">
        <f t="shared" ref="AC25:AD25" si="31" xml:space="preserve"> STDEV(AC3:AC22)</f>
        <v>31.108809284911565</v>
      </c>
      <c r="AD25">
        <f t="shared" si="31"/>
        <v>31.632775409770801</v>
      </c>
    </row>
    <row r="27" spans="1:54" x14ac:dyDescent="0.25">
      <c r="A27" t="s">
        <v>69</v>
      </c>
      <c r="B27">
        <f>4*PI()^2*(D1/100)/(B23)^2</f>
        <v>9.7259740149107881</v>
      </c>
      <c r="C27">
        <f>4*PI()^2*(D1/100)/(C23)^2</f>
        <v>8.4519021531471203</v>
      </c>
      <c r="E27">
        <f>4*PI()^2*(D1/100)/(E23)^2</f>
        <v>8.5919042828050838</v>
      </c>
      <c r="H27">
        <f>4*PI()^2*($J1/100)/(H23)^2</f>
        <v>9.5779475200122697</v>
      </c>
      <c r="I27">
        <f t="shared" ref="I27:L27" si="32">4*PI()^2*($J1/100)/(I23)^2</f>
        <v>9.1546656721193393</v>
      </c>
      <c r="J27" t="e">
        <f>4*PI()^2*($J1/100)/(J23)^2</f>
        <v>#DIV/0!</v>
      </c>
      <c r="K27">
        <f t="shared" si="32"/>
        <v>9.330009605552025</v>
      </c>
      <c r="L27" t="e">
        <f t="shared" si="32"/>
        <v>#DIV/0!</v>
      </c>
      <c r="N27">
        <f>4*PI()^2*($J1/100)/(N23)^2</f>
        <v>9.3415967342628434</v>
      </c>
      <c r="O27">
        <f t="shared" ref="O27:R27" si="33">4*PI()^2*($J1/100)/(O23)^2</f>
        <v>9.2995648562532853</v>
      </c>
      <c r="P27">
        <f>4*PI()^2*($J1/100)/(P23)^2</f>
        <v>9.3786088260186649</v>
      </c>
      <c r="Q27">
        <f t="shared" si="33"/>
        <v>8.9140278174645484</v>
      </c>
      <c r="R27">
        <f t="shared" si="33"/>
        <v>9.2682268335242046</v>
      </c>
      <c r="T27">
        <f>4*PI()^2*($V1/100)/(T23)^2</f>
        <v>8.6493660405414747</v>
      </c>
      <c r="U27">
        <f t="shared" ref="U27:W27" si="34">4*PI()^2*($V1/100)/(U23)^2</f>
        <v>8.7043698195445671</v>
      </c>
      <c r="V27">
        <f t="shared" si="34"/>
        <v>8.6026338466630463</v>
      </c>
      <c r="W27">
        <f t="shared" si="34"/>
        <v>8.517936244361394</v>
      </c>
      <c r="X27">
        <f>4*PI()^2*($V1/100)/(X23)^2</f>
        <v>8.1769571156857737</v>
      </c>
      <c r="Z27">
        <f>4*PI()^2*($AB1/100)/(Z23)^2</f>
        <v>9.4666069997734095</v>
      </c>
      <c r="AA27">
        <f t="shared" ref="AA27:AD27" si="35">4*PI()^2*($AB1/100)/(AA23)^2</f>
        <v>9.5824306970093875</v>
      </c>
      <c r="AB27">
        <f t="shared" si="35"/>
        <v>9.586606502906891</v>
      </c>
      <c r="AC27">
        <f t="shared" si="35"/>
        <v>9.4176101943789661</v>
      </c>
      <c r="AD27">
        <f t="shared" si="35"/>
        <v>9.1082069890382016</v>
      </c>
    </row>
    <row r="28" spans="1:54" x14ac:dyDescent="0.25">
      <c r="B28">
        <f>4*PI()^2*(F1/100)/(C23)^2</f>
        <v>8.484161321670582</v>
      </c>
      <c r="C28">
        <f>4*PI()^2*(F1/100)/(C23)^2</f>
        <v>8.484161321670582</v>
      </c>
      <c r="E28">
        <f>4*PI()^2*(F1/100)/(E23)^2</f>
        <v>8.6246978106020489</v>
      </c>
      <c r="H28">
        <f>4*PI()^2*($L1/100)/(H23)^2</f>
        <v>9.5779475200122697</v>
      </c>
      <c r="I28">
        <f t="shared" ref="I28:L28" si="36">4*PI()^2*($L1/100)/(I23)^2</f>
        <v>9.1546656721193393</v>
      </c>
      <c r="J28" t="e">
        <f>4*PI()^2*($L1/100)/(J23)^2</f>
        <v>#DIV/0!</v>
      </c>
      <c r="K28">
        <f t="shared" si="36"/>
        <v>9.330009605552025</v>
      </c>
      <c r="L28" t="e">
        <f t="shared" si="36"/>
        <v>#DIV/0!</v>
      </c>
      <c r="N28">
        <f>4*PI()^2*($L1/100)/(N23)^2</f>
        <v>9.3415967342628434</v>
      </c>
      <c r="O28">
        <f t="shared" ref="O28:R28" si="37">4*PI()^2*($L1/100)/(O23)^2</f>
        <v>9.2995648562532853</v>
      </c>
      <c r="P28">
        <f>4*PI()^2*($L1/100)/(P23)^2</f>
        <v>9.3786088260186649</v>
      </c>
      <c r="Q28">
        <f t="shared" si="37"/>
        <v>8.9140278174645484</v>
      </c>
      <c r="R28">
        <f t="shared" si="37"/>
        <v>9.2682268335242046</v>
      </c>
      <c r="T28">
        <f>4*PI()^2*($X1/100)/(T23)^2</f>
        <v>8.6170922866588562</v>
      </c>
      <c r="U28">
        <f t="shared" ref="U28:X28" si="38">4*PI()^2*($X1/100)/(U23)^2</f>
        <v>8.6718908276805937</v>
      </c>
      <c r="V28">
        <f t="shared" si="38"/>
        <v>8.5705344666381826</v>
      </c>
      <c r="W28">
        <f t="shared" si="38"/>
        <v>8.4861529001660152</v>
      </c>
      <c r="X28">
        <f t="shared" si="38"/>
        <v>8.1464460816720194</v>
      </c>
      <c r="Z28">
        <f>4*PI()^2*($AD1/100)/(Z23)^2</f>
        <v>9.4370007229953838</v>
      </c>
      <c r="AA28">
        <f t="shared" ref="AA28:AD28" si="39">4*PI()^2*($AD1/100)/(AA23)^2</f>
        <v>9.5524621881837124</v>
      </c>
      <c r="AB28">
        <f t="shared" si="39"/>
        <v>9.5566249344849759</v>
      </c>
      <c r="AC28">
        <f t="shared" si="39"/>
        <v>9.3881571523324325</v>
      </c>
      <c r="AD28">
        <f t="shared" si="39"/>
        <v>9.0797215879778772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Garcia</dc:creator>
  <cp:lastModifiedBy>Anthony Garcia</cp:lastModifiedBy>
  <dcterms:created xsi:type="dcterms:W3CDTF">2013-09-06T13:49:58Z</dcterms:created>
  <dcterms:modified xsi:type="dcterms:W3CDTF">2013-09-13T21:38:56Z</dcterms:modified>
</cp:coreProperties>
</file>