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uricioAndresVela\Dropbox\Clustering Linkage I\"/>
    </mc:Choice>
  </mc:AlternateContent>
  <bookViews>
    <workbookView xWindow="0" yWindow="0" windowWidth="19200" windowHeight="6996" activeTab="1"/>
  </bookViews>
  <sheets>
    <sheet name="WTF_stacked_latest" sheetId="1" r:id="rId1"/>
    <sheet name="DM using district info" sheetId="2" r:id="rId2"/>
    <sheet name="District Names" sheetId="22" r:id="rId3"/>
    <sheet name="Sheet2" sheetId="17" r:id="rId4"/>
    <sheet name="Compensatory" sheetId="23" r:id="rId5"/>
  </sheets>
  <definedNames>
    <definedName name="_xlnm._FilterDatabase" localSheetId="1" hidden="1">'DM using district info'!$A$1:$BG$421</definedName>
  </definedNames>
  <calcPr calcId="171027"/>
</workbook>
</file>

<file path=xl/calcChain.xml><?xml version="1.0" encoding="utf-8"?>
<calcChain xmlns="http://schemas.openxmlformats.org/spreadsheetml/2006/main">
  <c r="K343" i="2" l="1"/>
  <c r="J343" i="2"/>
  <c r="K342" i="2"/>
  <c r="J342" i="2"/>
  <c r="K341" i="2"/>
  <c r="J341" i="2"/>
  <c r="K340" i="2"/>
  <c r="J340" i="2"/>
  <c r="K339" i="2"/>
  <c r="J339" i="2"/>
  <c r="K338" i="2"/>
  <c r="J338" i="2"/>
  <c r="K337" i="2"/>
  <c r="J337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6" i="2"/>
  <c r="K97" i="2"/>
  <c r="K98" i="2"/>
  <c r="K99" i="2"/>
  <c r="K100" i="2"/>
  <c r="K101" i="2"/>
  <c r="K102" i="2"/>
  <c r="K103" i="2"/>
  <c r="K104" i="2"/>
  <c r="K105" i="2"/>
  <c r="K110" i="2"/>
  <c r="K111" i="2"/>
  <c r="K112" i="2"/>
  <c r="K113" i="2"/>
  <c r="K114" i="2"/>
  <c r="K115" i="2"/>
  <c r="K116" i="2"/>
  <c r="K117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336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2" i="2"/>
  <c r="AJ171" i="2" l="1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Q128" i="2"/>
  <c r="P128" i="2"/>
  <c r="O128" i="2"/>
  <c r="N128" i="2"/>
  <c r="M128" i="2"/>
  <c r="Q127" i="2"/>
  <c r="P127" i="2"/>
  <c r="O127" i="2"/>
  <c r="N127" i="2"/>
  <c r="M127" i="2"/>
  <c r="Q129" i="2"/>
  <c r="P129" i="2"/>
  <c r="O129" i="2"/>
  <c r="N129" i="2"/>
  <c r="M129" i="2"/>
  <c r="Q133" i="2"/>
  <c r="P133" i="2"/>
  <c r="O133" i="2"/>
  <c r="N133" i="2"/>
  <c r="M133" i="2"/>
  <c r="Q132" i="2"/>
  <c r="P132" i="2"/>
  <c r="O132" i="2"/>
  <c r="N132" i="2"/>
  <c r="M132" i="2"/>
  <c r="Q131" i="2"/>
  <c r="P131" i="2"/>
  <c r="O131" i="2"/>
  <c r="N131" i="2"/>
  <c r="M131" i="2"/>
  <c r="M130" i="2"/>
  <c r="N130" i="2"/>
  <c r="O130" i="2"/>
  <c r="Q130" i="2"/>
  <c r="P130" i="2"/>
  <c r="T28" i="2"/>
  <c r="S28" i="2"/>
  <c r="R28" i="2"/>
  <c r="O28" i="2"/>
  <c r="N28" i="2"/>
  <c r="M28" i="2"/>
  <c r="U28" i="2"/>
  <c r="Q28" i="2"/>
  <c r="P28" i="2"/>
  <c r="U27" i="2"/>
  <c r="T27" i="2"/>
  <c r="S27" i="2"/>
  <c r="R27" i="2"/>
  <c r="Q27" i="2"/>
  <c r="P27" i="2"/>
  <c r="O27" i="2"/>
  <c r="N27" i="2"/>
  <c r="M27" i="2"/>
  <c r="T26" i="2"/>
  <c r="S26" i="2"/>
  <c r="Q26" i="2"/>
  <c r="P26" i="2"/>
  <c r="O26" i="2"/>
  <c r="N26" i="2"/>
  <c r="U26" i="2"/>
  <c r="R26" i="2"/>
  <c r="M26" i="2"/>
  <c r="U25" i="2"/>
  <c r="T25" i="2"/>
  <c r="S25" i="2"/>
  <c r="R25" i="2"/>
  <c r="Q25" i="2"/>
  <c r="P25" i="2"/>
  <c r="O25" i="2"/>
  <c r="N25" i="2"/>
  <c r="M25" i="2"/>
  <c r="U24" i="2"/>
  <c r="T24" i="2"/>
  <c r="S24" i="2"/>
  <c r="R24" i="2"/>
  <c r="Q24" i="2"/>
  <c r="P24" i="2"/>
  <c r="O24" i="2"/>
  <c r="N24" i="2"/>
  <c r="M24" i="2"/>
  <c r="I69" i="17" l="1"/>
  <c r="J62" i="17"/>
  <c r="J63" i="17"/>
  <c r="J61" i="17"/>
  <c r="J20" i="17"/>
  <c r="J19" i="17"/>
  <c r="J172" i="2"/>
  <c r="J173" i="2"/>
  <c r="D86" i="17"/>
  <c r="J37" i="17"/>
  <c r="I37" i="17"/>
  <c r="J101" i="2"/>
  <c r="J100" i="2"/>
  <c r="J99" i="2"/>
  <c r="J98" i="2"/>
  <c r="J97" i="2"/>
  <c r="J81" i="2"/>
  <c r="J80" i="2"/>
  <c r="J79" i="2"/>
  <c r="J165" i="2" l="1"/>
  <c r="J166" i="2"/>
  <c r="J416" i="2" l="1"/>
  <c r="J417" i="2"/>
  <c r="J418" i="2"/>
  <c r="J419" i="2"/>
  <c r="J420" i="2"/>
  <c r="J421" i="2"/>
  <c r="J167" i="2"/>
  <c r="J168" i="2"/>
  <c r="J169" i="2"/>
  <c r="J170" i="2"/>
  <c r="J171" i="2"/>
  <c r="J336" i="2"/>
  <c r="J407" i="2"/>
  <c r="J406" i="2"/>
  <c r="J405" i="2"/>
  <c r="J398" i="2"/>
  <c r="J397" i="2"/>
  <c r="J396" i="2"/>
  <c r="J395" i="2"/>
  <c r="J415" i="2"/>
  <c r="J414" i="2"/>
  <c r="J413" i="2"/>
  <c r="J412" i="2"/>
  <c r="J411" i="2"/>
  <c r="J410" i="2"/>
  <c r="J409" i="2"/>
  <c r="J408" i="2"/>
  <c r="J164" i="2"/>
  <c r="J163" i="2"/>
  <c r="J162" i="2"/>
  <c r="J161" i="2"/>
  <c r="J160" i="2"/>
  <c r="J159" i="2"/>
  <c r="J158" i="2"/>
  <c r="J157" i="2"/>
  <c r="J150" i="2" l="1"/>
  <c r="J149" i="2"/>
  <c r="J148" i="2"/>
  <c r="J147" i="2"/>
  <c r="J146" i="2"/>
  <c r="J145" i="2"/>
  <c r="J404" i="2"/>
  <c r="J403" i="2"/>
  <c r="J402" i="2"/>
  <c r="J401" i="2"/>
  <c r="J400" i="2"/>
  <c r="J399" i="2"/>
  <c r="J144" i="2"/>
  <c r="J143" i="2"/>
  <c r="J142" i="2"/>
  <c r="J141" i="2"/>
  <c r="J140" i="2"/>
  <c r="J139" i="2"/>
  <c r="J136" i="2" l="1"/>
  <c r="J135" i="2"/>
  <c r="J138" i="2"/>
  <c r="J137" i="2"/>
  <c r="J124" i="2" l="1"/>
  <c r="J123" i="2"/>
  <c r="J122" i="2"/>
  <c r="J121" i="2"/>
  <c r="J120" i="2"/>
  <c r="J114" i="2"/>
  <c r="J113" i="2"/>
  <c r="J112" i="2"/>
  <c r="J111" i="2"/>
  <c r="J110" i="2"/>
  <c r="J117" i="2"/>
  <c r="J116" i="2"/>
  <c r="J115" i="2"/>
  <c r="J105" i="2"/>
  <c r="J96" i="2"/>
  <c r="J82" i="2"/>
  <c r="J94" i="2"/>
  <c r="J93" i="2"/>
  <c r="J92" i="2"/>
  <c r="J91" i="2"/>
  <c r="J90" i="2"/>
  <c r="J89" i="2"/>
  <c r="J88" i="2"/>
  <c r="J87" i="2"/>
  <c r="J86" i="2"/>
  <c r="J85" i="2"/>
  <c r="J84" i="2"/>
  <c r="J83" i="2"/>
  <c r="J387" i="2" l="1"/>
  <c r="J74" i="2"/>
  <c r="J76" i="2"/>
  <c r="J75" i="2"/>
  <c r="J78" i="2"/>
  <c r="J388" i="2"/>
  <c r="J77" i="2"/>
  <c r="J384" i="2"/>
  <c r="J71" i="2"/>
  <c r="J393" i="2" l="1"/>
  <c r="J392" i="2"/>
  <c r="J391" i="2"/>
  <c r="J394" i="2"/>
  <c r="J68" i="2" l="1"/>
  <c r="J58" i="2" l="1"/>
  <c r="J57" i="2"/>
  <c r="J56" i="2"/>
  <c r="J55" i="2"/>
  <c r="J54" i="2"/>
  <c r="J53" i="2"/>
  <c r="J383" i="2"/>
  <c r="J382" i="2"/>
  <c r="J381" i="2"/>
  <c r="J380" i="2"/>
  <c r="J379" i="2"/>
  <c r="J378" i="2"/>
  <c r="J377" i="2"/>
  <c r="J52" i="2"/>
  <c r="J376" i="2"/>
  <c r="J51" i="2"/>
  <c r="J375" i="2"/>
  <c r="J50" i="2"/>
  <c r="J374" i="2"/>
  <c r="J49" i="2"/>
  <c r="J373" i="2"/>
  <c r="J48" i="2"/>
  <c r="J372" i="2"/>
  <c r="J47" i="2"/>
  <c r="J371" i="2"/>
  <c r="J46" i="2"/>
  <c r="J370" i="2"/>
  <c r="J369" i="2"/>
  <c r="J368" i="2"/>
  <c r="J367" i="2"/>
  <c r="J366" i="2"/>
  <c r="J365" i="2"/>
  <c r="J364" i="2"/>
  <c r="J363" i="2"/>
  <c r="J38" i="2"/>
  <c r="J362" i="2"/>
  <c r="J361" i="2"/>
  <c r="J360" i="2"/>
  <c r="J359" i="2"/>
  <c r="J358" i="2"/>
  <c r="J357" i="2"/>
  <c r="J356" i="2"/>
  <c r="J355" i="2"/>
  <c r="J354" i="2"/>
  <c r="J36" i="2"/>
  <c r="J351" i="2"/>
  <c r="J35" i="2"/>
  <c r="J34" i="2"/>
  <c r="J33" i="2"/>
  <c r="J32" i="2"/>
  <c r="J31" i="2"/>
  <c r="J30" i="2"/>
  <c r="J29" i="2" l="1"/>
  <c r="J27" i="2"/>
  <c r="J28" i="2"/>
  <c r="J353" i="2"/>
  <c r="J352" i="2"/>
  <c r="J350" i="2"/>
  <c r="J349" i="2"/>
  <c r="J26" i="2"/>
  <c r="J25" i="2"/>
  <c r="J24" i="2"/>
  <c r="J21" i="2"/>
  <c r="J346" i="2"/>
  <c r="J345" i="2"/>
  <c r="J20" i="2"/>
  <c r="J344" i="2"/>
  <c r="J19" i="2"/>
  <c r="J18" i="2" l="1"/>
  <c r="J17" i="2"/>
  <c r="J13" i="2"/>
  <c r="J12" i="2"/>
  <c r="J11" i="2"/>
  <c r="J10" i="2"/>
  <c r="J9" i="2"/>
  <c r="J8" i="2"/>
  <c r="J7" i="2"/>
  <c r="J6" i="2"/>
  <c r="J5" i="2"/>
  <c r="J40" i="2"/>
  <c r="J41" i="2"/>
  <c r="J42" i="2"/>
  <c r="J43" i="2"/>
  <c r="J44" i="2"/>
  <c r="J45" i="2"/>
  <c r="J39" i="2"/>
  <c r="J15" i="2"/>
  <c r="J14" i="2"/>
  <c r="J4" i="2"/>
  <c r="J3" i="2"/>
  <c r="J2" i="2"/>
  <c r="J133" i="2"/>
  <c r="J132" i="2"/>
  <c r="J131" i="2"/>
  <c r="J130" i="2"/>
  <c r="J129" i="2"/>
  <c r="J128" i="2"/>
  <c r="J127" i="2"/>
  <c r="J348" i="2" l="1"/>
  <c r="J347" i="2"/>
  <c r="J67" i="2"/>
  <c r="J66" i="2"/>
  <c r="J65" i="2"/>
  <c r="J64" i="2"/>
  <c r="J63" i="2"/>
  <c r="J62" i="2"/>
  <c r="J61" i="2"/>
  <c r="J60" i="2"/>
  <c r="J59" i="2"/>
  <c r="J23" i="2"/>
  <c r="J22" i="2"/>
  <c r="J156" i="2"/>
  <c r="J155" i="2"/>
  <c r="J154" i="2"/>
  <c r="J153" i="2"/>
  <c r="J152" i="2"/>
  <c r="J151" i="2"/>
  <c r="J126" i="2"/>
  <c r="J125" i="2"/>
  <c r="J104" i="2"/>
  <c r="J103" i="2"/>
  <c r="J102" i="2"/>
  <c r="J16" i="2"/>
  <c r="J37" i="2"/>
  <c r="J69" i="2"/>
  <c r="J70" i="2"/>
  <c r="R160" i="1" l="1"/>
  <c r="R161" i="1"/>
  <c r="R162" i="1"/>
  <c r="R163" i="1"/>
  <c r="R164" i="1"/>
  <c r="R159" i="1"/>
</calcChain>
</file>

<file path=xl/sharedStrings.xml><?xml version="1.0" encoding="utf-8"?>
<sst xmlns="http://schemas.openxmlformats.org/spreadsheetml/2006/main" count="2735" uniqueCount="771">
  <si>
    <t>country</t>
  </si>
  <si>
    <t>election_yr</t>
  </si>
  <si>
    <t>regime</t>
  </si>
  <si>
    <t>elec_id</t>
  </si>
  <si>
    <t>date</t>
  </si>
  <si>
    <t>bloc</t>
  </si>
  <si>
    <t>presidential</t>
  </si>
  <si>
    <t>upper</t>
  </si>
  <si>
    <t>elecrule</t>
  </si>
  <si>
    <t>tier1_formula</t>
  </si>
  <si>
    <t>tier2_formula</t>
  </si>
  <si>
    <t>seats</t>
  </si>
  <si>
    <t>tier1_avemag</t>
  </si>
  <si>
    <t>tier1_districts</t>
  </si>
  <si>
    <t>upper_tier_seats</t>
  </si>
  <si>
    <t>legal_threshold</t>
  </si>
  <si>
    <t>Carey_Hix_mean_dm</t>
  </si>
  <si>
    <t>eff_thresh</t>
  </si>
  <si>
    <t>maxeffleg</t>
  </si>
  <si>
    <t>Argentina</t>
  </si>
  <si>
    <t>L-ARG-1973-3-11</t>
  </si>
  <si>
    <t>L-ARG-1983-10-30</t>
  </si>
  <si>
    <t>L-ARG-1985-11-3</t>
  </si>
  <si>
    <t>L-ARG-1987-9-6</t>
  </si>
  <si>
    <t>L-ARG-1989-5-14</t>
  </si>
  <si>
    <t>L-ARG-1991-10-27</t>
  </si>
  <si>
    <t>L-ARG-1993-10-3</t>
  </si>
  <si>
    <t>L-ARG-1995-5-14</t>
  </si>
  <si>
    <t>L-ARG-1997-10-26</t>
  </si>
  <si>
    <t>L-ARG-1999-10-24</t>
  </si>
  <si>
    <t>L-ARG-2001-10-14</t>
  </si>
  <si>
    <t>L-ARG-2003-4-27</t>
  </si>
  <si>
    <t>L-ARG-2005-10-23</t>
  </si>
  <si>
    <t>L-ARG-2007-10-28</t>
  </si>
  <si>
    <t>L-ARG-2009-6-28</t>
  </si>
  <si>
    <t>L-ARG-2011-10-23</t>
  </si>
  <si>
    <t>L-ARG-2013-10-27</t>
  </si>
  <si>
    <t>Bolivia</t>
  </si>
  <si>
    <t>L-BOL-1979-7-1</t>
  </si>
  <si>
    <t>L-BOL-1980-6-29</t>
  </si>
  <si>
    <t>L-BOL-1985-7-14</t>
  </si>
  <si>
    <t>L-BOL-1989-5-7</t>
  </si>
  <si>
    <t>L-BOL-1993-6-6</t>
  </si>
  <si>
    <t>L-BOL-1997-6-1</t>
  </si>
  <si>
    <t>L-BOL-2002-6-30</t>
  </si>
  <si>
    <t>L-BOL-2005-12-18</t>
  </si>
  <si>
    <t>L-BOL-2009-12-6</t>
  </si>
  <si>
    <t>L-BOL-2014-10-12</t>
  </si>
  <si>
    <t>Brazil</t>
  </si>
  <si>
    <t>L-BRA-1982-11-15</t>
  </si>
  <si>
    <t>L-BRA-1986-11-15</t>
  </si>
  <si>
    <t>L-BRA-1990-10-3</t>
  </si>
  <si>
    <t>L-BRA-1994-10-3</t>
  </si>
  <si>
    <t>L-BRA-1998-10-4</t>
  </si>
  <si>
    <t>L-BRA-2002-10-6</t>
  </si>
  <si>
    <t>L-BRA-2006-10-1</t>
  </si>
  <si>
    <t>L-BRA-2010-10-3</t>
  </si>
  <si>
    <t>L-BRA-2014-10-5</t>
  </si>
  <si>
    <t>Chile</t>
  </si>
  <si>
    <t>L-CHL-1973-3-4</t>
  </si>
  <si>
    <t>L-CHL-1989-12-11</t>
  </si>
  <si>
    <t>L-CHL-1993-12-11</t>
  </si>
  <si>
    <t>L-CHL-1997-12-11</t>
  </si>
  <si>
    <t>L-CHL-2001-12-16</t>
  </si>
  <si>
    <t>L-CHL-2005-12-11</t>
  </si>
  <si>
    <t>L-CHL-2009-12-13</t>
  </si>
  <si>
    <t>NA</t>
  </si>
  <si>
    <t>L-CHL-2013-11-17</t>
  </si>
  <si>
    <t>Colombia</t>
  </si>
  <si>
    <t>L-COL-1970-4-19</t>
  </si>
  <si>
    <t>.</t>
  </si>
  <si>
    <t>L-COL-1974-4-21</t>
  </si>
  <si>
    <t>L-COL-1978-2-26</t>
  </si>
  <si>
    <t>L-COL-1982-3-14</t>
  </si>
  <si>
    <t>L-COL-1986-3-9</t>
  </si>
  <si>
    <t>L-COL-1990-3-11</t>
  </si>
  <si>
    <t>L-COL-1991-10-27</t>
  </si>
  <si>
    <t>L-COL-1994-3-13</t>
  </si>
  <si>
    <t>L-COL-1998-3-8</t>
  </si>
  <si>
    <t>L-COL-2002-3-10</t>
  </si>
  <si>
    <t>L-COL-2006-3-12</t>
  </si>
  <si>
    <t>L-COL-2010-3-14</t>
  </si>
  <si>
    <t>L-COL-2014-3-9</t>
  </si>
  <si>
    <t>Costa Rica</t>
  </si>
  <si>
    <t>L-COS-1970-2-1</t>
  </si>
  <si>
    <t>L-COS-1974-2-3</t>
  </si>
  <si>
    <t>L-COS-1978-2-5</t>
  </si>
  <si>
    <t>L-COS-1982-2-7</t>
  </si>
  <si>
    <t>L-COS-1986-2-2</t>
  </si>
  <si>
    <t>L-COS-1990-2-4</t>
  </si>
  <si>
    <t>L-COS-1994-2-6</t>
  </si>
  <si>
    <t>L-COS-1998-2-1</t>
  </si>
  <si>
    <t>L-COS-2002-2-3</t>
  </si>
  <si>
    <t>L-COS-2006-2-5</t>
  </si>
  <si>
    <t>L-COS-2010-2-7</t>
  </si>
  <si>
    <t>L-COS-2014-2-2</t>
  </si>
  <si>
    <t>Dominican Republic</t>
  </si>
  <si>
    <t>L-DOM-1970-5-16</t>
  </si>
  <si>
    <t>L-DOM-1974-5-16</t>
  </si>
  <si>
    <t>L-DOM-1978-5-16</t>
  </si>
  <si>
    <t>L-DOM-1982-5-16</t>
  </si>
  <si>
    <t>L-DOM-1986-5-16</t>
  </si>
  <si>
    <t>L-DOM-1990-5-16</t>
  </si>
  <si>
    <t>L-DOM-1994-5-16</t>
  </si>
  <si>
    <t>L-DOM-1998-5-16</t>
  </si>
  <si>
    <t>L-DOM-2002-5-16</t>
  </si>
  <si>
    <t>L-DOM-2006-5-16</t>
  </si>
  <si>
    <t>L-DOM-2010-5-16</t>
  </si>
  <si>
    <t>Ecuador</t>
  </si>
  <si>
    <t>L-ECU-1979-4-29</t>
  </si>
  <si>
    <t>L-ECU-1984-1-29</t>
  </si>
  <si>
    <t>L-ECU-1986-6-4</t>
  </si>
  <si>
    <t>L-ECU-1988-1-31</t>
  </si>
  <si>
    <t>L-ECU-1990-6-17</t>
  </si>
  <si>
    <t>L-ECU-1992-5-17</t>
  </si>
  <si>
    <t>L-ECU-1994-5-1</t>
  </si>
  <si>
    <t>L-ECU-1996-5-19</t>
  </si>
  <si>
    <t>L-ECU-1998-5-31</t>
  </si>
  <si>
    <t>L-ECU-2002-10-20</t>
  </si>
  <si>
    <t>L-ECU-2006-10-15</t>
  </si>
  <si>
    <t>L-ECU-2009-4-26</t>
  </si>
  <si>
    <t>L-ECU-2013-2-17</t>
  </si>
  <si>
    <t>El Salvador</t>
  </si>
  <si>
    <t>L-SAL-1985-3-31</t>
  </si>
  <si>
    <t>L-SAL-1988-3-20</t>
  </si>
  <si>
    <t>L-SAL-1991-3-10</t>
  </si>
  <si>
    <t>L-SAL-1994-3-20</t>
  </si>
  <si>
    <t>L-SAL-1997-3-16</t>
  </si>
  <si>
    <t>L-SAL-2000-3-12</t>
  </si>
  <si>
    <t>L-SAL-2003-3-16</t>
  </si>
  <si>
    <t>L-SAL-2006-3-12</t>
  </si>
  <si>
    <t>L-SAL-2009-1-18</t>
  </si>
  <si>
    <t>L-SAL-2012-3-11</t>
  </si>
  <si>
    <t>L-SAL-2015-3-27</t>
  </si>
  <si>
    <t>Guatemala</t>
  </si>
  <si>
    <t>L-GUA-1970-3-1</t>
  </si>
  <si>
    <t>L-GUA-1974-3-3</t>
  </si>
  <si>
    <t>L-GUA-1978-3-5</t>
  </si>
  <si>
    <t>L-GUA-1982-3-7</t>
  </si>
  <si>
    <t>L-GUA-1985-11-3</t>
  </si>
  <si>
    <t>L-GUA-1990-11-11</t>
  </si>
  <si>
    <t>L-GUA-1994-8-14</t>
  </si>
  <si>
    <t>L-GUA-1995-11-12</t>
  </si>
  <si>
    <t>L-GUA-1999-11-7</t>
  </si>
  <si>
    <t>L-GUA-2003-11-9</t>
  </si>
  <si>
    <t>L-GUA-2007-9-9</t>
  </si>
  <si>
    <t>L-GUA-2011-9-11</t>
  </si>
  <si>
    <t>Honduras</t>
  </si>
  <si>
    <t>L-HON-1971-3-28</t>
  </si>
  <si>
    <t>L-HON-1985-11-24</t>
  </si>
  <si>
    <t>L-HON-1989-11-26</t>
  </si>
  <si>
    <t>L-HON-1993-11-28</t>
  </si>
  <si>
    <t>L-HON-1997-11-30</t>
  </si>
  <si>
    <t>L-HON-2001-11-25</t>
  </si>
  <si>
    <t>L-HON-2005-11-27</t>
  </si>
  <si>
    <t>L-HON-2009-11-29</t>
  </si>
  <si>
    <t>L-HON-2013-11-24</t>
  </si>
  <si>
    <t>Mexico</t>
  </si>
  <si>
    <t>L-MEX-1997-7-6</t>
  </si>
  <si>
    <t>L-MEX-2000-7-2</t>
  </si>
  <si>
    <t>L-MEX-2003-7-6</t>
  </si>
  <si>
    <t>L-MEX-2006-7-2</t>
  </si>
  <si>
    <t>L-MEX-2009-7-5</t>
  </si>
  <si>
    <t>L-MEX-2012-7-1</t>
  </si>
  <si>
    <t>L-MEX-2015-6-7</t>
  </si>
  <si>
    <t>Nicaragua</t>
  </si>
  <si>
    <t>L-NIC-1990-2-25</t>
  </si>
  <si>
    <t>L-NIC-1996-10-20</t>
  </si>
  <si>
    <t>L-NIC-2001-11-4</t>
  </si>
  <si>
    <t>L-NIC-2006-11-5</t>
  </si>
  <si>
    <t>L-NIC-2011-11-6</t>
  </si>
  <si>
    <t>Panama</t>
  </si>
  <si>
    <t>L-PAN-1989-5-7</t>
  </si>
  <si>
    <t>L-PAN-1994-5-8</t>
  </si>
  <si>
    <t>L-PAN-1999-5-2</t>
  </si>
  <si>
    <t>L-PAN-2004-5-2</t>
  </si>
  <si>
    <t>L-PAN-2009-5-3</t>
  </si>
  <si>
    <t>L-PAN-2014-5-4</t>
  </si>
  <si>
    <t>Paraguay</t>
  </si>
  <si>
    <t>L-PAR-1989-5-1</t>
  </si>
  <si>
    <t>L-PAR-1993-5-9</t>
  </si>
  <si>
    <t>L-PAR-1998-5-10</t>
  </si>
  <si>
    <t>L-PAR-2003-4-27</t>
  </si>
  <si>
    <t>L-PAR-2008-4-20</t>
  </si>
  <si>
    <t>L-PAR-2013-4-21</t>
  </si>
  <si>
    <t>Peru</t>
  </si>
  <si>
    <t>L-PER-1980-5-18</t>
  </si>
  <si>
    <t>L-PER-1985-4-14</t>
  </si>
  <si>
    <t>L-PER-1990-4-8</t>
  </si>
  <si>
    <t>L-PER-2001-4-8</t>
  </si>
  <si>
    <t>L-PER-2006-4-9</t>
  </si>
  <si>
    <t>L-PER-2011-4-10</t>
  </si>
  <si>
    <t>Uruguay</t>
  </si>
  <si>
    <t>L-URU-1971-11-28</t>
  </si>
  <si>
    <t>L-URU-1984-11-25</t>
  </si>
  <si>
    <t>L-URU-1989-11-26</t>
  </si>
  <si>
    <t>L-URU-1994-11-27</t>
  </si>
  <si>
    <t>L-URU-1999-10-31</t>
  </si>
  <si>
    <t>L-URU-2004-10-31</t>
  </si>
  <si>
    <t>L-URU-2009-10-25</t>
  </si>
  <si>
    <t>L-URU-2014-10-25</t>
  </si>
  <si>
    <t>Venezuela</t>
  </si>
  <si>
    <t>L-VEN-1973-12-9</t>
  </si>
  <si>
    <t>L-VEN-1978-12-3</t>
  </si>
  <si>
    <t>L-VEN-1983-12-4</t>
  </si>
  <si>
    <t>L-VEN-1988-12-4</t>
  </si>
  <si>
    <t>L-VEN-1993-12-5</t>
  </si>
  <si>
    <t>L-VEN-1998-11-8</t>
  </si>
  <si>
    <t>L-VEN-2000-7-30</t>
  </si>
  <si>
    <t>L-VEN-2005-12-4</t>
  </si>
  <si>
    <t>L-VEN-2010-9-26</t>
  </si>
  <si>
    <t>P-ARG-1973-3-11</t>
  </si>
  <si>
    <t>P-ARG-1973-9-23</t>
  </si>
  <si>
    <t>P-ARG-1983-10-30</t>
  </si>
  <si>
    <t>P-ARG-1989-5-14</t>
  </si>
  <si>
    <t>P-ARG-1995-5-14</t>
  </si>
  <si>
    <t>P-ARG-1999-10-24</t>
  </si>
  <si>
    <t>P-ARG-2003-4-27</t>
  </si>
  <si>
    <t>P-ARG-2007-10-28</t>
  </si>
  <si>
    <t>P-ARG-2011-10-23</t>
  </si>
  <si>
    <t>P-BOL-1979-7-1</t>
  </si>
  <si>
    <t>P-BOL-1980-6-29</t>
  </si>
  <si>
    <t>P-BOL-1985-7-14</t>
  </si>
  <si>
    <t>P-BOL-1989-5-7</t>
  </si>
  <si>
    <t>P-BOL-1993-6-6</t>
  </si>
  <si>
    <t>P-BOL-1997-6-1</t>
  </si>
  <si>
    <t>P-BOL-2002-6-30</t>
  </si>
  <si>
    <t>P-BOL-2005-12-18</t>
  </si>
  <si>
    <t>P-BOL-2009-12-6</t>
  </si>
  <si>
    <t>P-BOL-2014-10-12</t>
  </si>
  <si>
    <t>P-BRA-1989-11-15</t>
  </si>
  <si>
    <t>P-BRA-1994-10-3</t>
  </si>
  <si>
    <t>P-BRA-1998-10-4</t>
  </si>
  <si>
    <t>P-BRA-2002-10-6</t>
  </si>
  <si>
    <t>P-BRA-2006-10-1</t>
  </si>
  <si>
    <t>P-BRA-2010-10-3</t>
  </si>
  <si>
    <t>P-BRA-2014-10-5</t>
  </si>
  <si>
    <t>P-CHL-1970-9-4</t>
  </si>
  <si>
    <t>P-CHL-1989-12-11</t>
  </si>
  <si>
    <t>P-CHL-1993-12-11</t>
  </si>
  <si>
    <t>P-CHL-1999-12-12</t>
  </si>
  <si>
    <t>P-CHL-2005-12-11</t>
  </si>
  <si>
    <t>P-CHL-2009-12-13</t>
  </si>
  <si>
    <t>P-CHL-2013-11-17</t>
  </si>
  <si>
    <t>P-COL-1970-4-19</t>
  </si>
  <si>
    <t>P-COL-1974-4-21</t>
  </si>
  <si>
    <t>P-COL-1978-6-4</t>
  </si>
  <si>
    <t>P-COL-1982-5-30</t>
  </si>
  <si>
    <t>P-COL-1986-5-25</t>
  </si>
  <si>
    <t>P-COL-1990-5-27</t>
  </si>
  <si>
    <t>P-COL-1994-5-29</t>
  </si>
  <si>
    <t>P-COL-1998-5-31</t>
  </si>
  <si>
    <t>P-COL-2002-5-26</t>
  </si>
  <si>
    <t>P-COL-2006-5-28</t>
  </si>
  <si>
    <t>P-COL-2010-5-30</t>
  </si>
  <si>
    <t>P-COL-2014-5-25</t>
  </si>
  <si>
    <t>P-COS-1970-2-1</t>
  </si>
  <si>
    <t>P-COS-1974-2-3</t>
  </si>
  <si>
    <t>P-COS-1978-2-5</t>
  </si>
  <si>
    <t>P-COS-1982-2-7</t>
  </si>
  <si>
    <t>P-COS-1986-2-2</t>
  </si>
  <si>
    <t>P-COS-1990-2-4</t>
  </si>
  <si>
    <t>P-COS-1994-2-6</t>
  </si>
  <si>
    <t>P-COS-1998-1-2</t>
  </si>
  <si>
    <t>P-COS-2002-2-3</t>
  </si>
  <si>
    <t>P-COS-2006-2-5</t>
  </si>
  <si>
    <t>P-COS-2010-2-7</t>
  </si>
  <si>
    <t>P-COS-2014-2-2</t>
  </si>
  <si>
    <t>P-DOM-1970-5-16</t>
  </si>
  <si>
    <t>P-DOM-1974-5-16</t>
  </si>
  <si>
    <t>P-DOM-1978-5-16</t>
  </si>
  <si>
    <t>P-DOM-1982-5-16</t>
  </si>
  <si>
    <t>P-DOM-1986-5-16</t>
  </si>
  <si>
    <t>P-DOM-1990-5-16</t>
  </si>
  <si>
    <t>P-DOM-1994-5-16</t>
  </si>
  <si>
    <t>P-DOM-1996-5-16</t>
  </si>
  <si>
    <t>P-DOM-2000-5-16</t>
  </si>
  <si>
    <t>P-DOM-2004-5-16</t>
  </si>
  <si>
    <t>P-DOM-2008-5-16</t>
  </si>
  <si>
    <t>P-DOM-2012-5-20</t>
  </si>
  <si>
    <t>P-ECU-1979-4-29</t>
  </si>
  <si>
    <t>P-ECU-1984-1-29</t>
  </si>
  <si>
    <t>P-ECU-1988-1-31</t>
  </si>
  <si>
    <t>P-ECU-1992-5-17</t>
  </si>
  <si>
    <t>P-ECU-1996-5-9</t>
  </si>
  <si>
    <t>P-ECU-1998-5-31</t>
  </si>
  <si>
    <t>P-ECU-2002-10-20</t>
  </si>
  <si>
    <t>P-ECU-2006-10-15</t>
  </si>
  <si>
    <t>P-ECU-2009-4-26</t>
  </si>
  <si>
    <t>P-ECU-2013-2-17</t>
  </si>
  <si>
    <t>P-SAL-1984-3-25</t>
  </si>
  <si>
    <t>P-SAL-1989-3-19</t>
  </si>
  <si>
    <t>P-SAL-1994-3-20</t>
  </si>
  <si>
    <t>P-SAL-1999-3-7</t>
  </si>
  <si>
    <t>P-SAL-2004-3-21</t>
  </si>
  <si>
    <t>P-SAL-2009-3-15</t>
  </si>
  <si>
    <t>P-SAL-2014-2-2</t>
  </si>
  <si>
    <t>P-GUA-1970-3-1</t>
  </si>
  <si>
    <t>P-GUA-1974-3-3</t>
  </si>
  <si>
    <t>P-GUA-1978-3-5</t>
  </si>
  <si>
    <t>P-GUA-1982-3-7</t>
  </si>
  <si>
    <t>P-GUA-1985-11-3</t>
  </si>
  <si>
    <t>P-GUA-1990-11-11</t>
  </si>
  <si>
    <t>P-GUA-1995-11-12</t>
  </si>
  <si>
    <t>P-GUA-1999-11-7</t>
  </si>
  <si>
    <t>P-GUA-2003-11-9</t>
  </si>
  <si>
    <t>P-GUA-2007-9-9</t>
  </si>
  <si>
    <t>P-GUA-2011-9-11</t>
  </si>
  <si>
    <t>P-GUA-2015-9-6</t>
  </si>
  <si>
    <t>P-HON-1971-3-28</t>
  </si>
  <si>
    <t>P-HON-1985-11-24</t>
  </si>
  <si>
    <t>P-HON-1989-11-26</t>
  </si>
  <si>
    <t>P-HON-1993-11-28</t>
  </si>
  <si>
    <t>P-HON-1997-11-30</t>
  </si>
  <si>
    <t>P-HON-2001-11-25</t>
  </si>
  <si>
    <t>P-HON-2005-11-27</t>
  </si>
  <si>
    <t>P-HON-2009-11-29</t>
  </si>
  <si>
    <t>P-HON-2013-11-24</t>
  </si>
  <si>
    <t>P-MEX-2000-7-2</t>
  </si>
  <si>
    <t>P-MEX-2006-7-2</t>
  </si>
  <si>
    <t>P-MEX-2012-7-1</t>
  </si>
  <si>
    <t>P-NIC-1984-11-4</t>
  </si>
  <si>
    <t>P-NIC-1990-2-25</t>
  </si>
  <si>
    <t>P-NIC-1996-10-20</t>
  </si>
  <si>
    <t>P-NIC-2001-11-4</t>
  </si>
  <si>
    <t>P-NIC-2006-11-5</t>
  </si>
  <si>
    <t>P-NIC-2011-11-6</t>
  </si>
  <si>
    <t>P-PAN-1989-5-7</t>
  </si>
  <si>
    <t>P-PAN-1994-5-8</t>
  </si>
  <si>
    <t>P-PAN-1999-5-2</t>
  </si>
  <si>
    <t>P-PAN-2004-5-2</t>
  </si>
  <si>
    <t>P-PAN-2009-5-3</t>
  </si>
  <si>
    <t>P-PAN-2014-5-4</t>
  </si>
  <si>
    <t>May 4,2014</t>
  </si>
  <si>
    <t>P-PAR-1989-5-1</t>
  </si>
  <si>
    <t>P-PAR-1993-5-9</t>
  </si>
  <si>
    <t>P-PAR-1998-5-10</t>
  </si>
  <si>
    <t>P-PAR-2003-4-27</t>
  </si>
  <si>
    <t>P-PAR-2008-4-20</t>
  </si>
  <si>
    <t>P-PAR-2013-4-21</t>
  </si>
  <si>
    <t>P-PER-1980-5-18</t>
  </si>
  <si>
    <t>P-PER-1985-4-14</t>
  </si>
  <si>
    <t>P-PER-1990-6-10</t>
  </si>
  <si>
    <t>P-PER-2001-4-8</t>
  </si>
  <si>
    <t>P-PER-2006-4-9</t>
  </si>
  <si>
    <t>P-PER-2011-4-10</t>
  </si>
  <si>
    <t>P-URU-1971-11-28</t>
  </si>
  <si>
    <t>P-URU-1984-11-25</t>
  </si>
  <si>
    <t>P-URU-1989-11-26</t>
  </si>
  <si>
    <t>P-URU-1994-11-27</t>
  </si>
  <si>
    <t>P-URU-1999-10-31</t>
  </si>
  <si>
    <t>P-URU-2004-10-31</t>
  </si>
  <si>
    <t>P-URU-2009-10-25</t>
  </si>
  <si>
    <t>P-URU-2014-10-26</t>
  </si>
  <si>
    <t>P-VEN-1973-12-9</t>
  </si>
  <si>
    <t>P-VEN-1978-12-3</t>
  </si>
  <si>
    <t>P-VEN-1983-12-4</t>
  </si>
  <si>
    <t>P-VEN-1988-12-4</t>
  </si>
  <si>
    <t>P-VEN-1993-12-5</t>
  </si>
  <si>
    <t>P-VEN-1998-12-6</t>
  </si>
  <si>
    <t>P-VEN-2000-7-30</t>
  </si>
  <si>
    <t>P-VEN-2006-12-3</t>
  </si>
  <si>
    <t>P-VEN-2012-10-27</t>
  </si>
  <si>
    <t>P-VEN-2013-4-14</t>
  </si>
  <si>
    <t>U-ARG-1973-3-11</t>
  </si>
  <si>
    <t>U-ARG-1983-10-30</t>
  </si>
  <si>
    <t>U-ARG-1985-11-3</t>
  </si>
  <si>
    <t>U-ARG-1987-9-6</t>
  </si>
  <si>
    <t>U-ARG-1989-5-14</t>
  </si>
  <si>
    <t>U-ARG-1991-10-27</t>
  </si>
  <si>
    <t>U-ARG-1993-10-3</t>
  </si>
  <si>
    <t>U-ARG-1995-5-14</t>
  </si>
  <si>
    <t>U-ARG-1997-10-26</t>
  </si>
  <si>
    <t>U-ARG-1999-10-24</t>
  </si>
  <si>
    <t>U-ARG-2001-10-14</t>
  </si>
  <si>
    <t>U-ARG-2003-4-27</t>
  </si>
  <si>
    <t>U-ARG-2005-10-23</t>
  </si>
  <si>
    <t>U-ARG-2007-10-28</t>
  </si>
  <si>
    <t>U-ARG-2009-6-28</t>
  </si>
  <si>
    <t>U-ARG-2011-10-23</t>
  </si>
  <si>
    <t>U-ARG-2013-10-27</t>
  </si>
  <si>
    <t>U-ARG-2015-10-23</t>
  </si>
  <si>
    <t>U-BOL-1979-7-1</t>
  </si>
  <si>
    <t>U-BOL-1980-6-29</t>
  </si>
  <si>
    <t>U-BOL-1985-7-14</t>
  </si>
  <si>
    <t>U-BOL-1989-5-7</t>
  </si>
  <si>
    <t>U-BOL-1993-6-6</t>
  </si>
  <si>
    <t>U-BOL-1997-6-1</t>
  </si>
  <si>
    <t>U-BOL-2002-6-30</t>
  </si>
  <si>
    <t>U-BOL-2005-12-18</t>
  </si>
  <si>
    <t>U-BOL-2009-12-6</t>
  </si>
  <si>
    <t>U-BOL-2014-10-12</t>
  </si>
  <si>
    <t>U-BRA-1982-11-15</t>
  </si>
  <si>
    <t>U-BRA-1986-11-15</t>
  </si>
  <si>
    <t>U-BRA-1990-10-3</t>
  </si>
  <si>
    <t>U-BRA-1994-10-3</t>
  </si>
  <si>
    <t>U-BRA-1998-10-4</t>
  </si>
  <si>
    <t>U-BRA-2002-10-6</t>
  </si>
  <si>
    <t>U-BRA-2006-10-1</t>
  </si>
  <si>
    <t>U-BRA-2010-10-3</t>
  </si>
  <si>
    <t>U-BRA-2014-10-5</t>
  </si>
  <si>
    <t>U-CHL-1973-3-4</t>
  </si>
  <si>
    <t>U-CHL-1989-12-11</t>
  </si>
  <si>
    <t>U-CHL-1993-12-11</t>
  </si>
  <si>
    <t>U-CHL-1997-12-11</t>
  </si>
  <si>
    <t>U-CHL-2001-12-16</t>
  </si>
  <si>
    <t>U-CHL-2005-12-11</t>
  </si>
  <si>
    <t>U-CHL-2009-12-13</t>
  </si>
  <si>
    <t>U-CHL-2013-11-17</t>
  </si>
  <si>
    <t>U-COL-1970-4-19</t>
  </si>
  <si>
    <t>U-COL-1974-4-21</t>
  </si>
  <si>
    <t>U-COL-1978-2-26</t>
  </si>
  <si>
    <t>U-COL-1982-3-14</t>
  </si>
  <si>
    <t>U-COL-1986-3-9</t>
  </si>
  <si>
    <t>U-COL-1990-3-11</t>
  </si>
  <si>
    <t>U-COL-1991-10-27</t>
  </si>
  <si>
    <t>U-COL-1994-3-13</t>
  </si>
  <si>
    <t>U-COL-1998-3-8</t>
  </si>
  <si>
    <t>U-COL-2002-3-10</t>
  </si>
  <si>
    <t>U-COL-2006-3-12</t>
  </si>
  <si>
    <t>U-COL-2010-3-14</t>
  </si>
  <si>
    <t>U-COL-2014-3-9</t>
  </si>
  <si>
    <t>U-DOM-1970-5-16</t>
  </si>
  <si>
    <t>U-DOM-1974-5-16</t>
  </si>
  <si>
    <t>U-DOM-1978-5-16</t>
  </si>
  <si>
    <t>U-DOM-1982-5-16</t>
  </si>
  <si>
    <t>U-DOM-1986-5-16</t>
  </si>
  <si>
    <t>U-DOM-1990-5-16</t>
  </si>
  <si>
    <t>U-DOM-1994-5-16</t>
  </si>
  <si>
    <t>U-DOM-1998-5-16</t>
  </si>
  <si>
    <t>U-DOM-2002-5-16</t>
  </si>
  <si>
    <t>U-DOM-2006-5-16</t>
  </si>
  <si>
    <t>U-DOM-2010-5-16</t>
  </si>
  <si>
    <t>U-MEX-1997-7-6</t>
  </si>
  <si>
    <t>U-MEX-2000-7-2</t>
  </si>
  <si>
    <t>U-MEX-2006-7-2</t>
  </si>
  <si>
    <t>U-MEX-2012-7-1</t>
  </si>
  <si>
    <t>U-PAR-1989-5-1</t>
  </si>
  <si>
    <t>U-PAR-1993-5-9</t>
  </si>
  <si>
    <t>U-PAR-1998-5-10</t>
  </si>
  <si>
    <t>U-PAR-2003-4-27</t>
  </si>
  <si>
    <t>U-PAR-2008-4-20</t>
  </si>
  <si>
    <t>U-PAR-2013-4-21</t>
  </si>
  <si>
    <t>U-PER-1980-5-18</t>
  </si>
  <si>
    <t>U-PER-1985-4-14</t>
  </si>
  <si>
    <t>U-PER-1990-4-8</t>
  </si>
  <si>
    <t>U-URU-1971-11-28</t>
  </si>
  <si>
    <t>U-URU-1984-11-25</t>
  </si>
  <si>
    <t>U-URU-1989-11-26</t>
  </si>
  <si>
    <t>U-URU-1994-11-27</t>
  </si>
  <si>
    <t>U-URU-1999-10-31</t>
  </si>
  <si>
    <t>U-URU-2004-10-31</t>
  </si>
  <si>
    <t>U-URU-2009-10-25</t>
  </si>
  <si>
    <t>U-URU-2014-10-26</t>
  </si>
  <si>
    <t>U-VEN-1973-12-9</t>
  </si>
  <si>
    <t>U-VEN-1978-12-3</t>
  </si>
  <si>
    <t>U-VEN-1983-12-4</t>
  </si>
  <si>
    <t>U-VEN-1988-12-4</t>
  </si>
  <si>
    <t>U-VEN-1993-12-5</t>
  </si>
  <si>
    <t>U-VEN-1998-11-8</t>
  </si>
  <si>
    <t>Source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</si>
  <si>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</si>
  <si>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</si>
  <si>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</si>
  <si>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</si>
  <si>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</si>
  <si>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</si>
  <si>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</si>
  <si>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</si>
  <si>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</si>
  <si>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</si>
  <si>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</si>
  <si>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</si>
  <si>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</si>
  <si>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</si>
  <si>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</si>
  <si>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</si>
  <si>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</si>
  <si>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</si>
  <si>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</si>
  <si>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</si>
  <si>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</si>
  <si>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</si>
  <si>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</si>
  <si>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</si>
  <si>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GDE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</si>
  <si>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</si>
  <si>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</si>
  <si>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</si>
  <si>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</si>
  <si>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</si>
  <si>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</si>
  <si>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</si>
  <si>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</si>
  <si>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</si>
  <si>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</si>
  <si>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</si>
  <si>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</si>
  <si>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</si>
  <si>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</si>
  <si>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</si>
  <si>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</si>
  <si>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</si>
  <si>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</si>
  <si>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</si>
  <si>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</si>
  <si>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</si>
  <si>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</si>
  <si>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</si>
  <si>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CLEA</t>
  </si>
  <si>
    <t>INE</t>
  </si>
  <si>
    <t>IPU</t>
  </si>
  <si>
    <t>Election Pass</t>
  </si>
  <si>
    <t>https://repositories.lib.utexas.edu/bitstream/handle/2152/17270/boletin_estadistico_7_2007.pdf?sequence=8</t>
  </si>
  <si>
    <t>http://www.lexivox.org/norms/BO-L-N421.xhtml</t>
  </si>
  <si>
    <t>http://cd1.eju.tv/index_files/fbdm_proyeccionYanalisis_ago_2009.pdf</t>
  </si>
  <si>
    <t>TSE</t>
  </si>
  <si>
    <t>http://www.tse.jus.br/eleicoes/eleicoes-anteriores/eleicoes-1998/resultado-da-eleicao-de-1998</t>
  </si>
  <si>
    <t>http://www.tse.jus.br/eleicoes/eleicoes-anteriores/eleicoes-2002/resultado-da-eleicao-2002</t>
  </si>
  <si>
    <t>http://noticias.terra.com.br/eleicoes2006/interna/0</t>
  </si>
  <si>
    <t>http://eleicoes.uol.com.br/2010/raio-x/deputados-federais-eleitos/</t>
  </si>
  <si>
    <t>http://pdba.georgetown.edu/Elecdata/Bolivia/dic05.html</t>
  </si>
  <si>
    <t>https://es.wikipedia.org/wiki/Elecciones_parlamentarias_de_Chile_de_1973</t>
  </si>
  <si>
    <t>http://www.servel.cl/elecciones-parlamentarias-resultados-eleccion-de-senadores/</t>
  </si>
  <si>
    <t>RGN datos</t>
  </si>
  <si>
    <t>http://www.electionresources.org/cr/deputies.php?election=2006</t>
  </si>
  <si>
    <t>http://bibliohistorico.juridicas.unam.mx/libros/6/2734/26.pdf</t>
  </si>
  <si>
    <t>http://www.ipu.org/parline-e/reports/2094_B.htm</t>
  </si>
  <si>
    <t>http://www.camaradediputados.gob.do/app/app_2011/HCD/TOMO1.pdf</t>
  </si>
  <si>
    <t>http://www.camaradediputados.gob.do/app/app_2011/HCD/TOMO2.pdf</t>
  </si>
  <si>
    <t>http://www.camaradediputados.gov.do/masterlex/mlx/docs/1b/503/62A/63F.htm</t>
  </si>
  <si>
    <t>http://html.rincondelvago.com/elecciones-democraticas-en-la-republica-dominicana_1.html</t>
  </si>
  <si>
    <t>https://web.archive.org/web/20160315054422/http://www.flacsoandes.edu.ec/biblio/catalog/resGet.php?resId=44108</t>
  </si>
  <si>
    <t>https://web.archive.org/web/20160301155113/http://www.flacsoandes.edu.ec/biblio/catalog/resGet.php?resId=44113</t>
  </si>
  <si>
    <t>https://web.archive.org/web/20160304190341/http://americo.usal.es/oir/legislatina/ecuador.htm#Formación_del_Congreso_por_periodos_legislativos_(1979-1992</t>
  </si>
  <si>
    <t>CNE</t>
  </si>
  <si>
    <t>http://www.flacsoandes.edu.ec/libros/digital/53405.pdf</t>
  </si>
  <si>
    <t>https://www.academia.edu/4367280/Elecciones_1991_en_El_Salvador</t>
  </si>
  <si>
    <t>http://www.tse.gob.sv/documentos/Eleccion2015/ResultadosElectorales2015/ACTASAMBLEALEGISLATIVA2015.pdf</t>
  </si>
  <si>
    <t>https://www.scribd.com/doc/143986788/Elections-in-the-Americas-v1-pdf pg321</t>
  </si>
  <si>
    <t>https://s3.amazonaws.com/asies-books/books/200511_guatemala_informe_analitico_del_proceso_electoral_2003.pdf</t>
  </si>
  <si>
    <t>http://americo.usal.es/oir/legislatina/guatemala.htm#Listado_de_diputados_1996</t>
  </si>
  <si>
    <t>https://javierbrolo.files.wordpress.com/2012/07/el-tamano-importa.pdf</t>
  </si>
  <si>
    <t>http://www.tse.hn/web/documentos/estadisticas_y_proce_elec/elecciones%202005/Diputados%202005.pdf</t>
  </si>
  <si>
    <t>http://americo.usal.es/oir/legislatina/honduras.htm#Listado_de_diputados_(1997-2001)</t>
  </si>
  <si>
    <t>http://americo.usal.es/oir/legislatina/honduras.htm#Listado_de_diputados_(2001-2005)</t>
  </si>
  <si>
    <t>http://americo.usal.es/oir/opal/elecciones/Elecc_Nicaragua_Marti.pdf</t>
  </si>
  <si>
    <t>http://www.enriquebolanos.org/data/docs/Eleccion%20de%20Nicaragua.pdf</t>
  </si>
  <si>
    <t>https://alexgomezgranada.wordpress.com/2014/10/13/diputados-ante-la-asamblea-nacional-2002-2007/</t>
  </si>
  <si>
    <t>https://es.wikipedia.org/wiki/Elecciones_legislativas_de_Ecuador_de_2013</t>
  </si>
  <si>
    <t>https://es.wikipedia.org/wiki/Circuito_electoral_(Panam%C3%A1)</t>
  </si>
  <si>
    <t>http://www.tribunal-electoral.gob.pa/html/index.php?id=880</t>
  </si>
  <si>
    <t>http://www.tribunal-electoral.gob.pa/html/index.php?id=69 y mirar los cambios en pg 13 y 14 http://www.tribunal-electoral.gob.pa/html/fileadmin/user_upload/publicaciones/CODIGO_ELECTORAL_01.pdf</t>
  </si>
  <si>
    <t>http://www.tribunal-electoral.gob.pa/html/fileadmin/user_upload/Elecciones/elecciones-2014/Graficas_02_-_Diputado.pdf</t>
  </si>
  <si>
    <t>http://www.tribunal-electoral.gob.pa/html/index.php?id=1066</t>
  </si>
  <si>
    <t>8.10</t>
  </si>
  <si>
    <t>http://biblioteca.ucm.es/tesis/19911996/S/0/S0018202.pdf</t>
  </si>
  <si>
    <t>TSJE</t>
  </si>
  <si>
    <t>1989-2014</t>
  </si>
  <si>
    <t>http://tsje.gov.py/e2013/documentos/pdf/2013.pdf</t>
  </si>
  <si>
    <t>Concepcion</t>
  </si>
  <si>
    <t>San Pedro</t>
  </si>
  <si>
    <t>Cordillera</t>
  </si>
  <si>
    <t>Departamentos</t>
  </si>
  <si>
    <t>Itapua</t>
  </si>
  <si>
    <t>Misiones</t>
  </si>
  <si>
    <t>Paraguari</t>
  </si>
  <si>
    <t>Alto Paraná</t>
  </si>
  <si>
    <t>Central</t>
  </si>
  <si>
    <t>Alto Paraguay</t>
  </si>
  <si>
    <t>http://tsje.gov.py/e2008/pdf/candidatos_electos.pdf</t>
  </si>
  <si>
    <t>http://elecciones.pyglobal.com/diputados.php</t>
  </si>
  <si>
    <t>https://ifes.org/sites/default/files/ce01449_0.pdf</t>
  </si>
  <si>
    <t>http://pdba.georgetown.edu/Elecdata/Para/dip93.html</t>
  </si>
  <si>
    <t>1993-2013</t>
  </si>
  <si>
    <t>http://www.ipu.org/parline-e/reports/arc/PARAGUAY_1978_E.PDF</t>
  </si>
  <si>
    <t>http://americo.usal.es/oir/opal/elecciones/Elecc_Uruguay_Selios.pdf</t>
  </si>
  <si>
    <t>Montevideo</t>
  </si>
  <si>
    <t>Canelones</t>
  </si>
  <si>
    <t>Maldonado</t>
  </si>
  <si>
    <t xml:space="preserve">Rocha </t>
  </si>
  <si>
    <t>Treinta y tres</t>
  </si>
  <si>
    <t>Cerro Largo</t>
  </si>
  <si>
    <t>Rivera</t>
  </si>
  <si>
    <t>Artigas</t>
  </si>
  <si>
    <t>Salto</t>
  </si>
  <si>
    <t>Paysandu</t>
  </si>
  <si>
    <t>Rio Negro</t>
  </si>
  <si>
    <t>Soriano</t>
  </si>
  <si>
    <t>Colonia</t>
  </si>
  <si>
    <t>San José</t>
  </si>
  <si>
    <t>Flores</t>
  </si>
  <si>
    <t>Florida</t>
  </si>
  <si>
    <t>Durazno</t>
  </si>
  <si>
    <t>Lavalleja</t>
  </si>
  <si>
    <t>Tacuarembó</t>
  </si>
  <si>
    <t>http://americo.usal.es/oir/legislatina/uruguay.htm</t>
  </si>
  <si>
    <t>http://www.corteelectoral.gub.uy/gxportal/gxpfiles/elecciones/elecciones_nacionales_1994.html</t>
  </si>
  <si>
    <t>http://www.corteelectoral.gub.uy/gxportal/gxpfiles/elecciones/Eleccion%20Nacional%201989%20.htm</t>
  </si>
  <si>
    <t>http://www.corteelectoral.gub.uy/gxportal/gxpfiles/elecciones/Eleccion_nacional_1971.htm</t>
  </si>
  <si>
    <t>http://www.corteelectoral.gub.uy/gxportal/gxpfiles/elecciones/Eleccion_%20Nacional_1984.htm</t>
  </si>
  <si>
    <t>Circuitos Electorales</t>
  </si>
  <si>
    <t xml:space="preserve">Capital </t>
  </si>
  <si>
    <t>Guairá</t>
  </si>
  <si>
    <t>Caaguazú</t>
  </si>
  <si>
    <t>Caazapá</t>
  </si>
  <si>
    <t>Ñeembucú</t>
  </si>
  <si>
    <t>Amamaby</t>
  </si>
  <si>
    <t>Canindeyu</t>
  </si>
  <si>
    <t>Presidente Hayes</t>
  </si>
  <si>
    <t>Boqueron</t>
  </si>
  <si>
    <t>Naciones</t>
  </si>
  <si>
    <t>Total Nacional</t>
  </si>
  <si>
    <t>1971-2014</t>
  </si>
  <si>
    <t>CEU</t>
  </si>
  <si>
    <t>http://www.congreso.gob.pe/?K=6</t>
  </si>
  <si>
    <t>http://www.senado.gov.ar/</t>
  </si>
  <si>
    <t>http://pdba.georgetown.edu/Elecdata/Venezuela/93diputados.html</t>
  </si>
  <si>
    <t>Distrito Federal</t>
  </si>
  <si>
    <t>Amazonas</t>
  </si>
  <si>
    <t>Anzoategui</t>
  </si>
  <si>
    <t>Apure</t>
  </si>
  <si>
    <t>Aragua</t>
  </si>
  <si>
    <t>Barinas</t>
  </si>
  <si>
    <t>Bolivar</t>
  </si>
  <si>
    <t>Carabobo</t>
  </si>
  <si>
    <t>Cojedes</t>
  </si>
  <si>
    <t>Delta Amacuro</t>
  </si>
  <si>
    <t>Falcon</t>
  </si>
  <si>
    <t>Guarico</t>
  </si>
  <si>
    <t>Lara</t>
  </si>
  <si>
    <t>Merida</t>
  </si>
  <si>
    <t>Miranda</t>
  </si>
  <si>
    <t>Monagas</t>
  </si>
  <si>
    <t>Nueva Esparta</t>
  </si>
  <si>
    <t>Portuguesa</t>
  </si>
  <si>
    <t>Sucre</t>
  </si>
  <si>
    <t>Tachira</t>
  </si>
  <si>
    <t>Trujillo</t>
  </si>
  <si>
    <t>Yaracuy</t>
  </si>
  <si>
    <t>Zulia</t>
  </si>
  <si>
    <t>http://pdba.georgetown.edu/Elecdata/Venezuela/93senadores.html</t>
  </si>
  <si>
    <t>Vargas</t>
  </si>
  <si>
    <t>https://repositories.lib.utexas.edu/bitstream/handle/2152/17159/uh_seats_bydistrict_byparty_1958_1998.pdf?sequence=3&amp;isAllowed=y</t>
  </si>
  <si>
    <t>https://repositories.lib.utexas.edu/bitstream/handle/2152/17159/lh_seats_bydistrict_byparty_1958_1998.pdf?sequence=2&amp;isAllowed=y</t>
  </si>
  <si>
    <t>https://repositories.lib.utexas.edu/bitstream/handle/2152/17162/lh_seats_bydistrict_byparty_2000.pdf?sequence=2&amp;isAllowed=y</t>
  </si>
  <si>
    <t>http://www.cne.gov.ve/web/normativa_electoral/elecciones/2005/parlamentarias/documentos/Cuadro_General_Asamblea_Nacional_2005_VERSION_FINAL.pdf</t>
  </si>
  <si>
    <t>http://www.venelogia.com/archivos/4684/</t>
  </si>
  <si>
    <t>1973-2010</t>
  </si>
  <si>
    <t>Estados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</si>
  <si>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</si>
  <si>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</si>
  <si>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</si>
  <si>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</si>
  <si>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</si>
  <si>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</si>
  <si>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</si>
  <si>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</si>
  <si>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</si>
  <si>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</si>
  <si>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</si>
  <si>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</si>
  <si>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</si>
  <si>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</si>
  <si>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</si>
  <si>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</si>
  <si>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</si>
  <si>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</si>
  <si>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</si>
  <si>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</si>
  <si>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</si>
  <si>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</si>
  <si>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</si>
  <si>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</si>
  <si>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</si>
  <si>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</si>
  <si>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</si>
  <si>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</si>
  <si>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</si>
  <si>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</si>
  <si>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</si>
  <si>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</si>
  <si>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</si>
  <si>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</si>
  <si>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</si>
  <si>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</si>
  <si>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</si>
  <si>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</si>
  <si>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</si>
  <si>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</si>
  <si>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</si>
  <si>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</si>
  <si>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</si>
  <si>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</si>
  <si>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</si>
  <si>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</si>
  <si>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</si>
  <si>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</si>
  <si>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</si>
  <si>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</si>
  <si>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</si>
  <si>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</si>
  <si>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</si>
  <si>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</si>
  <si>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</si>
  <si>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</si>
  <si>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</si>
  <si>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</si>
  <si>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</si>
  <si>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</si>
  <si>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</si>
  <si>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</si>
  <si>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</si>
  <si>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</si>
  <si>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</si>
  <si>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</si>
  <si>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</si>
  <si>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</si>
  <si>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</si>
  <si>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</si>
  <si>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</si>
  <si>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</si>
  <si>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</si>
  <si>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</si>
  <si>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</si>
  <si>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La Paz</t>
  </si>
  <si>
    <t>Santa Cruz</t>
  </si>
  <si>
    <t>Cochabamba</t>
  </si>
  <si>
    <t>Potosí</t>
  </si>
  <si>
    <t>Chuquisaca</t>
  </si>
  <si>
    <t>Oruro</t>
  </si>
  <si>
    <t>Tarija</t>
  </si>
  <si>
    <t>Beni</t>
  </si>
  <si>
    <t>Pando</t>
  </si>
  <si>
    <t>Total Seats</t>
  </si>
  <si>
    <t>PR seats</t>
  </si>
  <si>
    <t>SMD seats</t>
  </si>
  <si>
    <t>Weigthed Average</t>
  </si>
  <si>
    <t>Anzoátegui</t>
  </si>
  <si>
    <t>Bolívar</t>
  </si>
  <si>
    <t>Distrito Capital</t>
  </si>
  <si>
    <t>Falcón</t>
  </si>
  <si>
    <t>Guárico</t>
  </si>
  <si>
    <t>Mérida</t>
  </si>
  <si>
    <t>Táchira</t>
  </si>
  <si>
    <t>Weigthed Average if it was compensatory</t>
  </si>
  <si>
    <t xml:space="preserve">Weigthed Average separating SMD from PR </t>
  </si>
  <si>
    <t>Department 1</t>
  </si>
  <si>
    <t>Department 3</t>
  </si>
  <si>
    <t>Department 2</t>
  </si>
  <si>
    <t>National District</t>
  </si>
  <si>
    <t>San Salvador</t>
  </si>
  <si>
    <t>Santa Ana</t>
  </si>
  <si>
    <t>San Miguel</t>
  </si>
  <si>
    <t>Ahuachapán</t>
  </si>
  <si>
    <t>Cabañas</t>
  </si>
  <si>
    <t>Chalatenango</t>
  </si>
  <si>
    <t>16La Paz 3 3 3 3 3 3 3 3Morazán 3 3San Vicente 3 3Ca</t>
  </si>
  <si>
    <t>Cuscatlán</t>
  </si>
  <si>
    <t>La Unión</t>
  </si>
  <si>
    <t>La Libertad 4 5Usulután 4 4Sonsonate 4 4 3 3</t>
  </si>
  <si>
    <t>La Libertad</t>
  </si>
  <si>
    <t>Morazán</t>
  </si>
  <si>
    <t>Sonsonate</t>
  </si>
  <si>
    <t>San Vicente</t>
  </si>
  <si>
    <t>Usulután</t>
  </si>
  <si>
    <t>Weigthed Average including National district as separate district</t>
  </si>
  <si>
    <t>Weigthed Average ignoring National District</t>
  </si>
  <si>
    <t>Weighted Average= 1.66 =  (2^2+3^2+2^2+1^2+1^2+1^2+1^2+1^2+1^2+1^2+1^2+1^2)/(2+3+2+1+1+1+1+1+1+1+1+1)</t>
  </si>
  <si>
    <t>W_DM</t>
  </si>
  <si>
    <t>DM_AVE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</si>
</sst>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Arial"/>
    </font>
    <font>
      <sz val="11"/>
      <color rgb="FF000000"/>
      <name val="Calibri"/>
      <family val="2"/>
      <charset val="204"/>
    </font>
    <font>
      <i/>
      <sz val="8.8000000000000007"/>
      <color rgb="FF3D2A1F"/>
      <name val="Arial"/>
      <family val="2"/>
    </font>
    <font>
      <i/>
      <sz val="8.8000000000000007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4D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8800"/>
      </top>
      <bottom/>
      <diagonal/>
    </border>
    <border>
      <left/>
      <right/>
      <top/>
      <bottom style="medium">
        <color rgb="FF008800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0" fillId="0" borderId="0"/>
  </cellStyleXfs>
  <cellXfs count="16">
    <xf numFmtId="0" fontId="0" fillId="0" borderId="0" xfId="0"/>
    <xf numFmtId="15" fontId="0" fillId="0" borderId="0" xfId="0" applyNumberFormat="1"/>
    <xf numFmtId="16" fontId="0" fillId="0" borderId="0" xfId="0" applyNumberFormat="1"/>
    <xf numFmtId="0" fontId="0" fillId="0" borderId="0" xfId="0" applyNumberFormat="1"/>
    <xf numFmtId="0" fontId="18" fillId="0" borderId="0" xfId="42"/>
    <xf numFmtId="0" fontId="21" fillId="33" borderId="0" xfId="0" applyFont="1" applyFill="1" applyAlignment="1">
      <alignment horizontal="left" vertical="center" wrapText="1"/>
    </xf>
    <xf numFmtId="0" fontId="21" fillId="33" borderId="0" xfId="0" applyFont="1" applyFill="1" applyAlignment="1">
      <alignment horizontal="right" vertical="center"/>
    </xf>
    <xf numFmtId="0" fontId="21" fillId="33" borderId="10" xfId="0" applyFont="1" applyFill="1" applyBorder="1" applyAlignment="1">
      <alignment horizontal="left" vertical="center" wrapText="1"/>
    </xf>
    <xf numFmtId="0" fontId="21" fillId="33" borderId="10" xfId="0" applyFont="1" applyFill="1" applyBorder="1" applyAlignment="1">
      <alignment horizontal="right" vertical="center"/>
    </xf>
    <xf numFmtId="0" fontId="21" fillId="33" borderId="11" xfId="0" applyFont="1" applyFill="1" applyBorder="1" applyAlignment="1">
      <alignment horizontal="left" vertical="center" wrapText="1"/>
    </xf>
    <xf numFmtId="0" fontId="21" fillId="33" borderId="11" xfId="0" applyFont="1" applyFill="1" applyBorder="1" applyAlignment="1">
      <alignment horizontal="right" vertical="center"/>
    </xf>
    <xf numFmtId="0" fontId="21" fillId="33" borderId="0" xfId="0" applyFont="1" applyFill="1" applyBorder="1" applyAlignment="1">
      <alignment horizontal="left" vertical="center" wrapText="1"/>
    </xf>
    <xf numFmtId="0" fontId="21" fillId="33" borderId="0" xfId="0" applyFont="1" applyFill="1" applyAlignment="1">
      <alignment horizontal="center" vertical="center"/>
    </xf>
    <xf numFmtId="0" fontId="21" fillId="33" borderId="0" xfId="0" applyFont="1" applyFill="1" applyAlignment="1">
      <alignment horizontal="center" vertical="center" wrapText="1"/>
    </xf>
    <xf numFmtId="0" fontId="22" fillId="33" borderId="0" xfId="0" applyFont="1" applyFill="1" applyBorder="1" applyAlignment="1">
      <alignment horizontal="left" vertical="center" wrapText="1"/>
    </xf>
    <xf numFmtId="0" fontId="21" fillId="33" borderId="0" xfId="0" applyFont="1" applyFill="1" applyAlignment="1">
      <alignment horizontal="center" vertical="center"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/>
    <cellStyle name="Comma 2" xfId="4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7"/>
    <cellStyle name="Note" xfId="15" builtinId="10" customBuiltin="1"/>
    <cellStyle name="Output" xfId="10" builtinId="21" customBuiltin="1"/>
    <cellStyle name="Percent 2" xfId="46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maradediputados.gob.do/app/app_2011/HCD/TOMO2.pdf" TargetMode="External"/><Relationship Id="rId13" Type="http://schemas.openxmlformats.org/officeDocument/2006/relationships/hyperlink" Target="https://www.scribd.com/doc/143986788/Elections-in-the-Americas-v1-pdf%20pg321" TargetMode="External"/><Relationship Id="rId3" Type="http://schemas.openxmlformats.org/officeDocument/2006/relationships/hyperlink" Target="https://es.wikipedia.org/wiki/C%C3%A1mara_de_Representantes_de_Colombia" TargetMode="External"/><Relationship Id="rId7" Type="http://schemas.openxmlformats.org/officeDocument/2006/relationships/hyperlink" Target="http://www.camaradediputados.gob.do/app/app_2011/HCD/TOMO2.pdf" TargetMode="External"/><Relationship Id="rId12" Type="http://schemas.openxmlformats.org/officeDocument/2006/relationships/hyperlink" Target="http://html.rincondelvago.com/elecciones-democraticas-en-la-republica-dominicana_1.html" TargetMode="External"/><Relationship Id="rId17" Type="http://schemas.openxmlformats.org/officeDocument/2006/relationships/hyperlink" Target="https://repositories.lib.utexas.edu/bitstream/handle/2152/17270/boletin_estadistico_7_2007.pdf?sequence=8" TargetMode="External"/><Relationship Id="rId2" Type="http://schemas.openxmlformats.org/officeDocument/2006/relationships/hyperlink" Target="https://es.wikipedia.org/wiki/C%C3%A1mara_de_Representantes_de_Colombia" TargetMode="External"/><Relationship Id="rId16" Type="http://schemas.openxmlformats.org/officeDocument/2006/relationships/hyperlink" Target="https://www.academia.edu/4367280/Elecciones_1991_en_El_Salvador" TargetMode="External"/><Relationship Id="rId1" Type="http://schemas.openxmlformats.org/officeDocument/2006/relationships/hyperlink" Target="https://es.wikipedia.org/wiki/Elecciones_parlamentarias_de_Chile_de_1973" TargetMode="External"/><Relationship Id="rId6" Type="http://schemas.openxmlformats.org/officeDocument/2006/relationships/hyperlink" Target="http://www.camaradediputados.gob.do/app/app_2011/HCD/TOMO2.pdf" TargetMode="External"/><Relationship Id="rId11" Type="http://schemas.openxmlformats.org/officeDocument/2006/relationships/hyperlink" Target="http://html.rincondelvago.com/elecciones-democraticas-en-la-republica-dominicana_1.html" TargetMode="External"/><Relationship Id="rId5" Type="http://schemas.openxmlformats.org/officeDocument/2006/relationships/hyperlink" Target="http://www.camaradediputados.gob.do/app/app_2011/HCD/TOMO2.pdf" TargetMode="External"/><Relationship Id="rId15" Type="http://schemas.openxmlformats.org/officeDocument/2006/relationships/hyperlink" Target="http://www.lexivox.org/norms/BO-L-N421.xhtml" TargetMode="External"/><Relationship Id="rId10" Type="http://schemas.openxmlformats.org/officeDocument/2006/relationships/hyperlink" Target="http://www.camaradediputados.gov.do/masterlex/mlx/docs/1b/503/62A/63F.htm" TargetMode="External"/><Relationship Id="rId4" Type="http://schemas.openxmlformats.org/officeDocument/2006/relationships/hyperlink" Target="http://www.camaradediputados.gob.do/app/app_2011/HCD/TOMO1.pdf" TargetMode="External"/><Relationship Id="rId9" Type="http://schemas.openxmlformats.org/officeDocument/2006/relationships/hyperlink" Target="http://www.camaradediputados.gov.do/masterlex/mlx/docs/1b/503/62A/63F.htm" TargetMode="External"/><Relationship Id="rId14" Type="http://schemas.openxmlformats.org/officeDocument/2006/relationships/hyperlink" Target="http://www.cne.gov.ve/web/normativa_electoral/elecciones/2005/parlamentarias/documentos/Cuadro_General_Asamblea_Nacional_2005_VERSION_FINAL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1"/>
  <sheetViews>
    <sheetView workbookViewId="0">
      <pane xSplit="6" ySplit="1" topLeftCell="G158" activePane="bottomRight" state="frozen"/>
      <selection pane="topRight" activeCell="G1" sqref="G1"/>
      <selection pane="bottomLeft" activeCell="A2" sqref="A2"/>
      <selection pane="bottomRight" activeCell="J169" sqref="J169:J171"/>
    </sheetView>
  </sheetViews>
  <sheetFormatPr defaultRowHeight="14.4" x14ac:dyDescent="0.3"/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>
        <v>1</v>
      </c>
      <c r="B2" t="s">
        <v>19</v>
      </c>
      <c r="C2">
        <v>1973</v>
      </c>
      <c r="D2">
        <v>2</v>
      </c>
      <c r="E2" t="s">
        <v>20</v>
      </c>
      <c r="F2" s="1">
        <v>26734</v>
      </c>
      <c r="G2">
        <v>1</v>
      </c>
      <c r="H2">
        <v>0</v>
      </c>
      <c r="I2">
        <v>0</v>
      </c>
      <c r="J2">
        <v>9</v>
      </c>
      <c r="K2">
        <v>25</v>
      </c>
      <c r="L2">
        <v>0</v>
      </c>
      <c r="M2">
        <v>243</v>
      </c>
      <c r="N2">
        <v>10.130000000000001</v>
      </c>
      <c r="O2">
        <v>24</v>
      </c>
      <c r="P2">
        <v>0</v>
      </c>
      <c r="Q2">
        <v>0.08</v>
      </c>
      <c r="R2">
        <v>10.125</v>
      </c>
      <c r="S2">
        <v>6.7415729999999993E-2</v>
      </c>
      <c r="T2">
        <v>8</v>
      </c>
    </row>
    <row r="3" spans="1:20" x14ac:dyDescent="0.3">
      <c r="A3">
        <v>2</v>
      </c>
      <c r="B3" t="s">
        <v>19</v>
      </c>
      <c r="C3">
        <v>1983</v>
      </c>
      <c r="D3">
        <v>2</v>
      </c>
      <c r="E3" t="s">
        <v>21</v>
      </c>
      <c r="F3" s="1">
        <v>30619</v>
      </c>
      <c r="G3">
        <v>1</v>
      </c>
      <c r="H3">
        <v>0</v>
      </c>
      <c r="I3">
        <v>0</v>
      </c>
      <c r="J3">
        <v>9</v>
      </c>
      <c r="K3">
        <v>25</v>
      </c>
      <c r="L3">
        <v>0</v>
      </c>
      <c r="M3">
        <v>254</v>
      </c>
      <c r="N3">
        <v>10.58</v>
      </c>
      <c r="O3">
        <v>24</v>
      </c>
      <c r="P3">
        <v>0</v>
      </c>
      <c r="Q3">
        <v>0.03</v>
      </c>
      <c r="R3">
        <v>10.579999920000001</v>
      </c>
      <c r="S3">
        <v>6.4766840000000006E-2</v>
      </c>
      <c r="T3">
        <v>6.48</v>
      </c>
    </row>
    <row r="4" spans="1:20" x14ac:dyDescent="0.3">
      <c r="A4">
        <v>3</v>
      </c>
      <c r="B4" t="s">
        <v>19</v>
      </c>
      <c r="C4">
        <v>1985</v>
      </c>
      <c r="D4">
        <v>2</v>
      </c>
      <c r="E4" t="s">
        <v>22</v>
      </c>
      <c r="F4" s="1">
        <v>31354</v>
      </c>
      <c r="G4">
        <v>1</v>
      </c>
      <c r="H4">
        <v>0</v>
      </c>
      <c r="I4">
        <v>0</v>
      </c>
      <c r="J4">
        <v>9</v>
      </c>
      <c r="K4">
        <v>25</v>
      </c>
      <c r="L4">
        <v>0</v>
      </c>
      <c r="M4">
        <v>254</v>
      </c>
      <c r="N4">
        <v>5.29</v>
      </c>
      <c r="O4">
        <v>24</v>
      </c>
      <c r="P4">
        <v>0</v>
      </c>
      <c r="Q4">
        <v>0.03</v>
      </c>
      <c r="R4">
        <v>5.2899999619999996</v>
      </c>
      <c r="S4">
        <v>0.119236885</v>
      </c>
      <c r="T4">
        <v>11.92</v>
      </c>
    </row>
    <row r="5" spans="1:20" x14ac:dyDescent="0.3">
      <c r="A5">
        <v>4</v>
      </c>
      <c r="B5" t="s">
        <v>19</v>
      </c>
      <c r="C5">
        <v>1987</v>
      </c>
      <c r="D5">
        <v>2</v>
      </c>
      <c r="E5" t="s">
        <v>23</v>
      </c>
      <c r="F5" s="1">
        <v>32026</v>
      </c>
      <c r="G5">
        <v>1</v>
      </c>
      <c r="H5">
        <v>0</v>
      </c>
      <c r="I5">
        <v>0</v>
      </c>
      <c r="J5">
        <v>9</v>
      </c>
      <c r="K5">
        <v>25</v>
      </c>
      <c r="L5">
        <v>0</v>
      </c>
      <c r="M5">
        <v>254</v>
      </c>
      <c r="N5">
        <v>5.29</v>
      </c>
      <c r="O5">
        <v>23</v>
      </c>
      <c r="P5">
        <v>0</v>
      </c>
      <c r="Q5">
        <v>0.03</v>
      </c>
      <c r="R5">
        <v>5.5199999809999998</v>
      </c>
      <c r="S5">
        <v>0.115030675</v>
      </c>
      <c r="T5">
        <v>11.5</v>
      </c>
    </row>
    <row r="6" spans="1:20" x14ac:dyDescent="0.3">
      <c r="A6">
        <v>5</v>
      </c>
      <c r="B6" t="s">
        <v>19</v>
      </c>
      <c r="C6">
        <v>1989</v>
      </c>
      <c r="D6">
        <v>2</v>
      </c>
      <c r="E6" t="s">
        <v>24</v>
      </c>
      <c r="F6" s="1">
        <v>32642</v>
      </c>
      <c r="G6">
        <v>1</v>
      </c>
      <c r="H6">
        <v>0</v>
      </c>
      <c r="I6">
        <v>0</v>
      </c>
      <c r="J6">
        <v>9</v>
      </c>
      <c r="K6">
        <v>25</v>
      </c>
      <c r="L6">
        <v>0</v>
      </c>
      <c r="M6">
        <v>254</v>
      </c>
      <c r="N6">
        <v>5.29</v>
      </c>
      <c r="O6">
        <v>24</v>
      </c>
      <c r="P6">
        <v>0</v>
      </c>
      <c r="Q6">
        <v>0.03</v>
      </c>
      <c r="R6">
        <v>5.2899999619999996</v>
      </c>
      <c r="S6">
        <v>0.119236885</v>
      </c>
      <c r="T6">
        <v>11.92</v>
      </c>
    </row>
    <row r="7" spans="1:20" x14ac:dyDescent="0.3">
      <c r="A7">
        <v>6</v>
      </c>
      <c r="B7" t="s">
        <v>19</v>
      </c>
      <c r="C7">
        <v>1991</v>
      </c>
      <c r="D7">
        <v>2</v>
      </c>
      <c r="E7" t="s">
        <v>25</v>
      </c>
      <c r="F7" s="1">
        <v>33538</v>
      </c>
      <c r="G7">
        <v>1</v>
      </c>
      <c r="H7">
        <v>0</v>
      </c>
      <c r="I7">
        <v>0</v>
      </c>
      <c r="J7">
        <v>9</v>
      </c>
      <c r="K7">
        <v>25</v>
      </c>
      <c r="L7">
        <v>0</v>
      </c>
      <c r="M7">
        <v>257</v>
      </c>
      <c r="N7">
        <v>5.42</v>
      </c>
      <c r="O7">
        <v>24</v>
      </c>
      <c r="P7">
        <v>0</v>
      </c>
      <c r="Q7">
        <v>0.03</v>
      </c>
      <c r="R7">
        <v>5.2899999619999996</v>
      </c>
      <c r="S7">
        <v>0.119236885</v>
      </c>
      <c r="T7">
        <v>11.92</v>
      </c>
    </row>
    <row r="8" spans="1:20" x14ac:dyDescent="0.3">
      <c r="A8">
        <v>7</v>
      </c>
      <c r="B8" t="s">
        <v>19</v>
      </c>
      <c r="C8">
        <v>1993</v>
      </c>
      <c r="D8">
        <v>2</v>
      </c>
      <c r="E8" t="s">
        <v>26</v>
      </c>
      <c r="F8" s="1">
        <v>34245</v>
      </c>
      <c r="G8">
        <v>1</v>
      </c>
      <c r="H8">
        <v>0</v>
      </c>
      <c r="I8">
        <v>0</v>
      </c>
      <c r="J8">
        <v>9</v>
      </c>
      <c r="K8">
        <v>25</v>
      </c>
      <c r="L8">
        <v>0</v>
      </c>
      <c r="M8">
        <v>257</v>
      </c>
      <c r="N8">
        <v>5.29</v>
      </c>
      <c r="O8">
        <v>24</v>
      </c>
      <c r="P8">
        <v>0</v>
      </c>
      <c r="Q8">
        <v>0.03</v>
      </c>
      <c r="R8">
        <v>5.2899999619999996</v>
      </c>
      <c r="S8">
        <v>0.119236885</v>
      </c>
      <c r="T8">
        <v>11.92</v>
      </c>
    </row>
    <row r="9" spans="1:20" x14ac:dyDescent="0.3">
      <c r="A9">
        <v>8</v>
      </c>
      <c r="B9" t="s">
        <v>19</v>
      </c>
      <c r="C9">
        <v>1995</v>
      </c>
      <c r="D9">
        <v>2</v>
      </c>
      <c r="E9" t="s">
        <v>27</v>
      </c>
      <c r="F9" s="1">
        <v>34833</v>
      </c>
      <c r="G9">
        <v>1</v>
      </c>
      <c r="H9">
        <v>0</v>
      </c>
      <c r="I9">
        <v>0</v>
      </c>
      <c r="J9">
        <v>9</v>
      </c>
      <c r="K9">
        <v>25</v>
      </c>
      <c r="L9">
        <v>0</v>
      </c>
      <c r="M9">
        <v>257</v>
      </c>
      <c r="N9">
        <v>5.42</v>
      </c>
      <c r="O9">
        <v>24</v>
      </c>
      <c r="P9">
        <v>0</v>
      </c>
      <c r="Q9">
        <v>0.03</v>
      </c>
      <c r="R9">
        <v>5.420000076</v>
      </c>
      <c r="S9">
        <v>0.11682242900000001</v>
      </c>
      <c r="T9">
        <v>11.68</v>
      </c>
    </row>
    <row r="10" spans="1:20" x14ac:dyDescent="0.3">
      <c r="A10">
        <v>9</v>
      </c>
      <c r="B10" t="s">
        <v>19</v>
      </c>
      <c r="C10">
        <v>1997</v>
      </c>
      <c r="D10">
        <v>2</v>
      </c>
      <c r="E10" t="s">
        <v>28</v>
      </c>
      <c r="F10" s="1">
        <v>35729</v>
      </c>
      <c r="G10">
        <v>1</v>
      </c>
      <c r="H10">
        <v>0</v>
      </c>
      <c r="I10">
        <v>0</v>
      </c>
      <c r="J10">
        <v>9</v>
      </c>
      <c r="K10">
        <v>25</v>
      </c>
      <c r="L10">
        <v>0</v>
      </c>
      <c r="M10">
        <v>257</v>
      </c>
      <c r="N10">
        <v>5.29</v>
      </c>
      <c r="O10">
        <v>24</v>
      </c>
      <c r="P10">
        <v>0</v>
      </c>
      <c r="Q10">
        <v>0.03</v>
      </c>
      <c r="R10">
        <v>5.2899999619999996</v>
      </c>
      <c r="S10">
        <v>0.119236885</v>
      </c>
      <c r="T10">
        <v>11.92</v>
      </c>
    </row>
    <row r="11" spans="1:20" x14ac:dyDescent="0.3">
      <c r="A11">
        <v>10</v>
      </c>
      <c r="B11" t="s">
        <v>19</v>
      </c>
      <c r="C11">
        <v>1999</v>
      </c>
      <c r="D11">
        <v>2</v>
      </c>
      <c r="E11" t="s">
        <v>29</v>
      </c>
      <c r="F11" s="1">
        <v>36457</v>
      </c>
      <c r="G11">
        <v>1</v>
      </c>
      <c r="H11">
        <v>0</v>
      </c>
      <c r="I11">
        <v>0</v>
      </c>
      <c r="J11">
        <v>9</v>
      </c>
      <c r="K11">
        <v>25</v>
      </c>
      <c r="L11">
        <v>0</v>
      </c>
      <c r="M11">
        <v>257</v>
      </c>
      <c r="N11">
        <v>5.42</v>
      </c>
      <c r="O11">
        <v>24</v>
      </c>
      <c r="P11">
        <v>0</v>
      </c>
      <c r="Q11">
        <v>0.03</v>
      </c>
      <c r="R11">
        <v>5.420000076</v>
      </c>
      <c r="S11">
        <v>0.11682242900000001</v>
      </c>
      <c r="T11">
        <v>11.68</v>
      </c>
    </row>
    <row r="12" spans="1:20" x14ac:dyDescent="0.3">
      <c r="A12">
        <v>11</v>
      </c>
      <c r="B12" t="s">
        <v>19</v>
      </c>
      <c r="C12">
        <v>2001</v>
      </c>
      <c r="D12">
        <v>2</v>
      </c>
      <c r="E12" t="s">
        <v>30</v>
      </c>
      <c r="F12" s="1">
        <v>37178</v>
      </c>
      <c r="G12">
        <v>1</v>
      </c>
      <c r="H12">
        <v>0</v>
      </c>
      <c r="I12">
        <v>0</v>
      </c>
      <c r="J12">
        <v>9</v>
      </c>
      <c r="K12">
        <v>25</v>
      </c>
      <c r="L12">
        <v>0</v>
      </c>
      <c r="M12">
        <v>257</v>
      </c>
      <c r="N12">
        <v>5.29</v>
      </c>
      <c r="O12">
        <v>24</v>
      </c>
      <c r="P12">
        <v>0</v>
      </c>
      <c r="Q12">
        <v>0.03</v>
      </c>
      <c r="R12">
        <v>5.291666985</v>
      </c>
      <c r="S12">
        <v>0.119205292</v>
      </c>
      <c r="T12">
        <v>11.92</v>
      </c>
    </row>
    <row r="13" spans="1:20" x14ac:dyDescent="0.3">
      <c r="A13">
        <v>12</v>
      </c>
      <c r="B13" t="s">
        <v>19</v>
      </c>
      <c r="C13">
        <v>2003</v>
      </c>
      <c r="D13">
        <v>2</v>
      </c>
      <c r="E13" t="s">
        <v>31</v>
      </c>
      <c r="F13" s="1">
        <v>37738</v>
      </c>
      <c r="G13">
        <v>1</v>
      </c>
      <c r="H13">
        <v>0</v>
      </c>
      <c r="I13">
        <v>0</v>
      </c>
      <c r="J13">
        <v>9</v>
      </c>
      <c r="K13">
        <v>25</v>
      </c>
      <c r="L13">
        <v>0</v>
      </c>
      <c r="M13">
        <v>257</v>
      </c>
      <c r="N13">
        <v>5.42</v>
      </c>
      <c r="O13">
        <v>24</v>
      </c>
      <c r="P13">
        <v>0</v>
      </c>
      <c r="Q13">
        <v>0.03</v>
      </c>
      <c r="R13">
        <v>5.42</v>
      </c>
      <c r="S13">
        <v>0.11682243</v>
      </c>
      <c r="T13">
        <v>11.68</v>
      </c>
    </row>
    <row r="14" spans="1:20" x14ac:dyDescent="0.3">
      <c r="A14">
        <v>13</v>
      </c>
      <c r="B14" t="s">
        <v>19</v>
      </c>
      <c r="C14">
        <v>2005</v>
      </c>
      <c r="D14">
        <v>2</v>
      </c>
      <c r="E14" t="s">
        <v>32</v>
      </c>
      <c r="F14" s="1">
        <v>38648</v>
      </c>
      <c r="G14">
        <v>1</v>
      </c>
      <c r="H14">
        <v>0</v>
      </c>
      <c r="I14">
        <v>0</v>
      </c>
      <c r="J14">
        <v>9</v>
      </c>
      <c r="K14">
        <v>25</v>
      </c>
      <c r="L14">
        <v>0</v>
      </c>
      <c r="M14">
        <v>257</v>
      </c>
      <c r="N14">
        <v>5.29</v>
      </c>
      <c r="O14">
        <v>24</v>
      </c>
      <c r="P14">
        <v>0</v>
      </c>
      <c r="Q14">
        <v>0.03</v>
      </c>
      <c r="R14">
        <v>5.29</v>
      </c>
      <c r="S14">
        <v>0.119236884</v>
      </c>
      <c r="T14">
        <v>11.92</v>
      </c>
    </row>
    <row r="15" spans="1:20" x14ac:dyDescent="0.3">
      <c r="A15">
        <v>14</v>
      </c>
      <c r="B15" t="s">
        <v>19</v>
      </c>
      <c r="C15">
        <v>2007</v>
      </c>
      <c r="D15">
        <v>2</v>
      </c>
      <c r="E15" t="s">
        <v>33</v>
      </c>
      <c r="F15" s="1">
        <v>39383</v>
      </c>
      <c r="G15">
        <v>1</v>
      </c>
      <c r="H15">
        <v>0</v>
      </c>
      <c r="I15">
        <v>0</v>
      </c>
      <c r="J15">
        <v>9</v>
      </c>
      <c r="K15">
        <v>25</v>
      </c>
      <c r="L15">
        <v>0</v>
      </c>
      <c r="M15">
        <v>257</v>
      </c>
      <c r="N15">
        <v>5.42</v>
      </c>
      <c r="O15">
        <v>24</v>
      </c>
      <c r="P15">
        <v>0</v>
      </c>
      <c r="Q15">
        <v>0.03</v>
      </c>
      <c r="R15">
        <v>5.42</v>
      </c>
      <c r="S15">
        <v>0.11682243</v>
      </c>
      <c r="T15">
        <v>11.68</v>
      </c>
    </row>
    <row r="16" spans="1:20" x14ac:dyDescent="0.3">
      <c r="A16">
        <v>15</v>
      </c>
      <c r="B16" t="s">
        <v>19</v>
      </c>
      <c r="C16">
        <v>2009</v>
      </c>
      <c r="D16">
        <v>2</v>
      </c>
      <c r="E16" t="s">
        <v>34</v>
      </c>
      <c r="F16" s="1">
        <v>39992</v>
      </c>
      <c r="G16">
        <v>1</v>
      </c>
      <c r="H16">
        <v>0</v>
      </c>
      <c r="I16">
        <v>0</v>
      </c>
      <c r="J16">
        <v>9</v>
      </c>
      <c r="K16">
        <v>25</v>
      </c>
      <c r="L16">
        <v>0</v>
      </c>
      <c r="M16">
        <v>257</v>
      </c>
      <c r="N16">
        <v>5.29</v>
      </c>
      <c r="O16">
        <v>24</v>
      </c>
      <c r="P16">
        <v>0</v>
      </c>
      <c r="Q16">
        <v>0.03</v>
      </c>
      <c r="R16">
        <v>5.29</v>
      </c>
      <c r="S16">
        <v>0.119236884</v>
      </c>
      <c r="T16">
        <v>11.92</v>
      </c>
    </row>
    <row r="17" spans="1:20" x14ac:dyDescent="0.3">
      <c r="A17">
        <v>16</v>
      </c>
      <c r="B17" t="s">
        <v>19</v>
      </c>
      <c r="C17">
        <v>2011</v>
      </c>
      <c r="D17">
        <v>2</v>
      </c>
      <c r="E17" t="s">
        <v>35</v>
      </c>
      <c r="F17" s="1">
        <v>40839</v>
      </c>
      <c r="G17">
        <v>1</v>
      </c>
      <c r="H17">
        <v>0</v>
      </c>
      <c r="I17">
        <v>0</v>
      </c>
      <c r="J17">
        <v>9</v>
      </c>
      <c r="K17">
        <v>25</v>
      </c>
      <c r="L17">
        <v>0</v>
      </c>
      <c r="M17">
        <v>257</v>
      </c>
      <c r="N17">
        <v>5.42</v>
      </c>
      <c r="O17">
        <v>24</v>
      </c>
      <c r="P17">
        <v>0</v>
      </c>
      <c r="Q17">
        <v>0.03</v>
      </c>
      <c r="R17">
        <v>5.42</v>
      </c>
      <c r="S17">
        <v>0.11682243</v>
      </c>
      <c r="T17">
        <v>11.68</v>
      </c>
    </row>
    <row r="18" spans="1:20" x14ac:dyDescent="0.3">
      <c r="A18">
        <v>17</v>
      </c>
      <c r="B18" t="s">
        <v>19</v>
      </c>
      <c r="C18">
        <v>2013</v>
      </c>
      <c r="D18">
        <v>2</v>
      </c>
      <c r="E18" t="s">
        <v>36</v>
      </c>
      <c r="F18" s="1">
        <v>41574</v>
      </c>
      <c r="G18">
        <v>1</v>
      </c>
      <c r="H18">
        <v>0</v>
      </c>
      <c r="I18">
        <v>0</v>
      </c>
      <c r="J18">
        <v>9</v>
      </c>
      <c r="K18">
        <v>25</v>
      </c>
      <c r="L18">
        <v>0</v>
      </c>
      <c r="M18">
        <v>257</v>
      </c>
      <c r="N18">
        <v>5.42</v>
      </c>
      <c r="O18">
        <v>24</v>
      </c>
      <c r="P18">
        <v>0</v>
      </c>
      <c r="Q18">
        <v>0.03</v>
      </c>
      <c r="R18">
        <v>5.42</v>
      </c>
      <c r="S18">
        <v>0.11682243</v>
      </c>
      <c r="T18">
        <v>11.68</v>
      </c>
    </row>
    <row r="19" spans="1:20" x14ac:dyDescent="0.3">
      <c r="A19">
        <v>18</v>
      </c>
      <c r="B19" t="s">
        <v>37</v>
      </c>
      <c r="C19">
        <v>1979</v>
      </c>
      <c r="D19">
        <v>2</v>
      </c>
      <c r="E19" t="s">
        <v>38</v>
      </c>
      <c r="F19" s="1">
        <v>29037</v>
      </c>
      <c r="G19">
        <v>1</v>
      </c>
      <c r="H19">
        <v>0</v>
      </c>
      <c r="I19">
        <v>0</v>
      </c>
      <c r="J19">
        <v>9</v>
      </c>
      <c r="K19">
        <v>13</v>
      </c>
      <c r="L19">
        <v>0</v>
      </c>
      <c r="M19">
        <v>117</v>
      </c>
      <c r="N19">
        <v>13</v>
      </c>
      <c r="O19">
        <v>9</v>
      </c>
      <c r="P19">
        <v>0</v>
      </c>
      <c r="Q19">
        <v>0</v>
      </c>
      <c r="R19">
        <v>13</v>
      </c>
      <c r="S19">
        <v>5.3571428999999997E-2</v>
      </c>
      <c r="T19">
        <v>5.36</v>
      </c>
    </row>
    <row r="20" spans="1:20" x14ac:dyDescent="0.3">
      <c r="A20">
        <v>19</v>
      </c>
      <c r="B20" t="s">
        <v>37</v>
      </c>
      <c r="C20">
        <v>1980</v>
      </c>
      <c r="D20">
        <v>4</v>
      </c>
      <c r="E20" t="s">
        <v>39</v>
      </c>
      <c r="F20" s="1">
        <v>29401</v>
      </c>
      <c r="G20">
        <v>1</v>
      </c>
      <c r="H20">
        <v>0</v>
      </c>
      <c r="I20">
        <v>0</v>
      </c>
      <c r="J20">
        <v>9</v>
      </c>
      <c r="K20">
        <v>13</v>
      </c>
      <c r="L20">
        <v>0</v>
      </c>
      <c r="M20">
        <v>130</v>
      </c>
      <c r="N20">
        <v>14.44</v>
      </c>
      <c r="O20">
        <v>9</v>
      </c>
      <c r="P20">
        <v>0</v>
      </c>
      <c r="Q20">
        <v>0</v>
      </c>
      <c r="R20">
        <v>14.44444444</v>
      </c>
      <c r="S20">
        <v>4.8561150999999997E-2</v>
      </c>
      <c r="T20">
        <v>4.8600000000000003</v>
      </c>
    </row>
    <row r="21" spans="1:20" x14ac:dyDescent="0.3">
      <c r="A21">
        <v>20</v>
      </c>
      <c r="B21" t="s">
        <v>37</v>
      </c>
      <c r="C21">
        <v>1985</v>
      </c>
      <c r="D21">
        <v>2</v>
      </c>
      <c r="E21" t="s">
        <v>40</v>
      </c>
      <c r="F21" s="1">
        <v>31242</v>
      </c>
      <c r="G21">
        <v>1</v>
      </c>
      <c r="H21">
        <v>0</v>
      </c>
      <c r="I21">
        <v>0</v>
      </c>
      <c r="J21">
        <v>9</v>
      </c>
      <c r="K21">
        <v>13</v>
      </c>
      <c r="L21">
        <v>0</v>
      </c>
      <c r="M21">
        <v>130</v>
      </c>
      <c r="N21">
        <v>14.44</v>
      </c>
      <c r="O21">
        <v>9</v>
      </c>
      <c r="P21">
        <v>0</v>
      </c>
      <c r="Q21">
        <v>0</v>
      </c>
      <c r="R21">
        <v>14.43999958</v>
      </c>
      <c r="S21">
        <v>4.8575131000000001E-2</v>
      </c>
      <c r="T21">
        <v>4.8600000000000003</v>
      </c>
    </row>
    <row r="22" spans="1:20" x14ac:dyDescent="0.3">
      <c r="A22">
        <v>21</v>
      </c>
      <c r="B22" t="s">
        <v>37</v>
      </c>
      <c r="C22">
        <v>1989</v>
      </c>
      <c r="D22">
        <v>2</v>
      </c>
      <c r="E22" t="s">
        <v>41</v>
      </c>
      <c r="F22" s="1">
        <v>32635</v>
      </c>
      <c r="G22">
        <v>2</v>
      </c>
      <c r="H22">
        <v>0</v>
      </c>
      <c r="I22">
        <v>0</v>
      </c>
      <c r="J22">
        <v>9</v>
      </c>
      <c r="K22">
        <v>13</v>
      </c>
      <c r="L22">
        <v>0</v>
      </c>
      <c r="M22">
        <v>130</v>
      </c>
      <c r="N22">
        <v>14.44</v>
      </c>
      <c r="O22">
        <v>9</v>
      </c>
      <c r="P22">
        <v>0</v>
      </c>
      <c r="Q22">
        <v>1</v>
      </c>
      <c r="R22">
        <v>14.43999958</v>
      </c>
      <c r="S22">
        <v>4.8575131000000001E-2</v>
      </c>
      <c r="T22">
        <v>100</v>
      </c>
    </row>
    <row r="23" spans="1:20" x14ac:dyDescent="0.3">
      <c r="A23">
        <v>22</v>
      </c>
      <c r="B23" t="s">
        <v>37</v>
      </c>
      <c r="C23">
        <v>1993</v>
      </c>
      <c r="D23">
        <v>2</v>
      </c>
      <c r="E23" t="s">
        <v>42</v>
      </c>
      <c r="F23" s="1">
        <v>34126</v>
      </c>
      <c r="G23">
        <v>3</v>
      </c>
      <c r="H23">
        <v>0</v>
      </c>
      <c r="I23">
        <v>0</v>
      </c>
      <c r="J23">
        <v>9</v>
      </c>
      <c r="K23">
        <v>26</v>
      </c>
      <c r="L23">
        <v>0</v>
      </c>
      <c r="M23">
        <v>130</v>
      </c>
      <c r="N23">
        <v>14.44</v>
      </c>
      <c r="O23">
        <v>9</v>
      </c>
      <c r="P23">
        <v>0</v>
      </c>
      <c r="Q23">
        <v>0</v>
      </c>
      <c r="R23">
        <v>14.43999958</v>
      </c>
      <c r="S23">
        <v>4.8575131000000001E-2</v>
      </c>
      <c r="T23">
        <v>4.8600000000000003</v>
      </c>
    </row>
    <row r="24" spans="1:20" x14ac:dyDescent="0.3">
      <c r="A24">
        <v>23</v>
      </c>
      <c r="B24" t="s">
        <v>37</v>
      </c>
      <c r="C24">
        <v>1997</v>
      </c>
      <c r="D24">
        <v>2</v>
      </c>
      <c r="E24" t="s">
        <v>43</v>
      </c>
      <c r="F24" s="1">
        <v>35582</v>
      </c>
      <c r="G24">
        <v>4</v>
      </c>
      <c r="H24">
        <v>0</v>
      </c>
      <c r="I24">
        <v>0</v>
      </c>
      <c r="J24">
        <v>11</v>
      </c>
      <c r="K24">
        <v>1</v>
      </c>
      <c r="L24">
        <v>25</v>
      </c>
      <c r="M24">
        <v>130</v>
      </c>
      <c r="N24">
        <v>1</v>
      </c>
      <c r="O24">
        <v>68</v>
      </c>
      <c r="P24">
        <v>62</v>
      </c>
      <c r="Q24">
        <v>0.03</v>
      </c>
      <c r="R24">
        <v>14.44443989</v>
      </c>
      <c r="S24">
        <v>4.8561165000000003E-2</v>
      </c>
      <c r="T24">
        <v>4.8600000000000003</v>
      </c>
    </row>
    <row r="25" spans="1:20" x14ac:dyDescent="0.3">
      <c r="A25">
        <v>24</v>
      </c>
      <c r="B25" t="s">
        <v>37</v>
      </c>
      <c r="C25">
        <v>2002</v>
      </c>
      <c r="D25">
        <v>2</v>
      </c>
      <c r="E25" t="s">
        <v>44</v>
      </c>
      <c r="F25" s="1">
        <v>37437</v>
      </c>
      <c r="G25">
        <v>4</v>
      </c>
      <c r="H25">
        <v>0</v>
      </c>
      <c r="I25">
        <v>0</v>
      </c>
      <c r="J25">
        <v>11</v>
      </c>
      <c r="K25">
        <v>1</v>
      </c>
      <c r="L25">
        <v>25</v>
      </c>
      <c r="M25">
        <v>130</v>
      </c>
      <c r="N25">
        <v>1</v>
      </c>
      <c r="O25">
        <v>68</v>
      </c>
      <c r="P25">
        <v>62</v>
      </c>
      <c r="Q25">
        <v>0.03</v>
      </c>
      <c r="R25">
        <v>14.44443989</v>
      </c>
      <c r="S25">
        <v>4.8561165000000003E-2</v>
      </c>
      <c r="T25">
        <v>4.8600000000000003</v>
      </c>
    </row>
    <row r="26" spans="1:20" x14ac:dyDescent="0.3">
      <c r="A26">
        <v>25</v>
      </c>
      <c r="B26" t="s">
        <v>37</v>
      </c>
      <c r="C26">
        <v>2005</v>
      </c>
      <c r="D26">
        <v>2</v>
      </c>
      <c r="E26" t="s">
        <v>45</v>
      </c>
      <c r="F26" s="1">
        <v>38704</v>
      </c>
      <c r="G26">
        <v>4</v>
      </c>
      <c r="H26">
        <v>0</v>
      </c>
      <c r="I26">
        <v>0</v>
      </c>
      <c r="J26">
        <v>11</v>
      </c>
      <c r="K26">
        <v>1</v>
      </c>
      <c r="L26">
        <v>25</v>
      </c>
      <c r="M26">
        <v>130</v>
      </c>
      <c r="N26">
        <v>1</v>
      </c>
      <c r="O26">
        <v>70</v>
      </c>
      <c r="P26">
        <v>60</v>
      </c>
      <c r="Q26">
        <v>0.03</v>
      </c>
      <c r="R26">
        <v>14.44443989</v>
      </c>
      <c r="S26">
        <v>4.8561165000000003E-2</v>
      </c>
      <c r="T26">
        <v>4.8600000000000003</v>
      </c>
    </row>
    <row r="27" spans="1:20" x14ac:dyDescent="0.3">
      <c r="A27">
        <v>26</v>
      </c>
      <c r="B27" t="s">
        <v>37</v>
      </c>
      <c r="C27">
        <v>2009</v>
      </c>
      <c r="D27">
        <v>2</v>
      </c>
      <c r="E27" t="s">
        <v>46</v>
      </c>
      <c r="F27" s="1">
        <v>40153</v>
      </c>
      <c r="G27">
        <v>4</v>
      </c>
      <c r="H27">
        <v>0</v>
      </c>
      <c r="I27">
        <v>0</v>
      </c>
      <c r="J27">
        <v>11</v>
      </c>
      <c r="K27">
        <v>1</v>
      </c>
      <c r="L27">
        <v>25</v>
      </c>
      <c r="M27">
        <v>130</v>
      </c>
      <c r="N27">
        <v>1</v>
      </c>
      <c r="O27">
        <v>70</v>
      </c>
      <c r="P27">
        <v>60</v>
      </c>
      <c r="Q27">
        <v>0.03</v>
      </c>
      <c r="R27">
        <v>14.44443989</v>
      </c>
      <c r="S27">
        <v>4.8561165000000003E-2</v>
      </c>
      <c r="T27">
        <v>4.8600000000000003</v>
      </c>
    </row>
    <row r="28" spans="1:20" x14ac:dyDescent="0.3">
      <c r="A28">
        <v>27</v>
      </c>
      <c r="B28" t="s">
        <v>37</v>
      </c>
      <c r="C28">
        <v>2014</v>
      </c>
      <c r="D28">
        <v>2</v>
      </c>
      <c r="E28" t="s">
        <v>47</v>
      </c>
      <c r="F28" s="1">
        <v>41924</v>
      </c>
      <c r="G28">
        <v>4</v>
      </c>
      <c r="H28">
        <v>0</v>
      </c>
      <c r="I28">
        <v>0</v>
      </c>
      <c r="J28">
        <v>11</v>
      </c>
      <c r="K28">
        <v>1</v>
      </c>
      <c r="L28">
        <v>25</v>
      </c>
      <c r="M28">
        <v>130</v>
      </c>
      <c r="N28">
        <v>1</v>
      </c>
      <c r="O28">
        <v>70</v>
      </c>
      <c r="P28">
        <v>60</v>
      </c>
      <c r="Q28">
        <v>0.03</v>
      </c>
      <c r="R28">
        <v>14.44443989</v>
      </c>
      <c r="S28">
        <v>4.8561165000000003E-2</v>
      </c>
      <c r="T28">
        <v>4.8600000000000003</v>
      </c>
    </row>
    <row r="29" spans="1:20" x14ac:dyDescent="0.3">
      <c r="A29">
        <v>28</v>
      </c>
      <c r="B29" t="s">
        <v>48</v>
      </c>
      <c r="C29">
        <v>1982</v>
      </c>
      <c r="D29">
        <v>4</v>
      </c>
      <c r="E29" t="s">
        <v>49</v>
      </c>
      <c r="F29" s="1">
        <v>30270</v>
      </c>
      <c r="G29">
        <v>1</v>
      </c>
      <c r="H29">
        <v>0</v>
      </c>
      <c r="I29">
        <v>0</v>
      </c>
      <c r="J29">
        <v>9</v>
      </c>
      <c r="K29">
        <v>13</v>
      </c>
      <c r="L29">
        <v>0</v>
      </c>
      <c r="M29">
        <v>479</v>
      </c>
      <c r="N29">
        <v>19.16</v>
      </c>
      <c r="O29">
        <v>25</v>
      </c>
      <c r="P29">
        <v>0</v>
      </c>
      <c r="Q29">
        <v>0.05</v>
      </c>
      <c r="R29">
        <v>19.16</v>
      </c>
      <c r="S29">
        <v>3.7202381E-2</v>
      </c>
      <c r="T29">
        <v>5</v>
      </c>
    </row>
    <row r="30" spans="1:20" x14ac:dyDescent="0.3">
      <c r="A30">
        <v>29</v>
      </c>
      <c r="B30" t="s">
        <v>48</v>
      </c>
      <c r="C30">
        <v>1986</v>
      </c>
      <c r="D30">
        <v>2</v>
      </c>
      <c r="E30" t="s">
        <v>50</v>
      </c>
      <c r="F30" s="1">
        <v>31731</v>
      </c>
      <c r="G30">
        <v>1</v>
      </c>
      <c r="H30">
        <v>0</v>
      </c>
      <c r="I30">
        <v>0</v>
      </c>
      <c r="J30">
        <v>9</v>
      </c>
      <c r="K30">
        <v>13</v>
      </c>
      <c r="L30">
        <v>0</v>
      </c>
      <c r="M30">
        <v>487</v>
      </c>
      <c r="N30">
        <v>18.73</v>
      </c>
      <c r="O30">
        <v>26</v>
      </c>
      <c r="P30">
        <v>0</v>
      </c>
      <c r="Q30">
        <v>0.03</v>
      </c>
      <c r="R30">
        <v>18.729999540000001</v>
      </c>
      <c r="S30">
        <v>3.8013179000000001E-2</v>
      </c>
      <c r="T30">
        <v>3.8</v>
      </c>
    </row>
    <row r="31" spans="1:20" x14ac:dyDescent="0.3">
      <c r="A31">
        <v>30</v>
      </c>
      <c r="B31" t="s">
        <v>48</v>
      </c>
      <c r="C31">
        <v>1990</v>
      </c>
      <c r="D31">
        <v>2</v>
      </c>
      <c r="E31" t="s">
        <v>51</v>
      </c>
      <c r="F31" s="1">
        <v>33149</v>
      </c>
      <c r="G31">
        <v>2</v>
      </c>
      <c r="H31">
        <v>0</v>
      </c>
      <c r="I31">
        <v>0</v>
      </c>
      <c r="J31">
        <v>9</v>
      </c>
      <c r="K31">
        <v>13</v>
      </c>
      <c r="L31">
        <v>0</v>
      </c>
      <c r="M31">
        <v>502</v>
      </c>
      <c r="N31">
        <v>18.59</v>
      </c>
      <c r="O31">
        <v>27</v>
      </c>
      <c r="P31">
        <v>0</v>
      </c>
      <c r="Q31">
        <v>0</v>
      </c>
      <c r="R31">
        <v>18.629999160000001</v>
      </c>
      <c r="S31">
        <v>3.8206827999999998E-2</v>
      </c>
      <c r="T31">
        <v>3.82</v>
      </c>
    </row>
    <row r="32" spans="1:20" x14ac:dyDescent="0.3">
      <c r="A32">
        <v>31</v>
      </c>
      <c r="B32" t="s">
        <v>48</v>
      </c>
      <c r="C32">
        <v>1994</v>
      </c>
      <c r="D32">
        <v>2</v>
      </c>
      <c r="E32" t="s">
        <v>52</v>
      </c>
      <c r="F32" s="1">
        <v>34610</v>
      </c>
      <c r="G32">
        <v>2</v>
      </c>
      <c r="H32">
        <v>0</v>
      </c>
      <c r="I32">
        <v>0</v>
      </c>
      <c r="J32">
        <v>9</v>
      </c>
      <c r="K32">
        <v>13</v>
      </c>
      <c r="L32">
        <v>0</v>
      </c>
      <c r="M32">
        <v>513</v>
      </c>
      <c r="N32">
        <v>19</v>
      </c>
      <c r="O32">
        <v>27</v>
      </c>
      <c r="P32">
        <v>0</v>
      </c>
      <c r="Q32">
        <v>0</v>
      </c>
      <c r="R32">
        <v>19</v>
      </c>
      <c r="S32">
        <v>3.7499999999999999E-2</v>
      </c>
      <c r="T32">
        <v>3.75</v>
      </c>
    </row>
    <row r="33" spans="1:20" x14ac:dyDescent="0.3">
      <c r="A33">
        <v>32</v>
      </c>
      <c r="B33" t="s">
        <v>48</v>
      </c>
      <c r="C33">
        <v>1998</v>
      </c>
      <c r="D33">
        <v>2</v>
      </c>
      <c r="E33" t="s">
        <v>53</v>
      </c>
      <c r="F33" s="1">
        <v>36072</v>
      </c>
      <c r="G33">
        <v>2</v>
      </c>
      <c r="H33">
        <v>0</v>
      </c>
      <c r="I33">
        <v>0</v>
      </c>
      <c r="J33">
        <v>9</v>
      </c>
      <c r="K33">
        <v>13</v>
      </c>
      <c r="L33">
        <v>0</v>
      </c>
      <c r="M33">
        <v>513</v>
      </c>
      <c r="N33">
        <v>19</v>
      </c>
      <c r="O33">
        <v>27</v>
      </c>
      <c r="P33">
        <v>0</v>
      </c>
      <c r="Q33">
        <v>0</v>
      </c>
      <c r="R33">
        <v>19</v>
      </c>
      <c r="S33">
        <v>3.7499999999999999E-2</v>
      </c>
      <c r="T33">
        <v>3.75</v>
      </c>
    </row>
    <row r="34" spans="1:20" x14ac:dyDescent="0.3">
      <c r="A34">
        <v>33</v>
      </c>
      <c r="B34" t="s">
        <v>48</v>
      </c>
      <c r="C34">
        <v>2002</v>
      </c>
      <c r="D34">
        <v>2</v>
      </c>
      <c r="E34" t="s">
        <v>54</v>
      </c>
      <c r="F34" s="1">
        <v>37535</v>
      </c>
      <c r="G34">
        <v>2</v>
      </c>
      <c r="H34">
        <v>0</v>
      </c>
      <c r="I34">
        <v>0</v>
      </c>
      <c r="J34">
        <v>9</v>
      </c>
      <c r="K34">
        <v>13</v>
      </c>
      <c r="L34">
        <v>0</v>
      </c>
      <c r="M34">
        <v>513</v>
      </c>
      <c r="N34">
        <v>19</v>
      </c>
      <c r="O34">
        <v>27</v>
      </c>
      <c r="P34">
        <v>0</v>
      </c>
      <c r="Q34">
        <v>0</v>
      </c>
      <c r="R34">
        <v>19</v>
      </c>
      <c r="S34">
        <v>3.7499999999999999E-2</v>
      </c>
      <c r="T34">
        <v>3.75</v>
      </c>
    </row>
    <row r="35" spans="1:20" x14ac:dyDescent="0.3">
      <c r="A35">
        <v>34</v>
      </c>
      <c r="B35" t="s">
        <v>48</v>
      </c>
      <c r="C35">
        <v>2006</v>
      </c>
      <c r="D35">
        <v>2</v>
      </c>
      <c r="E35" t="s">
        <v>55</v>
      </c>
      <c r="F35" s="1">
        <v>38991</v>
      </c>
      <c r="G35">
        <v>2</v>
      </c>
      <c r="H35">
        <v>0</v>
      </c>
      <c r="I35">
        <v>0</v>
      </c>
      <c r="J35">
        <v>9</v>
      </c>
      <c r="K35">
        <v>13</v>
      </c>
      <c r="L35">
        <v>0</v>
      </c>
      <c r="M35">
        <v>513</v>
      </c>
      <c r="N35">
        <v>19</v>
      </c>
      <c r="O35">
        <v>27</v>
      </c>
      <c r="P35">
        <v>0</v>
      </c>
      <c r="Q35">
        <v>0</v>
      </c>
      <c r="R35">
        <v>19</v>
      </c>
      <c r="S35">
        <v>3.7499999999999999E-2</v>
      </c>
      <c r="T35">
        <v>3.75</v>
      </c>
    </row>
    <row r="36" spans="1:20" x14ac:dyDescent="0.3">
      <c r="A36">
        <v>35</v>
      </c>
      <c r="B36" t="s">
        <v>48</v>
      </c>
      <c r="C36">
        <v>2010</v>
      </c>
      <c r="D36">
        <v>2</v>
      </c>
      <c r="E36" t="s">
        <v>56</v>
      </c>
      <c r="F36" s="1">
        <v>40454</v>
      </c>
      <c r="G36">
        <v>2</v>
      </c>
      <c r="H36">
        <v>0</v>
      </c>
      <c r="I36">
        <v>0</v>
      </c>
      <c r="J36">
        <v>9</v>
      </c>
      <c r="K36">
        <v>13</v>
      </c>
      <c r="L36">
        <v>0</v>
      </c>
      <c r="M36">
        <v>513</v>
      </c>
      <c r="N36">
        <v>19</v>
      </c>
      <c r="O36">
        <v>27</v>
      </c>
      <c r="P36">
        <v>0</v>
      </c>
      <c r="Q36">
        <v>0</v>
      </c>
      <c r="R36">
        <v>19</v>
      </c>
      <c r="S36">
        <v>3.7499999999999999E-2</v>
      </c>
      <c r="T36">
        <v>3.75</v>
      </c>
    </row>
    <row r="37" spans="1:20" x14ac:dyDescent="0.3">
      <c r="A37">
        <v>36</v>
      </c>
      <c r="B37" t="s">
        <v>48</v>
      </c>
      <c r="C37">
        <v>2014</v>
      </c>
      <c r="D37">
        <v>2</v>
      </c>
      <c r="E37" t="s">
        <v>57</v>
      </c>
      <c r="F37" s="1">
        <v>41917</v>
      </c>
      <c r="G37">
        <v>2</v>
      </c>
      <c r="H37">
        <v>0</v>
      </c>
      <c r="I37">
        <v>0</v>
      </c>
      <c r="J37">
        <v>9</v>
      </c>
      <c r="K37">
        <v>13</v>
      </c>
      <c r="L37">
        <v>0</v>
      </c>
      <c r="M37">
        <v>513</v>
      </c>
      <c r="N37">
        <v>19</v>
      </c>
      <c r="O37">
        <v>27</v>
      </c>
      <c r="P37">
        <v>0</v>
      </c>
      <c r="Q37">
        <v>0</v>
      </c>
      <c r="R37">
        <v>19</v>
      </c>
      <c r="S37">
        <v>3.7499999999999999E-2</v>
      </c>
      <c r="T37">
        <v>3.75</v>
      </c>
    </row>
    <row r="38" spans="1:20" x14ac:dyDescent="0.3">
      <c r="A38">
        <v>37</v>
      </c>
      <c r="B38" t="s">
        <v>58</v>
      </c>
      <c r="C38">
        <v>1973</v>
      </c>
      <c r="D38">
        <v>2</v>
      </c>
      <c r="E38" t="s">
        <v>59</v>
      </c>
      <c r="F38" s="1">
        <v>26727</v>
      </c>
      <c r="G38">
        <v>1</v>
      </c>
      <c r="H38">
        <v>0</v>
      </c>
      <c r="I38">
        <v>0</v>
      </c>
      <c r="J38">
        <v>9</v>
      </c>
      <c r="K38">
        <v>25</v>
      </c>
      <c r="L38">
        <v>0</v>
      </c>
      <c r="M38">
        <v>150</v>
      </c>
      <c r="N38">
        <v>5.36</v>
      </c>
      <c r="O38">
        <v>28</v>
      </c>
      <c r="P38">
        <v>0</v>
      </c>
      <c r="Q38">
        <v>0</v>
      </c>
      <c r="R38">
        <v>5.36</v>
      </c>
      <c r="S38">
        <v>0.117924528</v>
      </c>
      <c r="T38">
        <v>11.79</v>
      </c>
    </row>
    <row r="39" spans="1:20" x14ac:dyDescent="0.3">
      <c r="A39">
        <v>38</v>
      </c>
      <c r="B39" t="s">
        <v>58</v>
      </c>
      <c r="C39">
        <v>1989</v>
      </c>
      <c r="D39">
        <v>2</v>
      </c>
      <c r="E39" t="s">
        <v>60</v>
      </c>
      <c r="F39" s="1">
        <v>32853</v>
      </c>
      <c r="G39">
        <v>2</v>
      </c>
      <c r="H39">
        <v>0</v>
      </c>
      <c r="I39">
        <v>0</v>
      </c>
      <c r="J39">
        <v>9</v>
      </c>
      <c r="K39">
        <v>25</v>
      </c>
      <c r="L39">
        <v>0</v>
      </c>
      <c r="M39">
        <v>120</v>
      </c>
      <c r="N39">
        <v>2</v>
      </c>
      <c r="O39">
        <v>60</v>
      </c>
      <c r="P39">
        <v>0</v>
      </c>
      <c r="Q39">
        <v>0</v>
      </c>
      <c r="R39">
        <v>2</v>
      </c>
      <c r="S39">
        <v>0.25</v>
      </c>
      <c r="T39">
        <v>25</v>
      </c>
    </row>
    <row r="40" spans="1:20" x14ac:dyDescent="0.3">
      <c r="A40">
        <v>39</v>
      </c>
      <c r="B40" t="s">
        <v>58</v>
      </c>
      <c r="C40">
        <v>1993</v>
      </c>
      <c r="D40">
        <v>2</v>
      </c>
      <c r="E40" t="s">
        <v>61</v>
      </c>
      <c r="F40" s="1">
        <v>34314</v>
      </c>
      <c r="G40">
        <v>2</v>
      </c>
      <c r="H40">
        <v>0</v>
      </c>
      <c r="I40">
        <v>0</v>
      </c>
      <c r="J40">
        <v>9</v>
      </c>
      <c r="K40">
        <v>25</v>
      </c>
      <c r="L40">
        <v>0</v>
      </c>
      <c r="M40">
        <v>120</v>
      </c>
      <c r="N40">
        <v>2</v>
      </c>
      <c r="O40">
        <v>60</v>
      </c>
      <c r="P40">
        <v>0</v>
      </c>
      <c r="Q40">
        <v>0</v>
      </c>
      <c r="R40">
        <v>2</v>
      </c>
      <c r="S40">
        <v>0.25</v>
      </c>
      <c r="T40">
        <v>25</v>
      </c>
    </row>
    <row r="41" spans="1:20" x14ac:dyDescent="0.3">
      <c r="A41">
        <v>40</v>
      </c>
      <c r="B41" t="s">
        <v>58</v>
      </c>
      <c r="C41">
        <v>1997</v>
      </c>
      <c r="D41">
        <v>2</v>
      </c>
      <c r="E41" t="s">
        <v>62</v>
      </c>
      <c r="F41" s="1">
        <v>35775</v>
      </c>
      <c r="G41">
        <v>2</v>
      </c>
      <c r="H41">
        <v>0</v>
      </c>
      <c r="I41">
        <v>0</v>
      </c>
      <c r="J41">
        <v>9</v>
      </c>
      <c r="K41">
        <v>25</v>
      </c>
      <c r="L41">
        <v>0</v>
      </c>
      <c r="M41">
        <v>120</v>
      </c>
      <c r="N41">
        <v>2</v>
      </c>
      <c r="O41">
        <v>60</v>
      </c>
      <c r="P41">
        <v>0</v>
      </c>
      <c r="Q41">
        <v>0</v>
      </c>
      <c r="R41">
        <v>2</v>
      </c>
      <c r="S41">
        <v>0.25</v>
      </c>
      <c r="T41">
        <v>25</v>
      </c>
    </row>
    <row r="42" spans="1:20" x14ac:dyDescent="0.3">
      <c r="A42">
        <v>41</v>
      </c>
      <c r="B42" t="s">
        <v>58</v>
      </c>
      <c r="C42">
        <v>2001</v>
      </c>
      <c r="D42">
        <v>2</v>
      </c>
      <c r="E42" t="s">
        <v>63</v>
      </c>
      <c r="F42" s="1">
        <v>37241</v>
      </c>
      <c r="G42">
        <v>2</v>
      </c>
      <c r="H42">
        <v>0</v>
      </c>
      <c r="I42">
        <v>0</v>
      </c>
      <c r="J42">
        <v>9</v>
      </c>
      <c r="K42">
        <v>25</v>
      </c>
      <c r="L42">
        <v>0</v>
      </c>
      <c r="M42">
        <v>120</v>
      </c>
      <c r="N42">
        <v>2</v>
      </c>
      <c r="O42">
        <v>60</v>
      </c>
      <c r="P42">
        <v>0</v>
      </c>
      <c r="Q42">
        <v>0</v>
      </c>
      <c r="R42">
        <v>2</v>
      </c>
      <c r="S42">
        <v>0.25</v>
      </c>
      <c r="T42">
        <v>25</v>
      </c>
    </row>
    <row r="43" spans="1:20" x14ac:dyDescent="0.3">
      <c r="A43">
        <v>42</v>
      </c>
      <c r="B43" t="s">
        <v>58</v>
      </c>
      <c r="C43">
        <v>2005</v>
      </c>
      <c r="D43">
        <v>2</v>
      </c>
      <c r="E43" t="s">
        <v>64</v>
      </c>
      <c r="F43" s="1">
        <v>38697</v>
      </c>
      <c r="G43">
        <v>2</v>
      </c>
      <c r="H43">
        <v>0</v>
      </c>
      <c r="I43">
        <v>0</v>
      </c>
      <c r="J43">
        <v>9</v>
      </c>
      <c r="K43">
        <v>25</v>
      </c>
      <c r="L43">
        <v>0</v>
      </c>
      <c r="M43">
        <v>120</v>
      </c>
      <c r="N43">
        <v>2</v>
      </c>
      <c r="O43">
        <v>60</v>
      </c>
      <c r="P43">
        <v>0</v>
      </c>
      <c r="Q43">
        <v>0</v>
      </c>
      <c r="R43">
        <v>2</v>
      </c>
      <c r="S43">
        <v>25</v>
      </c>
      <c r="T43">
        <v>25</v>
      </c>
    </row>
    <row r="44" spans="1:20" x14ac:dyDescent="0.3">
      <c r="A44">
        <v>43</v>
      </c>
      <c r="B44" t="s">
        <v>58</v>
      </c>
      <c r="C44">
        <v>2009</v>
      </c>
      <c r="D44">
        <v>2</v>
      </c>
      <c r="E44" t="s">
        <v>65</v>
      </c>
      <c r="F44" s="1">
        <v>40160</v>
      </c>
      <c r="G44">
        <v>2</v>
      </c>
      <c r="H44">
        <v>0</v>
      </c>
      <c r="I44">
        <v>0</v>
      </c>
      <c r="J44">
        <v>9</v>
      </c>
      <c r="K44">
        <v>25</v>
      </c>
      <c r="L44">
        <v>0</v>
      </c>
      <c r="M44">
        <v>120</v>
      </c>
      <c r="N44">
        <v>2</v>
      </c>
      <c r="O44">
        <v>60</v>
      </c>
      <c r="P44">
        <v>0</v>
      </c>
      <c r="Q44">
        <v>0</v>
      </c>
      <c r="R44">
        <v>2</v>
      </c>
      <c r="S44">
        <v>0.25</v>
      </c>
      <c r="T44">
        <v>25</v>
      </c>
    </row>
    <row r="45" spans="1:20" x14ac:dyDescent="0.3">
      <c r="A45">
        <v>44</v>
      </c>
      <c r="B45" t="s">
        <v>58</v>
      </c>
      <c r="C45">
        <v>2013</v>
      </c>
      <c r="D45">
        <v>2</v>
      </c>
      <c r="E45" t="s">
        <v>67</v>
      </c>
      <c r="F45" s="1">
        <v>41595</v>
      </c>
      <c r="G45">
        <v>2</v>
      </c>
      <c r="H45">
        <v>0</v>
      </c>
      <c r="I45">
        <v>0</v>
      </c>
      <c r="J45">
        <v>9</v>
      </c>
      <c r="K45">
        <v>25</v>
      </c>
      <c r="L45">
        <v>0</v>
      </c>
      <c r="M45">
        <v>120</v>
      </c>
      <c r="N45">
        <v>2</v>
      </c>
      <c r="O45">
        <v>60</v>
      </c>
      <c r="P45">
        <v>0</v>
      </c>
      <c r="Q45">
        <v>0</v>
      </c>
      <c r="R45">
        <v>2</v>
      </c>
      <c r="S45">
        <v>0.25</v>
      </c>
      <c r="T45">
        <v>25</v>
      </c>
    </row>
    <row r="46" spans="1:20" x14ac:dyDescent="0.3">
      <c r="A46">
        <v>45</v>
      </c>
      <c r="B46" t="s">
        <v>68</v>
      </c>
      <c r="C46">
        <v>1970</v>
      </c>
      <c r="D46">
        <v>2</v>
      </c>
      <c r="E46" t="s">
        <v>69</v>
      </c>
      <c r="F46" s="1">
        <v>25677</v>
      </c>
      <c r="G46">
        <v>1</v>
      </c>
      <c r="H46">
        <v>0</v>
      </c>
      <c r="I46">
        <v>0</v>
      </c>
      <c r="J46" t="s">
        <v>70</v>
      </c>
      <c r="K46" t="s">
        <v>70</v>
      </c>
      <c r="L46">
        <v>0</v>
      </c>
      <c r="M46" t="s">
        <v>70</v>
      </c>
      <c r="N46" t="s">
        <v>70</v>
      </c>
      <c r="O46" t="s">
        <v>70</v>
      </c>
      <c r="P46">
        <v>0</v>
      </c>
      <c r="Q46">
        <v>0</v>
      </c>
      <c r="R46">
        <v>8.0384616849999997</v>
      </c>
      <c r="S46">
        <v>8.2978722000000005E-2</v>
      </c>
      <c r="T46">
        <v>8.3000000000000007</v>
      </c>
    </row>
    <row r="47" spans="1:20" x14ac:dyDescent="0.3">
      <c r="A47">
        <v>46</v>
      </c>
      <c r="B47" t="s">
        <v>68</v>
      </c>
      <c r="C47">
        <v>1974</v>
      </c>
      <c r="D47">
        <v>2</v>
      </c>
      <c r="E47" t="s">
        <v>71</v>
      </c>
      <c r="F47" s="1">
        <v>27140</v>
      </c>
      <c r="G47">
        <v>1</v>
      </c>
      <c r="H47">
        <v>0</v>
      </c>
      <c r="I47">
        <v>0</v>
      </c>
      <c r="J47">
        <v>9</v>
      </c>
      <c r="K47">
        <v>13</v>
      </c>
      <c r="L47">
        <v>0</v>
      </c>
      <c r="M47">
        <v>199</v>
      </c>
      <c r="N47">
        <v>7.65</v>
      </c>
      <c r="O47">
        <v>26</v>
      </c>
      <c r="P47">
        <v>0</v>
      </c>
      <c r="Q47">
        <v>0</v>
      </c>
      <c r="R47">
        <v>7.6538457869999998</v>
      </c>
      <c r="S47">
        <v>8.6666670000000001E-2</v>
      </c>
      <c r="T47">
        <v>8.67</v>
      </c>
    </row>
    <row r="48" spans="1:20" x14ac:dyDescent="0.3">
      <c r="A48">
        <v>47</v>
      </c>
      <c r="B48" t="s">
        <v>68</v>
      </c>
      <c r="C48">
        <v>1978</v>
      </c>
      <c r="D48">
        <v>2</v>
      </c>
      <c r="E48" t="s">
        <v>72</v>
      </c>
      <c r="F48" s="1">
        <v>28547</v>
      </c>
      <c r="G48">
        <v>1</v>
      </c>
      <c r="H48">
        <v>0</v>
      </c>
      <c r="I48">
        <v>0</v>
      </c>
      <c r="J48">
        <v>9</v>
      </c>
      <c r="K48">
        <v>13</v>
      </c>
      <c r="L48">
        <v>0</v>
      </c>
      <c r="M48">
        <v>199</v>
      </c>
      <c r="N48">
        <v>7.65</v>
      </c>
      <c r="O48">
        <v>26</v>
      </c>
      <c r="P48">
        <v>0</v>
      </c>
      <c r="Q48">
        <v>0</v>
      </c>
      <c r="R48">
        <v>7.6538457869999998</v>
      </c>
      <c r="S48">
        <v>8.6666670000000001E-2</v>
      </c>
      <c r="T48">
        <v>8.67</v>
      </c>
    </row>
    <row r="49" spans="1:20" x14ac:dyDescent="0.3">
      <c r="A49">
        <v>48</v>
      </c>
      <c r="B49" t="s">
        <v>68</v>
      </c>
      <c r="C49">
        <v>1982</v>
      </c>
      <c r="D49">
        <v>2</v>
      </c>
      <c r="E49" t="s">
        <v>73</v>
      </c>
      <c r="F49" s="1">
        <v>30024</v>
      </c>
      <c r="G49">
        <v>1</v>
      </c>
      <c r="H49">
        <v>0</v>
      </c>
      <c r="I49">
        <v>0</v>
      </c>
      <c r="J49">
        <v>9</v>
      </c>
      <c r="K49">
        <v>13</v>
      </c>
      <c r="L49">
        <v>0</v>
      </c>
      <c r="M49">
        <v>199</v>
      </c>
      <c r="N49">
        <v>7.65</v>
      </c>
      <c r="O49">
        <v>26</v>
      </c>
      <c r="P49">
        <v>0</v>
      </c>
      <c r="Q49">
        <v>0</v>
      </c>
      <c r="R49">
        <v>7.615385056</v>
      </c>
      <c r="S49">
        <v>8.7053566999999998E-2</v>
      </c>
      <c r="T49">
        <v>8.7100000000000009</v>
      </c>
    </row>
    <row r="50" spans="1:20" x14ac:dyDescent="0.3">
      <c r="A50">
        <v>49</v>
      </c>
      <c r="B50" t="s">
        <v>68</v>
      </c>
      <c r="C50">
        <v>1986</v>
      </c>
      <c r="D50">
        <v>2</v>
      </c>
      <c r="E50" t="s">
        <v>74</v>
      </c>
      <c r="F50" s="1">
        <v>31480</v>
      </c>
      <c r="G50">
        <v>1</v>
      </c>
      <c r="H50">
        <v>0</v>
      </c>
      <c r="I50">
        <v>0</v>
      </c>
      <c r="J50">
        <v>9</v>
      </c>
      <c r="K50">
        <v>13</v>
      </c>
      <c r="L50">
        <v>0</v>
      </c>
      <c r="M50">
        <v>199</v>
      </c>
      <c r="N50">
        <v>7.65</v>
      </c>
      <c r="O50">
        <v>26</v>
      </c>
      <c r="P50">
        <v>0</v>
      </c>
      <c r="Q50">
        <v>0</v>
      </c>
      <c r="R50">
        <v>7.615385056</v>
      </c>
      <c r="S50">
        <v>8.7053566999999998E-2</v>
      </c>
      <c r="T50">
        <v>8.7100000000000009</v>
      </c>
    </row>
    <row r="51" spans="1:20" x14ac:dyDescent="0.3">
      <c r="A51">
        <v>50</v>
      </c>
      <c r="B51" t="s">
        <v>68</v>
      </c>
      <c r="C51">
        <v>1990</v>
      </c>
      <c r="D51">
        <v>2</v>
      </c>
      <c r="E51" t="s">
        <v>75</v>
      </c>
      <c r="F51" s="1">
        <v>32943</v>
      </c>
      <c r="G51">
        <v>1</v>
      </c>
      <c r="H51">
        <v>0</v>
      </c>
      <c r="I51">
        <v>0</v>
      </c>
      <c r="J51">
        <v>9</v>
      </c>
      <c r="K51">
        <v>13</v>
      </c>
      <c r="L51">
        <v>0</v>
      </c>
      <c r="M51">
        <v>199</v>
      </c>
      <c r="N51">
        <v>7.65</v>
      </c>
      <c r="O51">
        <v>26</v>
      </c>
      <c r="P51">
        <v>0</v>
      </c>
      <c r="Q51">
        <v>0</v>
      </c>
      <c r="R51">
        <v>7.7307691570000001</v>
      </c>
      <c r="S51">
        <v>8.5903084000000005E-2</v>
      </c>
      <c r="T51">
        <v>8.59</v>
      </c>
    </row>
    <row r="52" spans="1:20" x14ac:dyDescent="0.3">
      <c r="A52">
        <v>51</v>
      </c>
      <c r="B52" t="s">
        <v>68</v>
      </c>
      <c r="C52">
        <v>1991</v>
      </c>
      <c r="D52">
        <v>2</v>
      </c>
      <c r="E52" t="s">
        <v>76</v>
      </c>
      <c r="F52" s="1">
        <v>33538</v>
      </c>
      <c r="G52">
        <v>2</v>
      </c>
      <c r="H52">
        <v>0</v>
      </c>
      <c r="I52">
        <v>0</v>
      </c>
      <c r="J52">
        <v>8</v>
      </c>
      <c r="K52">
        <v>13</v>
      </c>
      <c r="L52">
        <v>0</v>
      </c>
      <c r="M52">
        <v>161</v>
      </c>
      <c r="N52">
        <v>4.88</v>
      </c>
      <c r="O52">
        <v>33</v>
      </c>
      <c r="P52">
        <v>0</v>
      </c>
      <c r="Q52">
        <v>0</v>
      </c>
      <c r="R52">
        <v>4.8787879939999996</v>
      </c>
      <c r="S52">
        <v>0.127577317</v>
      </c>
      <c r="T52">
        <v>12.76</v>
      </c>
    </row>
    <row r="53" spans="1:20" x14ac:dyDescent="0.3">
      <c r="A53">
        <v>52</v>
      </c>
      <c r="B53" t="s">
        <v>68</v>
      </c>
      <c r="C53">
        <v>1994</v>
      </c>
      <c r="D53">
        <v>2</v>
      </c>
      <c r="E53" t="s">
        <v>77</v>
      </c>
      <c r="F53" s="1">
        <v>34406</v>
      </c>
      <c r="G53">
        <v>2</v>
      </c>
      <c r="H53">
        <v>0</v>
      </c>
      <c r="I53">
        <v>0</v>
      </c>
      <c r="J53">
        <v>8</v>
      </c>
      <c r="K53">
        <v>13</v>
      </c>
      <c r="L53">
        <v>0</v>
      </c>
      <c r="M53">
        <v>163</v>
      </c>
      <c r="N53">
        <v>4.88</v>
      </c>
      <c r="O53">
        <v>33</v>
      </c>
      <c r="P53">
        <v>0</v>
      </c>
      <c r="Q53">
        <v>0</v>
      </c>
      <c r="R53">
        <v>4.8787879939999996</v>
      </c>
      <c r="S53">
        <v>0.127577317</v>
      </c>
      <c r="T53">
        <v>12.76</v>
      </c>
    </row>
    <row r="54" spans="1:20" x14ac:dyDescent="0.3">
      <c r="A54">
        <v>53</v>
      </c>
      <c r="B54" t="s">
        <v>68</v>
      </c>
      <c r="C54">
        <v>1998</v>
      </c>
      <c r="D54">
        <v>2</v>
      </c>
      <c r="E54" t="s">
        <v>78</v>
      </c>
      <c r="F54" s="1">
        <v>35862</v>
      </c>
      <c r="G54">
        <v>2</v>
      </c>
      <c r="H54">
        <v>0</v>
      </c>
      <c r="I54">
        <v>0</v>
      </c>
      <c r="J54">
        <v>8</v>
      </c>
      <c r="K54">
        <v>13</v>
      </c>
      <c r="L54">
        <v>0</v>
      </c>
      <c r="M54">
        <v>161</v>
      </c>
      <c r="N54">
        <v>4.88</v>
      </c>
      <c r="O54">
        <v>33</v>
      </c>
      <c r="P54">
        <v>0</v>
      </c>
      <c r="Q54">
        <v>0</v>
      </c>
      <c r="R54">
        <v>4.8787879939999996</v>
      </c>
      <c r="S54">
        <v>0.127577317</v>
      </c>
      <c r="T54">
        <v>12.76</v>
      </c>
    </row>
    <row r="55" spans="1:20" x14ac:dyDescent="0.3">
      <c r="A55">
        <v>54</v>
      </c>
      <c r="B55" t="s">
        <v>68</v>
      </c>
      <c r="C55">
        <v>2002</v>
      </c>
      <c r="D55">
        <v>2</v>
      </c>
      <c r="E55" t="s">
        <v>79</v>
      </c>
      <c r="F55" s="1">
        <v>37325</v>
      </c>
      <c r="G55">
        <v>2</v>
      </c>
      <c r="H55">
        <v>0</v>
      </c>
      <c r="I55">
        <v>0</v>
      </c>
      <c r="J55">
        <v>8</v>
      </c>
      <c r="K55">
        <v>25</v>
      </c>
      <c r="L55">
        <v>0</v>
      </c>
      <c r="M55">
        <v>166</v>
      </c>
      <c r="N55">
        <v>4.88</v>
      </c>
      <c r="O55">
        <v>33</v>
      </c>
      <c r="P55">
        <v>0</v>
      </c>
      <c r="Q55">
        <v>0</v>
      </c>
      <c r="R55">
        <v>4.8787879939999996</v>
      </c>
      <c r="S55">
        <v>0.127577317</v>
      </c>
      <c r="T55">
        <v>12.76</v>
      </c>
    </row>
    <row r="56" spans="1:20" x14ac:dyDescent="0.3">
      <c r="A56">
        <v>55</v>
      </c>
      <c r="B56" t="s">
        <v>68</v>
      </c>
      <c r="C56">
        <v>2006</v>
      </c>
      <c r="D56">
        <v>2</v>
      </c>
      <c r="E56" t="s">
        <v>80</v>
      </c>
      <c r="F56" s="1">
        <v>38788</v>
      </c>
      <c r="G56">
        <v>3</v>
      </c>
      <c r="H56">
        <v>0</v>
      </c>
      <c r="I56">
        <v>0</v>
      </c>
      <c r="J56">
        <v>9</v>
      </c>
      <c r="K56">
        <v>25</v>
      </c>
      <c r="L56">
        <v>0</v>
      </c>
      <c r="M56">
        <v>163</v>
      </c>
      <c r="N56">
        <v>4.88</v>
      </c>
      <c r="O56">
        <v>33</v>
      </c>
      <c r="P56">
        <v>0</v>
      </c>
      <c r="Q56">
        <v>0.5</v>
      </c>
      <c r="R56">
        <v>4.8787879939999996</v>
      </c>
      <c r="S56">
        <v>0.127577317</v>
      </c>
      <c r="T56">
        <v>50</v>
      </c>
    </row>
    <row r="57" spans="1:20" x14ac:dyDescent="0.3">
      <c r="A57">
        <v>56</v>
      </c>
      <c r="B57" t="s">
        <v>68</v>
      </c>
      <c r="C57">
        <v>2010</v>
      </c>
      <c r="D57">
        <v>2</v>
      </c>
      <c r="E57" t="s">
        <v>81</v>
      </c>
      <c r="F57" s="1">
        <v>40251</v>
      </c>
      <c r="G57">
        <v>3</v>
      </c>
      <c r="H57">
        <v>0</v>
      </c>
      <c r="I57">
        <v>0</v>
      </c>
      <c r="J57">
        <v>9</v>
      </c>
      <c r="K57">
        <v>25</v>
      </c>
      <c r="L57">
        <v>0</v>
      </c>
      <c r="M57">
        <v>164</v>
      </c>
      <c r="N57">
        <v>4.88</v>
      </c>
      <c r="O57">
        <v>33</v>
      </c>
      <c r="P57">
        <v>0</v>
      </c>
      <c r="Q57">
        <v>0.5</v>
      </c>
      <c r="R57">
        <v>4.8787879939999996</v>
      </c>
      <c r="S57">
        <v>0.127577317</v>
      </c>
      <c r="T57">
        <v>50</v>
      </c>
    </row>
    <row r="58" spans="1:20" x14ac:dyDescent="0.3">
      <c r="A58">
        <v>57</v>
      </c>
      <c r="B58" t="s">
        <v>68</v>
      </c>
      <c r="C58">
        <v>2014</v>
      </c>
      <c r="D58">
        <v>2</v>
      </c>
      <c r="E58" t="s">
        <v>82</v>
      </c>
      <c r="F58" s="1">
        <v>41707</v>
      </c>
      <c r="G58">
        <v>3</v>
      </c>
      <c r="H58">
        <v>0</v>
      </c>
      <c r="I58">
        <v>0</v>
      </c>
      <c r="J58">
        <v>9</v>
      </c>
      <c r="K58">
        <v>25</v>
      </c>
      <c r="L58">
        <v>0</v>
      </c>
      <c r="M58">
        <v>164</v>
      </c>
      <c r="N58">
        <v>4.88</v>
      </c>
      <c r="O58">
        <v>33</v>
      </c>
      <c r="P58">
        <v>0</v>
      </c>
      <c r="Q58">
        <v>0.5</v>
      </c>
      <c r="R58">
        <v>4.8787879939999996</v>
      </c>
      <c r="S58">
        <v>0.127577317</v>
      </c>
      <c r="T58">
        <v>50</v>
      </c>
    </row>
    <row r="59" spans="1:20" x14ac:dyDescent="0.3">
      <c r="A59">
        <v>58</v>
      </c>
      <c r="B59" t="s">
        <v>83</v>
      </c>
      <c r="C59">
        <v>1970</v>
      </c>
      <c r="D59">
        <v>2</v>
      </c>
      <c r="E59" t="s">
        <v>84</v>
      </c>
      <c r="F59" s="1">
        <v>25600</v>
      </c>
      <c r="G59">
        <v>1</v>
      </c>
      <c r="H59">
        <v>0</v>
      </c>
      <c r="I59">
        <v>0</v>
      </c>
      <c r="J59">
        <v>9</v>
      </c>
      <c r="K59">
        <v>13</v>
      </c>
      <c r="L59">
        <v>0</v>
      </c>
      <c r="M59">
        <v>57</v>
      </c>
      <c r="N59">
        <v>8.14</v>
      </c>
      <c r="O59">
        <v>7</v>
      </c>
      <c r="P59">
        <v>0</v>
      </c>
      <c r="Q59">
        <v>0.5</v>
      </c>
      <c r="R59">
        <v>8.1400003430000005</v>
      </c>
      <c r="S59">
        <v>8.2056889999999993E-2</v>
      </c>
      <c r="T59">
        <v>50</v>
      </c>
    </row>
    <row r="60" spans="1:20" x14ac:dyDescent="0.3">
      <c r="A60">
        <v>59</v>
      </c>
      <c r="B60" t="s">
        <v>83</v>
      </c>
      <c r="C60">
        <v>1974</v>
      </c>
      <c r="D60">
        <v>2</v>
      </c>
      <c r="E60" t="s">
        <v>85</v>
      </c>
      <c r="F60" s="1">
        <v>27063</v>
      </c>
      <c r="G60">
        <v>1</v>
      </c>
      <c r="H60">
        <v>0</v>
      </c>
      <c r="I60">
        <v>0</v>
      </c>
      <c r="J60">
        <v>9</v>
      </c>
      <c r="K60">
        <v>13</v>
      </c>
      <c r="L60">
        <v>0</v>
      </c>
      <c r="M60">
        <v>57</v>
      </c>
      <c r="N60">
        <v>8.14</v>
      </c>
      <c r="O60">
        <v>7</v>
      </c>
      <c r="P60">
        <v>0</v>
      </c>
      <c r="Q60">
        <v>0.5</v>
      </c>
      <c r="R60">
        <v>8.1400003430000005</v>
      </c>
      <c r="S60">
        <v>8.2056889999999993E-2</v>
      </c>
      <c r="T60">
        <v>50</v>
      </c>
    </row>
    <row r="61" spans="1:20" x14ac:dyDescent="0.3">
      <c r="A61">
        <v>60</v>
      </c>
      <c r="B61" t="s">
        <v>83</v>
      </c>
      <c r="C61">
        <v>1978</v>
      </c>
      <c r="D61">
        <v>2</v>
      </c>
      <c r="E61" t="s">
        <v>86</v>
      </c>
      <c r="F61" s="1">
        <v>28526</v>
      </c>
      <c r="G61">
        <v>1</v>
      </c>
      <c r="H61">
        <v>0</v>
      </c>
      <c r="I61">
        <v>0</v>
      </c>
      <c r="J61">
        <v>9</v>
      </c>
      <c r="K61">
        <v>13</v>
      </c>
      <c r="L61">
        <v>0</v>
      </c>
      <c r="M61">
        <v>57</v>
      </c>
      <c r="N61">
        <v>8.14</v>
      </c>
      <c r="O61">
        <v>7</v>
      </c>
      <c r="P61">
        <v>0</v>
      </c>
      <c r="Q61">
        <v>0.5</v>
      </c>
      <c r="R61">
        <v>8.1400003430000005</v>
      </c>
      <c r="S61">
        <v>8.2056889999999993E-2</v>
      </c>
      <c r="T61">
        <v>50</v>
      </c>
    </row>
    <row r="62" spans="1:20" x14ac:dyDescent="0.3">
      <c r="A62">
        <v>61</v>
      </c>
      <c r="B62" t="s">
        <v>83</v>
      </c>
      <c r="C62">
        <v>1982</v>
      </c>
      <c r="D62">
        <v>2</v>
      </c>
      <c r="E62" t="s">
        <v>87</v>
      </c>
      <c r="F62" s="1">
        <v>29989</v>
      </c>
      <c r="G62">
        <v>1</v>
      </c>
      <c r="H62">
        <v>0</v>
      </c>
      <c r="I62">
        <v>0</v>
      </c>
      <c r="J62">
        <v>9</v>
      </c>
      <c r="K62">
        <v>13</v>
      </c>
      <c r="L62">
        <v>0</v>
      </c>
      <c r="M62">
        <v>57</v>
      </c>
      <c r="N62">
        <v>8.14</v>
      </c>
      <c r="O62">
        <v>7</v>
      </c>
      <c r="P62">
        <v>0</v>
      </c>
      <c r="Q62">
        <v>0.5</v>
      </c>
      <c r="R62">
        <v>8.1400003430000005</v>
      </c>
      <c r="S62">
        <v>8.2056889999999993E-2</v>
      </c>
      <c r="T62">
        <v>50</v>
      </c>
    </row>
    <row r="63" spans="1:20" x14ac:dyDescent="0.3">
      <c r="A63">
        <v>62</v>
      </c>
      <c r="B63" t="s">
        <v>83</v>
      </c>
      <c r="C63">
        <v>1986</v>
      </c>
      <c r="D63">
        <v>2</v>
      </c>
      <c r="E63" t="s">
        <v>88</v>
      </c>
      <c r="F63" s="1">
        <v>31445</v>
      </c>
      <c r="G63">
        <v>1</v>
      </c>
      <c r="H63">
        <v>0</v>
      </c>
      <c r="I63">
        <v>0</v>
      </c>
      <c r="J63">
        <v>9</v>
      </c>
      <c r="K63">
        <v>13</v>
      </c>
      <c r="L63">
        <v>0</v>
      </c>
      <c r="M63">
        <v>57</v>
      </c>
      <c r="N63">
        <v>8.14</v>
      </c>
      <c r="O63">
        <v>7</v>
      </c>
      <c r="P63">
        <v>0</v>
      </c>
      <c r="Q63">
        <v>0.5</v>
      </c>
      <c r="R63">
        <v>8.1400003430000005</v>
      </c>
      <c r="S63">
        <v>8.2056889999999993E-2</v>
      </c>
      <c r="T63">
        <v>50</v>
      </c>
    </row>
    <row r="64" spans="1:20" x14ac:dyDescent="0.3">
      <c r="A64">
        <v>63</v>
      </c>
      <c r="B64" t="s">
        <v>83</v>
      </c>
      <c r="C64">
        <v>1990</v>
      </c>
      <c r="D64">
        <v>2</v>
      </c>
      <c r="E64" t="s">
        <v>89</v>
      </c>
      <c r="F64" s="1">
        <v>32908</v>
      </c>
      <c r="G64">
        <v>1</v>
      </c>
      <c r="H64">
        <v>0</v>
      </c>
      <c r="I64">
        <v>0</v>
      </c>
      <c r="J64">
        <v>9</v>
      </c>
      <c r="K64">
        <v>13</v>
      </c>
      <c r="L64">
        <v>0</v>
      </c>
      <c r="M64">
        <v>57</v>
      </c>
      <c r="N64">
        <v>8.14</v>
      </c>
      <c r="O64">
        <v>7</v>
      </c>
      <c r="P64">
        <v>0</v>
      </c>
      <c r="Q64">
        <v>0.5</v>
      </c>
      <c r="R64">
        <v>8.1400003430000005</v>
      </c>
      <c r="S64">
        <v>8.2056889999999993E-2</v>
      </c>
      <c r="T64">
        <v>50</v>
      </c>
    </row>
    <row r="65" spans="1:20" x14ac:dyDescent="0.3">
      <c r="A65">
        <v>64</v>
      </c>
      <c r="B65" t="s">
        <v>83</v>
      </c>
      <c r="C65">
        <v>1994</v>
      </c>
      <c r="D65">
        <v>2</v>
      </c>
      <c r="E65" t="s">
        <v>90</v>
      </c>
      <c r="F65" s="1">
        <v>34371</v>
      </c>
      <c r="G65">
        <v>1</v>
      </c>
      <c r="H65">
        <v>0</v>
      </c>
      <c r="I65">
        <v>0</v>
      </c>
      <c r="J65">
        <v>9</v>
      </c>
      <c r="K65">
        <v>13</v>
      </c>
      <c r="L65">
        <v>0</v>
      </c>
      <c r="M65">
        <v>57</v>
      </c>
      <c r="N65">
        <v>8.14</v>
      </c>
      <c r="O65">
        <v>7</v>
      </c>
      <c r="P65">
        <v>0</v>
      </c>
      <c r="Q65">
        <v>0.5</v>
      </c>
      <c r="R65">
        <v>8.1400003430000005</v>
      </c>
      <c r="S65">
        <v>8.2056889999999993E-2</v>
      </c>
      <c r="T65">
        <v>50</v>
      </c>
    </row>
    <row r="66" spans="1:20" x14ac:dyDescent="0.3">
      <c r="A66">
        <v>65</v>
      </c>
      <c r="B66" t="s">
        <v>83</v>
      </c>
      <c r="C66">
        <v>1998</v>
      </c>
      <c r="D66">
        <v>2</v>
      </c>
      <c r="E66" t="s">
        <v>91</v>
      </c>
      <c r="F66" s="1">
        <v>35827</v>
      </c>
      <c r="G66">
        <v>1</v>
      </c>
      <c r="H66">
        <v>0</v>
      </c>
      <c r="I66">
        <v>0</v>
      </c>
      <c r="J66">
        <v>9</v>
      </c>
      <c r="K66">
        <v>13</v>
      </c>
      <c r="L66">
        <v>0</v>
      </c>
      <c r="M66">
        <v>57</v>
      </c>
      <c r="N66">
        <v>8.14</v>
      </c>
      <c r="O66">
        <v>7</v>
      </c>
      <c r="P66">
        <v>0</v>
      </c>
      <c r="Q66">
        <v>0.5</v>
      </c>
      <c r="R66">
        <v>8.1400003430000005</v>
      </c>
      <c r="S66">
        <v>8.2056889999999993E-2</v>
      </c>
      <c r="T66">
        <v>50</v>
      </c>
    </row>
    <row r="67" spans="1:20" x14ac:dyDescent="0.3">
      <c r="A67">
        <v>66</v>
      </c>
      <c r="B67" t="s">
        <v>83</v>
      </c>
      <c r="C67">
        <v>2002</v>
      </c>
      <c r="D67">
        <v>2</v>
      </c>
      <c r="E67" t="s">
        <v>92</v>
      </c>
      <c r="F67" s="1">
        <v>37290</v>
      </c>
      <c r="G67">
        <v>1</v>
      </c>
      <c r="H67">
        <v>0</v>
      </c>
      <c r="I67">
        <v>0</v>
      </c>
      <c r="J67">
        <v>9</v>
      </c>
      <c r="K67">
        <v>13</v>
      </c>
      <c r="L67">
        <v>0</v>
      </c>
      <c r="M67">
        <v>57</v>
      </c>
      <c r="N67">
        <v>8.14</v>
      </c>
      <c r="O67">
        <v>7</v>
      </c>
      <c r="P67">
        <v>0</v>
      </c>
      <c r="Q67">
        <v>0.5</v>
      </c>
      <c r="R67">
        <v>8.1428575520000006</v>
      </c>
      <c r="S67">
        <v>8.2031246000000002E-2</v>
      </c>
      <c r="T67">
        <v>50</v>
      </c>
    </row>
    <row r="68" spans="1:20" x14ac:dyDescent="0.3">
      <c r="A68">
        <v>67</v>
      </c>
      <c r="B68" t="s">
        <v>83</v>
      </c>
      <c r="C68">
        <v>2006</v>
      </c>
      <c r="D68">
        <v>2</v>
      </c>
      <c r="E68" t="s">
        <v>93</v>
      </c>
      <c r="F68" s="1">
        <v>38753</v>
      </c>
      <c r="G68">
        <v>1</v>
      </c>
      <c r="H68">
        <v>0</v>
      </c>
      <c r="I68">
        <v>0</v>
      </c>
      <c r="J68">
        <v>9</v>
      </c>
      <c r="K68">
        <v>13</v>
      </c>
      <c r="L68">
        <v>0</v>
      </c>
      <c r="M68">
        <v>57</v>
      </c>
      <c r="N68">
        <v>8.14</v>
      </c>
      <c r="O68">
        <v>7</v>
      </c>
      <c r="P68">
        <v>0</v>
      </c>
      <c r="Q68">
        <v>0.5</v>
      </c>
      <c r="R68">
        <v>8.1428575520000006</v>
      </c>
      <c r="S68">
        <v>8.2031246000000002E-2</v>
      </c>
      <c r="T68">
        <v>50</v>
      </c>
    </row>
    <row r="69" spans="1:20" x14ac:dyDescent="0.3">
      <c r="A69">
        <v>68</v>
      </c>
      <c r="B69" t="s">
        <v>83</v>
      </c>
      <c r="C69">
        <v>2010</v>
      </c>
      <c r="D69">
        <v>2</v>
      </c>
      <c r="E69" t="s">
        <v>94</v>
      </c>
      <c r="F69" s="1">
        <v>40216</v>
      </c>
      <c r="G69">
        <v>1</v>
      </c>
      <c r="H69">
        <v>0</v>
      </c>
      <c r="I69">
        <v>0</v>
      </c>
      <c r="J69">
        <v>9</v>
      </c>
      <c r="K69">
        <v>13</v>
      </c>
      <c r="L69">
        <v>0</v>
      </c>
      <c r="M69">
        <v>57</v>
      </c>
      <c r="N69">
        <v>8.14</v>
      </c>
      <c r="O69">
        <v>7</v>
      </c>
      <c r="P69">
        <v>0</v>
      </c>
      <c r="Q69">
        <v>0.5</v>
      </c>
      <c r="R69">
        <v>8.1428575520000006</v>
      </c>
      <c r="S69">
        <v>8.2031246000000002E-2</v>
      </c>
      <c r="T69">
        <v>50</v>
      </c>
    </row>
    <row r="70" spans="1:20" x14ac:dyDescent="0.3">
      <c r="A70">
        <v>69</v>
      </c>
      <c r="B70" t="s">
        <v>83</v>
      </c>
      <c r="C70">
        <v>2014</v>
      </c>
      <c r="D70">
        <v>2</v>
      </c>
      <c r="E70" t="s">
        <v>95</v>
      </c>
      <c r="F70" s="1">
        <v>41672</v>
      </c>
      <c r="G70">
        <v>1</v>
      </c>
      <c r="H70">
        <v>0</v>
      </c>
      <c r="I70">
        <v>0</v>
      </c>
      <c r="J70">
        <v>9</v>
      </c>
      <c r="K70">
        <v>13</v>
      </c>
      <c r="L70">
        <v>0</v>
      </c>
      <c r="M70">
        <v>57</v>
      </c>
      <c r="N70">
        <v>8.14</v>
      </c>
      <c r="O70">
        <v>7</v>
      </c>
      <c r="P70">
        <v>0</v>
      </c>
      <c r="Q70">
        <v>0.5</v>
      </c>
      <c r="R70">
        <v>8.1428575520000006</v>
      </c>
      <c r="S70">
        <v>8.2031246000000002E-2</v>
      </c>
      <c r="T70">
        <v>50</v>
      </c>
    </row>
    <row r="71" spans="1:20" x14ac:dyDescent="0.3">
      <c r="A71">
        <v>70</v>
      </c>
      <c r="B71" t="s">
        <v>96</v>
      </c>
      <c r="C71">
        <v>1970</v>
      </c>
      <c r="D71">
        <v>2</v>
      </c>
      <c r="E71" t="s">
        <v>97</v>
      </c>
      <c r="F71" s="1">
        <v>25704</v>
      </c>
      <c r="G71">
        <v>1</v>
      </c>
      <c r="H71">
        <v>0</v>
      </c>
      <c r="I71">
        <v>0</v>
      </c>
      <c r="J71">
        <v>9</v>
      </c>
      <c r="K71">
        <v>25</v>
      </c>
      <c r="L71">
        <v>0</v>
      </c>
      <c r="M71">
        <v>74</v>
      </c>
      <c r="N71">
        <v>2.74</v>
      </c>
      <c r="O71">
        <v>27</v>
      </c>
      <c r="P71">
        <v>0</v>
      </c>
      <c r="Q71">
        <v>0</v>
      </c>
      <c r="R71">
        <v>2.7407407410000002</v>
      </c>
      <c r="S71">
        <v>0.20049505000000001</v>
      </c>
      <c r="T71">
        <v>20.05</v>
      </c>
    </row>
    <row r="72" spans="1:20" x14ac:dyDescent="0.3">
      <c r="A72">
        <v>71</v>
      </c>
      <c r="B72" t="s">
        <v>96</v>
      </c>
      <c r="C72">
        <v>1974</v>
      </c>
      <c r="D72">
        <v>2</v>
      </c>
      <c r="E72" t="s">
        <v>98</v>
      </c>
      <c r="F72" s="1">
        <v>27165</v>
      </c>
      <c r="G72">
        <v>1</v>
      </c>
      <c r="H72">
        <v>0</v>
      </c>
      <c r="I72">
        <v>0</v>
      </c>
      <c r="J72">
        <v>9</v>
      </c>
      <c r="K72">
        <v>25</v>
      </c>
      <c r="L72">
        <v>0</v>
      </c>
      <c r="M72">
        <v>91</v>
      </c>
      <c r="N72">
        <v>3.37</v>
      </c>
      <c r="O72">
        <v>27</v>
      </c>
      <c r="P72">
        <v>0</v>
      </c>
      <c r="Q72">
        <v>0</v>
      </c>
      <c r="R72">
        <v>3.3703703699999998</v>
      </c>
      <c r="S72">
        <v>0.17161016900000001</v>
      </c>
      <c r="T72">
        <v>17.16</v>
      </c>
    </row>
    <row r="73" spans="1:20" x14ac:dyDescent="0.3">
      <c r="A73">
        <v>72</v>
      </c>
      <c r="B73" t="s">
        <v>96</v>
      </c>
      <c r="C73">
        <v>1978</v>
      </c>
      <c r="D73">
        <v>2</v>
      </c>
      <c r="E73" t="s">
        <v>99</v>
      </c>
      <c r="F73" s="1">
        <v>28626</v>
      </c>
      <c r="G73">
        <v>1</v>
      </c>
      <c r="H73">
        <v>0</v>
      </c>
      <c r="I73">
        <v>0</v>
      </c>
      <c r="J73">
        <v>9</v>
      </c>
      <c r="K73">
        <v>25</v>
      </c>
      <c r="L73">
        <v>0</v>
      </c>
      <c r="M73">
        <v>91</v>
      </c>
      <c r="N73">
        <v>3.37</v>
      </c>
      <c r="O73">
        <v>27</v>
      </c>
      <c r="P73">
        <v>0</v>
      </c>
      <c r="Q73">
        <v>0</v>
      </c>
      <c r="R73">
        <v>3.369999886</v>
      </c>
      <c r="S73">
        <v>0.17162471800000001</v>
      </c>
      <c r="T73">
        <v>17.16</v>
      </c>
    </row>
    <row r="74" spans="1:20" x14ac:dyDescent="0.3">
      <c r="A74">
        <v>73</v>
      </c>
      <c r="B74" t="s">
        <v>96</v>
      </c>
      <c r="C74">
        <v>1982</v>
      </c>
      <c r="D74">
        <v>2</v>
      </c>
      <c r="E74" t="s">
        <v>100</v>
      </c>
      <c r="F74" s="1">
        <v>30087</v>
      </c>
      <c r="G74">
        <v>2</v>
      </c>
      <c r="H74">
        <v>0</v>
      </c>
      <c r="I74">
        <v>0</v>
      </c>
      <c r="J74">
        <v>9</v>
      </c>
      <c r="K74">
        <v>25</v>
      </c>
      <c r="L74">
        <v>0</v>
      </c>
      <c r="M74">
        <v>120</v>
      </c>
      <c r="N74">
        <v>4.4400000000000004</v>
      </c>
      <c r="O74">
        <v>27</v>
      </c>
      <c r="P74">
        <v>0</v>
      </c>
      <c r="Q74">
        <v>0</v>
      </c>
      <c r="R74">
        <v>4.4400000569999998</v>
      </c>
      <c r="S74">
        <v>0.13786764600000001</v>
      </c>
      <c r="T74">
        <v>13.79</v>
      </c>
    </row>
    <row r="75" spans="1:20" x14ac:dyDescent="0.3">
      <c r="A75">
        <v>74</v>
      </c>
      <c r="B75" t="s">
        <v>96</v>
      </c>
      <c r="C75">
        <v>1986</v>
      </c>
      <c r="D75">
        <v>2</v>
      </c>
      <c r="E75" t="s">
        <v>101</v>
      </c>
      <c r="F75" s="1">
        <v>31548</v>
      </c>
      <c r="G75">
        <v>2</v>
      </c>
      <c r="H75">
        <v>0</v>
      </c>
      <c r="I75">
        <v>0</v>
      </c>
      <c r="J75">
        <v>9</v>
      </c>
      <c r="K75">
        <v>25</v>
      </c>
      <c r="L75">
        <v>0</v>
      </c>
      <c r="M75">
        <v>120</v>
      </c>
      <c r="N75">
        <v>4</v>
      </c>
      <c r="O75">
        <v>30</v>
      </c>
      <c r="P75">
        <v>0</v>
      </c>
      <c r="Q75">
        <v>0</v>
      </c>
      <c r="R75">
        <v>4</v>
      </c>
      <c r="S75">
        <v>0.15</v>
      </c>
      <c r="T75">
        <v>15</v>
      </c>
    </row>
    <row r="76" spans="1:20" x14ac:dyDescent="0.3">
      <c r="A76">
        <v>75</v>
      </c>
      <c r="B76" t="s">
        <v>96</v>
      </c>
      <c r="C76">
        <v>1990</v>
      </c>
      <c r="D76">
        <v>2</v>
      </c>
      <c r="E76" t="s">
        <v>102</v>
      </c>
      <c r="F76" s="1">
        <v>33009</v>
      </c>
      <c r="G76">
        <v>2</v>
      </c>
      <c r="H76">
        <v>0</v>
      </c>
      <c r="I76">
        <v>0</v>
      </c>
      <c r="J76">
        <v>9</v>
      </c>
      <c r="K76">
        <v>25</v>
      </c>
      <c r="L76">
        <v>0</v>
      </c>
      <c r="M76">
        <v>120</v>
      </c>
      <c r="N76">
        <v>4</v>
      </c>
      <c r="O76">
        <v>30</v>
      </c>
      <c r="P76">
        <v>0</v>
      </c>
      <c r="Q76">
        <v>0</v>
      </c>
      <c r="R76">
        <v>4</v>
      </c>
      <c r="S76">
        <v>0.15</v>
      </c>
      <c r="T76">
        <v>15</v>
      </c>
    </row>
    <row r="77" spans="1:20" x14ac:dyDescent="0.3">
      <c r="A77">
        <v>76</v>
      </c>
      <c r="B77" t="s">
        <v>96</v>
      </c>
      <c r="C77">
        <v>1994</v>
      </c>
      <c r="D77">
        <v>2</v>
      </c>
      <c r="E77" t="s">
        <v>103</v>
      </c>
      <c r="F77" s="1">
        <v>34470</v>
      </c>
      <c r="G77">
        <v>2</v>
      </c>
      <c r="H77">
        <v>0</v>
      </c>
      <c r="I77">
        <v>0</v>
      </c>
      <c r="J77">
        <v>9</v>
      </c>
      <c r="K77">
        <v>25</v>
      </c>
      <c r="L77">
        <v>0</v>
      </c>
      <c r="M77">
        <v>120</v>
      </c>
      <c r="N77">
        <v>4</v>
      </c>
      <c r="O77">
        <v>30</v>
      </c>
      <c r="P77">
        <v>0</v>
      </c>
      <c r="Q77">
        <v>0</v>
      </c>
      <c r="R77">
        <v>4</v>
      </c>
      <c r="S77">
        <v>15</v>
      </c>
      <c r="T77">
        <v>15</v>
      </c>
    </row>
    <row r="78" spans="1:20" x14ac:dyDescent="0.3">
      <c r="A78">
        <v>77</v>
      </c>
      <c r="B78" t="s">
        <v>96</v>
      </c>
      <c r="C78">
        <v>1998</v>
      </c>
      <c r="D78">
        <v>2</v>
      </c>
      <c r="E78" t="s">
        <v>104</v>
      </c>
      <c r="F78" s="1">
        <v>35931</v>
      </c>
      <c r="G78">
        <v>2</v>
      </c>
      <c r="H78">
        <v>0</v>
      </c>
      <c r="I78">
        <v>0</v>
      </c>
      <c r="J78">
        <v>9</v>
      </c>
      <c r="K78">
        <v>25</v>
      </c>
      <c r="L78">
        <v>0</v>
      </c>
      <c r="M78">
        <v>150</v>
      </c>
      <c r="N78">
        <v>5</v>
      </c>
      <c r="O78">
        <v>30</v>
      </c>
      <c r="P78">
        <v>0</v>
      </c>
      <c r="Q78">
        <v>0</v>
      </c>
      <c r="R78">
        <v>4.9699997900000001</v>
      </c>
      <c r="S78">
        <v>0.125628145</v>
      </c>
      <c r="T78">
        <v>12.56</v>
      </c>
    </row>
    <row r="79" spans="1:20" x14ac:dyDescent="0.3">
      <c r="A79">
        <v>78</v>
      </c>
      <c r="B79" t="s">
        <v>96</v>
      </c>
      <c r="C79">
        <v>2002</v>
      </c>
      <c r="D79">
        <v>2</v>
      </c>
      <c r="E79" t="s">
        <v>105</v>
      </c>
      <c r="F79" s="1">
        <v>37392</v>
      </c>
      <c r="G79">
        <v>2</v>
      </c>
      <c r="H79">
        <v>0</v>
      </c>
      <c r="I79">
        <v>0</v>
      </c>
      <c r="J79">
        <v>9</v>
      </c>
      <c r="K79">
        <v>25</v>
      </c>
      <c r="L79">
        <v>0</v>
      </c>
      <c r="M79">
        <v>150</v>
      </c>
      <c r="N79">
        <v>4.6900000000000004</v>
      </c>
      <c r="O79">
        <v>32</v>
      </c>
      <c r="P79">
        <v>0</v>
      </c>
      <c r="Q79">
        <v>0</v>
      </c>
      <c r="R79">
        <v>3.191488981</v>
      </c>
      <c r="S79">
        <v>0.178934026</v>
      </c>
      <c r="T79">
        <v>17.89</v>
      </c>
    </row>
    <row r="80" spans="1:20" x14ac:dyDescent="0.3">
      <c r="A80">
        <v>79</v>
      </c>
      <c r="B80" t="s">
        <v>96</v>
      </c>
      <c r="C80">
        <v>2006</v>
      </c>
      <c r="D80">
        <v>2</v>
      </c>
      <c r="E80" t="s">
        <v>106</v>
      </c>
      <c r="F80" s="1">
        <v>38853</v>
      </c>
      <c r="G80">
        <v>2</v>
      </c>
      <c r="H80">
        <v>0</v>
      </c>
      <c r="I80">
        <v>0</v>
      </c>
      <c r="J80">
        <v>9</v>
      </c>
      <c r="K80">
        <v>25</v>
      </c>
      <c r="L80">
        <v>0</v>
      </c>
      <c r="M80">
        <v>178</v>
      </c>
      <c r="N80">
        <v>5.56</v>
      </c>
      <c r="O80">
        <v>32</v>
      </c>
      <c r="P80">
        <v>0</v>
      </c>
      <c r="Q80">
        <v>0</v>
      </c>
      <c r="R80">
        <v>5.5625</v>
      </c>
      <c r="S80">
        <v>11.42857143</v>
      </c>
      <c r="T80">
        <v>11.43</v>
      </c>
    </row>
    <row r="81" spans="1:20" x14ac:dyDescent="0.3">
      <c r="A81">
        <v>80</v>
      </c>
      <c r="B81" t="s">
        <v>96</v>
      </c>
      <c r="C81">
        <v>2010</v>
      </c>
      <c r="D81">
        <v>2</v>
      </c>
      <c r="E81" t="s">
        <v>107</v>
      </c>
      <c r="F81" s="1">
        <v>40314</v>
      </c>
      <c r="G81">
        <v>2</v>
      </c>
      <c r="H81">
        <v>0</v>
      </c>
      <c r="I81">
        <v>0</v>
      </c>
      <c r="J81">
        <v>9</v>
      </c>
      <c r="K81">
        <v>25</v>
      </c>
      <c r="L81">
        <v>0</v>
      </c>
      <c r="M81">
        <v>183</v>
      </c>
      <c r="N81">
        <v>5.72</v>
      </c>
      <c r="O81">
        <v>32</v>
      </c>
      <c r="P81">
        <v>0</v>
      </c>
      <c r="Q81">
        <v>0</v>
      </c>
      <c r="R81">
        <v>5.71875</v>
      </c>
      <c r="S81">
        <v>11.1627907</v>
      </c>
      <c r="T81">
        <v>11.16</v>
      </c>
    </row>
    <row r="82" spans="1:20" x14ac:dyDescent="0.3">
      <c r="A82">
        <v>81</v>
      </c>
      <c r="B82" t="s">
        <v>108</v>
      </c>
      <c r="C82">
        <v>1979</v>
      </c>
      <c r="D82">
        <v>2</v>
      </c>
      <c r="E82" t="s">
        <v>109</v>
      </c>
      <c r="F82" s="1">
        <v>28974</v>
      </c>
      <c r="G82">
        <v>1</v>
      </c>
      <c r="H82">
        <v>0</v>
      </c>
      <c r="I82">
        <v>0</v>
      </c>
      <c r="J82">
        <v>9</v>
      </c>
      <c r="K82">
        <v>13</v>
      </c>
      <c r="L82">
        <v>0</v>
      </c>
      <c r="M82">
        <v>69</v>
      </c>
      <c r="N82">
        <v>2.85</v>
      </c>
      <c r="O82">
        <v>20</v>
      </c>
      <c r="P82">
        <v>12</v>
      </c>
      <c r="Q82">
        <v>0.5</v>
      </c>
      <c r="R82">
        <v>3.2857139110000002</v>
      </c>
      <c r="S82">
        <v>0.17500001500000001</v>
      </c>
      <c r="T82">
        <v>50</v>
      </c>
    </row>
    <row r="83" spans="1:20" x14ac:dyDescent="0.3">
      <c r="A83">
        <v>82</v>
      </c>
      <c r="B83" t="s">
        <v>108</v>
      </c>
      <c r="C83">
        <v>1984</v>
      </c>
      <c r="D83">
        <v>2</v>
      </c>
      <c r="E83" t="s">
        <v>110</v>
      </c>
      <c r="F83" s="1">
        <v>30710</v>
      </c>
      <c r="G83">
        <v>1</v>
      </c>
      <c r="H83">
        <v>0</v>
      </c>
      <c r="I83">
        <v>0</v>
      </c>
      <c r="J83">
        <v>9</v>
      </c>
      <c r="K83">
        <v>13</v>
      </c>
      <c r="L83">
        <v>0</v>
      </c>
      <c r="M83">
        <v>71</v>
      </c>
      <c r="N83">
        <v>2.95</v>
      </c>
      <c r="O83">
        <v>20</v>
      </c>
      <c r="P83">
        <v>12</v>
      </c>
      <c r="Q83">
        <v>0.5</v>
      </c>
      <c r="R83">
        <v>3.3809518810000001</v>
      </c>
      <c r="S83">
        <v>0.17119567199999999</v>
      </c>
      <c r="T83">
        <v>50</v>
      </c>
    </row>
    <row r="84" spans="1:20" x14ac:dyDescent="0.3">
      <c r="A84">
        <v>83</v>
      </c>
      <c r="B84" t="s">
        <v>108</v>
      </c>
      <c r="C84">
        <v>1986</v>
      </c>
      <c r="D84">
        <v>2</v>
      </c>
      <c r="E84" t="s">
        <v>111</v>
      </c>
      <c r="F84" s="1">
        <v>31567</v>
      </c>
      <c r="G84">
        <v>1</v>
      </c>
      <c r="H84">
        <v>0</v>
      </c>
      <c r="I84">
        <v>0</v>
      </c>
      <c r="J84">
        <v>9</v>
      </c>
      <c r="K84">
        <v>13</v>
      </c>
      <c r="L84">
        <v>0</v>
      </c>
      <c r="M84">
        <v>71</v>
      </c>
      <c r="N84">
        <v>2.95</v>
      </c>
      <c r="O84">
        <v>20</v>
      </c>
      <c r="P84">
        <v>12</v>
      </c>
      <c r="Q84">
        <v>0</v>
      </c>
      <c r="R84">
        <v>3.3809518810000001</v>
      </c>
      <c r="S84">
        <v>0.17119567199999999</v>
      </c>
      <c r="T84">
        <v>17.12</v>
      </c>
    </row>
    <row r="85" spans="1:20" x14ac:dyDescent="0.3">
      <c r="A85">
        <v>84</v>
      </c>
      <c r="B85" t="s">
        <v>108</v>
      </c>
      <c r="C85">
        <v>1988</v>
      </c>
      <c r="D85">
        <v>2</v>
      </c>
      <c r="E85" t="s">
        <v>112</v>
      </c>
      <c r="F85" s="1">
        <v>32173</v>
      </c>
      <c r="G85">
        <v>1</v>
      </c>
      <c r="H85">
        <v>0</v>
      </c>
      <c r="I85">
        <v>0</v>
      </c>
      <c r="J85">
        <v>9</v>
      </c>
      <c r="K85">
        <v>13</v>
      </c>
      <c r="L85">
        <v>0</v>
      </c>
      <c r="M85">
        <v>71</v>
      </c>
      <c r="N85">
        <v>2.95</v>
      </c>
      <c r="O85">
        <v>20</v>
      </c>
      <c r="P85">
        <v>12</v>
      </c>
      <c r="Q85">
        <v>0.5</v>
      </c>
      <c r="R85">
        <v>3.3809518810000001</v>
      </c>
      <c r="S85">
        <v>0.17119567199999999</v>
      </c>
      <c r="T85">
        <v>50</v>
      </c>
    </row>
    <row r="86" spans="1:20" x14ac:dyDescent="0.3">
      <c r="A86">
        <v>85</v>
      </c>
      <c r="B86" t="s">
        <v>108</v>
      </c>
      <c r="C86">
        <v>1990</v>
      </c>
      <c r="D86">
        <v>2</v>
      </c>
      <c r="E86" t="s">
        <v>113</v>
      </c>
      <c r="F86" s="1">
        <v>33041</v>
      </c>
      <c r="G86">
        <v>1</v>
      </c>
      <c r="H86">
        <v>0</v>
      </c>
      <c r="I86">
        <v>0</v>
      </c>
      <c r="J86">
        <v>9</v>
      </c>
      <c r="K86">
        <v>13</v>
      </c>
      <c r="L86">
        <v>0</v>
      </c>
      <c r="M86">
        <v>72</v>
      </c>
      <c r="N86">
        <v>3</v>
      </c>
      <c r="O86">
        <v>20</v>
      </c>
      <c r="P86">
        <v>12</v>
      </c>
      <c r="Q86">
        <v>0</v>
      </c>
      <c r="R86">
        <v>3.2727270129999999</v>
      </c>
      <c r="S86">
        <v>0.175531926</v>
      </c>
      <c r="T86">
        <v>17.55</v>
      </c>
    </row>
    <row r="87" spans="1:20" x14ac:dyDescent="0.3">
      <c r="A87">
        <v>86</v>
      </c>
      <c r="B87" t="s">
        <v>108</v>
      </c>
      <c r="C87">
        <v>1992</v>
      </c>
      <c r="D87">
        <v>2</v>
      </c>
      <c r="E87" t="s">
        <v>114</v>
      </c>
      <c r="F87" s="1">
        <v>33741</v>
      </c>
      <c r="G87">
        <v>1</v>
      </c>
      <c r="H87">
        <v>0</v>
      </c>
      <c r="I87">
        <v>0</v>
      </c>
      <c r="J87">
        <v>9</v>
      </c>
      <c r="K87">
        <v>13</v>
      </c>
      <c r="L87">
        <v>0</v>
      </c>
      <c r="M87">
        <v>77</v>
      </c>
      <c r="N87">
        <v>3.25</v>
      </c>
      <c r="O87">
        <v>20</v>
      </c>
      <c r="P87">
        <v>12</v>
      </c>
      <c r="Q87">
        <v>0</v>
      </c>
      <c r="R87">
        <v>3.5</v>
      </c>
      <c r="S87">
        <v>0.16666666699999999</v>
      </c>
      <c r="T87">
        <v>16.670000000000002</v>
      </c>
    </row>
    <row r="88" spans="1:20" x14ac:dyDescent="0.3">
      <c r="A88">
        <v>87</v>
      </c>
      <c r="B88" t="s">
        <v>108</v>
      </c>
      <c r="C88">
        <v>1994</v>
      </c>
      <c r="D88">
        <v>2</v>
      </c>
      <c r="E88" t="s">
        <v>115</v>
      </c>
      <c r="F88" s="1">
        <v>34455</v>
      </c>
      <c r="G88">
        <v>1</v>
      </c>
      <c r="H88">
        <v>0</v>
      </c>
      <c r="I88">
        <v>0</v>
      </c>
      <c r="J88">
        <v>9</v>
      </c>
      <c r="K88">
        <v>13</v>
      </c>
      <c r="L88">
        <v>0</v>
      </c>
      <c r="M88">
        <v>77</v>
      </c>
      <c r="N88">
        <v>3.25</v>
      </c>
      <c r="O88">
        <v>20</v>
      </c>
      <c r="P88">
        <v>12</v>
      </c>
      <c r="Q88">
        <v>0</v>
      </c>
      <c r="R88">
        <v>3.6666666669999999</v>
      </c>
      <c r="S88">
        <v>0.16071428600000001</v>
      </c>
      <c r="T88">
        <v>16.07</v>
      </c>
    </row>
    <row r="89" spans="1:20" x14ac:dyDescent="0.3">
      <c r="A89">
        <v>88</v>
      </c>
      <c r="B89" t="s">
        <v>108</v>
      </c>
      <c r="C89">
        <v>1996</v>
      </c>
      <c r="D89">
        <v>2</v>
      </c>
      <c r="E89" t="s">
        <v>116</v>
      </c>
      <c r="F89" s="1">
        <v>35204</v>
      </c>
      <c r="G89">
        <v>1</v>
      </c>
      <c r="H89">
        <v>0</v>
      </c>
      <c r="I89">
        <v>0</v>
      </c>
      <c r="J89">
        <v>9</v>
      </c>
      <c r="K89">
        <v>13</v>
      </c>
      <c r="L89">
        <v>0</v>
      </c>
      <c r="M89">
        <v>82</v>
      </c>
      <c r="N89">
        <v>3.5</v>
      </c>
      <c r="O89">
        <v>20</v>
      </c>
      <c r="P89">
        <v>12</v>
      </c>
      <c r="Q89">
        <v>0</v>
      </c>
      <c r="R89">
        <v>3.7272729870000001</v>
      </c>
      <c r="S89">
        <v>0.15865383699999999</v>
      </c>
      <c r="T89">
        <v>15.87</v>
      </c>
    </row>
    <row r="90" spans="1:20" x14ac:dyDescent="0.3">
      <c r="A90">
        <v>89</v>
      </c>
      <c r="B90" t="s">
        <v>108</v>
      </c>
      <c r="C90">
        <v>1998</v>
      </c>
      <c r="D90">
        <v>2</v>
      </c>
      <c r="E90" t="s">
        <v>117</v>
      </c>
      <c r="F90" s="1">
        <v>35946</v>
      </c>
      <c r="G90">
        <v>2</v>
      </c>
      <c r="H90">
        <v>0</v>
      </c>
      <c r="I90">
        <v>0</v>
      </c>
      <c r="J90">
        <v>9</v>
      </c>
      <c r="K90">
        <v>25</v>
      </c>
      <c r="L90">
        <v>0</v>
      </c>
      <c r="M90">
        <v>120</v>
      </c>
      <c r="N90">
        <v>5</v>
      </c>
      <c r="O90">
        <v>20</v>
      </c>
      <c r="P90">
        <v>20</v>
      </c>
      <c r="Q90">
        <v>0</v>
      </c>
      <c r="R90">
        <v>5.6818180079999996</v>
      </c>
      <c r="S90">
        <v>0.11224490099999999</v>
      </c>
      <c r="T90">
        <v>11.22</v>
      </c>
    </row>
    <row r="91" spans="1:20" x14ac:dyDescent="0.3">
      <c r="A91">
        <v>90</v>
      </c>
      <c r="B91" t="s">
        <v>108</v>
      </c>
      <c r="C91">
        <v>2002</v>
      </c>
      <c r="D91">
        <v>2</v>
      </c>
      <c r="E91" t="s">
        <v>118</v>
      </c>
      <c r="F91" s="1">
        <v>37549</v>
      </c>
      <c r="G91">
        <v>2</v>
      </c>
      <c r="H91">
        <v>0</v>
      </c>
      <c r="I91">
        <v>0</v>
      </c>
      <c r="J91">
        <v>9</v>
      </c>
      <c r="K91">
        <v>25</v>
      </c>
      <c r="L91">
        <v>0</v>
      </c>
      <c r="M91">
        <v>99</v>
      </c>
      <c r="N91">
        <v>4.5</v>
      </c>
      <c r="O91">
        <v>22</v>
      </c>
      <c r="P91">
        <v>0</v>
      </c>
      <c r="Q91">
        <v>0</v>
      </c>
      <c r="R91">
        <v>5.6818180079999996</v>
      </c>
      <c r="S91">
        <v>0.11224490099999999</v>
      </c>
      <c r="T91">
        <v>11.22</v>
      </c>
    </row>
    <row r="92" spans="1:20" x14ac:dyDescent="0.3">
      <c r="A92">
        <v>91</v>
      </c>
      <c r="B92" t="s">
        <v>108</v>
      </c>
      <c r="C92">
        <v>2006</v>
      </c>
      <c r="D92">
        <v>2</v>
      </c>
      <c r="E92" t="s">
        <v>119</v>
      </c>
      <c r="F92" s="1">
        <v>39005</v>
      </c>
      <c r="G92">
        <v>2</v>
      </c>
      <c r="H92">
        <v>0</v>
      </c>
      <c r="I92">
        <v>0</v>
      </c>
      <c r="J92">
        <v>9</v>
      </c>
      <c r="K92">
        <v>25</v>
      </c>
      <c r="L92">
        <v>0</v>
      </c>
      <c r="M92">
        <v>99</v>
      </c>
      <c r="N92">
        <v>4.5</v>
      </c>
      <c r="O92">
        <v>22</v>
      </c>
      <c r="P92">
        <v>0</v>
      </c>
      <c r="Q92">
        <v>0</v>
      </c>
      <c r="R92">
        <v>5.6818180079999996</v>
      </c>
      <c r="S92">
        <v>0.11224490099999999</v>
      </c>
      <c r="T92">
        <v>11.22</v>
      </c>
    </row>
    <row r="93" spans="1:20" x14ac:dyDescent="0.3">
      <c r="A93">
        <v>92</v>
      </c>
      <c r="B93" t="s">
        <v>108</v>
      </c>
      <c r="C93">
        <v>2009</v>
      </c>
      <c r="D93">
        <v>2</v>
      </c>
      <c r="E93" t="s">
        <v>120</v>
      </c>
      <c r="F93" s="1">
        <v>39929</v>
      </c>
      <c r="G93">
        <v>3</v>
      </c>
      <c r="H93">
        <v>0</v>
      </c>
      <c r="I93">
        <v>0</v>
      </c>
      <c r="J93">
        <v>9</v>
      </c>
      <c r="K93">
        <v>25</v>
      </c>
      <c r="L93">
        <v>26</v>
      </c>
      <c r="M93">
        <v>124</v>
      </c>
      <c r="N93">
        <v>4.29</v>
      </c>
      <c r="O93">
        <v>24</v>
      </c>
      <c r="P93">
        <v>21</v>
      </c>
      <c r="Q93">
        <v>0</v>
      </c>
      <c r="R93">
        <v>4.96</v>
      </c>
      <c r="S93">
        <v>0.12583892599999999</v>
      </c>
      <c r="T93">
        <v>12.58</v>
      </c>
    </row>
    <row r="94" spans="1:20" x14ac:dyDescent="0.3">
      <c r="A94">
        <v>93</v>
      </c>
      <c r="B94" t="s">
        <v>108</v>
      </c>
      <c r="C94">
        <v>2013</v>
      </c>
      <c r="D94">
        <v>2</v>
      </c>
      <c r="E94" t="s">
        <v>121</v>
      </c>
      <c r="F94" s="1">
        <v>41322</v>
      </c>
      <c r="G94">
        <v>3</v>
      </c>
      <c r="H94">
        <v>0</v>
      </c>
      <c r="I94">
        <v>0</v>
      </c>
      <c r="J94">
        <v>9</v>
      </c>
      <c r="K94">
        <v>25</v>
      </c>
      <c r="L94">
        <v>26</v>
      </c>
      <c r="M94">
        <v>137</v>
      </c>
      <c r="N94">
        <v>3.74</v>
      </c>
      <c r="O94">
        <v>31</v>
      </c>
      <c r="P94">
        <v>21</v>
      </c>
      <c r="Q94">
        <v>0</v>
      </c>
      <c r="R94">
        <v>1.141666667</v>
      </c>
      <c r="S94">
        <v>0.35019455300000002</v>
      </c>
      <c r="T94">
        <v>35.020000000000003</v>
      </c>
    </row>
    <row r="95" spans="1:20" x14ac:dyDescent="0.3">
      <c r="A95">
        <v>94</v>
      </c>
      <c r="B95" t="s">
        <v>122</v>
      </c>
      <c r="C95">
        <v>1985</v>
      </c>
      <c r="D95">
        <v>2</v>
      </c>
      <c r="E95" t="s">
        <v>123</v>
      </c>
      <c r="F95" s="1">
        <v>31137</v>
      </c>
      <c r="G95">
        <v>1</v>
      </c>
      <c r="H95">
        <v>0</v>
      </c>
      <c r="I95">
        <v>0</v>
      </c>
      <c r="J95">
        <v>9</v>
      </c>
      <c r="K95">
        <v>13</v>
      </c>
      <c r="L95">
        <v>0</v>
      </c>
      <c r="M95">
        <v>60</v>
      </c>
      <c r="N95">
        <v>4.29</v>
      </c>
      <c r="O95">
        <v>14</v>
      </c>
      <c r="P95">
        <v>0</v>
      </c>
      <c r="Q95">
        <v>0</v>
      </c>
      <c r="R95">
        <v>4.2857141490000004</v>
      </c>
      <c r="S95">
        <v>0.14189189599999999</v>
      </c>
      <c r="T95">
        <v>14.19</v>
      </c>
    </row>
    <row r="96" spans="1:20" x14ac:dyDescent="0.3">
      <c r="A96">
        <v>95</v>
      </c>
      <c r="B96" t="s">
        <v>122</v>
      </c>
      <c r="C96">
        <v>1988</v>
      </c>
      <c r="D96">
        <v>2</v>
      </c>
      <c r="E96" t="s">
        <v>124</v>
      </c>
      <c r="F96" s="1">
        <v>32222</v>
      </c>
      <c r="G96">
        <v>1</v>
      </c>
      <c r="H96">
        <v>0</v>
      </c>
      <c r="I96">
        <v>0</v>
      </c>
      <c r="J96">
        <v>9</v>
      </c>
      <c r="K96">
        <v>13</v>
      </c>
      <c r="L96">
        <v>0</v>
      </c>
      <c r="M96">
        <v>60</v>
      </c>
      <c r="N96">
        <v>4.29</v>
      </c>
      <c r="O96">
        <v>14</v>
      </c>
      <c r="P96">
        <v>0</v>
      </c>
      <c r="Q96">
        <v>0</v>
      </c>
      <c r="R96">
        <v>4.2857141490000004</v>
      </c>
      <c r="S96">
        <v>0.14189189599999999</v>
      </c>
      <c r="T96">
        <v>14.19</v>
      </c>
    </row>
    <row r="97" spans="1:20" x14ac:dyDescent="0.3">
      <c r="A97">
        <v>96</v>
      </c>
      <c r="B97" t="s">
        <v>122</v>
      </c>
      <c r="C97">
        <v>1991</v>
      </c>
      <c r="D97">
        <v>2</v>
      </c>
      <c r="E97" t="s">
        <v>125</v>
      </c>
      <c r="F97" s="1">
        <v>33307</v>
      </c>
      <c r="G97">
        <v>1</v>
      </c>
      <c r="H97">
        <v>0</v>
      </c>
      <c r="I97">
        <v>0</v>
      </c>
      <c r="J97">
        <v>9</v>
      </c>
      <c r="K97">
        <v>13</v>
      </c>
      <c r="L97">
        <v>0</v>
      </c>
      <c r="M97">
        <v>84</v>
      </c>
      <c r="N97">
        <v>4.57</v>
      </c>
      <c r="O97">
        <v>14</v>
      </c>
      <c r="P97">
        <v>20</v>
      </c>
      <c r="Q97">
        <v>0</v>
      </c>
      <c r="R97">
        <v>5.5999999049999998</v>
      </c>
      <c r="S97">
        <v>0.113636365</v>
      </c>
      <c r="T97">
        <v>11.36</v>
      </c>
    </row>
    <row r="98" spans="1:20" x14ac:dyDescent="0.3">
      <c r="A98">
        <v>97</v>
      </c>
      <c r="B98" t="s">
        <v>122</v>
      </c>
      <c r="C98">
        <v>1994</v>
      </c>
      <c r="D98">
        <v>2</v>
      </c>
      <c r="E98" t="s">
        <v>126</v>
      </c>
      <c r="F98" s="1">
        <v>34413</v>
      </c>
      <c r="G98">
        <v>1</v>
      </c>
      <c r="H98">
        <v>0</v>
      </c>
      <c r="I98">
        <v>0</v>
      </c>
      <c r="J98">
        <v>9</v>
      </c>
      <c r="K98">
        <v>13</v>
      </c>
      <c r="L98">
        <v>0</v>
      </c>
      <c r="M98">
        <v>84</v>
      </c>
      <c r="N98">
        <v>4.57</v>
      </c>
      <c r="O98">
        <v>14</v>
      </c>
      <c r="P98">
        <v>20</v>
      </c>
      <c r="Q98">
        <v>0</v>
      </c>
      <c r="R98">
        <v>5.5999999049999998</v>
      </c>
      <c r="S98">
        <v>0.113636365</v>
      </c>
      <c r="T98">
        <v>11.36</v>
      </c>
    </row>
    <row r="99" spans="1:20" x14ac:dyDescent="0.3">
      <c r="A99">
        <v>98</v>
      </c>
      <c r="B99" t="s">
        <v>122</v>
      </c>
      <c r="C99">
        <v>1997</v>
      </c>
      <c r="D99">
        <v>2</v>
      </c>
      <c r="E99" t="s">
        <v>127</v>
      </c>
      <c r="F99" s="1">
        <v>35505</v>
      </c>
      <c r="G99">
        <v>1</v>
      </c>
      <c r="H99">
        <v>0</v>
      </c>
      <c r="I99">
        <v>0</v>
      </c>
      <c r="J99">
        <v>9</v>
      </c>
      <c r="K99">
        <v>13</v>
      </c>
      <c r="L99">
        <v>0</v>
      </c>
      <c r="M99">
        <v>84</v>
      </c>
      <c r="N99">
        <v>4.57</v>
      </c>
      <c r="O99">
        <v>14</v>
      </c>
      <c r="P99">
        <v>20</v>
      </c>
      <c r="Q99">
        <v>0</v>
      </c>
      <c r="R99">
        <v>5.5999999049999998</v>
      </c>
      <c r="S99">
        <v>0.113636365</v>
      </c>
      <c r="T99">
        <v>11.36</v>
      </c>
    </row>
    <row r="100" spans="1:20" x14ac:dyDescent="0.3">
      <c r="A100">
        <v>99</v>
      </c>
      <c r="B100" t="s">
        <v>122</v>
      </c>
      <c r="C100">
        <v>2000</v>
      </c>
      <c r="D100">
        <v>2</v>
      </c>
      <c r="E100" t="s">
        <v>128</v>
      </c>
      <c r="F100" s="1">
        <v>36597</v>
      </c>
      <c r="G100">
        <v>1</v>
      </c>
      <c r="H100">
        <v>0</v>
      </c>
      <c r="I100">
        <v>0</v>
      </c>
      <c r="J100">
        <v>9</v>
      </c>
      <c r="K100">
        <v>13</v>
      </c>
      <c r="L100">
        <v>0</v>
      </c>
      <c r="M100">
        <v>84</v>
      </c>
      <c r="N100">
        <v>4.57</v>
      </c>
      <c r="O100">
        <v>14</v>
      </c>
      <c r="P100">
        <v>20</v>
      </c>
      <c r="Q100">
        <v>0</v>
      </c>
      <c r="R100">
        <v>5.5999999049999998</v>
      </c>
      <c r="S100">
        <v>0.113636365</v>
      </c>
      <c r="T100">
        <v>11.36</v>
      </c>
    </row>
    <row r="101" spans="1:20" x14ac:dyDescent="0.3">
      <c r="A101">
        <v>100</v>
      </c>
      <c r="B101" t="s">
        <v>122</v>
      </c>
      <c r="C101">
        <v>2003</v>
      </c>
      <c r="D101">
        <v>2</v>
      </c>
      <c r="E101" t="s">
        <v>129</v>
      </c>
      <c r="F101" s="1">
        <v>37696</v>
      </c>
      <c r="G101">
        <v>1</v>
      </c>
      <c r="H101">
        <v>0</v>
      </c>
      <c r="I101">
        <v>0</v>
      </c>
      <c r="J101">
        <v>9</v>
      </c>
      <c r="K101">
        <v>13</v>
      </c>
      <c r="L101">
        <v>0</v>
      </c>
      <c r="M101">
        <v>84</v>
      </c>
      <c r="N101">
        <v>4.57</v>
      </c>
      <c r="O101">
        <v>14</v>
      </c>
      <c r="P101">
        <v>20</v>
      </c>
      <c r="Q101">
        <v>0</v>
      </c>
      <c r="R101">
        <v>5.5999999049999998</v>
      </c>
      <c r="S101">
        <v>0.113636365</v>
      </c>
      <c r="T101">
        <v>11.36</v>
      </c>
    </row>
    <row r="102" spans="1:20" x14ac:dyDescent="0.3">
      <c r="A102">
        <v>101</v>
      </c>
      <c r="B102" t="s">
        <v>122</v>
      </c>
      <c r="C102">
        <v>2006</v>
      </c>
      <c r="D102">
        <v>2</v>
      </c>
      <c r="E102" t="s">
        <v>130</v>
      </c>
      <c r="F102" s="1">
        <v>38788</v>
      </c>
      <c r="G102">
        <v>1</v>
      </c>
      <c r="H102">
        <v>0</v>
      </c>
      <c r="I102">
        <v>0</v>
      </c>
      <c r="J102">
        <v>9</v>
      </c>
      <c r="K102">
        <v>13</v>
      </c>
      <c r="L102">
        <v>0</v>
      </c>
      <c r="M102">
        <v>84</v>
      </c>
      <c r="N102">
        <v>6</v>
      </c>
      <c r="O102">
        <v>14</v>
      </c>
      <c r="P102">
        <v>0</v>
      </c>
      <c r="Q102">
        <v>0</v>
      </c>
      <c r="R102">
        <v>5.5999999049999998</v>
      </c>
      <c r="S102">
        <v>0.113636365</v>
      </c>
      <c r="T102">
        <v>11.36</v>
      </c>
    </row>
    <row r="103" spans="1:20" x14ac:dyDescent="0.3">
      <c r="A103">
        <v>102</v>
      </c>
      <c r="B103" t="s">
        <v>122</v>
      </c>
      <c r="C103">
        <v>2009</v>
      </c>
      <c r="D103">
        <v>2</v>
      </c>
      <c r="E103" t="s">
        <v>131</v>
      </c>
      <c r="F103" s="1">
        <v>39831</v>
      </c>
      <c r="G103">
        <v>1</v>
      </c>
      <c r="H103">
        <v>0</v>
      </c>
      <c r="I103">
        <v>0</v>
      </c>
      <c r="J103">
        <v>9</v>
      </c>
      <c r="K103">
        <v>13</v>
      </c>
      <c r="L103">
        <v>0</v>
      </c>
      <c r="M103">
        <v>84</v>
      </c>
      <c r="N103">
        <v>6</v>
      </c>
      <c r="O103">
        <v>14</v>
      </c>
      <c r="P103">
        <v>0</v>
      </c>
      <c r="Q103">
        <v>0</v>
      </c>
      <c r="R103">
        <v>5.5999999049999998</v>
      </c>
      <c r="S103">
        <v>0.113636365</v>
      </c>
      <c r="T103">
        <v>11.36</v>
      </c>
    </row>
    <row r="104" spans="1:20" x14ac:dyDescent="0.3">
      <c r="A104">
        <v>103</v>
      </c>
      <c r="B104" t="s">
        <v>122</v>
      </c>
      <c r="C104">
        <v>2012</v>
      </c>
      <c r="D104">
        <v>2</v>
      </c>
      <c r="E104" t="s">
        <v>132</v>
      </c>
      <c r="F104" s="1">
        <v>40979</v>
      </c>
      <c r="G104">
        <v>1</v>
      </c>
      <c r="H104">
        <v>0</v>
      </c>
      <c r="I104">
        <v>0</v>
      </c>
      <c r="J104">
        <v>9</v>
      </c>
      <c r="K104">
        <v>13</v>
      </c>
      <c r="L104">
        <v>0</v>
      </c>
      <c r="M104">
        <v>84</v>
      </c>
      <c r="N104">
        <v>6</v>
      </c>
      <c r="O104">
        <v>14</v>
      </c>
      <c r="P104">
        <v>0</v>
      </c>
      <c r="Q104">
        <v>0</v>
      </c>
      <c r="R104">
        <v>5.5999999049999998</v>
      </c>
      <c r="S104">
        <v>0.113636365</v>
      </c>
      <c r="T104">
        <v>11.36</v>
      </c>
    </row>
    <row r="105" spans="1:20" x14ac:dyDescent="0.3">
      <c r="A105">
        <v>104</v>
      </c>
      <c r="B105" t="s">
        <v>122</v>
      </c>
      <c r="C105">
        <v>2015</v>
      </c>
      <c r="D105">
        <v>2</v>
      </c>
      <c r="E105" t="s">
        <v>133</v>
      </c>
      <c r="F105" s="1">
        <v>42090</v>
      </c>
      <c r="G105">
        <v>1</v>
      </c>
      <c r="H105">
        <v>0</v>
      </c>
      <c r="I105">
        <v>0</v>
      </c>
      <c r="J105">
        <v>9</v>
      </c>
      <c r="K105">
        <v>13</v>
      </c>
      <c r="L105">
        <v>0</v>
      </c>
      <c r="M105">
        <v>84</v>
      </c>
      <c r="N105">
        <v>6</v>
      </c>
      <c r="O105">
        <v>14</v>
      </c>
      <c r="P105">
        <v>0</v>
      </c>
      <c r="Q105">
        <v>0</v>
      </c>
      <c r="R105">
        <v>6</v>
      </c>
      <c r="S105">
        <v>0.10714285699999999</v>
      </c>
      <c r="T105">
        <v>10.71</v>
      </c>
    </row>
    <row r="106" spans="1:20" x14ac:dyDescent="0.3">
      <c r="A106">
        <v>105</v>
      </c>
      <c r="B106" t="s">
        <v>134</v>
      </c>
      <c r="C106">
        <v>1970</v>
      </c>
      <c r="D106">
        <v>2</v>
      </c>
      <c r="E106" t="s">
        <v>135</v>
      </c>
      <c r="F106" s="1">
        <v>25628</v>
      </c>
      <c r="G106">
        <v>1</v>
      </c>
      <c r="H106">
        <v>0</v>
      </c>
      <c r="I106">
        <v>0</v>
      </c>
      <c r="J106">
        <v>9</v>
      </c>
      <c r="K106">
        <v>25</v>
      </c>
      <c r="L106">
        <v>0</v>
      </c>
      <c r="M106">
        <v>55</v>
      </c>
      <c r="N106">
        <v>2.5</v>
      </c>
      <c r="O106">
        <v>22</v>
      </c>
      <c r="P106">
        <v>0</v>
      </c>
      <c r="Q106">
        <v>0</v>
      </c>
      <c r="R106">
        <v>2.5</v>
      </c>
      <c r="S106">
        <v>0.21428571399999999</v>
      </c>
      <c r="T106">
        <v>21.43</v>
      </c>
    </row>
    <row r="107" spans="1:20" x14ac:dyDescent="0.3">
      <c r="A107">
        <v>106</v>
      </c>
      <c r="B107" t="s">
        <v>134</v>
      </c>
      <c r="C107">
        <v>1974</v>
      </c>
      <c r="D107">
        <v>2</v>
      </c>
      <c r="E107" t="s">
        <v>136</v>
      </c>
      <c r="F107" s="1">
        <v>27091</v>
      </c>
      <c r="G107">
        <v>1</v>
      </c>
      <c r="H107">
        <v>0</v>
      </c>
      <c r="I107">
        <v>0</v>
      </c>
      <c r="J107">
        <v>9</v>
      </c>
      <c r="K107">
        <v>25</v>
      </c>
      <c r="L107">
        <v>0</v>
      </c>
      <c r="M107">
        <v>60</v>
      </c>
      <c r="N107">
        <v>2.73</v>
      </c>
      <c r="O107">
        <v>22</v>
      </c>
      <c r="P107">
        <v>0</v>
      </c>
      <c r="Q107">
        <v>0</v>
      </c>
      <c r="R107">
        <v>2.7272727269999999</v>
      </c>
      <c r="S107">
        <v>0.20121951199999999</v>
      </c>
      <c r="T107">
        <v>20.12</v>
      </c>
    </row>
    <row r="108" spans="1:20" x14ac:dyDescent="0.3">
      <c r="A108">
        <v>107</v>
      </c>
      <c r="B108" t="s">
        <v>134</v>
      </c>
      <c r="C108">
        <v>1978</v>
      </c>
      <c r="D108">
        <v>2</v>
      </c>
      <c r="E108" t="s">
        <v>137</v>
      </c>
      <c r="F108" s="1">
        <v>28554</v>
      </c>
      <c r="G108">
        <v>1</v>
      </c>
      <c r="H108">
        <v>0</v>
      </c>
      <c r="I108">
        <v>0</v>
      </c>
      <c r="J108">
        <v>9</v>
      </c>
      <c r="K108">
        <v>25</v>
      </c>
      <c r="L108">
        <v>0</v>
      </c>
      <c r="M108">
        <v>61</v>
      </c>
      <c r="N108">
        <v>2.77</v>
      </c>
      <c r="O108">
        <v>22</v>
      </c>
      <c r="P108">
        <v>0</v>
      </c>
      <c r="Q108">
        <v>0</v>
      </c>
      <c r="R108">
        <v>2.7727272730000001</v>
      </c>
      <c r="S108">
        <v>0.19879518099999999</v>
      </c>
      <c r="T108">
        <v>19.88</v>
      </c>
    </row>
    <row r="109" spans="1:20" x14ac:dyDescent="0.3">
      <c r="A109">
        <v>108</v>
      </c>
      <c r="B109" t="s">
        <v>134</v>
      </c>
      <c r="C109">
        <v>1982</v>
      </c>
      <c r="D109">
        <v>4</v>
      </c>
      <c r="E109" t="s">
        <v>138</v>
      </c>
      <c r="F109" s="1">
        <v>30017</v>
      </c>
      <c r="G109">
        <v>1</v>
      </c>
      <c r="H109">
        <v>0</v>
      </c>
      <c r="I109">
        <v>0</v>
      </c>
      <c r="J109">
        <v>9</v>
      </c>
      <c r="K109">
        <v>25</v>
      </c>
      <c r="L109">
        <v>0</v>
      </c>
      <c r="M109">
        <v>66</v>
      </c>
      <c r="N109">
        <v>3</v>
      </c>
      <c r="O109">
        <v>22</v>
      </c>
      <c r="P109">
        <v>0</v>
      </c>
      <c r="Q109">
        <v>0</v>
      </c>
      <c r="R109">
        <v>3</v>
      </c>
      <c r="S109">
        <v>0.1875</v>
      </c>
      <c r="T109">
        <v>18.75</v>
      </c>
    </row>
    <row r="110" spans="1:20" x14ac:dyDescent="0.3">
      <c r="A110">
        <v>109</v>
      </c>
      <c r="B110" t="s">
        <v>134</v>
      </c>
      <c r="C110">
        <v>1985</v>
      </c>
      <c r="D110">
        <v>2</v>
      </c>
      <c r="E110" t="s">
        <v>139</v>
      </c>
      <c r="F110" s="1">
        <v>31354</v>
      </c>
      <c r="G110">
        <v>1</v>
      </c>
      <c r="H110">
        <v>0</v>
      </c>
      <c r="I110">
        <v>0</v>
      </c>
      <c r="J110">
        <v>9</v>
      </c>
      <c r="K110">
        <v>25</v>
      </c>
      <c r="L110">
        <v>0</v>
      </c>
      <c r="M110">
        <v>100</v>
      </c>
      <c r="N110">
        <v>3.26</v>
      </c>
      <c r="O110">
        <v>23</v>
      </c>
      <c r="P110">
        <v>25</v>
      </c>
      <c r="Q110">
        <v>0</v>
      </c>
      <c r="R110">
        <v>4.1666666670000003</v>
      </c>
      <c r="S110">
        <v>0.14516129</v>
      </c>
      <c r="T110">
        <v>14.52</v>
      </c>
    </row>
    <row r="111" spans="1:20" x14ac:dyDescent="0.3">
      <c r="A111">
        <v>110</v>
      </c>
      <c r="B111" t="s">
        <v>134</v>
      </c>
      <c r="C111">
        <v>1990</v>
      </c>
      <c r="D111">
        <v>2</v>
      </c>
      <c r="E111" t="s">
        <v>140</v>
      </c>
      <c r="F111" s="1">
        <v>33188</v>
      </c>
      <c r="G111">
        <v>1</v>
      </c>
      <c r="H111">
        <v>0</v>
      </c>
      <c r="I111">
        <v>0</v>
      </c>
      <c r="J111">
        <v>9</v>
      </c>
      <c r="K111">
        <v>25</v>
      </c>
      <c r="L111">
        <v>0</v>
      </c>
      <c r="M111">
        <v>116</v>
      </c>
      <c r="N111">
        <v>3.87</v>
      </c>
      <c r="O111">
        <v>23</v>
      </c>
      <c r="P111">
        <v>27</v>
      </c>
      <c r="Q111">
        <v>0</v>
      </c>
      <c r="R111">
        <v>4.8333333329999997</v>
      </c>
      <c r="S111">
        <v>0.12857142899999999</v>
      </c>
      <c r="T111">
        <v>12.86</v>
      </c>
    </row>
    <row r="112" spans="1:20" x14ac:dyDescent="0.3">
      <c r="A112">
        <v>111</v>
      </c>
      <c r="B112" t="s">
        <v>134</v>
      </c>
      <c r="C112">
        <v>1994</v>
      </c>
      <c r="D112">
        <v>2</v>
      </c>
      <c r="E112" t="s">
        <v>141</v>
      </c>
      <c r="F112" s="1">
        <v>34560</v>
      </c>
      <c r="G112">
        <v>1</v>
      </c>
      <c r="H112">
        <v>0</v>
      </c>
      <c r="I112">
        <v>0</v>
      </c>
      <c r="J112">
        <v>9</v>
      </c>
      <c r="K112">
        <v>25</v>
      </c>
      <c r="L112">
        <v>0</v>
      </c>
      <c r="M112">
        <v>80</v>
      </c>
      <c r="N112">
        <v>2.78</v>
      </c>
      <c r="O112">
        <v>23</v>
      </c>
      <c r="P112">
        <v>16</v>
      </c>
      <c r="Q112">
        <v>0</v>
      </c>
      <c r="R112">
        <v>3.3333333330000001</v>
      </c>
      <c r="S112">
        <v>0.17307692299999999</v>
      </c>
      <c r="T112">
        <v>17.309999999999999</v>
      </c>
    </row>
    <row r="113" spans="1:20" x14ac:dyDescent="0.3">
      <c r="A113">
        <v>112</v>
      </c>
      <c r="B113" t="s">
        <v>134</v>
      </c>
      <c r="C113">
        <v>1995</v>
      </c>
      <c r="D113">
        <v>2</v>
      </c>
      <c r="E113" t="s">
        <v>142</v>
      </c>
      <c r="F113" s="1">
        <v>35015</v>
      </c>
      <c r="G113">
        <v>1</v>
      </c>
      <c r="H113">
        <v>0</v>
      </c>
      <c r="I113">
        <v>0</v>
      </c>
      <c r="J113">
        <v>9</v>
      </c>
      <c r="K113">
        <v>25</v>
      </c>
      <c r="L113">
        <v>0</v>
      </c>
      <c r="M113">
        <v>80</v>
      </c>
      <c r="N113">
        <v>2.78</v>
      </c>
      <c r="O113">
        <v>23</v>
      </c>
      <c r="P113">
        <v>16</v>
      </c>
      <c r="Q113">
        <v>0</v>
      </c>
      <c r="R113">
        <v>3.3333333330000001</v>
      </c>
      <c r="S113">
        <v>0.17307692299999999</v>
      </c>
      <c r="T113">
        <v>17.309999999999999</v>
      </c>
    </row>
    <row r="114" spans="1:20" x14ac:dyDescent="0.3">
      <c r="A114">
        <v>113</v>
      </c>
      <c r="B114" t="s">
        <v>134</v>
      </c>
      <c r="C114">
        <v>1999</v>
      </c>
      <c r="D114">
        <v>2</v>
      </c>
      <c r="E114" t="s">
        <v>143</v>
      </c>
      <c r="F114" s="1">
        <v>36471</v>
      </c>
      <c r="G114">
        <v>1</v>
      </c>
      <c r="H114">
        <v>0</v>
      </c>
      <c r="I114">
        <v>0</v>
      </c>
      <c r="J114">
        <v>9</v>
      </c>
      <c r="K114">
        <v>25</v>
      </c>
      <c r="L114">
        <v>0</v>
      </c>
      <c r="M114">
        <v>113</v>
      </c>
      <c r="N114">
        <v>3.96</v>
      </c>
      <c r="O114">
        <v>23</v>
      </c>
      <c r="P114">
        <v>22</v>
      </c>
      <c r="Q114">
        <v>0</v>
      </c>
      <c r="R114">
        <v>4.708333015</v>
      </c>
      <c r="S114">
        <v>0.13138686899999999</v>
      </c>
      <c r="T114">
        <v>13.14</v>
      </c>
    </row>
    <row r="115" spans="1:20" x14ac:dyDescent="0.3">
      <c r="A115">
        <v>114</v>
      </c>
      <c r="B115" t="s">
        <v>134</v>
      </c>
      <c r="C115">
        <v>2003</v>
      </c>
      <c r="D115">
        <v>2</v>
      </c>
      <c r="E115" t="s">
        <v>144</v>
      </c>
      <c r="F115" s="1">
        <v>37934</v>
      </c>
      <c r="G115">
        <v>2</v>
      </c>
      <c r="H115">
        <v>0</v>
      </c>
      <c r="I115">
        <v>0</v>
      </c>
      <c r="J115">
        <v>9</v>
      </c>
      <c r="K115">
        <v>25</v>
      </c>
      <c r="L115">
        <v>0</v>
      </c>
      <c r="M115">
        <v>158</v>
      </c>
      <c r="N115">
        <v>5.77</v>
      </c>
      <c r="O115">
        <v>22</v>
      </c>
      <c r="P115">
        <v>31</v>
      </c>
      <c r="Q115">
        <v>0</v>
      </c>
      <c r="R115">
        <v>6.583333015</v>
      </c>
      <c r="S115">
        <v>9.8901103000000004E-2</v>
      </c>
      <c r="T115">
        <v>9.89</v>
      </c>
    </row>
    <row r="116" spans="1:20" x14ac:dyDescent="0.3">
      <c r="A116">
        <v>115</v>
      </c>
      <c r="B116" t="s">
        <v>134</v>
      </c>
      <c r="C116">
        <v>2007</v>
      </c>
      <c r="D116">
        <v>2</v>
      </c>
      <c r="E116" t="s">
        <v>145</v>
      </c>
      <c r="F116" s="1">
        <v>39334</v>
      </c>
      <c r="G116">
        <v>2</v>
      </c>
      <c r="H116">
        <v>0</v>
      </c>
      <c r="I116">
        <v>0</v>
      </c>
      <c r="J116">
        <v>9</v>
      </c>
      <c r="K116">
        <v>25</v>
      </c>
      <c r="L116">
        <v>0</v>
      </c>
      <c r="M116">
        <v>158</v>
      </c>
      <c r="N116">
        <v>5.77</v>
      </c>
      <c r="O116">
        <v>22</v>
      </c>
      <c r="P116">
        <v>31</v>
      </c>
      <c r="Q116">
        <v>0</v>
      </c>
      <c r="R116">
        <v>6.5833333329999997</v>
      </c>
      <c r="S116">
        <v>9.8901099000000006E-2</v>
      </c>
      <c r="T116">
        <v>9.89</v>
      </c>
    </row>
    <row r="117" spans="1:20" x14ac:dyDescent="0.3">
      <c r="A117">
        <v>116</v>
      </c>
      <c r="B117" t="s">
        <v>134</v>
      </c>
      <c r="C117">
        <v>2011</v>
      </c>
      <c r="D117">
        <v>2</v>
      </c>
      <c r="E117" t="s">
        <v>146</v>
      </c>
      <c r="F117" s="1">
        <v>40797</v>
      </c>
      <c r="G117">
        <v>2</v>
      </c>
      <c r="H117">
        <v>0</v>
      </c>
      <c r="I117">
        <v>0</v>
      </c>
      <c r="J117">
        <v>9</v>
      </c>
      <c r="K117">
        <v>25</v>
      </c>
      <c r="L117">
        <v>0</v>
      </c>
      <c r="M117">
        <v>158</v>
      </c>
      <c r="N117">
        <v>5.77</v>
      </c>
      <c r="O117">
        <v>22</v>
      </c>
      <c r="P117">
        <v>31</v>
      </c>
      <c r="Q117">
        <v>0</v>
      </c>
      <c r="R117">
        <v>6.5833333329999997</v>
      </c>
      <c r="S117">
        <v>9.8901099000000006E-2</v>
      </c>
      <c r="T117">
        <v>9.89</v>
      </c>
    </row>
    <row r="118" spans="1:20" x14ac:dyDescent="0.3">
      <c r="A118">
        <v>117</v>
      </c>
      <c r="B118" t="s">
        <v>147</v>
      </c>
      <c r="C118">
        <v>1971</v>
      </c>
      <c r="D118">
        <v>2</v>
      </c>
      <c r="E118" t="s">
        <v>148</v>
      </c>
      <c r="F118" s="1">
        <v>26020</v>
      </c>
      <c r="G118">
        <v>1</v>
      </c>
      <c r="H118">
        <v>0</v>
      </c>
      <c r="I118">
        <v>0</v>
      </c>
      <c r="J118">
        <v>9</v>
      </c>
      <c r="K118">
        <v>13</v>
      </c>
      <c r="L118">
        <v>0</v>
      </c>
      <c r="M118">
        <v>64</v>
      </c>
      <c r="N118" t="s">
        <v>70</v>
      </c>
      <c r="O118" t="s">
        <v>70</v>
      </c>
      <c r="P118">
        <v>0</v>
      </c>
      <c r="Q118">
        <v>0</v>
      </c>
      <c r="R118" t="s">
        <v>70</v>
      </c>
      <c r="S118" t="s">
        <v>70</v>
      </c>
      <c r="T118" t="s">
        <v>70</v>
      </c>
    </row>
    <row r="119" spans="1:20" x14ac:dyDescent="0.3">
      <c r="A119">
        <v>118</v>
      </c>
      <c r="B119" t="s">
        <v>147</v>
      </c>
      <c r="C119">
        <v>1985</v>
      </c>
      <c r="D119">
        <v>2</v>
      </c>
      <c r="E119" t="s">
        <v>149</v>
      </c>
      <c r="F119" s="1">
        <v>31375</v>
      </c>
      <c r="G119">
        <v>2</v>
      </c>
      <c r="H119">
        <v>0</v>
      </c>
      <c r="I119">
        <v>0</v>
      </c>
      <c r="J119">
        <v>9</v>
      </c>
      <c r="K119">
        <v>13</v>
      </c>
      <c r="L119">
        <v>0</v>
      </c>
      <c r="M119">
        <v>134</v>
      </c>
      <c r="N119">
        <v>7.44</v>
      </c>
      <c r="O119">
        <v>18</v>
      </c>
      <c r="P119">
        <v>0</v>
      </c>
      <c r="Q119">
        <v>0</v>
      </c>
      <c r="R119">
        <v>7.4444444440000002</v>
      </c>
      <c r="S119">
        <v>8.8815789000000006E-2</v>
      </c>
      <c r="T119">
        <v>8.8800000000000008</v>
      </c>
    </row>
    <row r="120" spans="1:20" x14ac:dyDescent="0.3">
      <c r="A120">
        <v>119</v>
      </c>
      <c r="B120" t="s">
        <v>147</v>
      </c>
      <c r="C120">
        <v>1989</v>
      </c>
      <c r="D120">
        <v>2</v>
      </c>
      <c r="E120" t="s">
        <v>150</v>
      </c>
      <c r="F120" s="1">
        <v>32838</v>
      </c>
      <c r="G120">
        <v>2</v>
      </c>
      <c r="H120">
        <v>0</v>
      </c>
      <c r="I120">
        <v>0</v>
      </c>
      <c r="J120">
        <v>9</v>
      </c>
      <c r="K120">
        <v>13</v>
      </c>
      <c r="L120">
        <v>0</v>
      </c>
      <c r="M120">
        <v>128</v>
      </c>
      <c r="N120">
        <v>7.11</v>
      </c>
      <c r="O120">
        <v>18</v>
      </c>
      <c r="P120">
        <v>0</v>
      </c>
      <c r="Q120">
        <v>0</v>
      </c>
      <c r="R120">
        <v>7.1100001339999999</v>
      </c>
      <c r="S120">
        <v>9.2478420000000006E-2</v>
      </c>
      <c r="T120">
        <v>9.25</v>
      </c>
    </row>
    <row r="121" spans="1:20" x14ac:dyDescent="0.3">
      <c r="A121">
        <v>120</v>
      </c>
      <c r="B121" t="s">
        <v>147</v>
      </c>
      <c r="C121">
        <v>1993</v>
      </c>
      <c r="D121">
        <v>2</v>
      </c>
      <c r="E121" t="s">
        <v>151</v>
      </c>
      <c r="F121" s="1">
        <v>34301</v>
      </c>
      <c r="G121">
        <v>2</v>
      </c>
      <c r="H121">
        <v>0</v>
      </c>
      <c r="I121">
        <v>0</v>
      </c>
      <c r="J121">
        <v>9</v>
      </c>
      <c r="K121">
        <v>13</v>
      </c>
      <c r="L121">
        <v>0</v>
      </c>
      <c r="M121">
        <v>128</v>
      </c>
      <c r="N121">
        <v>7.11</v>
      </c>
      <c r="O121">
        <v>18</v>
      </c>
      <c r="P121">
        <v>0</v>
      </c>
      <c r="Q121">
        <v>0</v>
      </c>
      <c r="R121">
        <v>7.1100001339999999</v>
      </c>
      <c r="S121">
        <v>9.2478420000000006E-2</v>
      </c>
      <c r="T121">
        <v>9.25</v>
      </c>
    </row>
    <row r="122" spans="1:20" x14ac:dyDescent="0.3">
      <c r="A122">
        <v>121</v>
      </c>
      <c r="B122" t="s">
        <v>147</v>
      </c>
      <c r="C122">
        <v>1997</v>
      </c>
      <c r="D122">
        <v>2</v>
      </c>
      <c r="E122" t="s">
        <v>152</v>
      </c>
      <c r="F122" s="1">
        <v>35764</v>
      </c>
      <c r="G122">
        <v>2</v>
      </c>
      <c r="H122">
        <v>0</v>
      </c>
      <c r="I122">
        <v>0</v>
      </c>
      <c r="J122">
        <v>9</v>
      </c>
      <c r="K122">
        <v>13</v>
      </c>
      <c r="L122">
        <v>0</v>
      </c>
      <c r="M122">
        <v>133</v>
      </c>
      <c r="N122">
        <v>7.39</v>
      </c>
      <c r="O122">
        <v>18</v>
      </c>
      <c r="P122">
        <v>0</v>
      </c>
      <c r="Q122">
        <v>0</v>
      </c>
      <c r="R122">
        <v>7.1100001339999999</v>
      </c>
      <c r="S122">
        <v>9.2478420000000006E-2</v>
      </c>
      <c r="T122">
        <v>9.25</v>
      </c>
    </row>
    <row r="123" spans="1:20" x14ac:dyDescent="0.3">
      <c r="A123">
        <v>122</v>
      </c>
      <c r="B123" t="s">
        <v>147</v>
      </c>
      <c r="C123">
        <v>2001</v>
      </c>
      <c r="D123">
        <v>2</v>
      </c>
      <c r="E123" t="s">
        <v>153</v>
      </c>
      <c r="F123" s="1">
        <v>37220</v>
      </c>
      <c r="G123">
        <v>2</v>
      </c>
      <c r="H123">
        <v>0</v>
      </c>
      <c r="I123">
        <v>0</v>
      </c>
      <c r="J123">
        <v>9</v>
      </c>
      <c r="K123">
        <v>13</v>
      </c>
      <c r="L123">
        <v>0</v>
      </c>
      <c r="M123">
        <v>128</v>
      </c>
      <c r="N123">
        <v>7.11</v>
      </c>
      <c r="O123">
        <v>18</v>
      </c>
      <c r="P123">
        <v>0</v>
      </c>
      <c r="Q123">
        <v>0</v>
      </c>
      <c r="R123">
        <v>7.1111111640000004</v>
      </c>
      <c r="S123">
        <v>9.2465752999999998E-2</v>
      </c>
      <c r="T123">
        <v>9.25</v>
      </c>
    </row>
    <row r="124" spans="1:20" x14ac:dyDescent="0.3">
      <c r="A124">
        <v>123</v>
      </c>
      <c r="B124" t="s">
        <v>147</v>
      </c>
      <c r="C124">
        <v>2005</v>
      </c>
      <c r="D124">
        <v>2</v>
      </c>
      <c r="E124" t="s">
        <v>154</v>
      </c>
      <c r="F124" s="1">
        <v>38683</v>
      </c>
      <c r="G124">
        <v>2</v>
      </c>
      <c r="H124">
        <v>0</v>
      </c>
      <c r="I124">
        <v>0</v>
      </c>
      <c r="J124">
        <v>9</v>
      </c>
      <c r="K124">
        <v>13</v>
      </c>
      <c r="L124">
        <v>0</v>
      </c>
      <c r="M124">
        <v>128</v>
      </c>
      <c r="N124">
        <v>7.11</v>
      </c>
      <c r="O124">
        <v>18</v>
      </c>
      <c r="P124">
        <v>0</v>
      </c>
      <c r="Q124">
        <v>0</v>
      </c>
      <c r="R124">
        <v>7.1111111640000004</v>
      </c>
      <c r="S124">
        <v>9.2465752999999998E-2</v>
      </c>
      <c r="T124">
        <v>9.25</v>
      </c>
    </row>
    <row r="125" spans="1:20" x14ac:dyDescent="0.3">
      <c r="A125">
        <v>124</v>
      </c>
      <c r="B125" t="s">
        <v>147</v>
      </c>
      <c r="C125">
        <v>2009</v>
      </c>
      <c r="D125">
        <v>2</v>
      </c>
      <c r="E125" t="s">
        <v>155</v>
      </c>
      <c r="F125" s="1">
        <v>40146</v>
      </c>
      <c r="G125">
        <v>2</v>
      </c>
      <c r="H125">
        <v>0</v>
      </c>
      <c r="I125">
        <v>0</v>
      </c>
      <c r="J125">
        <v>9</v>
      </c>
      <c r="K125">
        <v>13</v>
      </c>
      <c r="L125">
        <v>0</v>
      </c>
      <c r="M125">
        <v>128</v>
      </c>
      <c r="N125">
        <v>7.11</v>
      </c>
      <c r="O125">
        <v>18</v>
      </c>
      <c r="P125">
        <v>0</v>
      </c>
      <c r="Q125">
        <v>0</v>
      </c>
      <c r="R125">
        <v>7.1111111640000004</v>
      </c>
      <c r="S125">
        <v>9.2465752999999998E-2</v>
      </c>
      <c r="T125">
        <v>9.25</v>
      </c>
    </row>
    <row r="126" spans="1:20" x14ac:dyDescent="0.3">
      <c r="A126">
        <v>125</v>
      </c>
      <c r="B126" t="s">
        <v>147</v>
      </c>
      <c r="C126">
        <v>2013</v>
      </c>
      <c r="D126">
        <v>2</v>
      </c>
      <c r="E126" t="s">
        <v>156</v>
      </c>
      <c r="F126" s="1">
        <v>41602</v>
      </c>
      <c r="G126">
        <v>2</v>
      </c>
      <c r="H126">
        <v>0</v>
      </c>
      <c r="I126">
        <v>0</v>
      </c>
      <c r="J126">
        <v>9</v>
      </c>
      <c r="K126">
        <v>13</v>
      </c>
      <c r="L126">
        <v>0</v>
      </c>
      <c r="M126">
        <v>128</v>
      </c>
      <c r="N126">
        <v>7.11</v>
      </c>
      <c r="O126">
        <v>18</v>
      </c>
      <c r="P126">
        <v>0</v>
      </c>
      <c r="Q126">
        <v>0</v>
      </c>
      <c r="R126">
        <v>7.1111111640000004</v>
      </c>
      <c r="S126">
        <v>9.2465752999999998E-2</v>
      </c>
      <c r="T126">
        <v>9.25</v>
      </c>
    </row>
    <row r="127" spans="1:20" x14ac:dyDescent="0.3">
      <c r="A127">
        <v>126</v>
      </c>
      <c r="B127" t="s">
        <v>157</v>
      </c>
      <c r="C127">
        <v>1997</v>
      </c>
      <c r="D127">
        <v>2</v>
      </c>
      <c r="E127" t="s">
        <v>158</v>
      </c>
      <c r="F127" s="1">
        <v>35617</v>
      </c>
      <c r="G127">
        <v>1</v>
      </c>
      <c r="H127">
        <v>0</v>
      </c>
      <c r="I127">
        <v>0</v>
      </c>
      <c r="J127">
        <v>11</v>
      </c>
      <c r="K127">
        <v>1</v>
      </c>
      <c r="L127">
        <v>13</v>
      </c>
      <c r="M127">
        <v>500</v>
      </c>
      <c r="N127">
        <v>1</v>
      </c>
      <c r="O127">
        <v>300</v>
      </c>
      <c r="P127">
        <v>200</v>
      </c>
      <c r="Q127">
        <v>0.02</v>
      </c>
      <c r="R127">
        <v>1.6393442620000001</v>
      </c>
      <c r="S127">
        <v>0.28416149099999999</v>
      </c>
      <c r="T127">
        <v>28.42</v>
      </c>
    </row>
    <row r="128" spans="1:20" x14ac:dyDescent="0.3">
      <c r="A128">
        <v>127</v>
      </c>
      <c r="B128" t="s">
        <v>157</v>
      </c>
      <c r="C128">
        <v>2000</v>
      </c>
      <c r="D128">
        <v>2</v>
      </c>
      <c r="E128" t="s">
        <v>159</v>
      </c>
      <c r="F128" s="1">
        <v>36709</v>
      </c>
      <c r="G128">
        <v>1</v>
      </c>
      <c r="H128">
        <v>0</v>
      </c>
      <c r="I128">
        <v>0</v>
      </c>
      <c r="J128">
        <v>11</v>
      </c>
      <c r="K128">
        <v>1</v>
      </c>
      <c r="L128">
        <v>13</v>
      </c>
      <c r="M128">
        <v>500</v>
      </c>
      <c r="N128">
        <v>1</v>
      </c>
      <c r="O128">
        <v>300</v>
      </c>
      <c r="P128">
        <v>200</v>
      </c>
      <c r="Q128">
        <v>0.02</v>
      </c>
      <c r="R128">
        <v>100</v>
      </c>
      <c r="S128">
        <v>7.4257430000000003E-3</v>
      </c>
      <c r="T128">
        <v>2</v>
      </c>
    </row>
    <row r="129" spans="1:20" x14ac:dyDescent="0.3">
      <c r="A129">
        <v>128</v>
      </c>
      <c r="B129" t="s">
        <v>157</v>
      </c>
      <c r="C129">
        <v>2003</v>
      </c>
      <c r="D129">
        <v>2</v>
      </c>
      <c r="E129" t="s">
        <v>160</v>
      </c>
      <c r="F129" s="1">
        <v>37808</v>
      </c>
      <c r="G129">
        <v>1</v>
      </c>
      <c r="H129">
        <v>0</v>
      </c>
      <c r="I129">
        <v>0</v>
      </c>
      <c r="J129">
        <v>11</v>
      </c>
      <c r="K129">
        <v>1</v>
      </c>
      <c r="L129">
        <v>13</v>
      </c>
      <c r="M129">
        <v>500</v>
      </c>
      <c r="N129">
        <v>1</v>
      </c>
      <c r="O129">
        <v>300</v>
      </c>
      <c r="P129">
        <v>200</v>
      </c>
      <c r="Q129">
        <v>0.02</v>
      </c>
      <c r="R129">
        <v>100</v>
      </c>
      <c r="S129">
        <v>7.4257430000000003E-3</v>
      </c>
      <c r="T129">
        <v>2</v>
      </c>
    </row>
    <row r="130" spans="1:20" x14ac:dyDescent="0.3">
      <c r="A130">
        <v>129</v>
      </c>
      <c r="B130" t="s">
        <v>157</v>
      </c>
      <c r="C130">
        <v>2006</v>
      </c>
      <c r="D130">
        <v>2</v>
      </c>
      <c r="E130" t="s">
        <v>161</v>
      </c>
      <c r="F130" s="1">
        <v>38900</v>
      </c>
      <c r="G130">
        <v>1</v>
      </c>
      <c r="H130">
        <v>0</v>
      </c>
      <c r="I130">
        <v>0</v>
      </c>
      <c r="J130">
        <v>11</v>
      </c>
      <c r="K130">
        <v>1</v>
      </c>
      <c r="L130">
        <v>13</v>
      </c>
      <c r="M130">
        <v>500</v>
      </c>
      <c r="N130">
        <v>1</v>
      </c>
      <c r="O130">
        <v>300</v>
      </c>
      <c r="P130">
        <v>200</v>
      </c>
      <c r="Q130">
        <v>0.02</v>
      </c>
      <c r="R130">
        <v>100</v>
      </c>
      <c r="S130">
        <v>7.4257430000000003E-3</v>
      </c>
      <c r="T130">
        <v>2</v>
      </c>
    </row>
    <row r="131" spans="1:20" x14ac:dyDescent="0.3">
      <c r="A131">
        <v>130</v>
      </c>
      <c r="B131" t="s">
        <v>157</v>
      </c>
      <c r="C131">
        <v>2009</v>
      </c>
      <c r="D131">
        <v>2</v>
      </c>
      <c r="E131" t="s">
        <v>162</v>
      </c>
      <c r="F131" s="1">
        <v>39999</v>
      </c>
      <c r="G131">
        <v>1</v>
      </c>
      <c r="H131">
        <v>0</v>
      </c>
      <c r="I131">
        <v>0</v>
      </c>
      <c r="J131">
        <v>11</v>
      </c>
      <c r="K131">
        <v>1</v>
      </c>
      <c r="L131">
        <v>13</v>
      </c>
      <c r="M131">
        <v>500</v>
      </c>
      <c r="N131">
        <v>1</v>
      </c>
      <c r="O131">
        <v>300</v>
      </c>
      <c r="P131">
        <v>200</v>
      </c>
      <c r="Q131">
        <v>0.02</v>
      </c>
      <c r="R131">
        <v>100</v>
      </c>
      <c r="S131">
        <v>7.4257430000000003E-3</v>
      </c>
      <c r="T131">
        <v>2</v>
      </c>
    </row>
    <row r="132" spans="1:20" x14ac:dyDescent="0.3">
      <c r="A132">
        <v>131</v>
      </c>
      <c r="B132" t="s">
        <v>157</v>
      </c>
      <c r="C132">
        <v>2012</v>
      </c>
      <c r="D132">
        <v>2</v>
      </c>
      <c r="E132" t="s">
        <v>163</v>
      </c>
      <c r="F132" s="1">
        <v>41091</v>
      </c>
      <c r="G132">
        <v>1</v>
      </c>
      <c r="H132">
        <v>0</v>
      </c>
      <c r="I132">
        <v>0</v>
      </c>
      <c r="J132">
        <v>11</v>
      </c>
      <c r="K132">
        <v>1</v>
      </c>
      <c r="L132">
        <v>13</v>
      </c>
      <c r="M132">
        <v>500</v>
      </c>
      <c r="N132">
        <v>1</v>
      </c>
      <c r="O132">
        <v>300</v>
      </c>
      <c r="P132">
        <v>200</v>
      </c>
      <c r="Q132">
        <v>0.02</v>
      </c>
      <c r="R132">
        <v>100</v>
      </c>
      <c r="S132">
        <v>7.4257430000000003E-3</v>
      </c>
      <c r="T132">
        <v>2</v>
      </c>
    </row>
    <row r="133" spans="1:20" x14ac:dyDescent="0.3">
      <c r="A133">
        <v>132</v>
      </c>
      <c r="B133" t="s">
        <v>157</v>
      </c>
      <c r="C133">
        <v>2015</v>
      </c>
      <c r="D133">
        <v>2</v>
      </c>
      <c r="E133" t="s">
        <v>164</v>
      </c>
      <c r="F133" s="1">
        <v>42162</v>
      </c>
      <c r="G133">
        <v>1</v>
      </c>
      <c r="H133">
        <v>0</v>
      </c>
      <c r="I133">
        <v>0</v>
      </c>
      <c r="J133">
        <v>11</v>
      </c>
      <c r="K133">
        <v>1</v>
      </c>
      <c r="L133">
        <v>13</v>
      </c>
      <c r="M133">
        <v>500</v>
      </c>
      <c r="N133">
        <v>1</v>
      </c>
      <c r="O133">
        <v>300</v>
      </c>
      <c r="P133">
        <v>200</v>
      </c>
      <c r="Q133">
        <v>0.03</v>
      </c>
      <c r="R133">
        <v>100</v>
      </c>
      <c r="S133">
        <v>7.4257430000000003E-3</v>
      </c>
      <c r="T133">
        <v>3</v>
      </c>
    </row>
    <row r="134" spans="1:20" x14ac:dyDescent="0.3">
      <c r="A134">
        <v>133</v>
      </c>
      <c r="B134" t="s">
        <v>165</v>
      </c>
      <c r="C134">
        <v>1990</v>
      </c>
      <c r="D134">
        <v>2</v>
      </c>
      <c r="E134" t="s">
        <v>166</v>
      </c>
      <c r="F134" s="1">
        <v>32929</v>
      </c>
      <c r="G134">
        <v>1</v>
      </c>
      <c r="H134">
        <v>0</v>
      </c>
      <c r="I134">
        <v>0</v>
      </c>
      <c r="J134">
        <v>9</v>
      </c>
      <c r="K134">
        <v>13</v>
      </c>
      <c r="L134">
        <v>0</v>
      </c>
      <c r="M134">
        <v>92</v>
      </c>
      <c r="N134">
        <v>10</v>
      </c>
      <c r="O134">
        <v>9</v>
      </c>
      <c r="P134">
        <v>0</v>
      </c>
      <c r="Q134">
        <v>0</v>
      </c>
      <c r="R134">
        <v>10</v>
      </c>
      <c r="S134">
        <v>6.8181818000000005E-2</v>
      </c>
      <c r="T134">
        <v>6.82</v>
      </c>
    </row>
    <row r="135" spans="1:20" x14ac:dyDescent="0.3">
      <c r="A135">
        <v>134</v>
      </c>
      <c r="B135" t="s">
        <v>165</v>
      </c>
      <c r="C135">
        <v>1996</v>
      </c>
      <c r="D135">
        <v>2</v>
      </c>
      <c r="E135" t="s">
        <v>167</v>
      </c>
      <c r="F135" s="1">
        <v>35358</v>
      </c>
      <c r="G135">
        <v>2</v>
      </c>
      <c r="H135">
        <v>0</v>
      </c>
      <c r="I135">
        <v>0</v>
      </c>
      <c r="J135">
        <v>9</v>
      </c>
      <c r="K135">
        <v>13</v>
      </c>
      <c r="L135">
        <v>13</v>
      </c>
      <c r="M135">
        <v>93</v>
      </c>
      <c r="N135">
        <v>4.375</v>
      </c>
      <c r="O135">
        <v>16</v>
      </c>
      <c r="P135">
        <v>20</v>
      </c>
      <c r="Q135">
        <v>-888</v>
      </c>
      <c r="R135">
        <v>5</v>
      </c>
      <c r="S135">
        <v>0.125</v>
      </c>
      <c r="T135">
        <v>12.5</v>
      </c>
    </row>
    <row r="136" spans="1:20" x14ac:dyDescent="0.3">
      <c r="A136">
        <v>135</v>
      </c>
      <c r="B136" t="s">
        <v>165</v>
      </c>
      <c r="C136">
        <v>2001</v>
      </c>
      <c r="D136">
        <v>2</v>
      </c>
      <c r="E136" t="s">
        <v>168</v>
      </c>
      <c r="F136" s="1">
        <v>37199</v>
      </c>
      <c r="G136">
        <v>2</v>
      </c>
      <c r="H136">
        <v>0</v>
      </c>
      <c r="I136">
        <v>0</v>
      </c>
      <c r="J136">
        <v>9</v>
      </c>
      <c r="K136">
        <v>13</v>
      </c>
      <c r="L136">
        <v>14</v>
      </c>
      <c r="M136">
        <v>92</v>
      </c>
      <c r="N136">
        <v>4.12</v>
      </c>
      <c r="O136">
        <v>17</v>
      </c>
      <c r="P136">
        <v>20</v>
      </c>
      <c r="Q136">
        <v>0</v>
      </c>
      <c r="R136">
        <v>5</v>
      </c>
      <c r="S136">
        <v>0.125</v>
      </c>
      <c r="T136">
        <v>12.5</v>
      </c>
    </row>
    <row r="137" spans="1:20" x14ac:dyDescent="0.3">
      <c r="A137">
        <v>136</v>
      </c>
      <c r="B137" t="s">
        <v>165</v>
      </c>
      <c r="C137">
        <v>2006</v>
      </c>
      <c r="D137">
        <v>2</v>
      </c>
      <c r="E137" t="s">
        <v>169</v>
      </c>
      <c r="F137" s="1">
        <v>39026</v>
      </c>
      <c r="G137">
        <v>2</v>
      </c>
      <c r="H137">
        <v>0</v>
      </c>
      <c r="I137">
        <v>0</v>
      </c>
      <c r="J137">
        <v>9</v>
      </c>
      <c r="K137">
        <v>13</v>
      </c>
      <c r="L137">
        <v>14</v>
      </c>
      <c r="M137">
        <v>91</v>
      </c>
      <c r="N137">
        <v>4.12</v>
      </c>
      <c r="O137">
        <v>17</v>
      </c>
      <c r="P137">
        <v>20</v>
      </c>
      <c r="Q137">
        <v>0</v>
      </c>
      <c r="R137">
        <v>5</v>
      </c>
      <c r="S137">
        <v>0.125</v>
      </c>
      <c r="T137">
        <v>12.5</v>
      </c>
    </row>
    <row r="138" spans="1:20" x14ac:dyDescent="0.3">
      <c r="A138">
        <v>137</v>
      </c>
      <c r="B138" t="s">
        <v>165</v>
      </c>
      <c r="C138">
        <v>2011</v>
      </c>
      <c r="D138">
        <v>2</v>
      </c>
      <c r="E138" t="s">
        <v>170</v>
      </c>
      <c r="F138" s="1">
        <v>40853</v>
      </c>
      <c r="G138">
        <v>2</v>
      </c>
      <c r="H138">
        <v>0</v>
      </c>
      <c r="I138">
        <v>0</v>
      </c>
      <c r="J138">
        <v>9</v>
      </c>
      <c r="K138">
        <v>13</v>
      </c>
      <c r="L138">
        <v>14</v>
      </c>
      <c r="M138">
        <v>92</v>
      </c>
      <c r="N138">
        <v>4.12</v>
      </c>
      <c r="O138">
        <v>17</v>
      </c>
      <c r="P138">
        <v>20</v>
      </c>
      <c r="Q138">
        <v>0</v>
      </c>
      <c r="R138">
        <v>5</v>
      </c>
      <c r="S138">
        <v>0.125</v>
      </c>
      <c r="T138">
        <v>12.5</v>
      </c>
    </row>
    <row r="139" spans="1:20" x14ac:dyDescent="0.3">
      <c r="A139">
        <v>138</v>
      </c>
      <c r="B139" t="s">
        <v>171</v>
      </c>
      <c r="C139">
        <v>1989</v>
      </c>
      <c r="D139">
        <v>2</v>
      </c>
      <c r="E139" t="s">
        <v>172</v>
      </c>
      <c r="F139" s="1">
        <v>32635</v>
      </c>
      <c r="G139">
        <v>1</v>
      </c>
      <c r="H139">
        <v>0</v>
      </c>
      <c r="I139">
        <v>0</v>
      </c>
      <c r="J139">
        <v>9</v>
      </c>
      <c r="K139">
        <v>13</v>
      </c>
      <c r="L139">
        <v>0</v>
      </c>
      <c r="M139">
        <v>67</v>
      </c>
      <c r="N139">
        <v>1.68</v>
      </c>
      <c r="O139">
        <v>40</v>
      </c>
      <c r="P139">
        <v>0</v>
      </c>
      <c r="Q139">
        <v>0.05</v>
      </c>
      <c r="R139">
        <v>1.6799999480000001</v>
      </c>
      <c r="S139">
        <v>0.27985075199999998</v>
      </c>
      <c r="T139">
        <v>50</v>
      </c>
    </row>
    <row r="140" spans="1:20" x14ac:dyDescent="0.3">
      <c r="A140">
        <v>139</v>
      </c>
      <c r="B140" t="s">
        <v>171</v>
      </c>
      <c r="C140">
        <v>1994</v>
      </c>
      <c r="D140">
        <v>2</v>
      </c>
      <c r="E140" t="s">
        <v>173</v>
      </c>
      <c r="F140" s="1">
        <v>34462</v>
      </c>
      <c r="G140">
        <v>1</v>
      </c>
      <c r="H140">
        <v>0</v>
      </c>
      <c r="I140">
        <v>0</v>
      </c>
      <c r="J140">
        <v>9</v>
      </c>
      <c r="K140">
        <v>13</v>
      </c>
      <c r="L140">
        <v>0</v>
      </c>
      <c r="M140">
        <v>72</v>
      </c>
      <c r="N140">
        <v>1.8</v>
      </c>
      <c r="O140">
        <v>40</v>
      </c>
      <c r="P140">
        <v>0</v>
      </c>
      <c r="Q140">
        <v>0.05</v>
      </c>
      <c r="R140">
        <v>1.7749999759999999</v>
      </c>
      <c r="S140">
        <v>0.27027027300000001</v>
      </c>
      <c r="T140">
        <v>50</v>
      </c>
    </row>
    <row r="141" spans="1:20" x14ac:dyDescent="0.3">
      <c r="A141">
        <v>140</v>
      </c>
      <c r="B141" t="s">
        <v>171</v>
      </c>
      <c r="C141">
        <v>1999</v>
      </c>
      <c r="D141">
        <v>2</v>
      </c>
      <c r="E141" t="s">
        <v>174</v>
      </c>
      <c r="F141" s="1">
        <v>36282</v>
      </c>
      <c r="G141">
        <v>1</v>
      </c>
      <c r="H141">
        <v>0</v>
      </c>
      <c r="I141">
        <v>0</v>
      </c>
      <c r="J141">
        <v>9</v>
      </c>
      <c r="K141">
        <v>13</v>
      </c>
      <c r="L141">
        <v>0</v>
      </c>
      <c r="M141">
        <v>71</v>
      </c>
      <c r="N141">
        <v>1.7749999999999999</v>
      </c>
      <c r="O141">
        <v>40</v>
      </c>
      <c r="P141">
        <v>0</v>
      </c>
      <c r="Q141">
        <v>0.05</v>
      </c>
      <c r="R141">
        <v>1.7749999759999999</v>
      </c>
      <c r="S141">
        <v>0.27027027300000001</v>
      </c>
      <c r="T141">
        <v>50</v>
      </c>
    </row>
    <row r="142" spans="1:20" x14ac:dyDescent="0.3">
      <c r="A142">
        <v>141</v>
      </c>
      <c r="B142" t="s">
        <v>171</v>
      </c>
      <c r="C142">
        <v>2004</v>
      </c>
      <c r="D142">
        <v>2</v>
      </c>
      <c r="E142" t="s">
        <v>175</v>
      </c>
      <c r="F142" s="1">
        <v>38109</v>
      </c>
      <c r="G142">
        <v>1</v>
      </c>
      <c r="H142">
        <v>0</v>
      </c>
      <c r="I142">
        <v>0</v>
      </c>
      <c r="J142">
        <v>9</v>
      </c>
      <c r="K142">
        <v>13</v>
      </c>
      <c r="L142">
        <v>0</v>
      </c>
      <c r="M142">
        <v>73</v>
      </c>
      <c r="N142">
        <v>1.825</v>
      </c>
      <c r="O142">
        <v>40</v>
      </c>
      <c r="P142">
        <v>0</v>
      </c>
      <c r="Q142">
        <v>0.05</v>
      </c>
      <c r="R142">
        <v>1.7749999759999999</v>
      </c>
      <c r="S142">
        <v>0.27027027300000001</v>
      </c>
      <c r="T142">
        <v>50</v>
      </c>
    </row>
    <row r="143" spans="1:20" x14ac:dyDescent="0.3">
      <c r="A143">
        <v>142</v>
      </c>
      <c r="B143" t="s">
        <v>171</v>
      </c>
      <c r="C143">
        <v>2009</v>
      </c>
      <c r="D143">
        <v>2</v>
      </c>
      <c r="E143" t="s">
        <v>176</v>
      </c>
      <c r="F143" s="1">
        <v>39936</v>
      </c>
      <c r="G143">
        <v>1</v>
      </c>
      <c r="H143">
        <v>0</v>
      </c>
      <c r="I143">
        <v>0</v>
      </c>
      <c r="J143">
        <v>9</v>
      </c>
      <c r="K143">
        <v>13</v>
      </c>
      <c r="L143">
        <v>0</v>
      </c>
      <c r="M143">
        <v>71</v>
      </c>
      <c r="N143">
        <v>1.7749999999999999</v>
      </c>
      <c r="O143">
        <v>40</v>
      </c>
      <c r="P143">
        <v>0</v>
      </c>
      <c r="Q143">
        <v>0.05</v>
      </c>
      <c r="R143">
        <v>1.7749999759999999</v>
      </c>
      <c r="S143">
        <v>0.27027027300000001</v>
      </c>
      <c r="T143">
        <v>50</v>
      </c>
    </row>
    <row r="144" spans="1:20" x14ac:dyDescent="0.3">
      <c r="A144">
        <v>143</v>
      </c>
      <c r="B144" t="s">
        <v>171</v>
      </c>
      <c r="C144">
        <v>2014</v>
      </c>
      <c r="D144">
        <v>2</v>
      </c>
      <c r="E144" t="s">
        <v>177</v>
      </c>
      <c r="F144" s="1">
        <v>41763</v>
      </c>
      <c r="G144">
        <v>1</v>
      </c>
      <c r="H144">
        <v>0</v>
      </c>
      <c r="I144">
        <v>0</v>
      </c>
      <c r="J144">
        <v>9</v>
      </c>
      <c r="K144">
        <v>13</v>
      </c>
      <c r="L144">
        <v>0</v>
      </c>
      <c r="M144">
        <v>71</v>
      </c>
      <c r="N144">
        <v>1.82</v>
      </c>
      <c r="O144">
        <v>39</v>
      </c>
      <c r="P144">
        <v>0</v>
      </c>
      <c r="Q144">
        <v>0.05</v>
      </c>
      <c r="R144">
        <v>1.7749999759999999</v>
      </c>
      <c r="S144">
        <v>0.27027027300000001</v>
      </c>
      <c r="T144">
        <v>50</v>
      </c>
    </row>
    <row r="145" spans="1:20" x14ac:dyDescent="0.3">
      <c r="A145">
        <v>144</v>
      </c>
      <c r="B145" t="s">
        <v>178</v>
      </c>
      <c r="C145">
        <v>1989</v>
      </c>
      <c r="D145">
        <v>2</v>
      </c>
      <c r="E145" t="s">
        <v>179</v>
      </c>
      <c r="F145" s="1">
        <v>32629</v>
      </c>
      <c r="G145">
        <v>1</v>
      </c>
      <c r="H145">
        <v>0</v>
      </c>
      <c r="I145">
        <v>0</v>
      </c>
      <c r="J145">
        <v>12</v>
      </c>
      <c r="K145" t="s">
        <v>70</v>
      </c>
      <c r="L145">
        <v>0</v>
      </c>
      <c r="M145">
        <v>72</v>
      </c>
      <c r="N145">
        <v>72</v>
      </c>
      <c r="O145">
        <v>1</v>
      </c>
      <c r="P145">
        <v>0</v>
      </c>
      <c r="Q145">
        <v>0</v>
      </c>
      <c r="R145">
        <v>72</v>
      </c>
      <c r="S145">
        <v>1.0273973E-2</v>
      </c>
      <c r="T145">
        <v>1.03</v>
      </c>
    </row>
    <row r="146" spans="1:20" x14ac:dyDescent="0.3">
      <c r="A146">
        <v>145</v>
      </c>
      <c r="B146" t="s">
        <v>178</v>
      </c>
      <c r="C146">
        <v>1993</v>
      </c>
      <c r="D146">
        <v>2</v>
      </c>
      <c r="E146" t="s">
        <v>180</v>
      </c>
      <c r="F146" s="1">
        <v>34098</v>
      </c>
      <c r="G146">
        <v>2</v>
      </c>
      <c r="H146">
        <v>0</v>
      </c>
      <c r="I146">
        <v>0</v>
      </c>
      <c r="J146">
        <v>9</v>
      </c>
      <c r="K146">
        <v>25</v>
      </c>
      <c r="L146">
        <v>0</v>
      </c>
      <c r="M146">
        <v>80</v>
      </c>
      <c r="N146">
        <v>4.4400000000000004</v>
      </c>
      <c r="O146">
        <v>18</v>
      </c>
      <c r="P146">
        <v>0</v>
      </c>
      <c r="Q146">
        <v>0</v>
      </c>
      <c r="R146">
        <v>4.4444451330000003</v>
      </c>
      <c r="S146">
        <v>0.137755085</v>
      </c>
      <c r="T146">
        <v>13.78</v>
      </c>
    </row>
    <row r="147" spans="1:20" x14ac:dyDescent="0.3">
      <c r="A147">
        <v>146</v>
      </c>
      <c r="B147" t="s">
        <v>178</v>
      </c>
      <c r="C147">
        <v>1998</v>
      </c>
      <c r="D147">
        <v>2</v>
      </c>
      <c r="E147" t="s">
        <v>181</v>
      </c>
      <c r="F147" s="1">
        <v>35925</v>
      </c>
      <c r="G147">
        <v>2</v>
      </c>
      <c r="H147">
        <v>0</v>
      </c>
      <c r="I147">
        <v>0</v>
      </c>
      <c r="J147">
        <v>9</v>
      </c>
      <c r="K147">
        <v>25</v>
      </c>
      <c r="L147">
        <v>0</v>
      </c>
      <c r="M147">
        <v>80</v>
      </c>
      <c r="N147">
        <v>4.4400000000000004</v>
      </c>
      <c r="O147">
        <v>18</v>
      </c>
      <c r="P147">
        <v>0</v>
      </c>
      <c r="Q147">
        <v>0</v>
      </c>
      <c r="R147">
        <v>4.4444451330000003</v>
      </c>
      <c r="S147">
        <v>0.137755085</v>
      </c>
      <c r="T147">
        <v>13.78</v>
      </c>
    </row>
    <row r="148" spans="1:20" x14ac:dyDescent="0.3">
      <c r="A148">
        <v>147</v>
      </c>
      <c r="B148" t="s">
        <v>178</v>
      </c>
      <c r="C148">
        <v>2003</v>
      </c>
      <c r="D148">
        <v>2</v>
      </c>
      <c r="E148" t="s">
        <v>182</v>
      </c>
      <c r="F148" s="1">
        <v>37738</v>
      </c>
      <c r="G148">
        <v>2</v>
      </c>
      <c r="H148">
        <v>0</v>
      </c>
      <c r="I148">
        <v>0</v>
      </c>
      <c r="J148">
        <v>9</v>
      </c>
      <c r="K148">
        <v>25</v>
      </c>
      <c r="L148">
        <v>0</v>
      </c>
      <c r="M148">
        <v>80</v>
      </c>
      <c r="N148">
        <v>4.4400000000000004</v>
      </c>
      <c r="O148">
        <v>18</v>
      </c>
      <c r="P148">
        <v>0</v>
      </c>
      <c r="Q148">
        <v>0</v>
      </c>
      <c r="R148">
        <v>4.4444451330000003</v>
      </c>
      <c r="S148">
        <v>0.137755085</v>
      </c>
      <c r="T148">
        <v>13.78</v>
      </c>
    </row>
    <row r="149" spans="1:20" x14ac:dyDescent="0.3">
      <c r="A149">
        <v>148</v>
      </c>
      <c r="B149" t="s">
        <v>178</v>
      </c>
      <c r="C149">
        <v>2008</v>
      </c>
      <c r="D149">
        <v>2</v>
      </c>
      <c r="E149" t="s">
        <v>183</v>
      </c>
      <c r="F149" s="1">
        <v>39558</v>
      </c>
      <c r="G149">
        <v>2</v>
      </c>
      <c r="H149">
        <v>0</v>
      </c>
      <c r="I149">
        <v>0</v>
      </c>
      <c r="J149">
        <v>9</v>
      </c>
      <c r="K149">
        <v>25</v>
      </c>
      <c r="L149">
        <v>0</v>
      </c>
      <c r="M149">
        <v>80</v>
      </c>
      <c r="N149">
        <v>4.4400000000000004</v>
      </c>
      <c r="O149">
        <v>18</v>
      </c>
      <c r="P149">
        <v>0</v>
      </c>
      <c r="Q149">
        <v>0</v>
      </c>
      <c r="R149">
        <v>4.4444451330000003</v>
      </c>
      <c r="S149">
        <v>0.137755085</v>
      </c>
      <c r="T149">
        <v>13.78</v>
      </c>
    </row>
    <row r="150" spans="1:20" x14ac:dyDescent="0.3">
      <c r="A150">
        <v>149</v>
      </c>
      <c r="B150" t="s">
        <v>178</v>
      </c>
      <c r="C150">
        <v>2013</v>
      </c>
      <c r="D150">
        <v>2</v>
      </c>
      <c r="E150" t="s">
        <v>184</v>
      </c>
      <c r="F150" s="1">
        <v>41385</v>
      </c>
      <c r="G150">
        <v>2</v>
      </c>
      <c r="H150">
        <v>0</v>
      </c>
      <c r="I150">
        <v>0</v>
      </c>
      <c r="J150">
        <v>9</v>
      </c>
      <c r="K150">
        <v>25</v>
      </c>
      <c r="L150">
        <v>0</v>
      </c>
      <c r="M150">
        <v>80</v>
      </c>
      <c r="N150">
        <v>4.4400000000000004</v>
      </c>
      <c r="O150">
        <v>18</v>
      </c>
      <c r="P150">
        <v>0</v>
      </c>
      <c r="Q150">
        <v>0</v>
      </c>
      <c r="R150">
        <v>4.4444451330000003</v>
      </c>
      <c r="S150">
        <v>0.137755085</v>
      </c>
      <c r="T150">
        <v>13.78</v>
      </c>
    </row>
    <row r="151" spans="1:20" x14ac:dyDescent="0.3">
      <c r="A151">
        <v>150</v>
      </c>
      <c r="B151" t="s">
        <v>185</v>
      </c>
      <c r="C151">
        <v>1980</v>
      </c>
      <c r="D151">
        <v>2</v>
      </c>
      <c r="E151" t="s">
        <v>186</v>
      </c>
      <c r="F151" s="1">
        <v>29359</v>
      </c>
      <c r="G151">
        <v>1</v>
      </c>
      <c r="H151">
        <v>0</v>
      </c>
      <c r="I151">
        <v>0</v>
      </c>
      <c r="J151">
        <v>9</v>
      </c>
      <c r="K151">
        <v>13</v>
      </c>
      <c r="L151">
        <v>0</v>
      </c>
      <c r="M151">
        <v>180</v>
      </c>
      <c r="N151">
        <v>7.2</v>
      </c>
      <c r="O151">
        <v>25</v>
      </c>
      <c r="P151">
        <v>0</v>
      </c>
      <c r="Q151">
        <v>0</v>
      </c>
      <c r="R151">
        <v>7.5</v>
      </c>
      <c r="S151">
        <v>8.8235294000000006E-2</v>
      </c>
      <c r="T151">
        <v>8.82</v>
      </c>
    </row>
    <row r="152" spans="1:20" x14ac:dyDescent="0.3">
      <c r="A152">
        <v>151</v>
      </c>
      <c r="B152" t="s">
        <v>185</v>
      </c>
      <c r="C152">
        <v>1985</v>
      </c>
      <c r="D152">
        <v>2</v>
      </c>
      <c r="E152" t="s">
        <v>187</v>
      </c>
      <c r="F152" s="1">
        <v>31151</v>
      </c>
      <c r="G152">
        <v>1</v>
      </c>
      <c r="H152">
        <v>0</v>
      </c>
      <c r="I152">
        <v>0</v>
      </c>
      <c r="J152">
        <v>9</v>
      </c>
      <c r="K152">
        <v>13</v>
      </c>
      <c r="L152">
        <v>0</v>
      </c>
      <c r="M152">
        <v>180</v>
      </c>
      <c r="N152">
        <v>7.2</v>
      </c>
      <c r="O152">
        <v>25</v>
      </c>
      <c r="P152">
        <v>0</v>
      </c>
      <c r="Q152">
        <v>0</v>
      </c>
      <c r="R152">
        <v>6.920000076</v>
      </c>
      <c r="S152">
        <v>9.4696969000000006E-2</v>
      </c>
      <c r="T152">
        <v>9.4700000000000006</v>
      </c>
    </row>
    <row r="153" spans="1:20" x14ac:dyDescent="0.3">
      <c r="A153">
        <v>152</v>
      </c>
      <c r="B153" t="s">
        <v>185</v>
      </c>
      <c r="C153">
        <v>1990</v>
      </c>
      <c r="D153">
        <v>3</v>
      </c>
      <c r="E153" t="s">
        <v>188</v>
      </c>
      <c r="F153" s="1">
        <v>32971</v>
      </c>
      <c r="G153">
        <v>1</v>
      </c>
      <c r="H153">
        <v>0</v>
      </c>
      <c r="I153">
        <v>0</v>
      </c>
      <c r="J153">
        <v>9</v>
      </c>
      <c r="K153">
        <v>13</v>
      </c>
      <c r="L153">
        <v>0</v>
      </c>
      <c r="M153">
        <v>180</v>
      </c>
      <c r="N153">
        <v>7.2</v>
      </c>
      <c r="O153">
        <v>25</v>
      </c>
      <c r="P153">
        <v>0</v>
      </c>
      <c r="Q153">
        <v>0</v>
      </c>
      <c r="R153">
        <v>6.920000076</v>
      </c>
      <c r="S153">
        <v>9.4696969000000006E-2</v>
      </c>
      <c r="T153">
        <v>9.4700000000000006</v>
      </c>
    </row>
    <row r="154" spans="1:20" x14ac:dyDescent="0.3">
      <c r="A154">
        <v>153</v>
      </c>
      <c r="B154" t="s">
        <v>185</v>
      </c>
      <c r="C154">
        <v>2001</v>
      </c>
      <c r="D154">
        <v>2</v>
      </c>
      <c r="E154" t="s">
        <v>189</v>
      </c>
      <c r="F154" s="1">
        <v>36989</v>
      </c>
      <c r="G154">
        <v>2</v>
      </c>
      <c r="H154">
        <v>0</v>
      </c>
      <c r="I154">
        <v>0</v>
      </c>
      <c r="J154">
        <v>9</v>
      </c>
      <c r="K154">
        <v>25</v>
      </c>
      <c r="L154">
        <v>0</v>
      </c>
      <c r="M154">
        <v>120</v>
      </c>
      <c r="N154">
        <v>4.8</v>
      </c>
      <c r="O154">
        <v>25</v>
      </c>
      <c r="P154">
        <v>0</v>
      </c>
      <c r="Q154">
        <v>0</v>
      </c>
      <c r="R154">
        <v>4.8000001909999996</v>
      </c>
      <c r="S154">
        <v>0.129310341</v>
      </c>
      <c r="T154">
        <v>12.93</v>
      </c>
    </row>
    <row r="155" spans="1:20" x14ac:dyDescent="0.3">
      <c r="A155">
        <v>154</v>
      </c>
      <c r="B155" t="s">
        <v>185</v>
      </c>
      <c r="C155">
        <v>2006</v>
      </c>
      <c r="D155">
        <v>2</v>
      </c>
      <c r="E155" t="s">
        <v>190</v>
      </c>
      <c r="F155" s="1">
        <v>38816</v>
      </c>
      <c r="G155">
        <v>2</v>
      </c>
      <c r="H155">
        <v>0</v>
      </c>
      <c r="I155">
        <v>0</v>
      </c>
      <c r="J155">
        <v>9</v>
      </c>
      <c r="K155">
        <v>25</v>
      </c>
      <c r="L155">
        <v>0</v>
      </c>
      <c r="M155">
        <v>120</v>
      </c>
      <c r="N155">
        <v>4.8</v>
      </c>
      <c r="O155">
        <v>25</v>
      </c>
      <c r="P155">
        <v>0</v>
      </c>
      <c r="Q155">
        <v>0.04</v>
      </c>
      <c r="R155">
        <v>4.8000001909999996</v>
      </c>
      <c r="S155">
        <v>0.129310341</v>
      </c>
      <c r="T155">
        <v>12.93</v>
      </c>
    </row>
    <row r="156" spans="1:20" x14ac:dyDescent="0.3">
      <c r="A156">
        <v>155</v>
      </c>
      <c r="B156" t="s">
        <v>185</v>
      </c>
      <c r="C156">
        <v>2011</v>
      </c>
      <c r="D156">
        <v>2</v>
      </c>
      <c r="E156" t="s">
        <v>191</v>
      </c>
      <c r="F156" s="1">
        <v>40643</v>
      </c>
      <c r="G156">
        <v>2</v>
      </c>
      <c r="H156">
        <v>0</v>
      </c>
      <c r="I156">
        <v>0</v>
      </c>
      <c r="J156">
        <v>9</v>
      </c>
      <c r="K156">
        <v>25</v>
      </c>
      <c r="L156">
        <v>0</v>
      </c>
      <c r="M156">
        <v>130</v>
      </c>
      <c r="N156">
        <v>5.2</v>
      </c>
      <c r="O156">
        <v>25</v>
      </c>
      <c r="P156">
        <v>0</v>
      </c>
      <c r="Q156">
        <v>0.05</v>
      </c>
      <c r="R156">
        <v>5.2</v>
      </c>
      <c r="S156">
        <v>0.120967742</v>
      </c>
      <c r="T156">
        <v>12.1</v>
      </c>
    </row>
    <row r="157" spans="1:20" x14ac:dyDescent="0.3">
      <c r="A157">
        <v>156</v>
      </c>
      <c r="B157" t="s">
        <v>192</v>
      </c>
      <c r="C157">
        <v>1971</v>
      </c>
      <c r="D157">
        <v>2</v>
      </c>
      <c r="E157" t="s">
        <v>193</v>
      </c>
      <c r="F157" s="1">
        <v>26265</v>
      </c>
      <c r="G157">
        <v>1</v>
      </c>
      <c r="H157">
        <v>0</v>
      </c>
      <c r="I157">
        <v>0</v>
      </c>
      <c r="J157">
        <v>9</v>
      </c>
      <c r="K157">
        <v>25</v>
      </c>
      <c r="L157">
        <v>0</v>
      </c>
      <c r="M157">
        <v>99</v>
      </c>
      <c r="N157">
        <v>5.21</v>
      </c>
      <c r="O157">
        <v>19</v>
      </c>
      <c r="P157">
        <v>0</v>
      </c>
      <c r="Q157">
        <v>0</v>
      </c>
      <c r="R157">
        <v>5.2105263160000002</v>
      </c>
      <c r="S157">
        <v>0.12076271199999999</v>
      </c>
      <c r="T157">
        <v>12.08</v>
      </c>
    </row>
    <row r="158" spans="1:20" x14ac:dyDescent="0.3">
      <c r="A158">
        <v>157</v>
      </c>
      <c r="B158" t="s">
        <v>192</v>
      </c>
      <c r="C158">
        <v>1984</v>
      </c>
      <c r="D158">
        <v>2</v>
      </c>
      <c r="E158" t="s">
        <v>194</v>
      </c>
      <c r="F158" s="1">
        <v>31011</v>
      </c>
      <c r="G158">
        <v>1</v>
      </c>
      <c r="H158">
        <v>0</v>
      </c>
      <c r="I158">
        <v>0</v>
      </c>
      <c r="J158">
        <v>9</v>
      </c>
      <c r="K158">
        <v>25</v>
      </c>
      <c r="L158">
        <v>0</v>
      </c>
      <c r="M158">
        <v>99</v>
      </c>
      <c r="N158">
        <v>5.21</v>
      </c>
      <c r="O158">
        <v>19</v>
      </c>
      <c r="P158">
        <v>0</v>
      </c>
      <c r="Q158">
        <v>0</v>
      </c>
      <c r="R158">
        <v>5.2105263160000002</v>
      </c>
      <c r="S158">
        <v>0.12076271199999999</v>
      </c>
      <c r="T158">
        <v>12.08</v>
      </c>
    </row>
    <row r="159" spans="1:20" x14ac:dyDescent="0.3">
      <c r="A159">
        <v>158</v>
      </c>
      <c r="B159" t="s">
        <v>192</v>
      </c>
      <c r="C159">
        <v>1989</v>
      </c>
      <c r="D159">
        <v>2</v>
      </c>
      <c r="E159" t="s">
        <v>195</v>
      </c>
      <c r="F159" s="1">
        <v>32838</v>
      </c>
      <c r="G159">
        <v>1</v>
      </c>
      <c r="H159">
        <v>0</v>
      </c>
      <c r="I159">
        <v>0</v>
      </c>
      <c r="J159">
        <v>9</v>
      </c>
      <c r="K159">
        <v>25</v>
      </c>
      <c r="L159">
        <v>0</v>
      </c>
      <c r="M159">
        <v>99</v>
      </c>
      <c r="N159">
        <v>5.21</v>
      </c>
      <c r="O159">
        <v>19</v>
      </c>
      <c r="P159">
        <v>0</v>
      </c>
      <c r="Q159">
        <v>0</v>
      </c>
      <c r="R159">
        <f>99/19</f>
        <v>5.2105263157894735</v>
      </c>
      <c r="S159">
        <v>7.4999999999999997E-3</v>
      </c>
      <c r="T159">
        <v>0.75</v>
      </c>
    </row>
    <row r="160" spans="1:20" x14ac:dyDescent="0.3">
      <c r="A160">
        <v>159</v>
      </c>
      <c r="B160" t="s">
        <v>192</v>
      </c>
      <c r="C160">
        <v>1994</v>
      </c>
      <c r="D160">
        <v>2</v>
      </c>
      <c r="E160" t="s">
        <v>196</v>
      </c>
      <c r="F160" s="1">
        <v>34665</v>
      </c>
      <c r="G160">
        <v>1</v>
      </c>
      <c r="H160">
        <v>0</v>
      </c>
      <c r="I160">
        <v>0</v>
      </c>
      <c r="J160">
        <v>9</v>
      </c>
      <c r="K160">
        <v>25</v>
      </c>
      <c r="L160">
        <v>0</v>
      </c>
      <c r="M160">
        <v>99</v>
      </c>
      <c r="N160">
        <v>5.21</v>
      </c>
      <c r="O160">
        <v>19</v>
      </c>
      <c r="P160">
        <v>0</v>
      </c>
      <c r="Q160">
        <v>0</v>
      </c>
      <c r="R160">
        <f t="shared" ref="R160:R164" si="0">99/19</f>
        <v>5.2105263157894735</v>
      </c>
      <c r="S160">
        <v>7.4999999999999997E-3</v>
      </c>
      <c r="T160">
        <v>0.75</v>
      </c>
    </row>
    <row r="161" spans="1:20" x14ac:dyDescent="0.3">
      <c r="A161">
        <v>160</v>
      </c>
      <c r="B161" t="s">
        <v>192</v>
      </c>
      <c r="C161">
        <v>1999</v>
      </c>
      <c r="D161">
        <v>2</v>
      </c>
      <c r="E161" t="s">
        <v>197</v>
      </c>
      <c r="F161" s="1">
        <v>36464</v>
      </c>
      <c r="G161">
        <v>1</v>
      </c>
      <c r="H161">
        <v>0</v>
      </c>
      <c r="I161">
        <v>0</v>
      </c>
      <c r="J161">
        <v>9</v>
      </c>
      <c r="K161">
        <v>25</v>
      </c>
      <c r="L161">
        <v>0</v>
      </c>
      <c r="M161">
        <v>99</v>
      </c>
      <c r="N161">
        <v>5.21</v>
      </c>
      <c r="O161">
        <v>19</v>
      </c>
      <c r="P161">
        <v>0</v>
      </c>
      <c r="Q161">
        <v>0</v>
      </c>
      <c r="R161">
        <f t="shared" si="0"/>
        <v>5.2105263157894735</v>
      </c>
      <c r="S161">
        <v>7.4999999999999997E-3</v>
      </c>
      <c r="T161">
        <v>0.75</v>
      </c>
    </row>
    <row r="162" spans="1:20" x14ac:dyDescent="0.3">
      <c r="A162">
        <v>161</v>
      </c>
      <c r="B162" t="s">
        <v>192</v>
      </c>
      <c r="C162">
        <v>2004</v>
      </c>
      <c r="D162">
        <v>2</v>
      </c>
      <c r="E162" t="s">
        <v>198</v>
      </c>
      <c r="F162" s="1">
        <v>38291</v>
      </c>
      <c r="G162">
        <v>1</v>
      </c>
      <c r="H162">
        <v>0</v>
      </c>
      <c r="I162">
        <v>0</v>
      </c>
      <c r="J162">
        <v>9</v>
      </c>
      <c r="K162">
        <v>25</v>
      </c>
      <c r="L162">
        <v>0</v>
      </c>
      <c r="M162">
        <v>99</v>
      </c>
      <c r="N162">
        <v>5.21</v>
      </c>
      <c r="O162">
        <v>19</v>
      </c>
      <c r="P162">
        <v>0</v>
      </c>
      <c r="Q162">
        <v>0</v>
      </c>
      <c r="R162">
        <f t="shared" si="0"/>
        <v>5.2105263157894735</v>
      </c>
      <c r="S162">
        <v>7.4999999999999997E-3</v>
      </c>
      <c r="T162">
        <v>0.75</v>
      </c>
    </row>
    <row r="163" spans="1:20" x14ac:dyDescent="0.3">
      <c r="A163">
        <v>162</v>
      </c>
      <c r="B163" t="s">
        <v>192</v>
      </c>
      <c r="C163">
        <v>2009</v>
      </c>
      <c r="D163">
        <v>2</v>
      </c>
      <c r="E163" t="s">
        <v>199</v>
      </c>
      <c r="F163" s="1">
        <v>40111</v>
      </c>
      <c r="G163">
        <v>1</v>
      </c>
      <c r="H163">
        <v>0</v>
      </c>
      <c r="I163">
        <v>0</v>
      </c>
      <c r="J163">
        <v>9</v>
      </c>
      <c r="K163">
        <v>25</v>
      </c>
      <c r="L163">
        <v>0</v>
      </c>
      <c r="M163">
        <v>99</v>
      </c>
      <c r="N163">
        <v>5.21</v>
      </c>
      <c r="O163">
        <v>19</v>
      </c>
      <c r="P163">
        <v>0</v>
      </c>
      <c r="Q163">
        <v>0</v>
      </c>
      <c r="R163">
        <f t="shared" si="0"/>
        <v>5.2105263157894735</v>
      </c>
      <c r="S163">
        <v>7.4999999999999997E-3</v>
      </c>
      <c r="T163">
        <v>0.75</v>
      </c>
    </row>
    <row r="164" spans="1:20" x14ac:dyDescent="0.3">
      <c r="A164">
        <v>163</v>
      </c>
      <c r="B164" t="s">
        <v>192</v>
      </c>
      <c r="C164">
        <v>2014</v>
      </c>
      <c r="D164">
        <v>2</v>
      </c>
      <c r="E164" t="s">
        <v>200</v>
      </c>
      <c r="F164" s="1">
        <v>41937</v>
      </c>
      <c r="G164">
        <v>1</v>
      </c>
      <c r="H164">
        <v>0</v>
      </c>
      <c r="I164">
        <v>0</v>
      </c>
      <c r="J164">
        <v>9</v>
      </c>
      <c r="K164">
        <v>25</v>
      </c>
      <c r="L164">
        <v>0</v>
      </c>
      <c r="M164">
        <v>99</v>
      </c>
      <c r="N164">
        <v>5.21</v>
      </c>
      <c r="O164">
        <v>19</v>
      </c>
      <c r="P164">
        <v>0</v>
      </c>
      <c r="Q164">
        <v>0</v>
      </c>
      <c r="R164">
        <f t="shared" si="0"/>
        <v>5.2105263157894735</v>
      </c>
      <c r="S164">
        <v>7.4999999999999997E-3</v>
      </c>
      <c r="T164">
        <v>0.75</v>
      </c>
    </row>
    <row r="165" spans="1:20" x14ac:dyDescent="0.3">
      <c r="A165">
        <v>164</v>
      </c>
      <c r="B165" t="s">
        <v>201</v>
      </c>
      <c r="C165">
        <v>1973</v>
      </c>
      <c r="D165">
        <v>2</v>
      </c>
      <c r="E165" t="s">
        <v>202</v>
      </c>
      <c r="F165" s="1">
        <v>27007</v>
      </c>
      <c r="G165">
        <v>1</v>
      </c>
      <c r="H165">
        <v>0</v>
      </c>
      <c r="I165">
        <v>0</v>
      </c>
      <c r="J165">
        <v>9</v>
      </c>
      <c r="K165">
        <v>25</v>
      </c>
      <c r="L165">
        <v>12</v>
      </c>
      <c r="M165">
        <v>200</v>
      </c>
      <c r="N165">
        <v>7.96</v>
      </c>
      <c r="O165">
        <v>23</v>
      </c>
      <c r="P165">
        <v>17</v>
      </c>
      <c r="Q165">
        <v>0</v>
      </c>
      <c r="R165">
        <v>7.9600000380000004</v>
      </c>
      <c r="S165">
        <v>8.3705356999999994E-2</v>
      </c>
      <c r="T165">
        <v>8.3699999999999992</v>
      </c>
    </row>
    <row r="166" spans="1:20" x14ac:dyDescent="0.3">
      <c r="A166">
        <v>165</v>
      </c>
      <c r="B166" t="s">
        <v>201</v>
      </c>
      <c r="C166">
        <v>1978</v>
      </c>
      <c r="D166">
        <v>2</v>
      </c>
      <c r="E166" t="s">
        <v>203</v>
      </c>
      <c r="F166" s="1">
        <v>28827</v>
      </c>
      <c r="G166">
        <v>1</v>
      </c>
      <c r="H166">
        <v>0</v>
      </c>
      <c r="I166">
        <v>0</v>
      </c>
      <c r="J166">
        <v>9</v>
      </c>
      <c r="K166">
        <v>25</v>
      </c>
      <c r="L166">
        <v>12</v>
      </c>
      <c r="M166">
        <v>199</v>
      </c>
      <c r="N166">
        <v>7.96</v>
      </c>
      <c r="O166">
        <v>23</v>
      </c>
      <c r="P166">
        <v>16</v>
      </c>
      <c r="Q166">
        <v>0</v>
      </c>
      <c r="R166">
        <v>7.9600000380000004</v>
      </c>
      <c r="S166">
        <v>8.3705356999999994E-2</v>
      </c>
      <c r="T166">
        <v>8.3699999999999992</v>
      </c>
    </row>
    <row r="167" spans="1:20" x14ac:dyDescent="0.3">
      <c r="A167">
        <v>166</v>
      </c>
      <c r="B167" t="s">
        <v>201</v>
      </c>
      <c r="C167">
        <v>1983</v>
      </c>
      <c r="D167">
        <v>2</v>
      </c>
      <c r="E167" t="s">
        <v>204</v>
      </c>
      <c r="F167" s="1">
        <v>30654</v>
      </c>
      <c r="G167">
        <v>1</v>
      </c>
      <c r="H167">
        <v>0</v>
      </c>
      <c r="I167">
        <v>0</v>
      </c>
      <c r="J167">
        <v>9</v>
      </c>
      <c r="K167">
        <v>25</v>
      </c>
      <c r="L167">
        <v>12</v>
      </c>
      <c r="M167">
        <v>200</v>
      </c>
      <c r="N167">
        <v>7.91</v>
      </c>
      <c r="O167">
        <v>23</v>
      </c>
      <c r="P167">
        <v>18</v>
      </c>
      <c r="Q167">
        <v>0</v>
      </c>
      <c r="R167">
        <v>7.9099998469999999</v>
      </c>
      <c r="S167">
        <v>8.4175085999999996E-2</v>
      </c>
      <c r="T167">
        <v>8.42</v>
      </c>
    </row>
    <row r="168" spans="1:20" x14ac:dyDescent="0.3">
      <c r="A168">
        <v>167</v>
      </c>
      <c r="B168" t="s">
        <v>201</v>
      </c>
      <c r="C168">
        <v>1988</v>
      </c>
      <c r="D168">
        <v>2</v>
      </c>
      <c r="E168" t="s">
        <v>205</v>
      </c>
      <c r="F168" s="1">
        <v>32481</v>
      </c>
      <c r="G168">
        <v>1</v>
      </c>
      <c r="H168">
        <v>0</v>
      </c>
      <c r="I168">
        <v>0</v>
      </c>
      <c r="J168">
        <v>9</v>
      </c>
      <c r="K168">
        <v>25</v>
      </c>
      <c r="L168">
        <v>12</v>
      </c>
      <c r="M168">
        <v>201</v>
      </c>
      <c r="N168">
        <v>7.91</v>
      </c>
      <c r="O168">
        <v>23</v>
      </c>
      <c r="P168">
        <v>19</v>
      </c>
      <c r="Q168">
        <v>0</v>
      </c>
      <c r="R168">
        <v>7.9099998469999999</v>
      </c>
      <c r="S168">
        <v>8.4175085999999996E-2</v>
      </c>
      <c r="T168">
        <v>8.42</v>
      </c>
    </row>
    <row r="169" spans="1:20" x14ac:dyDescent="0.3">
      <c r="A169">
        <v>168</v>
      </c>
      <c r="B169" t="s">
        <v>201</v>
      </c>
      <c r="C169">
        <v>1993</v>
      </c>
      <c r="D169">
        <v>2</v>
      </c>
      <c r="E169" t="s">
        <v>206</v>
      </c>
      <c r="F169" s="1">
        <v>34308</v>
      </c>
      <c r="G169">
        <v>2</v>
      </c>
      <c r="H169">
        <v>0</v>
      </c>
      <c r="I169">
        <v>0</v>
      </c>
      <c r="J169">
        <v>11</v>
      </c>
      <c r="K169">
        <v>1</v>
      </c>
      <c r="L169">
        <v>25</v>
      </c>
      <c r="M169">
        <v>203</v>
      </c>
      <c r="N169">
        <v>1</v>
      </c>
      <c r="O169">
        <v>102</v>
      </c>
      <c r="P169">
        <v>101</v>
      </c>
      <c r="Q169">
        <v>0</v>
      </c>
      <c r="R169">
        <v>8.8299999239999991</v>
      </c>
      <c r="S169">
        <v>7.6297050000000005E-2</v>
      </c>
      <c r="T169">
        <v>7.63</v>
      </c>
    </row>
    <row r="170" spans="1:20" x14ac:dyDescent="0.3">
      <c r="A170">
        <v>169</v>
      </c>
      <c r="B170" t="s">
        <v>201</v>
      </c>
      <c r="C170">
        <v>1998</v>
      </c>
      <c r="D170">
        <v>2</v>
      </c>
      <c r="E170" t="s">
        <v>207</v>
      </c>
      <c r="F170" s="1">
        <v>36107</v>
      </c>
      <c r="G170">
        <v>2</v>
      </c>
      <c r="H170">
        <v>0</v>
      </c>
      <c r="I170">
        <v>0</v>
      </c>
      <c r="J170">
        <v>11</v>
      </c>
      <c r="K170">
        <v>1</v>
      </c>
      <c r="L170">
        <v>25</v>
      </c>
      <c r="M170">
        <v>207</v>
      </c>
      <c r="N170">
        <v>1.22</v>
      </c>
      <c r="O170">
        <v>72</v>
      </c>
      <c r="P170">
        <v>119</v>
      </c>
      <c r="Q170">
        <v>0</v>
      </c>
      <c r="R170">
        <v>8.6300001139999996</v>
      </c>
      <c r="S170">
        <v>7.7881618999999999E-2</v>
      </c>
      <c r="T170">
        <v>7.79</v>
      </c>
    </row>
    <row r="171" spans="1:20" x14ac:dyDescent="0.3">
      <c r="A171">
        <v>170</v>
      </c>
      <c r="B171" t="s">
        <v>201</v>
      </c>
      <c r="C171">
        <v>2000</v>
      </c>
      <c r="D171">
        <v>2</v>
      </c>
      <c r="E171" t="s">
        <v>208</v>
      </c>
      <c r="F171" s="1">
        <v>36737</v>
      </c>
      <c r="G171">
        <v>3</v>
      </c>
      <c r="H171">
        <v>0</v>
      </c>
      <c r="I171">
        <v>0</v>
      </c>
      <c r="J171">
        <v>11</v>
      </c>
      <c r="K171">
        <v>1</v>
      </c>
      <c r="L171">
        <v>25</v>
      </c>
      <c r="M171">
        <v>165</v>
      </c>
      <c r="N171">
        <v>1.26</v>
      </c>
      <c r="O171" t="s">
        <v>70</v>
      </c>
      <c r="P171">
        <v>65</v>
      </c>
      <c r="Q171">
        <v>0</v>
      </c>
      <c r="R171">
        <v>6.8800001139999996</v>
      </c>
      <c r="S171">
        <v>9.5177663999999995E-2</v>
      </c>
      <c r="T171">
        <v>9.52</v>
      </c>
    </row>
    <row r="172" spans="1:20" x14ac:dyDescent="0.3">
      <c r="A172">
        <v>171</v>
      </c>
      <c r="B172" t="s">
        <v>201</v>
      </c>
      <c r="C172">
        <v>2005</v>
      </c>
      <c r="D172">
        <v>2</v>
      </c>
      <c r="E172" t="s">
        <v>209</v>
      </c>
      <c r="F172" s="1">
        <v>38690</v>
      </c>
      <c r="G172">
        <v>4</v>
      </c>
      <c r="H172">
        <v>0</v>
      </c>
      <c r="I172">
        <v>0</v>
      </c>
      <c r="J172">
        <v>12</v>
      </c>
      <c r="K172">
        <v>1</v>
      </c>
      <c r="L172">
        <v>25</v>
      </c>
      <c r="M172">
        <v>167</v>
      </c>
      <c r="N172">
        <v>1.26</v>
      </c>
      <c r="O172">
        <v>87</v>
      </c>
      <c r="P172">
        <v>52</v>
      </c>
      <c r="Q172">
        <v>0</v>
      </c>
      <c r="R172">
        <v>1.5045045050000001</v>
      </c>
      <c r="S172">
        <v>0.299460432</v>
      </c>
      <c r="T172">
        <v>29.95</v>
      </c>
    </row>
    <row r="173" spans="1:20" x14ac:dyDescent="0.3">
      <c r="A173">
        <v>172</v>
      </c>
      <c r="B173" t="s">
        <v>201</v>
      </c>
      <c r="C173">
        <v>2010</v>
      </c>
      <c r="D173">
        <v>2</v>
      </c>
      <c r="E173" t="s">
        <v>210</v>
      </c>
      <c r="F173" s="1">
        <v>40447</v>
      </c>
      <c r="G173">
        <v>4</v>
      </c>
      <c r="H173">
        <v>0</v>
      </c>
      <c r="I173">
        <v>0</v>
      </c>
      <c r="J173">
        <v>12</v>
      </c>
      <c r="K173">
        <v>1</v>
      </c>
      <c r="L173">
        <v>25</v>
      </c>
      <c r="M173">
        <v>165</v>
      </c>
      <c r="N173">
        <v>1.26</v>
      </c>
      <c r="O173">
        <v>87</v>
      </c>
      <c r="P173">
        <v>52</v>
      </c>
      <c r="Q173">
        <v>0</v>
      </c>
      <c r="R173">
        <v>1.486486486</v>
      </c>
      <c r="S173">
        <v>0.30163043499999997</v>
      </c>
      <c r="T173">
        <v>30.16</v>
      </c>
    </row>
    <row r="174" spans="1:20" x14ac:dyDescent="0.3">
      <c r="A174">
        <v>173</v>
      </c>
      <c r="B174" t="s">
        <v>19</v>
      </c>
      <c r="C174">
        <v>1973</v>
      </c>
      <c r="D174">
        <v>2</v>
      </c>
      <c r="E174" t="s">
        <v>211</v>
      </c>
      <c r="F174" s="1">
        <v>26734</v>
      </c>
      <c r="G174">
        <v>1</v>
      </c>
      <c r="H174">
        <v>1</v>
      </c>
      <c r="I174">
        <v>0</v>
      </c>
      <c r="J174">
        <v>2</v>
      </c>
      <c r="K174">
        <v>1</v>
      </c>
      <c r="L174" t="s">
        <v>70</v>
      </c>
      <c r="M174">
        <v>1</v>
      </c>
      <c r="N174">
        <v>1</v>
      </c>
      <c r="O174">
        <v>1</v>
      </c>
      <c r="P174" t="s">
        <v>70</v>
      </c>
      <c r="Q174">
        <v>50</v>
      </c>
      <c r="R174">
        <v>1</v>
      </c>
      <c r="S174">
        <v>37.5</v>
      </c>
      <c r="T174">
        <v>50</v>
      </c>
    </row>
    <row r="175" spans="1:20" x14ac:dyDescent="0.3">
      <c r="A175">
        <v>174</v>
      </c>
      <c r="B175" t="s">
        <v>19</v>
      </c>
      <c r="C175">
        <v>1973</v>
      </c>
      <c r="D175">
        <v>2</v>
      </c>
      <c r="E175" t="s">
        <v>212</v>
      </c>
      <c r="F175" s="1">
        <v>26930</v>
      </c>
      <c r="G175">
        <v>1</v>
      </c>
      <c r="H175">
        <v>1</v>
      </c>
      <c r="I175">
        <v>0</v>
      </c>
      <c r="J175">
        <v>2</v>
      </c>
      <c r="K175">
        <v>1</v>
      </c>
      <c r="L175" t="s">
        <v>70</v>
      </c>
      <c r="M175">
        <v>1</v>
      </c>
      <c r="N175">
        <v>1</v>
      </c>
      <c r="O175">
        <v>1</v>
      </c>
      <c r="P175" t="s">
        <v>70</v>
      </c>
      <c r="Q175">
        <v>50</v>
      </c>
      <c r="R175">
        <v>1</v>
      </c>
      <c r="S175">
        <v>37.5</v>
      </c>
      <c r="T175">
        <v>50</v>
      </c>
    </row>
    <row r="176" spans="1:20" x14ac:dyDescent="0.3">
      <c r="A176">
        <v>175</v>
      </c>
      <c r="B176" t="s">
        <v>19</v>
      </c>
      <c r="C176">
        <v>1983</v>
      </c>
      <c r="D176">
        <v>2</v>
      </c>
      <c r="E176" t="s">
        <v>213</v>
      </c>
      <c r="F176" s="1">
        <v>30619</v>
      </c>
      <c r="G176">
        <v>2</v>
      </c>
      <c r="H176">
        <v>1</v>
      </c>
      <c r="I176">
        <v>0</v>
      </c>
      <c r="J176">
        <v>13</v>
      </c>
      <c r="K176">
        <v>29</v>
      </c>
      <c r="L176" t="s">
        <v>70</v>
      </c>
      <c r="M176">
        <v>1</v>
      </c>
      <c r="N176">
        <v>1</v>
      </c>
      <c r="O176">
        <v>1</v>
      </c>
      <c r="P176" t="s">
        <v>70</v>
      </c>
      <c r="Q176">
        <v>0</v>
      </c>
      <c r="R176">
        <v>1</v>
      </c>
      <c r="S176">
        <v>37.5</v>
      </c>
      <c r="T176">
        <v>37.5</v>
      </c>
    </row>
    <row r="177" spans="1:20" x14ac:dyDescent="0.3">
      <c r="A177">
        <v>176</v>
      </c>
      <c r="B177" t="s">
        <v>19</v>
      </c>
      <c r="C177">
        <v>1989</v>
      </c>
      <c r="D177">
        <v>2</v>
      </c>
      <c r="E177" t="s">
        <v>214</v>
      </c>
      <c r="F177" s="1">
        <v>32642</v>
      </c>
      <c r="G177">
        <v>2</v>
      </c>
      <c r="H177">
        <v>1</v>
      </c>
      <c r="I177">
        <v>0</v>
      </c>
      <c r="J177">
        <v>13</v>
      </c>
      <c r="K177">
        <v>29</v>
      </c>
      <c r="L177" t="s">
        <v>70</v>
      </c>
      <c r="M177">
        <v>1</v>
      </c>
      <c r="N177">
        <v>1</v>
      </c>
      <c r="O177">
        <v>1</v>
      </c>
      <c r="P177" t="s">
        <v>70</v>
      </c>
      <c r="Q177">
        <v>0</v>
      </c>
      <c r="R177">
        <v>1</v>
      </c>
      <c r="S177">
        <v>37.5</v>
      </c>
      <c r="T177">
        <v>37.5</v>
      </c>
    </row>
    <row r="178" spans="1:20" x14ac:dyDescent="0.3">
      <c r="A178">
        <v>177</v>
      </c>
      <c r="B178" t="s">
        <v>19</v>
      </c>
      <c r="C178">
        <v>1995</v>
      </c>
      <c r="D178">
        <v>2</v>
      </c>
      <c r="E178" t="s">
        <v>215</v>
      </c>
      <c r="F178" s="1">
        <v>34833</v>
      </c>
      <c r="G178">
        <v>3</v>
      </c>
      <c r="H178">
        <v>1</v>
      </c>
      <c r="I178">
        <v>0</v>
      </c>
      <c r="J178">
        <v>2</v>
      </c>
      <c r="K178">
        <v>1</v>
      </c>
      <c r="L178" t="s">
        <v>70</v>
      </c>
      <c r="M178">
        <v>1</v>
      </c>
      <c r="N178">
        <v>1</v>
      </c>
      <c r="O178">
        <v>1</v>
      </c>
      <c r="P178" t="s">
        <v>70</v>
      </c>
      <c r="Q178">
        <v>45</v>
      </c>
      <c r="R178">
        <v>1</v>
      </c>
      <c r="S178">
        <v>37.5</v>
      </c>
      <c r="T178">
        <v>45</v>
      </c>
    </row>
    <row r="179" spans="1:20" x14ac:dyDescent="0.3">
      <c r="A179">
        <v>178</v>
      </c>
      <c r="B179" t="s">
        <v>19</v>
      </c>
      <c r="C179">
        <v>1999</v>
      </c>
      <c r="D179">
        <v>2</v>
      </c>
      <c r="E179" t="s">
        <v>216</v>
      </c>
      <c r="F179" s="1">
        <v>36457</v>
      </c>
      <c r="G179">
        <v>3</v>
      </c>
      <c r="H179">
        <v>1</v>
      </c>
      <c r="I179">
        <v>0</v>
      </c>
      <c r="J179">
        <v>2</v>
      </c>
      <c r="K179">
        <v>1</v>
      </c>
      <c r="L179" t="s">
        <v>70</v>
      </c>
      <c r="M179">
        <v>1</v>
      </c>
      <c r="N179">
        <v>1</v>
      </c>
      <c r="O179">
        <v>1</v>
      </c>
      <c r="P179" t="s">
        <v>70</v>
      </c>
      <c r="Q179">
        <v>45</v>
      </c>
      <c r="R179">
        <v>1</v>
      </c>
      <c r="S179">
        <v>37.5</v>
      </c>
      <c r="T179">
        <v>45</v>
      </c>
    </row>
    <row r="180" spans="1:20" x14ac:dyDescent="0.3">
      <c r="A180">
        <v>179</v>
      </c>
      <c r="B180" t="s">
        <v>19</v>
      </c>
      <c r="C180">
        <v>2003</v>
      </c>
      <c r="D180">
        <v>2</v>
      </c>
      <c r="E180" t="s">
        <v>217</v>
      </c>
      <c r="F180" s="1">
        <v>37738</v>
      </c>
      <c r="G180">
        <v>3</v>
      </c>
      <c r="H180">
        <v>1</v>
      </c>
      <c r="I180">
        <v>0</v>
      </c>
      <c r="J180">
        <v>2</v>
      </c>
      <c r="K180">
        <v>1</v>
      </c>
      <c r="L180" t="s">
        <v>70</v>
      </c>
      <c r="M180">
        <v>1</v>
      </c>
      <c r="N180">
        <v>1</v>
      </c>
      <c r="O180">
        <v>1</v>
      </c>
      <c r="P180" t="s">
        <v>70</v>
      </c>
      <c r="Q180">
        <v>45</v>
      </c>
      <c r="R180">
        <v>1</v>
      </c>
      <c r="S180">
        <v>37.5</v>
      </c>
      <c r="T180">
        <v>45</v>
      </c>
    </row>
    <row r="181" spans="1:20" x14ac:dyDescent="0.3">
      <c r="A181">
        <v>180</v>
      </c>
      <c r="B181" t="s">
        <v>19</v>
      </c>
      <c r="C181">
        <v>2007</v>
      </c>
      <c r="D181">
        <v>2</v>
      </c>
      <c r="E181" t="s">
        <v>218</v>
      </c>
      <c r="F181" s="1">
        <v>39383</v>
      </c>
      <c r="G181">
        <v>3</v>
      </c>
      <c r="H181">
        <v>1</v>
      </c>
      <c r="I181">
        <v>0</v>
      </c>
      <c r="J181">
        <v>2</v>
      </c>
      <c r="K181">
        <v>1</v>
      </c>
      <c r="L181" t="s">
        <v>70</v>
      </c>
      <c r="M181">
        <v>1</v>
      </c>
      <c r="N181">
        <v>1</v>
      </c>
      <c r="O181">
        <v>1</v>
      </c>
      <c r="P181" t="s">
        <v>70</v>
      </c>
      <c r="Q181">
        <v>45</v>
      </c>
      <c r="R181">
        <v>1</v>
      </c>
      <c r="S181">
        <v>37.5</v>
      </c>
      <c r="T181">
        <v>45</v>
      </c>
    </row>
    <row r="182" spans="1:20" x14ac:dyDescent="0.3">
      <c r="A182">
        <v>181</v>
      </c>
      <c r="B182" t="s">
        <v>19</v>
      </c>
      <c r="C182">
        <v>2011</v>
      </c>
      <c r="D182">
        <v>2</v>
      </c>
      <c r="E182" t="s">
        <v>219</v>
      </c>
      <c r="F182" s="1">
        <v>40839</v>
      </c>
      <c r="G182">
        <v>3</v>
      </c>
      <c r="H182">
        <v>1</v>
      </c>
      <c r="I182">
        <v>0</v>
      </c>
      <c r="J182">
        <v>2</v>
      </c>
      <c r="K182">
        <v>1</v>
      </c>
      <c r="L182" t="s">
        <v>70</v>
      </c>
      <c r="M182">
        <v>1</v>
      </c>
      <c r="N182">
        <v>1</v>
      </c>
      <c r="O182">
        <v>1</v>
      </c>
      <c r="P182" t="s">
        <v>70</v>
      </c>
      <c r="Q182">
        <v>45</v>
      </c>
      <c r="R182">
        <v>1</v>
      </c>
      <c r="S182">
        <v>37.5</v>
      </c>
      <c r="T182">
        <v>45</v>
      </c>
    </row>
    <row r="183" spans="1:20" x14ac:dyDescent="0.3">
      <c r="A183">
        <v>182</v>
      </c>
      <c r="B183" t="s">
        <v>37</v>
      </c>
      <c r="C183">
        <v>1979</v>
      </c>
      <c r="D183">
        <v>2</v>
      </c>
      <c r="E183" t="s">
        <v>220</v>
      </c>
      <c r="F183" s="1">
        <v>29037</v>
      </c>
      <c r="G183">
        <v>1</v>
      </c>
      <c r="H183">
        <v>1</v>
      </c>
      <c r="I183">
        <v>0</v>
      </c>
      <c r="J183">
        <v>2</v>
      </c>
      <c r="K183">
        <v>30</v>
      </c>
      <c r="L183" t="s">
        <v>70</v>
      </c>
      <c r="M183">
        <v>1</v>
      </c>
      <c r="N183">
        <v>1</v>
      </c>
      <c r="O183">
        <v>1</v>
      </c>
      <c r="P183" t="s">
        <v>70</v>
      </c>
      <c r="Q183">
        <v>50</v>
      </c>
      <c r="R183">
        <v>1</v>
      </c>
      <c r="S183">
        <v>37.5</v>
      </c>
      <c r="T183">
        <v>50</v>
      </c>
    </row>
    <row r="184" spans="1:20" x14ac:dyDescent="0.3">
      <c r="A184">
        <v>183</v>
      </c>
      <c r="B184" t="s">
        <v>37</v>
      </c>
      <c r="C184">
        <v>1980</v>
      </c>
      <c r="D184">
        <v>4</v>
      </c>
      <c r="E184" t="s">
        <v>221</v>
      </c>
      <c r="F184" s="1">
        <v>29401</v>
      </c>
      <c r="G184">
        <v>1</v>
      </c>
      <c r="H184">
        <v>1</v>
      </c>
      <c r="I184">
        <v>0</v>
      </c>
      <c r="J184">
        <v>2</v>
      </c>
      <c r="K184">
        <v>30</v>
      </c>
      <c r="L184" t="s">
        <v>70</v>
      </c>
      <c r="M184">
        <v>1</v>
      </c>
      <c r="N184">
        <v>1</v>
      </c>
      <c r="O184">
        <v>1</v>
      </c>
      <c r="P184" t="s">
        <v>70</v>
      </c>
      <c r="Q184">
        <v>50</v>
      </c>
      <c r="R184">
        <v>1</v>
      </c>
      <c r="S184">
        <v>37.5</v>
      </c>
      <c r="T184">
        <v>50</v>
      </c>
    </row>
    <row r="185" spans="1:20" x14ac:dyDescent="0.3">
      <c r="A185">
        <v>184</v>
      </c>
      <c r="B185" t="s">
        <v>37</v>
      </c>
      <c r="C185">
        <v>1985</v>
      </c>
      <c r="D185">
        <v>2</v>
      </c>
      <c r="E185" t="s">
        <v>222</v>
      </c>
      <c r="F185" s="1">
        <v>31242</v>
      </c>
      <c r="G185">
        <v>1</v>
      </c>
      <c r="H185">
        <v>1</v>
      </c>
      <c r="I185">
        <v>0</v>
      </c>
      <c r="J185">
        <v>2</v>
      </c>
      <c r="K185">
        <v>30</v>
      </c>
      <c r="L185" t="s">
        <v>70</v>
      </c>
      <c r="M185">
        <v>1</v>
      </c>
      <c r="N185">
        <v>1</v>
      </c>
      <c r="O185">
        <v>1</v>
      </c>
      <c r="P185" t="s">
        <v>70</v>
      </c>
      <c r="Q185">
        <v>50</v>
      </c>
      <c r="R185">
        <v>1</v>
      </c>
      <c r="S185">
        <v>37.5</v>
      </c>
      <c r="T185">
        <v>50</v>
      </c>
    </row>
    <row r="186" spans="1:20" x14ac:dyDescent="0.3">
      <c r="A186">
        <v>185</v>
      </c>
      <c r="B186" t="s">
        <v>37</v>
      </c>
      <c r="C186">
        <v>1989</v>
      </c>
      <c r="D186">
        <v>2</v>
      </c>
      <c r="E186" t="s">
        <v>223</v>
      </c>
      <c r="F186" s="1">
        <v>32635</v>
      </c>
      <c r="G186">
        <v>1</v>
      </c>
      <c r="H186">
        <v>1</v>
      </c>
      <c r="I186">
        <v>0</v>
      </c>
      <c r="J186">
        <v>2</v>
      </c>
      <c r="K186">
        <v>30</v>
      </c>
      <c r="L186" t="s">
        <v>70</v>
      </c>
      <c r="M186">
        <v>1</v>
      </c>
      <c r="N186">
        <v>1</v>
      </c>
      <c r="O186">
        <v>1</v>
      </c>
      <c r="P186" t="s">
        <v>70</v>
      </c>
      <c r="Q186">
        <v>50</v>
      </c>
      <c r="R186">
        <v>1</v>
      </c>
      <c r="S186">
        <v>37.5</v>
      </c>
      <c r="T186">
        <v>50</v>
      </c>
    </row>
    <row r="187" spans="1:20" x14ac:dyDescent="0.3">
      <c r="A187">
        <v>186</v>
      </c>
      <c r="B187" t="s">
        <v>37</v>
      </c>
      <c r="C187">
        <v>1993</v>
      </c>
      <c r="D187">
        <v>2</v>
      </c>
      <c r="E187" t="s">
        <v>224</v>
      </c>
      <c r="F187" s="1">
        <v>34126</v>
      </c>
      <c r="G187">
        <v>1</v>
      </c>
      <c r="H187">
        <v>1</v>
      </c>
      <c r="I187">
        <v>0</v>
      </c>
      <c r="J187">
        <v>2</v>
      </c>
      <c r="K187">
        <v>30</v>
      </c>
      <c r="L187" t="s">
        <v>70</v>
      </c>
      <c r="M187">
        <v>1</v>
      </c>
      <c r="N187">
        <v>1</v>
      </c>
      <c r="O187">
        <v>1</v>
      </c>
      <c r="P187" t="s">
        <v>70</v>
      </c>
      <c r="Q187">
        <v>50</v>
      </c>
      <c r="R187">
        <v>1</v>
      </c>
      <c r="S187">
        <v>37.5</v>
      </c>
      <c r="T187">
        <v>50</v>
      </c>
    </row>
    <row r="188" spans="1:20" x14ac:dyDescent="0.3">
      <c r="A188">
        <v>187</v>
      </c>
      <c r="B188" t="s">
        <v>37</v>
      </c>
      <c r="C188">
        <v>1997</v>
      </c>
      <c r="D188">
        <v>2</v>
      </c>
      <c r="E188" t="s">
        <v>225</v>
      </c>
      <c r="F188" s="1">
        <v>35582</v>
      </c>
      <c r="G188">
        <v>1</v>
      </c>
      <c r="H188">
        <v>1</v>
      </c>
      <c r="I188">
        <v>0</v>
      </c>
      <c r="J188">
        <v>2</v>
      </c>
      <c r="K188">
        <v>30</v>
      </c>
      <c r="L188" t="s">
        <v>70</v>
      </c>
      <c r="M188">
        <v>1</v>
      </c>
      <c r="N188">
        <v>1</v>
      </c>
      <c r="O188">
        <v>1</v>
      </c>
      <c r="P188" t="s">
        <v>70</v>
      </c>
      <c r="Q188">
        <v>50</v>
      </c>
      <c r="R188">
        <v>1</v>
      </c>
      <c r="S188">
        <v>37.5</v>
      </c>
      <c r="T188">
        <v>50</v>
      </c>
    </row>
    <row r="189" spans="1:20" x14ac:dyDescent="0.3">
      <c r="A189">
        <v>188</v>
      </c>
      <c r="B189" t="s">
        <v>37</v>
      </c>
      <c r="C189">
        <v>2002</v>
      </c>
      <c r="D189">
        <v>2</v>
      </c>
      <c r="E189" t="s">
        <v>226</v>
      </c>
      <c r="F189" s="1">
        <v>37437</v>
      </c>
      <c r="G189">
        <v>1</v>
      </c>
      <c r="H189">
        <v>1</v>
      </c>
      <c r="I189">
        <v>0</v>
      </c>
      <c r="J189">
        <v>2</v>
      </c>
      <c r="K189">
        <v>30</v>
      </c>
      <c r="L189" t="s">
        <v>70</v>
      </c>
      <c r="M189">
        <v>1</v>
      </c>
      <c r="N189">
        <v>1</v>
      </c>
      <c r="O189">
        <v>1</v>
      </c>
      <c r="P189" t="s">
        <v>70</v>
      </c>
      <c r="Q189">
        <v>50</v>
      </c>
      <c r="R189">
        <v>1</v>
      </c>
      <c r="S189">
        <v>37.5</v>
      </c>
      <c r="T189">
        <v>50</v>
      </c>
    </row>
    <row r="190" spans="1:20" x14ac:dyDescent="0.3">
      <c r="A190">
        <v>189</v>
      </c>
      <c r="B190" t="s">
        <v>37</v>
      </c>
      <c r="C190">
        <v>2005</v>
      </c>
      <c r="D190">
        <v>2</v>
      </c>
      <c r="E190" t="s">
        <v>227</v>
      </c>
      <c r="F190" s="1">
        <v>38704</v>
      </c>
      <c r="G190">
        <v>1</v>
      </c>
      <c r="H190">
        <v>1</v>
      </c>
      <c r="I190">
        <v>0</v>
      </c>
      <c r="J190">
        <v>2</v>
      </c>
      <c r="K190">
        <v>30</v>
      </c>
      <c r="L190" t="s">
        <v>70</v>
      </c>
      <c r="M190">
        <v>1</v>
      </c>
      <c r="N190">
        <v>1</v>
      </c>
      <c r="O190">
        <v>1</v>
      </c>
      <c r="P190" t="s">
        <v>70</v>
      </c>
      <c r="Q190">
        <v>50</v>
      </c>
      <c r="R190">
        <v>1</v>
      </c>
      <c r="S190">
        <v>37.5</v>
      </c>
      <c r="T190">
        <v>50</v>
      </c>
    </row>
    <row r="191" spans="1:20" x14ac:dyDescent="0.3">
      <c r="A191">
        <v>190</v>
      </c>
      <c r="B191" t="s">
        <v>37</v>
      </c>
      <c r="C191">
        <v>2009</v>
      </c>
      <c r="D191">
        <v>2</v>
      </c>
      <c r="E191" t="s">
        <v>228</v>
      </c>
      <c r="F191" s="1">
        <v>40153</v>
      </c>
      <c r="G191">
        <v>1</v>
      </c>
      <c r="H191">
        <v>1</v>
      </c>
      <c r="I191">
        <v>0</v>
      </c>
      <c r="J191">
        <v>2</v>
      </c>
      <c r="K191">
        <v>30</v>
      </c>
      <c r="L191" t="s">
        <v>70</v>
      </c>
      <c r="M191">
        <v>1</v>
      </c>
      <c r="N191">
        <v>1</v>
      </c>
      <c r="O191">
        <v>1</v>
      </c>
      <c r="P191" t="s">
        <v>70</v>
      </c>
      <c r="Q191">
        <v>50</v>
      </c>
      <c r="R191">
        <v>1</v>
      </c>
      <c r="S191">
        <v>37.5</v>
      </c>
      <c r="T191">
        <v>50</v>
      </c>
    </row>
    <row r="192" spans="1:20" x14ac:dyDescent="0.3">
      <c r="A192">
        <v>191</v>
      </c>
      <c r="B192" t="s">
        <v>37</v>
      </c>
      <c r="C192">
        <v>2014</v>
      </c>
      <c r="D192">
        <v>2</v>
      </c>
      <c r="E192" t="s">
        <v>229</v>
      </c>
      <c r="F192" s="1">
        <v>41924</v>
      </c>
      <c r="G192">
        <v>1</v>
      </c>
      <c r="H192">
        <v>1</v>
      </c>
      <c r="I192">
        <v>0</v>
      </c>
      <c r="J192">
        <v>2</v>
      </c>
      <c r="K192">
        <v>30</v>
      </c>
      <c r="L192" t="s">
        <v>70</v>
      </c>
      <c r="M192">
        <v>1</v>
      </c>
      <c r="N192">
        <v>1</v>
      </c>
      <c r="O192">
        <v>1</v>
      </c>
      <c r="P192" t="s">
        <v>70</v>
      </c>
      <c r="Q192">
        <v>50</v>
      </c>
      <c r="R192">
        <v>1</v>
      </c>
      <c r="S192">
        <v>37.5</v>
      </c>
      <c r="T192">
        <v>50</v>
      </c>
    </row>
    <row r="193" spans="1:20" x14ac:dyDescent="0.3">
      <c r="A193">
        <v>192</v>
      </c>
      <c r="B193" t="s">
        <v>48</v>
      </c>
      <c r="C193">
        <v>1989</v>
      </c>
      <c r="D193">
        <v>2</v>
      </c>
      <c r="E193" t="s">
        <v>230</v>
      </c>
      <c r="F193" s="1">
        <v>32827</v>
      </c>
      <c r="G193">
        <v>1</v>
      </c>
      <c r="H193">
        <v>1</v>
      </c>
      <c r="I193">
        <v>0</v>
      </c>
      <c r="J193">
        <v>2</v>
      </c>
      <c r="K193">
        <v>1</v>
      </c>
      <c r="L193" t="s">
        <v>70</v>
      </c>
      <c r="M193">
        <v>1</v>
      </c>
      <c r="N193">
        <v>1</v>
      </c>
      <c r="O193">
        <v>1</v>
      </c>
      <c r="P193" t="s">
        <v>70</v>
      </c>
      <c r="Q193">
        <v>50</v>
      </c>
      <c r="R193">
        <v>1</v>
      </c>
      <c r="S193">
        <v>37.5</v>
      </c>
      <c r="T193">
        <v>50</v>
      </c>
    </row>
    <row r="194" spans="1:20" x14ac:dyDescent="0.3">
      <c r="A194">
        <v>193</v>
      </c>
      <c r="B194" t="s">
        <v>48</v>
      </c>
      <c r="C194">
        <v>1994</v>
      </c>
      <c r="D194">
        <v>2</v>
      </c>
      <c r="E194" t="s">
        <v>231</v>
      </c>
      <c r="F194" s="1">
        <v>34610</v>
      </c>
      <c r="G194">
        <v>1</v>
      </c>
      <c r="H194">
        <v>1</v>
      </c>
      <c r="I194">
        <v>0</v>
      </c>
      <c r="J194">
        <v>2</v>
      </c>
      <c r="K194">
        <v>1</v>
      </c>
      <c r="L194" t="s">
        <v>70</v>
      </c>
      <c r="M194">
        <v>1</v>
      </c>
      <c r="N194">
        <v>1</v>
      </c>
      <c r="O194">
        <v>1</v>
      </c>
      <c r="P194" t="s">
        <v>70</v>
      </c>
      <c r="Q194">
        <v>50</v>
      </c>
      <c r="R194">
        <v>1</v>
      </c>
      <c r="S194">
        <v>37.5</v>
      </c>
      <c r="T194">
        <v>50</v>
      </c>
    </row>
    <row r="195" spans="1:20" x14ac:dyDescent="0.3">
      <c r="A195">
        <v>194</v>
      </c>
      <c r="B195" t="s">
        <v>48</v>
      </c>
      <c r="C195">
        <v>1998</v>
      </c>
      <c r="D195">
        <v>2</v>
      </c>
      <c r="E195" t="s">
        <v>232</v>
      </c>
      <c r="F195" s="1">
        <v>36072</v>
      </c>
      <c r="G195">
        <v>1</v>
      </c>
      <c r="H195">
        <v>1</v>
      </c>
      <c r="I195">
        <v>0</v>
      </c>
      <c r="J195">
        <v>2</v>
      </c>
      <c r="K195">
        <v>1</v>
      </c>
      <c r="L195" t="s">
        <v>70</v>
      </c>
      <c r="M195">
        <v>1</v>
      </c>
      <c r="N195">
        <v>1</v>
      </c>
      <c r="O195">
        <v>1</v>
      </c>
      <c r="P195" t="s">
        <v>70</v>
      </c>
      <c r="Q195">
        <v>50</v>
      </c>
      <c r="R195">
        <v>1</v>
      </c>
      <c r="S195">
        <v>37.5</v>
      </c>
      <c r="T195">
        <v>50</v>
      </c>
    </row>
    <row r="196" spans="1:20" x14ac:dyDescent="0.3">
      <c r="A196">
        <v>195</v>
      </c>
      <c r="B196" t="s">
        <v>48</v>
      </c>
      <c r="C196">
        <v>2002</v>
      </c>
      <c r="D196">
        <v>2</v>
      </c>
      <c r="E196" t="s">
        <v>233</v>
      </c>
      <c r="F196" s="1">
        <v>37535</v>
      </c>
      <c r="G196">
        <v>1</v>
      </c>
      <c r="H196">
        <v>1</v>
      </c>
      <c r="I196">
        <v>0</v>
      </c>
      <c r="J196">
        <v>2</v>
      </c>
      <c r="K196">
        <v>1</v>
      </c>
      <c r="L196" t="s">
        <v>70</v>
      </c>
      <c r="M196">
        <v>1</v>
      </c>
      <c r="N196">
        <v>1</v>
      </c>
      <c r="O196">
        <v>1</v>
      </c>
      <c r="P196" t="s">
        <v>70</v>
      </c>
      <c r="Q196">
        <v>50</v>
      </c>
      <c r="R196">
        <v>1</v>
      </c>
      <c r="S196">
        <v>37.5</v>
      </c>
      <c r="T196">
        <v>50</v>
      </c>
    </row>
    <row r="197" spans="1:20" x14ac:dyDescent="0.3">
      <c r="A197">
        <v>196</v>
      </c>
      <c r="B197" t="s">
        <v>48</v>
      </c>
      <c r="C197">
        <v>2006</v>
      </c>
      <c r="D197">
        <v>2</v>
      </c>
      <c r="E197" t="s">
        <v>234</v>
      </c>
      <c r="F197" s="1">
        <v>38991</v>
      </c>
      <c r="G197">
        <v>1</v>
      </c>
      <c r="H197">
        <v>1</v>
      </c>
      <c r="I197">
        <v>0</v>
      </c>
      <c r="J197">
        <v>2</v>
      </c>
      <c r="K197">
        <v>1</v>
      </c>
      <c r="L197" t="s">
        <v>70</v>
      </c>
      <c r="M197">
        <v>1</v>
      </c>
      <c r="N197">
        <v>1</v>
      </c>
      <c r="O197">
        <v>1</v>
      </c>
      <c r="P197" t="s">
        <v>70</v>
      </c>
      <c r="Q197">
        <v>50</v>
      </c>
      <c r="R197">
        <v>1</v>
      </c>
      <c r="S197">
        <v>37.5</v>
      </c>
      <c r="T197">
        <v>50</v>
      </c>
    </row>
    <row r="198" spans="1:20" x14ac:dyDescent="0.3">
      <c r="A198">
        <v>197</v>
      </c>
      <c r="B198" t="s">
        <v>48</v>
      </c>
      <c r="C198">
        <v>2010</v>
      </c>
      <c r="D198">
        <v>2</v>
      </c>
      <c r="E198" t="s">
        <v>235</v>
      </c>
      <c r="F198" s="1">
        <v>40454</v>
      </c>
      <c r="G198">
        <v>1</v>
      </c>
      <c r="H198">
        <v>1</v>
      </c>
      <c r="I198">
        <v>0</v>
      </c>
      <c r="J198">
        <v>2</v>
      </c>
      <c r="K198">
        <v>1</v>
      </c>
      <c r="L198" t="s">
        <v>70</v>
      </c>
      <c r="M198">
        <v>1</v>
      </c>
      <c r="N198">
        <v>1</v>
      </c>
      <c r="O198">
        <v>1</v>
      </c>
      <c r="P198" t="s">
        <v>70</v>
      </c>
      <c r="Q198">
        <v>50</v>
      </c>
      <c r="R198">
        <v>1</v>
      </c>
      <c r="S198">
        <v>37.5</v>
      </c>
      <c r="T198">
        <v>50</v>
      </c>
    </row>
    <row r="199" spans="1:20" x14ac:dyDescent="0.3">
      <c r="A199">
        <v>198</v>
      </c>
      <c r="B199" t="s">
        <v>48</v>
      </c>
      <c r="C199">
        <v>2014</v>
      </c>
      <c r="D199">
        <v>2</v>
      </c>
      <c r="E199" t="s">
        <v>236</v>
      </c>
      <c r="F199" s="1">
        <v>41917</v>
      </c>
      <c r="G199">
        <v>1</v>
      </c>
      <c r="H199">
        <v>1</v>
      </c>
      <c r="I199">
        <v>0</v>
      </c>
      <c r="J199">
        <v>2</v>
      </c>
      <c r="K199">
        <v>1</v>
      </c>
      <c r="L199" t="s">
        <v>70</v>
      </c>
      <c r="M199">
        <v>1</v>
      </c>
      <c r="N199">
        <v>1</v>
      </c>
      <c r="O199">
        <v>1</v>
      </c>
      <c r="P199" t="s">
        <v>70</v>
      </c>
      <c r="Q199">
        <v>50</v>
      </c>
      <c r="R199">
        <v>1</v>
      </c>
      <c r="S199">
        <v>37.5</v>
      </c>
      <c r="T199">
        <v>50</v>
      </c>
    </row>
    <row r="200" spans="1:20" x14ac:dyDescent="0.3">
      <c r="A200">
        <v>199</v>
      </c>
      <c r="B200" t="s">
        <v>58</v>
      </c>
      <c r="C200">
        <v>1970</v>
      </c>
      <c r="D200">
        <v>2</v>
      </c>
      <c r="E200" t="s">
        <v>237</v>
      </c>
      <c r="F200" s="1">
        <v>25815</v>
      </c>
      <c r="G200">
        <v>1</v>
      </c>
      <c r="H200">
        <v>1</v>
      </c>
      <c r="I200">
        <v>0</v>
      </c>
      <c r="J200">
        <v>2</v>
      </c>
      <c r="K200">
        <v>30</v>
      </c>
      <c r="L200" t="s">
        <v>70</v>
      </c>
      <c r="M200">
        <v>1</v>
      </c>
      <c r="N200">
        <v>1</v>
      </c>
      <c r="O200">
        <v>1</v>
      </c>
      <c r="P200" t="s">
        <v>70</v>
      </c>
      <c r="Q200">
        <v>50</v>
      </c>
      <c r="R200">
        <v>1</v>
      </c>
      <c r="S200">
        <v>37.5</v>
      </c>
      <c r="T200">
        <v>50</v>
      </c>
    </row>
    <row r="201" spans="1:20" x14ac:dyDescent="0.3">
      <c r="A201">
        <v>200</v>
      </c>
      <c r="B201" t="s">
        <v>58</v>
      </c>
      <c r="C201">
        <v>1989</v>
      </c>
      <c r="D201">
        <v>2</v>
      </c>
      <c r="E201" t="s">
        <v>238</v>
      </c>
      <c r="F201" s="1">
        <v>32853</v>
      </c>
      <c r="G201">
        <v>2</v>
      </c>
      <c r="H201">
        <v>1</v>
      </c>
      <c r="I201">
        <v>0</v>
      </c>
      <c r="J201">
        <v>2</v>
      </c>
      <c r="K201">
        <v>1</v>
      </c>
      <c r="L201" t="s">
        <v>70</v>
      </c>
      <c r="M201">
        <v>1</v>
      </c>
      <c r="N201">
        <v>1</v>
      </c>
      <c r="O201">
        <v>1</v>
      </c>
      <c r="P201" t="s">
        <v>70</v>
      </c>
      <c r="Q201">
        <v>50</v>
      </c>
      <c r="R201">
        <v>1</v>
      </c>
      <c r="S201">
        <v>37.5</v>
      </c>
      <c r="T201">
        <v>50</v>
      </c>
    </row>
    <row r="202" spans="1:20" x14ac:dyDescent="0.3">
      <c r="A202">
        <v>201</v>
      </c>
      <c r="B202" t="s">
        <v>58</v>
      </c>
      <c r="C202">
        <v>1993</v>
      </c>
      <c r="D202">
        <v>2</v>
      </c>
      <c r="E202" t="s">
        <v>239</v>
      </c>
      <c r="F202" s="1">
        <v>34314</v>
      </c>
      <c r="G202">
        <v>2</v>
      </c>
      <c r="H202">
        <v>1</v>
      </c>
      <c r="I202">
        <v>0</v>
      </c>
      <c r="J202">
        <v>2</v>
      </c>
      <c r="K202">
        <v>1</v>
      </c>
      <c r="L202" t="s">
        <v>70</v>
      </c>
      <c r="M202">
        <v>1</v>
      </c>
      <c r="N202">
        <v>1</v>
      </c>
      <c r="O202">
        <v>1</v>
      </c>
      <c r="P202" t="s">
        <v>70</v>
      </c>
      <c r="Q202">
        <v>50</v>
      </c>
      <c r="R202">
        <v>1</v>
      </c>
      <c r="S202">
        <v>37.5</v>
      </c>
      <c r="T202">
        <v>50</v>
      </c>
    </row>
    <row r="203" spans="1:20" x14ac:dyDescent="0.3">
      <c r="A203">
        <v>202</v>
      </c>
      <c r="B203" t="s">
        <v>58</v>
      </c>
      <c r="C203">
        <v>1999</v>
      </c>
      <c r="D203">
        <v>2</v>
      </c>
      <c r="E203" t="s">
        <v>240</v>
      </c>
      <c r="F203" s="1">
        <v>36506</v>
      </c>
      <c r="G203">
        <v>2</v>
      </c>
      <c r="H203">
        <v>1</v>
      </c>
      <c r="I203">
        <v>0</v>
      </c>
      <c r="J203">
        <v>2</v>
      </c>
      <c r="K203">
        <v>1</v>
      </c>
      <c r="L203" t="s">
        <v>70</v>
      </c>
      <c r="M203">
        <v>1</v>
      </c>
      <c r="N203">
        <v>1</v>
      </c>
      <c r="O203">
        <v>1</v>
      </c>
      <c r="P203" t="s">
        <v>70</v>
      </c>
      <c r="Q203">
        <v>50</v>
      </c>
      <c r="R203">
        <v>1</v>
      </c>
      <c r="S203">
        <v>37.5</v>
      </c>
      <c r="T203">
        <v>50</v>
      </c>
    </row>
    <row r="204" spans="1:20" x14ac:dyDescent="0.3">
      <c r="A204">
        <v>203</v>
      </c>
      <c r="B204" t="s">
        <v>58</v>
      </c>
      <c r="C204">
        <v>2005</v>
      </c>
      <c r="D204">
        <v>2</v>
      </c>
      <c r="E204" t="s">
        <v>241</v>
      </c>
      <c r="F204" s="1">
        <v>38697</v>
      </c>
      <c r="G204">
        <v>2</v>
      </c>
      <c r="H204">
        <v>1</v>
      </c>
      <c r="I204">
        <v>0</v>
      </c>
      <c r="J204">
        <v>2</v>
      </c>
      <c r="K204">
        <v>1</v>
      </c>
      <c r="L204" t="s">
        <v>70</v>
      </c>
      <c r="M204">
        <v>1</v>
      </c>
      <c r="N204">
        <v>1</v>
      </c>
      <c r="O204">
        <v>1</v>
      </c>
      <c r="P204" t="s">
        <v>70</v>
      </c>
      <c r="Q204">
        <v>50</v>
      </c>
      <c r="R204">
        <v>1</v>
      </c>
      <c r="S204">
        <v>37.5</v>
      </c>
      <c r="T204">
        <v>50</v>
      </c>
    </row>
    <row r="205" spans="1:20" x14ac:dyDescent="0.3">
      <c r="A205">
        <v>204</v>
      </c>
      <c r="B205" t="s">
        <v>58</v>
      </c>
      <c r="C205">
        <v>2009</v>
      </c>
      <c r="D205">
        <v>2</v>
      </c>
      <c r="E205" t="s">
        <v>242</v>
      </c>
      <c r="F205" s="1">
        <v>40160</v>
      </c>
      <c r="G205">
        <v>2</v>
      </c>
      <c r="H205">
        <v>1</v>
      </c>
      <c r="I205">
        <v>0</v>
      </c>
      <c r="J205">
        <v>2</v>
      </c>
      <c r="K205">
        <v>1</v>
      </c>
      <c r="L205" t="s">
        <v>70</v>
      </c>
      <c r="M205">
        <v>1</v>
      </c>
      <c r="N205">
        <v>1</v>
      </c>
      <c r="O205">
        <v>1</v>
      </c>
      <c r="P205" t="s">
        <v>70</v>
      </c>
      <c r="Q205">
        <v>50</v>
      </c>
      <c r="R205">
        <v>1</v>
      </c>
      <c r="S205">
        <v>37.5</v>
      </c>
      <c r="T205">
        <v>50</v>
      </c>
    </row>
    <row r="206" spans="1:20" x14ac:dyDescent="0.3">
      <c r="A206">
        <v>205</v>
      </c>
      <c r="B206" t="s">
        <v>58</v>
      </c>
      <c r="C206">
        <v>2013</v>
      </c>
      <c r="D206">
        <v>2</v>
      </c>
      <c r="E206" t="s">
        <v>243</v>
      </c>
      <c r="F206" s="1">
        <v>41595</v>
      </c>
      <c r="G206">
        <v>2</v>
      </c>
      <c r="H206">
        <v>1</v>
      </c>
      <c r="I206">
        <v>0</v>
      </c>
      <c r="J206">
        <v>2</v>
      </c>
      <c r="K206">
        <v>1</v>
      </c>
      <c r="L206" t="s">
        <v>70</v>
      </c>
      <c r="M206">
        <v>1</v>
      </c>
      <c r="N206">
        <v>1</v>
      </c>
      <c r="O206">
        <v>1</v>
      </c>
      <c r="P206" t="s">
        <v>70</v>
      </c>
      <c r="Q206">
        <v>50</v>
      </c>
      <c r="R206">
        <v>1</v>
      </c>
      <c r="S206">
        <v>37.5</v>
      </c>
      <c r="T206">
        <v>50</v>
      </c>
    </row>
    <row r="207" spans="1:20" x14ac:dyDescent="0.3">
      <c r="A207">
        <v>206</v>
      </c>
      <c r="B207" t="s">
        <v>68</v>
      </c>
      <c r="C207">
        <v>1970</v>
      </c>
      <c r="D207">
        <v>2</v>
      </c>
      <c r="E207" t="s">
        <v>244</v>
      </c>
      <c r="F207" s="1">
        <v>25677</v>
      </c>
      <c r="G207">
        <v>1</v>
      </c>
      <c r="H207">
        <v>1</v>
      </c>
      <c r="I207">
        <v>0</v>
      </c>
      <c r="J207">
        <v>1</v>
      </c>
      <c r="K207">
        <v>1</v>
      </c>
      <c r="L207" t="s">
        <v>70</v>
      </c>
      <c r="M207">
        <v>1</v>
      </c>
      <c r="N207">
        <v>1</v>
      </c>
      <c r="O207">
        <v>1</v>
      </c>
      <c r="P207" t="s">
        <v>70</v>
      </c>
      <c r="Q207">
        <v>0</v>
      </c>
      <c r="R207">
        <v>1</v>
      </c>
      <c r="S207">
        <v>37.5</v>
      </c>
      <c r="T207">
        <v>37.5</v>
      </c>
    </row>
    <row r="208" spans="1:20" x14ac:dyDescent="0.3">
      <c r="A208">
        <v>207</v>
      </c>
      <c r="B208" t="s">
        <v>68</v>
      </c>
      <c r="C208">
        <v>1974</v>
      </c>
      <c r="D208">
        <v>2</v>
      </c>
      <c r="E208" t="s">
        <v>245</v>
      </c>
      <c r="F208" s="1">
        <v>27140</v>
      </c>
      <c r="G208">
        <v>1</v>
      </c>
      <c r="H208">
        <v>1</v>
      </c>
      <c r="I208">
        <v>0</v>
      </c>
      <c r="J208">
        <v>1</v>
      </c>
      <c r="K208">
        <v>1</v>
      </c>
      <c r="L208" t="s">
        <v>70</v>
      </c>
      <c r="M208">
        <v>1</v>
      </c>
      <c r="N208">
        <v>1</v>
      </c>
      <c r="O208">
        <v>1</v>
      </c>
      <c r="P208" t="s">
        <v>70</v>
      </c>
      <c r="Q208">
        <v>0</v>
      </c>
      <c r="R208">
        <v>1</v>
      </c>
      <c r="S208">
        <v>37.5</v>
      </c>
      <c r="T208">
        <v>37.5</v>
      </c>
    </row>
    <row r="209" spans="1:20" x14ac:dyDescent="0.3">
      <c r="A209">
        <v>208</v>
      </c>
      <c r="B209" t="s">
        <v>68</v>
      </c>
      <c r="C209">
        <v>1978</v>
      </c>
      <c r="D209">
        <v>2</v>
      </c>
      <c r="E209" t="s">
        <v>246</v>
      </c>
      <c r="F209" s="1">
        <v>28645</v>
      </c>
      <c r="G209">
        <v>1</v>
      </c>
      <c r="H209">
        <v>1</v>
      </c>
      <c r="I209">
        <v>0</v>
      </c>
      <c r="J209">
        <v>1</v>
      </c>
      <c r="K209">
        <v>1</v>
      </c>
      <c r="L209" t="s">
        <v>70</v>
      </c>
      <c r="M209">
        <v>1</v>
      </c>
      <c r="N209">
        <v>1</v>
      </c>
      <c r="O209">
        <v>1</v>
      </c>
      <c r="P209" t="s">
        <v>70</v>
      </c>
      <c r="Q209">
        <v>0</v>
      </c>
      <c r="R209">
        <v>1</v>
      </c>
      <c r="S209">
        <v>37.5</v>
      </c>
      <c r="T209">
        <v>37.5</v>
      </c>
    </row>
    <row r="210" spans="1:20" x14ac:dyDescent="0.3">
      <c r="A210">
        <v>209</v>
      </c>
      <c r="B210" t="s">
        <v>68</v>
      </c>
      <c r="C210">
        <v>1982</v>
      </c>
      <c r="D210">
        <v>2</v>
      </c>
      <c r="E210" t="s">
        <v>247</v>
      </c>
      <c r="F210" s="1">
        <v>30101</v>
      </c>
      <c r="G210">
        <v>1</v>
      </c>
      <c r="H210">
        <v>1</v>
      </c>
      <c r="I210">
        <v>0</v>
      </c>
      <c r="J210">
        <v>1</v>
      </c>
      <c r="K210">
        <v>1</v>
      </c>
      <c r="L210" t="s">
        <v>70</v>
      </c>
      <c r="M210">
        <v>1</v>
      </c>
      <c r="N210">
        <v>1</v>
      </c>
      <c r="O210">
        <v>1</v>
      </c>
      <c r="P210" t="s">
        <v>70</v>
      </c>
      <c r="Q210">
        <v>0</v>
      </c>
      <c r="R210">
        <v>1</v>
      </c>
      <c r="S210">
        <v>37.5</v>
      </c>
      <c r="T210">
        <v>37.5</v>
      </c>
    </row>
    <row r="211" spans="1:20" x14ac:dyDescent="0.3">
      <c r="A211">
        <v>210</v>
      </c>
      <c r="B211" t="s">
        <v>68</v>
      </c>
      <c r="C211">
        <v>1986</v>
      </c>
      <c r="D211">
        <v>2</v>
      </c>
      <c r="E211" t="s">
        <v>248</v>
      </c>
      <c r="F211" s="1">
        <v>31557</v>
      </c>
      <c r="G211">
        <v>1</v>
      </c>
      <c r="H211">
        <v>1</v>
      </c>
      <c r="I211">
        <v>0</v>
      </c>
      <c r="J211">
        <v>1</v>
      </c>
      <c r="K211">
        <v>1</v>
      </c>
      <c r="L211" t="s">
        <v>70</v>
      </c>
      <c r="M211">
        <v>1</v>
      </c>
      <c r="N211">
        <v>1</v>
      </c>
      <c r="O211">
        <v>1</v>
      </c>
      <c r="P211" t="s">
        <v>70</v>
      </c>
      <c r="Q211">
        <v>0</v>
      </c>
      <c r="R211">
        <v>1</v>
      </c>
      <c r="S211">
        <v>37.5</v>
      </c>
      <c r="T211">
        <v>37.5</v>
      </c>
    </row>
    <row r="212" spans="1:20" x14ac:dyDescent="0.3">
      <c r="A212">
        <v>211</v>
      </c>
      <c r="B212" t="s">
        <v>68</v>
      </c>
      <c r="C212">
        <v>1990</v>
      </c>
      <c r="D212">
        <v>2</v>
      </c>
      <c r="E212" t="s">
        <v>249</v>
      </c>
      <c r="F212" s="1">
        <v>33020</v>
      </c>
      <c r="G212">
        <v>1</v>
      </c>
      <c r="H212">
        <v>1</v>
      </c>
      <c r="I212">
        <v>0</v>
      </c>
      <c r="J212">
        <v>1</v>
      </c>
      <c r="K212">
        <v>1</v>
      </c>
      <c r="L212" t="s">
        <v>70</v>
      </c>
      <c r="M212">
        <v>1</v>
      </c>
      <c r="N212">
        <v>1</v>
      </c>
      <c r="O212">
        <v>1</v>
      </c>
      <c r="P212" t="s">
        <v>70</v>
      </c>
      <c r="Q212">
        <v>0</v>
      </c>
      <c r="R212">
        <v>1</v>
      </c>
      <c r="S212">
        <v>37.5</v>
      </c>
      <c r="T212">
        <v>37.5</v>
      </c>
    </row>
    <row r="213" spans="1:20" x14ac:dyDescent="0.3">
      <c r="A213">
        <v>212</v>
      </c>
      <c r="B213" t="s">
        <v>68</v>
      </c>
      <c r="C213">
        <v>1994</v>
      </c>
      <c r="D213">
        <v>2</v>
      </c>
      <c r="E213" t="s">
        <v>250</v>
      </c>
      <c r="F213" s="1">
        <v>34483</v>
      </c>
      <c r="G213">
        <v>2</v>
      </c>
      <c r="H213">
        <v>1</v>
      </c>
      <c r="I213">
        <v>0</v>
      </c>
      <c r="J213">
        <v>2</v>
      </c>
      <c r="K213">
        <v>1</v>
      </c>
      <c r="L213" t="s">
        <v>70</v>
      </c>
      <c r="M213">
        <v>1</v>
      </c>
      <c r="N213">
        <v>1</v>
      </c>
      <c r="O213">
        <v>1</v>
      </c>
      <c r="P213" t="s">
        <v>70</v>
      </c>
      <c r="Q213">
        <v>50</v>
      </c>
      <c r="R213">
        <v>1</v>
      </c>
      <c r="S213">
        <v>37.5</v>
      </c>
      <c r="T213">
        <v>50</v>
      </c>
    </row>
    <row r="214" spans="1:20" x14ac:dyDescent="0.3">
      <c r="A214">
        <v>213</v>
      </c>
      <c r="B214" t="s">
        <v>68</v>
      </c>
      <c r="C214">
        <v>1998</v>
      </c>
      <c r="D214">
        <v>2</v>
      </c>
      <c r="E214" t="s">
        <v>251</v>
      </c>
      <c r="F214" s="1">
        <v>35946</v>
      </c>
      <c r="G214">
        <v>2</v>
      </c>
      <c r="H214">
        <v>1</v>
      </c>
      <c r="I214">
        <v>0</v>
      </c>
      <c r="J214">
        <v>2</v>
      </c>
      <c r="K214">
        <v>1</v>
      </c>
      <c r="L214" t="s">
        <v>70</v>
      </c>
      <c r="M214">
        <v>1</v>
      </c>
      <c r="N214">
        <v>1</v>
      </c>
      <c r="O214">
        <v>1</v>
      </c>
      <c r="P214" t="s">
        <v>70</v>
      </c>
      <c r="Q214">
        <v>50</v>
      </c>
      <c r="R214">
        <v>1</v>
      </c>
      <c r="S214">
        <v>37.5</v>
      </c>
      <c r="T214">
        <v>50</v>
      </c>
    </row>
    <row r="215" spans="1:20" x14ac:dyDescent="0.3">
      <c r="A215">
        <v>214</v>
      </c>
      <c r="B215" t="s">
        <v>68</v>
      </c>
      <c r="C215">
        <v>2002</v>
      </c>
      <c r="D215">
        <v>2</v>
      </c>
      <c r="E215" t="s">
        <v>252</v>
      </c>
      <c r="F215" s="1">
        <v>37402</v>
      </c>
      <c r="G215">
        <v>2</v>
      </c>
      <c r="H215">
        <v>1</v>
      </c>
      <c r="I215">
        <v>0</v>
      </c>
      <c r="J215">
        <v>2</v>
      </c>
      <c r="K215">
        <v>1</v>
      </c>
      <c r="L215" t="s">
        <v>70</v>
      </c>
      <c r="M215">
        <v>1</v>
      </c>
      <c r="N215">
        <v>1</v>
      </c>
      <c r="O215">
        <v>1</v>
      </c>
      <c r="P215" t="s">
        <v>70</v>
      </c>
      <c r="Q215">
        <v>50</v>
      </c>
      <c r="R215">
        <v>1</v>
      </c>
      <c r="S215">
        <v>37.5</v>
      </c>
      <c r="T215">
        <v>50</v>
      </c>
    </row>
    <row r="216" spans="1:20" x14ac:dyDescent="0.3">
      <c r="A216">
        <v>215</v>
      </c>
      <c r="B216" t="s">
        <v>68</v>
      </c>
      <c r="C216">
        <v>2006</v>
      </c>
      <c r="D216">
        <v>2</v>
      </c>
      <c r="E216" t="s">
        <v>253</v>
      </c>
      <c r="F216" s="1">
        <v>38865</v>
      </c>
      <c r="G216">
        <v>2</v>
      </c>
      <c r="H216">
        <v>1</v>
      </c>
      <c r="I216">
        <v>0</v>
      </c>
      <c r="J216">
        <v>2</v>
      </c>
      <c r="K216">
        <v>1</v>
      </c>
      <c r="L216" t="s">
        <v>70</v>
      </c>
      <c r="M216">
        <v>1</v>
      </c>
      <c r="N216">
        <v>1</v>
      </c>
      <c r="O216">
        <v>1</v>
      </c>
      <c r="P216" t="s">
        <v>70</v>
      </c>
      <c r="Q216">
        <v>50</v>
      </c>
      <c r="R216">
        <v>1</v>
      </c>
      <c r="S216">
        <v>37.5</v>
      </c>
      <c r="T216">
        <v>50</v>
      </c>
    </row>
    <row r="217" spans="1:20" x14ac:dyDescent="0.3">
      <c r="A217">
        <v>216</v>
      </c>
      <c r="B217" t="s">
        <v>68</v>
      </c>
      <c r="C217">
        <v>2010</v>
      </c>
      <c r="D217">
        <v>2</v>
      </c>
      <c r="E217" t="s">
        <v>254</v>
      </c>
      <c r="F217" s="1">
        <v>40328</v>
      </c>
      <c r="G217">
        <v>2</v>
      </c>
      <c r="H217">
        <v>1</v>
      </c>
      <c r="I217">
        <v>0</v>
      </c>
      <c r="J217">
        <v>2</v>
      </c>
      <c r="K217">
        <v>1</v>
      </c>
      <c r="L217" t="s">
        <v>70</v>
      </c>
      <c r="M217">
        <v>1</v>
      </c>
      <c r="N217">
        <v>1</v>
      </c>
      <c r="O217">
        <v>1</v>
      </c>
      <c r="P217" t="s">
        <v>70</v>
      </c>
      <c r="Q217">
        <v>50</v>
      </c>
      <c r="R217">
        <v>1</v>
      </c>
      <c r="S217">
        <v>37.5</v>
      </c>
      <c r="T217">
        <v>50</v>
      </c>
    </row>
    <row r="218" spans="1:20" x14ac:dyDescent="0.3">
      <c r="A218">
        <v>217</v>
      </c>
      <c r="B218" t="s">
        <v>68</v>
      </c>
      <c r="C218">
        <v>2014</v>
      </c>
      <c r="D218">
        <v>2</v>
      </c>
      <c r="E218" t="s">
        <v>255</v>
      </c>
      <c r="F218" s="1">
        <v>41784</v>
      </c>
      <c r="G218">
        <v>2</v>
      </c>
      <c r="H218">
        <v>1</v>
      </c>
      <c r="I218">
        <v>0</v>
      </c>
      <c r="J218">
        <v>2</v>
      </c>
      <c r="K218">
        <v>1</v>
      </c>
      <c r="L218" t="s">
        <v>70</v>
      </c>
      <c r="M218">
        <v>1</v>
      </c>
      <c r="N218">
        <v>1</v>
      </c>
      <c r="O218">
        <v>1</v>
      </c>
      <c r="P218" t="s">
        <v>70</v>
      </c>
      <c r="Q218">
        <v>50</v>
      </c>
      <c r="R218">
        <v>1</v>
      </c>
      <c r="S218">
        <v>37.5</v>
      </c>
      <c r="T218">
        <v>50</v>
      </c>
    </row>
    <row r="219" spans="1:20" x14ac:dyDescent="0.3">
      <c r="A219">
        <v>218</v>
      </c>
      <c r="B219" t="s">
        <v>83</v>
      </c>
      <c r="C219">
        <v>1970</v>
      </c>
      <c r="D219">
        <v>2</v>
      </c>
      <c r="E219" t="s">
        <v>256</v>
      </c>
      <c r="F219" s="1">
        <v>25600</v>
      </c>
      <c r="G219">
        <v>1</v>
      </c>
      <c r="H219">
        <v>1</v>
      </c>
      <c r="I219">
        <v>0</v>
      </c>
      <c r="J219">
        <v>2</v>
      </c>
      <c r="K219">
        <v>1</v>
      </c>
      <c r="L219" t="s">
        <v>70</v>
      </c>
      <c r="M219">
        <v>1</v>
      </c>
      <c r="N219">
        <v>1</v>
      </c>
      <c r="O219">
        <v>1</v>
      </c>
      <c r="P219" t="s">
        <v>70</v>
      </c>
      <c r="Q219">
        <v>40</v>
      </c>
      <c r="R219">
        <v>1</v>
      </c>
      <c r="S219">
        <v>37.5</v>
      </c>
      <c r="T219">
        <v>40</v>
      </c>
    </row>
    <row r="220" spans="1:20" x14ac:dyDescent="0.3">
      <c r="A220">
        <v>219</v>
      </c>
      <c r="B220" t="s">
        <v>83</v>
      </c>
      <c r="C220">
        <v>1974</v>
      </c>
      <c r="D220">
        <v>2</v>
      </c>
      <c r="E220" t="s">
        <v>257</v>
      </c>
      <c r="F220" s="1">
        <v>27063</v>
      </c>
      <c r="G220">
        <v>1</v>
      </c>
      <c r="H220">
        <v>1</v>
      </c>
      <c r="I220">
        <v>0</v>
      </c>
      <c r="J220">
        <v>2</v>
      </c>
      <c r="K220">
        <v>1</v>
      </c>
      <c r="L220" t="s">
        <v>70</v>
      </c>
      <c r="M220">
        <v>1</v>
      </c>
      <c r="N220">
        <v>1</v>
      </c>
      <c r="O220">
        <v>1</v>
      </c>
      <c r="P220" t="s">
        <v>70</v>
      </c>
      <c r="Q220">
        <v>40</v>
      </c>
      <c r="R220">
        <v>1</v>
      </c>
      <c r="S220">
        <v>37.5</v>
      </c>
      <c r="T220">
        <v>40</v>
      </c>
    </row>
    <row r="221" spans="1:20" x14ac:dyDescent="0.3">
      <c r="A221">
        <v>220</v>
      </c>
      <c r="B221" t="s">
        <v>83</v>
      </c>
      <c r="C221">
        <v>1978</v>
      </c>
      <c r="D221">
        <v>2</v>
      </c>
      <c r="E221" t="s">
        <v>258</v>
      </c>
      <c r="F221" s="1">
        <v>28526</v>
      </c>
      <c r="G221">
        <v>1</v>
      </c>
      <c r="H221">
        <v>1</v>
      </c>
      <c r="I221">
        <v>0</v>
      </c>
      <c r="J221">
        <v>2</v>
      </c>
      <c r="K221">
        <v>1</v>
      </c>
      <c r="L221" t="s">
        <v>70</v>
      </c>
      <c r="M221">
        <v>1</v>
      </c>
      <c r="N221">
        <v>1</v>
      </c>
      <c r="O221">
        <v>1</v>
      </c>
      <c r="P221" t="s">
        <v>70</v>
      </c>
      <c r="Q221">
        <v>40</v>
      </c>
      <c r="R221">
        <v>1</v>
      </c>
      <c r="S221">
        <v>37.5</v>
      </c>
      <c r="T221">
        <v>40</v>
      </c>
    </row>
    <row r="222" spans="1:20" x14ac:dyDescent="0.3">
      <c r="A222">
        <v>221</v>
      </c>
      <c r="B222" t="s">
        <v>83</v>
      </c>
      <c r="C222">
        <v>1982</v>
      </c>
      <c r="D222">
        <v>2</v>
      </c>
      <c r="E222" t="s">
        <v>259</v>
      </c>
      <c r="F222" s="1">
        <v>29989</v>
      </c>
      <c r="G222">
        <v>1</v>
      </c>
      <c r="H222">
        <v>1</v>
      </c>
      <c r="I222">
        <v>0</v>
      </c>
      <c r="J222">
        <v>2</v>
      </c>
      <c r="K222">
        <v>1</v>
      </c>
      <c r="L222" t="s">
        <v>70</v>
      </c>
      <c r="M222">
        <v>1</v>
      </c>
      <c r="N222">
        <v>1</v>
      </c>
      <c r="O222">
        <v>1</v>
      </c>
      <c r="P222" t="s">
        <v>70</v>
      </c>
      <c r="Q222">
        <v>40</v>
      </c>
      <c r="R222">
        <v>1</v>
      </c>
      <c r="S222">
        <v>37.5</v>
      </c>
      <c r="T222">
        <v>40</v>
      </c>
    </row>
    <row r="223" spans="1:20" x14ac:dyDescent="0.3">
      <c r="A223">
        <v>222</v>
      </c>
      <c r="B223" t="s">
        <v>83</v>
      </c>
      <c r="C223">
        <v>1986</v>
      </c>
      <c r="D223">
        <v>2</v>
      </c>
      <c r="E223" t="s">
        <v>260</v>
      </c>
      <c r="F223" s="1">
        <v>31445</v>
      </c>
      <c r="G223">
        <v>1</v>
      </c>
      <c r="H223">
        <v>1</v>
      </c>
      <c r="I223">
        <v>0</v>
      </c>
      <c r="J223">
        <v>2</v>
      </c>
      <c r="K223">
        <v>1</v>
      </c>
      <c r="L223" t="s">
        <v>70</v>
      </c>
      <c r="M223">
        <v>1</v>
      </c>
      <c r="N223">
        <v>1</v>
      </c>
      <c r="O223">
        <v>1</v>
      </c>
      <c r="P223" t="s">
        <v>70</v>
      </c>
      <c r="Q223">
        <v>40</v>
      </c>
      <c r="R223">
        <v>1</v>
      </c>
      <c r="S223">
        <v>37.5</v>
      </c>
      <c r="T223">
        <v>40</v>
      </c>
    </row>
    <row r="224" spans="1:20" x14ac:dyDescent="0.3">
      <c r="A224">
        <v>223</v>
      </c>
      <c r="B224" t="s">
        <v>83</v>
      </c>
      <c r="C224">
        <v>1990</v>
      </c>
      <c r="D224">
        <v>2</v>
      </c>
      <c r="E224" t="s">
        <v>261</v>
      </c>
      <c r="F224" s="1">
        <v>32908</v>
      </c>
      <c r="G224">
        <v>1</v>
      </c>
      <c r="H224">
        <v>1</v>
      </c>
      <c r="I224">
        <v>0</v>
      </c>
      <c r="J224">
        <v>2</v>
      </c>
      <c r="K224">
        <v>1</v>
      </c>
      <c r="L224" t="s">
        <v>70</v>
      </c>
      <c r="M224">
        <v>1</v>
      </c>
      <c r="N224">
        <v>1</v>
      </c>
      <c r="O224">
        <v>1</v>
      </c>
      <c r="P224" t="s">
        <v>70</v>
      </c>
      <c r="Q224">
        <v>40</v>
      </c>
      <c r="R224">
        <v>1</v>
      </c>
      <c r="S224">
        <v>37.5</v>
      </c>
      <c r="T224">
        <v>40</v>
      </c>
    </row>
    <row r="225" spans="1:20" x14ac:dyDescent="0.3">
      <c r="A225">
        <v>224</v>
      </c>
      <c r="B225" t="s">
        <v>83</v>
      </c>
      <c r="C225">
        <v>1994</v>
      </c>
      <c r="D225">
        <v>2</v>
      </c>
      <c r="E225" t="s">
        <v>262</v>
      </c>
      <c r="F225" s="1">
        <v>34371</v>
      </c>
      <c r="G225">
        <v>1</v>
      </c>
      <c r="H225">
        <v>1</v>
      </c>
      <c r="I225">
        <v>0</v>
      </c>
      <c r="J225">
        <v>2</v>
      </c>
      <c r="K225">
        <v>1</v>
      </c>
      <c r="L225" t="s">
        <v>70</v>
      </c>
      <c r="M225">
        <v>1</v>
      </c>
      <c r="N225">
        <v>1</v>
      </c>
      <c r="O225">
        <v>1</v>
      </c>
      <c r="P225" t="s">
        <v>70</v>
      </c>
      <c r="Q225">
        <v>40</v>
      </c>
      <c r="R225">
        <v>1</v>
      </c>
      <c r="S225">
        <v>37.5</v>
      </c>
      <c r="T225">
        <v>40</v>
      </c>
    </row>
    <row r="226" spans="1:20" x14ac:dyDescent="0.3">
      <c r="A226">
        <v>225</v>
      </c>
      <c r="B226" t="s">
        <v>83</v>
      </c>
      <c r="C226">
        <v>1998</v>
      </c>
      <c r="D226">
        <v>2</v>
      </c>
      <c r="E226" t="s">
        <v>263</v>
      </c>
      <c r="F226" s="1">
        <v>35797</v>
      </c>
      <c r="G226">
        <v>1</v>
      </c>
      <c r="H226">
        <v>1</v>
      </c>
      <c r="I226">
        <v>0</v>
      </c>
      <c r="J226">
        <v>2</v>
      </c>
      <c r="K226">
        <v>1</v>
      </c>
      <c r="L226" t="s">
        <v>70</v>
      </c>
      <c r="M226">
        <v>1</v>
      </c>
      <c r="N226">
        <v>1</v>
      </c>
      <c r="O226">
        <v>1</v>
      </c>
      <c r="P226" t="s">
        <v>70</v>
      </c>
      <c r="Q226">
        <v>40</v>
      </c>
      <c r="R226">
        <v>1</v>
      </c>
      <c r="S226">
        <v>37.5</v>
      </c>
      <c r="T226">
        <v>40</v>
      </c>
    </row>
    <row r="227" spans="1:20" x14ac:dyDescent="0.3">
      <c r="A227">
        <v>226</v>
      </c>
      <c r="B227" t="s">
        <v>83</v>
      </c>
      <c r="C227">
        <v>2002</v>
      </c>
      <c r="D227">
        <v>2</v>
      </c>
      <c r="E227" t="s">
        <v>264</v>
      </c>
      <c r="F227" s="1">
        <v>37290</v>
      </c>
      <c r="G227">
        <v>1</v>
      </c>
      <c r="H227">
        <v>1</v>
      </c>
      <c r="I227">
        <v>0</v>
      </c>
      <c r="J227">
        <v>2</v>
      </c>
      <c r="K227">
        <v>1</v>
      </c>
      <c r="L227" t="s">
        <v>70</v>
      </c>
      <c r="M227">
        <v>1</v>
      </c>
      <c r="N227">
        <v>1</v>
      </c>
      <c r="O227">
        <v>1</v>
      </c>
      <c r="P227" t="s">
        <v>70</v>
      </c>
      <c r="Q227">
        <v>40</v>
      </c>
      <c r="R227">
        <v>1</v>
      </c>
      <c r="S227">
        <v>37.5</v>
      </c>
      <c r="T227">
        <v>40</v>
      </c>
    </row>
    <row r="228" spans="1:20" x14ac:dyDescent="0.3">
      <c r="A228">
        <v>227</v>
      </c>
      <c r="B228" t="s">
        <v>83</v>
      </c>
      <c r="C228">
        <v>2006</v>
      </c>
      <c r="D228">
        <v>2</v>
      </c>
      <c r="E228" t="s">
        <v>265</v>
      </c>
      <c r="F228" s="1">
        <v>38753</v>
      </c>
      <c r="G228">
        <v>1</v>
      </c>
      <c r="H228">
        <v>1</v>
      </c>
      <c r="I228">
        <v>0</v>
      </c>
      <c r="J228">
        <v>2</v>
      </c>
      <c r="K228">
        <v>1</v>
      </c>
      <c r="L228" t="s">
        <v>70</v>
      </c>
      <c r="M228">
        <v>1</v>
      </c>
      <c r="N228">
        <v>1</v>
      </c>
      <c r="O228">
        <v>1</v>
      </c>
      <c r="P228" t="s">
        <v>70</v>
      </c>
      <c r="Q228">
        <v>40</v>
      </c>
      <c r="R228">
        <v>1</v>
      </c>
      <c r="S228">
        <v>37.5</v>
      </c>
      <c r="T228">
        <v>40</v>
      </c>
    </row>
    <row r="229" spans="1:20" x14ac:dyDescent="0.3">
      <c r="A229">
        <v>228</v>
      </c>
      <c r="B229" t="s">
        <v>83</v>
      </c>
      <c r="C229">
        <v>2010</v>
      </c>
      <c r="D229">
        <v>2</v>
      </c>
      <c r="E229" t="s">
        <v>266</v>
      </c>
      <c r="F229" s="1">
        <v>40216</v>
      </c>
      <c r="G229">
        <v>1</v>
      </c>
      <c r="H229">
        <v>1</v>
      </c>
      <c r="I229">
        <v>0</v>
      </c>
      <c r="J229">
        <v>2</v>
      </c>
      <c r="K229">
        <v>1</v>
      </c>
      <c r="L229" t="s">
        <v>70</v>
      </c>
      <c r="M229">
        <v>1</v>
      </c>
      <c r="N229">
        <v>1</v>
      </c>
      <c r="O229">
        <v>1</v>
      </c>
      <c r="P229" t="s">
        <v>70</v>
      </c>
      <c r="Q229">
        <v>40</v>
      </c>
      <c r="R229">
        <v>1</v>
      </c>
      <c r="S229">
        <v>37.5</v>
      </c>
      <c r="T229">
        <v>40</v>
      </c>
    </row>
    <row r="230" spans="1:20" x14ac:dyDescent="0.3">
      <c r="A230">
        <v>229</v>
      </c>
      <c r="B230" t="s">
        <v>83</v>
      </c>
      <c r="C230">
        <v>2014</v>
      </c>
      <c r="D230">
        <v>2</v>
      </c>
      <c r="E230" t="s">
        <v>267</v>
      </c>
      <c r="F230" s="1">
        <v>41672</v>
      </c>
      <c r="G230">
        <v>1</v>
      </c>
      <c r="H230">
        <v>1</v>
      </c>
      <c r="I230">
        <v>0</v>
      </c>
      <c r="J230">
        <v>2</v>
      </c>
      <c r="K230">
        <v>1</v>
      </c>
      <c r="L230" t="s">
        <v>70</v>
      </c>
      <c r="M230">
        <v>1</v>
      </c>
      <c r="N230">
        <v>1</v>
      </c>
      <c r="O230">
        <v>1</v>
      </c>
      <c r="P230" t="s">
        <v>70</v>
      </c>
      <c r="Q230">
        <v>40</v>
      </c>
      <c r="R230">
        <v>1</v>
      </c>
      <c r="S230">
        <v>37.5</v>
      </c>
      <c r="T230">
        <v>40</v>
      </c>
    </row>
    <row r="231" spans="1:20" x14ac:dyDescent="0.3">
      <c r="A231">
        <v>230</v>
      </c>
      <c r="B231" t="s">
        <v>96</v>
      </c>
      <c r="C231">
        <v>1970</v>
      </c>
      <c r="D231">
        <v>2</v>
      </c>
      <c r="E231" t="s">
        <v>268</v>
      </c>
      <c r="F231" s="1">
        <v>25704</v>
      </c>
      <c r="G231">
        <v>1</v>
      </c>
      <c r="H231">
        <v>1</v>
      </c>
      <c r="I231">
        <v>0</v>
      </c>
      <c r="J231">
        <v>1</v>
      </c>
      <c r="K231">
        <v>1</v>
      </c>
      <c r="L231" t="s">
        <v>70</v>
      </c>
      <c r="M231">
        <v>1</v>
      </c>
      <c r="N231">
        <v>1</v>
      </c>
      <c r="O231">
        <v>1</v>
      </c>
      <c r="P231" t="s">
        <v>70</v>
      </c>
      <c r="Q231">
        <v>0</v>
      </c>
      <c r="R231">
        <v>1</v>
      </c>
      <c r="S231">
        <v>37.5</v>
      </c>
      <c r="T231">
        <v>37.5</v>
      </c>
    </row>
    <row r="232" spans="1:20" x14ac:dyDescent="0.3">
      <c r="A232">
        <v>231</v>
      </c>
      <c r="B232" t="s">
        <v>96</v>
      </c>
      <c r="C232">
        <v>1974</v>
      </c>
      <c r="D232">
        <v>2</v>
      </c>
      <c r="E232" t="s">
        <v>269</v>
      </c>
      <c r="F232" s="1">
        <v>27165</v>
      </c>
      <c r="G232">
        <v>1</v>
      </c>
      <c r="H232">
        <v>1</v>
      </c>
      <c r="I232">
        <v>0</v>
      </c>
      <c r="J232">
        <v>1</v>
      </c>
      <c r="K232">
        <v>1</v>
      </c>
      <c r="L232" t="s">
        <v>70</v>
      </c>
      <c r="M232">
        <v>1</v>
      </c>
      <c r="N232">
        <v>1</v>
      </c>
      <c r="O232">
        <v>1</v>
      </c>
      <c r="P232" t="s">
        <v>70</v>
      </c>
      <c r="Q232">
        <v>0</v>
      </c>
      <c r="R232">
        <v>1</v>
      </c>
      <c r="S232">
        <v>37.5</v>
      </c>
      <c r="T232">
        <v>37.5</v>
      </c>
    </row>
    <row r="233" spans="1:20" x14ac:dyDescent="0.3">
      <c r="A233">
        <v>232</v>
      </c>
      <c r="B233" t="s">
        <v>96</v>
      </c>
      <c r="C233">
        <v>1978</v>
      </c>
      <c r="D233">
        <v>2</v>
      </c>
      <c r="E233" t="s">
        <v>270</v>
      </c>
      <c r="F233" s="1">
        <v>28626</v>
      </c>
      <c r="G233">
        <v>1</v>
      </c>
      <c r="H233">
        <v>1</v>
      </c>
      <c r="I233">
        <v>0</v>
      </c>
      <c r="J233">
        <v>1</v>
      </c>
      <c r="K233">
        <v>1</v>
      </c>
      <c r="L233" t="s">
        <v>70</v>
      </c>
      <c r="M233">
        <v>1</v>
      </c>
      <c r="N233">
        <v>1</v>
      </c>
      <c r="O233">
        <v>1</v>
      </c>
      <c r="P233" t="s">
        <v>70</v>
      </c>
      <c r="Q233">
        <v>0</v>
      </c>
      <c r="R233">
        <v>1</v>
      </c>
      <c r="S233">
        <v>37.5</v>
      </c>
      <c r="T233">
        <v>37.5</v>
      </c>
    </row>
    <row r="234" spans="1:20" x14ac:dyDescent="0.3">
      <c r="A234">
        <v>233</v>
      </c>
      <c r="B234" t="s">
        <v>96</v>
      </c>
      <c r="C234">
        <v>1982</v>
      </c>
      <c r="D234">
        <v>2</v>
      </c>
      <c r="E234" t="s">
        <v>271</v>
      </c>
      <c r="F234" s="1">
        <v>30087</v>
      </c>
      <c r="G234">
        <v>1</v>
      </c>
      <c r="H234">
        <v>1</v>
      </c>
      <c r="I234">
        <v>0</v>
      </c>
      <c r="J234">
        <v>1</v>
      </c>
      <c r="K234">
        <v>1</v>
      </c>
      <c r="L234" t="s">
        <v>70</v>
      </c>
      <c r="M234">
        <v>1</v>
      </c>
      <c r="N234">
        <v>1</v>
      </c>
      <c r="O234">
        <v>1</v>
      </c>
      <c r="P234" t="s">
        <v>70</v>
      </c>
      <c r="Q234">
        <v>0</v>
      </c>
      <c r="R234">
        <v>1</v>
      </c>
      <c r="S234">
        <v>37.5</v>
      </c>
      <c r="T234">
        <v>37.5</v>
      </c>
    </row>
    <row r="235" spans="1:20" x14ac:dyDescent="0.3">
      <c r="A235">
        <v>234</v>
      </c>
      <c r="B235" t="s">
        <v>96</v>
      </c>
      <c r="C235">
        <v>1986</v>
      </c>
      <c r="D235">
        <v>2</v>
      </c>
      <c r="E235" t="s">
        <v>272</v>
      </c>
      <c r="F235" s="1">
        <v>31548</v>
      </c>
      <c r="G235">
        <v>1</v>
      </c>
      <c r="H235">
        <v>1</v>
      </c>
      <c r="I235">
        <v>0</v>
      </c>
      <c r="J235">
        <v>1</v>
      </c>
      <c r="K235">
        <v>1</v>
      </c>
      <c r="L235" t="s">
        <v>70</v>
      </c>
      <c r="M235">
        <v>1</v>
      </c>
      <c r="N235">
        <v>1</v>
      </c>
      <c r="O235">
        <v>1</v>
      </c>
      <c r="P235" t="s">
        <v>70</v>
      </c>
      <c r="Q235">
        <v>0</v>
      </c>
      <c r="R235">
        <v>1</v>
      </c>
      <c r="S235">
        <v>37.5</v>
      </c>
      <c r="T235">
        <v>37.5</v>
      </c>
    </row>
    <row r="236" spans="1:20" x14ac:dyDescent="0.3">
      <c r="A236">
        <v>235</v>
      </c>
      <c r="B236" t="s">
        <v>96</v>
      </c>
      <c r="C236">
        <v>1990</v>
      </c>
      <c r="D236">
        <v>2</v>
      </c>
      <c r="E236" t="s">
        <v>273</v>
      </c>
      <c r="F236" s="1">
        <v>33009</v>
      </c>
      <c r="G236">
        <v>1</v>
      </c>
      <c r="H236">
        <v>1</v>
      </c>
      <c r="I236">
        <v>0</v>
      </c>
      <c r="J236">
        <v>1</v>
      </c>
      <c r="K236">
        <v>1</v>
      </c>
      <c r="L236" t="s">
        <v>70</v>
      </c>
      <c r="M236">
        <v>1</v>
      </c>
      <c r="N236">
        <v>1</v>
      </c>
      <c r="O236">
        <v>1</v>
      </c>
      <c r="P236" t="s">
        <v>70</v>
      </c>
      <c r="Q236">
        <v>0</v>
      </c>
      <c r="R236">
        <v>1</v>
      </c>
      <c r="S236">
        <v>37.5</v>
      </c>
      <c r="T236">
        <v>37.5</v>
      </c>
    </row>
    <row r="237" spans="1:20" x14ac:dyDescent="0.3">
      <c r="A237">
        <v>236</v>
      </c>
      <c r="B237" t="s">
        <v>96</v>
      </c>
      <c r="C237">
        <v>1994</v>
      </c>
      <c r="D237">
        <v>2</v>
      </c>
      <c r="E237" t="s">
        <v>274</v>
      </c>
      <c r="F237" s="1">
        <v>34470</v>
      </c>
      <c r="G237">
        <v>1</v>
      </c>
      <c r="H237">
        <v>1</v>
      </c>
      <c r="I237">
        <v>0</v>
      </c>
      <c r="J237">
        <v>1</v>
      </c>
      <c r="K237">
        <v>1</v>
      </c>
      <c r="L237" t="s">
        <v>70</v>
      </c>
      <c r="M237">
        <v>1</v>
      </c>
      <c r="N237">
        <v>1</v>
      </c>
      <c r="O237">
        <v>1</v>
      </c>
      <c r="P237" t="s">
        <v>70</v>
      </c>
      <c r="Q237">
        <v>0</v>
      </c>
      <c r="R237">
        <v>1</v>
      </c>
      <c r="S237">
        <v>37.5</v>
      </c>
      <c r="T237">
        <v>37.5</v>
      </c>
    </row>
    <row r="238" spans="1:20" x14ac:dyDescent="0.3">
      <c r="A238">
        <v>237</v>
      </c>
      <c r="B238" t="s">
        <v>96</v>
      </c>
      <c r="C238">
        <v>1996</v>
      </c>
      <c r="D238">
        <v>2</v>
      </c>
      <c r="E238" t="s">
        <v>275</v>
      </c>
      <c r="F238" s="1">
        <v>35201</v>
      </c>
      <c r="G238">
        <v>2</v>
      </c>
      <c r="H238">
        <v>1</v>
      </c>
      <c r="I238">
        <v>0</v>
      </c>
      <c r="J238">
        <v>2</v>
      </c>
      <c r="K238">
        <v>1</v>
      </c>
      <c r="L238" t="s">
        <v>70</v>
      </c>
      <c r="M238">
        <v>1</v>
      </c>
      <c r="N238">
        <v>1</v>
      </c>
      <c r="O238">
        <v>1</v>
      </c>
      <c r="P238" t="s">
        <v>70</v>
      </c>
      <c r="Q238">
        <v>50</v>
      </c>
      <c r="R238">
        <v>1</v>
      </c>
      <c r="S238">
        <v>37.5</v>
      </c>
      <c r="T238">
        <v>50</v>
      </c>
    </row>
    <row r="239" spans="1:20" x14ac:dyDescent="0.3">
      <c r="A239">
        <v>238</v>
      </c>
      <c r="B239" t="s">
        <v>96</v>
      </c>
      <c r="C239">
        <v>2000</v>
      </c>
      <c r="D239">
        <v>2</v>
      </c>
      <c r="E239" t="s">
        <v>276</v>
      </c>
      <c r="F239" s="1">
        <v>36662</v>
      </c>
      <c r="G239">
        <v>2</v>
      </c>
      <c r="H239">
        <v>1</v>
      </c>
      <c r="I239">
        <v>0</v>
      </c>
      <c r="J239">
        <v>2</v>
      </c>
      <c r="K239">
        <v>1</v>
      </c>
      <c r="L239" t="s">
        <v>70</v>
      </c>
      <c r="M239">
        <v>1</v>
      </c>
      <c r="N239">
        <v>1</v>
      </c>
      <c r="O239">
        <v>1</v>
      </c>
      <c r="P239" t="s">
        <v>70</v>
      </c>
      <c r="Q239">
        <v>50</v>
      </c>
      <c r="R239">
        <v>1</v>
      </c>
      <c r="S239">
        <v>37.5</v>
      </c>
      <c r="T239">
        <v>50</v>
      </c>
    </row>
    <row r="240" spans="1:20" x14ac:dyDescent="0.3">
      <c r="A240">
        <v>239</v>
      </c>
      <c r="B240" t="s">
        <v>96</v>
      </c>
      <c r="C240">
        <v>2004</v>
      </c>
      <c r="D240">
        <v>2</v>
      </c>
      <c r="E240" t="s">
        <v>277</v>
      </c>
      <c r="F240" s="1">
        <v>38123</v>
      </c>
      <c r="G240">
        <v>2</v>
      </c>
      <c r="H240">
        <v>1</v>
      </c>
      <c r="I240">
        <v>0</v>
      </c>
      <c r="J240">
        <v>2</v>
      </c>
      <c r="K240">
        <v>1</v>
      </c>
      <c r="L240" t="s">
        <v>70</v>
      </c>
      <c r="M240">
        <v>1</v>
      </c>
      <c r="N240">
        <v>1</v>
      </c>
      <c r="O240">
        <v>1</v>
      </c>
      <c r="P240" t="s">
        <v>70</v>
      </c>
      <c r="Q240">
        <v>50</v>
      </c>
      <c r="R240">
        <v>1</v>
      </c>
      <c r="S240">
        <v>37.5</v>
      </c>
      <c r="T240">
        <v>50</v>
      </c>
    </row>
    <row r="241" spans="1:20" x14ac:dyDescent="0.3">
      <c r="A241">
        <v>240</v>
      </c>
      <c r="B241" t="s">
        <v>96</v>
      </c>
      <c r="C241">
        <v>2008</v>
      </c>
      <c r="D241">
        <v>2</v>
      </c>
      <c r="E241" t="s">
        <v>278</v>
      </c>
      <c r="F241" s="1">
        <v>39584</v>
      </c>
      <c r="G241">
        <v>2</v>
      </c>
      <c r="H241">
        <v>1</v>
      </c>
      <c r="I241">
        <v>0</v>
      </c>
      <c r="J241">
        <v>2</v>
      </c>
      <c r="K241">
        <v>1</v>
      </c>
      <c r="L241" t="s">
        <v>70</v>
      </c>
      <c r="M241">
        <v>1</v>
      </c>
      <c r="N241">
        <v>1</v>
      </c>
      <c r="O241">
        <v>1</v>
      </c>
      <c r="P241" t="s">
        <v>70</v>
      </c>
      <c r="Q241">
        <v>50</v>
      </c>
      <c r="R241">
        <v>1</v>
      </c>
      <c r="S241">
        <v>37.5</v>
      </c>
      <c r="T241">
        <v>50</v>
      </c>
    </row>
    <row r="242" spans="1:20" x14ac:dyDescent="0.3">
      <c r="A242">
        <v>241</v>
      </c>
      <c r="B242" t="s">
        <v>96</v>
      </c>
      <c r="C242">
        <v>2012</v>
      </c>
      <c r="D242">
        <v>2</v>
      </c>
      <c r="E242" t="s">
        <v>279</v>
      </c>
      <c r="F242" s="1">
        <v>41049</v>
      </c>
      <c r="G242">
        <v>2</v>
      </c>
      <c r="H242">
        <v>1</v>
      </c>
      <c r="I242">
        <v>0</v>
      </c>
      <c r="J242">
        <v>2</v>
      </c>
      <c r="K242">
        <v>1</v>
      </c>
      <c r="L242" t="s">
        <v>70</v>
      </c>
      <c r="M242">
        <v>1</v>
      </c>
      <c r="N242">
        <v>1</v>
      </c>
      <c r="O242">
        <v>1</v>
      </c>
      <c r="P242" t="s">
        <v>70</v>
      </c>
      <c r="Q242">
        <v>50</v>
      </c>
      <c r="R242">
        <v>1</v>
      </c>
      <c r="S242">
        <v>37.5</v>
      </c>
      <c r="T242">
        <v>50</v>
      </c>
    </row>
    <row r="243" spans="1:20" x14ac:dyDescent="0.3">
      <c r="A243">
        <v>242</v>
      </c>
      <c r="B243" t="s">
        <v>108</v>
      </c>
      <c r="C243">
        <v>1979</v>
      </c>
      <c r="D243">
        <v>2</v>
      </c>
      <c r="E243" t="s">
        <v>280</v>
      </c>
      <c r="F243" s="1">
        <v>28974</v>
      </c>
      <c r="G243">
        <v>1</v>
      </c>
      <c r="H243">
        <v>1</v>
      </c>
      <c r="I243">
        <v>0</v>
      </c>
      <c r="J243">
        <v>2</v>
      </c>
      <c r="K243">
        <v>1</v>
      </c>
      <c r="L243" t="s">
        <v>70</v>
      </c>
      <c r="M243">
        <v>1</v>
      </c>
      <c r="N243">
        <v>1</v>
      </c>
      <c r="O243">
        <v>1</v>
      </c>
      <c r="P243" t="s">
        <v>70</v>
      </c>
      <c r="Q243">
        <v>50</v>
      </c>
      <c r="R243">
        <v>1</v>
      </c>
      <c r="S243">
        <v>37.5</v>
      </c>
      <c r="T243">
        <v>50</v>
      </c>
    </row>
    <row r="244" spans="1:20" x14ac:dyDescent="0.3">
      <c r="A244">
        <v>243</v>
      </c>
      <c r="B244" t="s">
        <v>108</v>
      </c>
      <c r="C244">
        <v>1984</v>
      </c>
      <c r="D244">
        <v>2</v>
      </c>
      <c r="E244" t="s">
        <v>281</v>
      </c>
      <c r="F244" s="1">
        <v>30710</v>
      </c>
      <c r="G244">
        <v>1</v>
      </c>
      <c r="H244">
        <v>1</v>
      </c>
      <c r="I244">
        <v>0</v>
      </c>
      <c r="J244">
        <v>2</v>
      </c>
      <c r="K244">
        <v>1</v>
      </c>
      <c r="L244" t="s">
        <v>70</v>
      </c>
      <c r="M244">
        <v>1</v>
      </c>
      <c r="N244">
        <v>1</v>
      </c>
      <c r="O244">
        <v>1</v>
      </c>
      <c r="P244" t="s">
        <v>70</v>
      </c>
      <c r="Q244">
        <v>50</v>
      </c>
      <c r="R244">
        <v>1</v>
      </c>
      <c r="S244">
        <v>37.5</v>
      </c>
      <c r="T244">
        <v>50</v>
      </c>
    </row>
    <row r="245" spans="1:20" x14ac:dyDescent="0.3">
      <c r="A245">
        <v>244</v>
      </c>
      <c r="B245" t="s">
        <v>108</v>
      </c>
      <c r="C245">
        <v>1988</v>
      </c>
      <c r="D245">
        <v>2</v>
      </c>
      <c r="E245" t="s">
        <v>282</v>
      </c>
      <c r="F245" s="1">
        <v>32173</v>
      </c>
      <c r="G245">
        <v>1</v>
      </c>
      <c r="H245">
        <v>1</v>
      </c>
      <c r="I245">
        <v>0</v>
      </c>
      <c r="J245">
        <v>2</v>
      </c>
      <c r="K245">
        <v>1</v>
      </c>
      <c r="L245" t="s">
        <v>70</v>
      </c>
      <c r="M245">
        <v>1</v>
      </c>
      <c r="N245">
        <v>1</v>
      </c>
      <c r="O245">
        <v>1</v>
      </c>
      <c r="P245" t="s">
        <v>70</v>
      </c>
      <c r="Q245">
        <v>50</v>
      </c>
      <c r="R245">
        <v>1</v>
      </c>
      <c r="S245">
        <v>37.5</v>
      </c>
      <c r="T245">
        <v>50</v>
      </c>
    </row>
    <row r="246" spans="1:20" x14ac:dyDescent="0.3">
      <c r="A246">
        <v>245</v>
      </c>
      <c r="B246" t="s">
        <v>108</v>
      </c>
      <c r="C246">
        <v>1992</v>
      </c>
      <c r="D246">
        <v>2</v>
      </c>
      <c r="E246" t="s">
        <v>283</v>
      </c>
      <c r="F246" s="1">
        <v>33741</v>
      </c>
      <c r="G246">
        <v>1</v>
      </c>
      <c r="H246">
        <v>1</v>
      </c>
      <c r="I246">
        <v>0</v>
      </c>
      <c r="J246">
        <v>2</v>
      </c>
      <c r="K246">
        <v>1</v>
      </c>
      <c r="L246" t="s">
        <v>70</v>
      </c>
      <c r="M246">
        <v>1</v>
      </c>
      <c r="N246">
        <v>1</v>
      </c>
      <c r="O246">
        <v>1</v>
      </c>
      <c r="P246" t="s">
        <v>70</v>
      </c>
      <c r="Q246">
        <v>50</v>
      </c>
      <c r="R246">
        <v>1</v>
      </c>
      <c r="S246">
        <v>37.5</v>
      </c>
      <c r="T246">
        <v>50</v>
      </c>
    </row>
    <row r="247" spans="1:20" x14ac:dyDescent="0.3">
      <c r="A247">
        <v>246</v>
      </c>
      <c r="B247" t="s">
        <v>108</v>
      </c>
      <c r="C247">
        <v>1996</v>
      </c>
      <c r="D247">
        <v>2</v>
      </c>
      <c r="E247" t="s">
        <v>284</v>
      </c>
      <c r="F247" s="1">
        <v>35194</v>
      </c>
      <c r="G247">
        <v>1</v>
      </c>
      <c r="H247">
        <v>1</v>
      </c>
      <c r="I247">
        <v>0</v>
      </c>
      <c r="J247">
        <v>2</v>
      </c>
      <c r="K247">
        <v>1</v>
      </c>
      <c r="L247" t="s">
        <v>70</v>
      </c>
      <c r="M247">
        <v>1</v>
      </c>
      <c r="N247">
        <v>1</v>
      </c>
      <c r="O247">
        <v>1</v>
      </c>
      <c r="P247" t="s">
        <v>70</v>
      </c>
      <c r="Q247">
        <v>50</v>
      </c>
      <c r="R247">
        <v>1</v>
      </c>
      <c r="S247">
        <v>37.5</v>
      </c>
      <c r="T247">
        <v>50</v>
      </c>
    </row>
    <row r="248" spans="1:20" x14ac:dyDescent="0.3">
      <c r="A248">
        <v>247</v>
      </c>
      <c r="B248" t="s">
        <v>108</v>
      </c>
      <c r="C248">
        <v>1998</v>
      </c>
      <c r="D248">
        <v>2</v>
      </c>
      <c r="E248" t="s">
        <v>285</v>
      </c>
      <c r="F248" s="1">
        <v>35946</v>
      </c>
      <c r="G248">
        <v>1</v>
      </c>
      <c r="H248">
        <v>1</v>
      </c>
      <c r="I248">
        <v>0</v>
      </c>
      <c r="J248">
        <v>2</v>
      </c>
      <c r="K248">
        <v>1</v>
      </c>
      <c r="L248" t="s">
        <v>70</v>
      </c>
      <c r="M248">
        <v>1</v>
      </c>
      <c r="N248">
        <v>1</v>
      </c>
      <c r="O248">
        <v>1</v>
      </c>
      <c r="P248" t="s">
        <v>70</v>
      </c>
      <c r="Q248">
        <v>50</v>
      </c>
      <c r="R248">
        <v>1</v>
      </c>
      <c r="S248">
        <v>37.5</v>
      </c>
      <c r="T248">
        <v>50</v>
      </c>
    </row>
    <row r="249" spans="1:20" x14ac:dyDescent="0.3">
      <c r="A249">
        <v>248</v>
      </c>
      <c r="B249" t="s">
        <v>108</v>
      </c>
      <c r="C249">
        <v>2002</v>
      </c>
      <c r="D249">
        <v>2</v>
      </c>
      <c r="E249" t="s">
        <v>286</v>
      </c>
      <c r="F249" s="1">
        <v>37549</v>
      </c>
      <c r="G249">
        <v>1</v>
      </c>
      <c r="H249">
        <v>1</v>
      </c>
      <c r="I249">
        <v>0</v>
      </c>
      <c r="J249">
        <v>2</v>
      </c>
      <c r="K249">
        <v>1</v>
      </c>
      <c r="L249" t="s">
        <v>70</v>
      </c>
      <c r="M249">
        <v>1</v>
      </c>
      <c r="N249">
        <v>1</v>
      </c>
      <c r="O249">
        <v>1</v>
      </c>
      <c r="P249" t="s">
        <v>70</v>
      </c>
      <c r="Q249">
        <v>50</v>
      </c>
      <c r="R249">
        <v>1</v>
      </c>
      <c r="S249">
        <v>37.5</v>
      </c>
      <c r="T249">
        <v>50</v>
      </c>
    </row>
    <row r="250" spans="1:20" x14ac:dyDescent="0.3">
      <c r="A250">
        <v>249</v>
      </c>
      <c r="B250" t="s">
        <v>108</v>
      </c>
      <c r="C250">
        <v>2006</v>
      </c>
      <c r="D250">
        <v>2</v>
      </c>
      <c r="E250" t="s">
        <v>287</v>
      </c>
      <c r="F250" s="1">
        <v>39005</v>
      </c>
      <c r="G250">
        <v>1</v>
      </c>
      <c r="H250">
        <v>1</v>
      </c>
      <c r="I250">
        <v>0</v>
      </c>
      <c r="J250">
        <v>2</v>
      </c>
      <c r="K250">
        <v>1</v>
      </c>
      <c r="L250" t="s">
        <v>70</v>
      </c>
      <c r="M250">
        <v>1</v>
      </c>
      <c r="N250">
        <v>1</v>
      </c>
      <c r="O250">
        <v>1</v>
      </c>
      <c r="P250" t="s">
        <v>70</v>
      </c>
      <c r="Q250">
        <v>50</v>
      </c>
      <c r="R250">
        <v>1</v>
      </c>
      <c r="S250">
        <v>37.5</v>
      </c>
      <c r="T250">
        <v>50</v>
      </c>
    </row>
    <row r="251" spans="1:20" x14ac:dyDescent="0.3">
      <c r="A251">
        <v>250</v>
      </c>
      <c r="B251" t="s">
        <v>108</v>
      </c>
      <c r="C251">
        <v>2009</v>
      </c>
      <c r="D251">
        <v>2</v>
      </c>
      <c r="E251" t="s">
        <v>288</v>
      </c>
      <c r="F251" s="1">
        <v>39929</v>
      </c>
      <c r="G251">
        <v>1</v>
      </c>
      <c r="H251">
        <v>1</v>
      </c>
      <c r="I251">
        <v>0</v>
      </c>
      <c r="J251">
        <v>2</v>
      </c>
      <c r="K251">
        <v>1</v>
      </c>
      <c r="L251" t="s">
        <v>70</v>
      </c>
      <c r="M251">
        <v>1</v>
      </c>
      <c r="N251">
        <v>1</v>
      </c>
      <c r="O251">
        <v>1</v>
      </c>
      <c r="P251" t="s">
        <v>70</v>
      </c>
      <c r="Q251">
        <v>50</v>
      </c>
      <c r="R251">
        <v>1</v>
      </c>
      <c r="S251">
        <v>37.5</v>
      </c>
      <c r="T251">
        <v>50</v>
      </c>
    </row>
    <row r="252" spans="1:20" x14ac:dyDescent="0.3">
      <c r="A252">
        <v>251</v>
      </c>
      <c r="B252" t="s">
        <v>108</v>
      </c>
      <c r="C252">
        <v>2013</v>
      </c>
      <c r="D252">
        <v>2</v>
      </c>
      <c r="E252" t="s">
        <v>289</v>
      </c>
      <c r="F252" s="1">
        <v>41322</v>
      </c>
      <c r="G252">
        <v>1</v>
      </c>
      <c r="H252">
        <v>1</v>
      </c>
      <c r="I252">
        <v>0</v>
      </c>
      <c r="J252">
        <v>2</v>
      </c>
      <c r="K252">
        <v>1</v>
      </c>
      <c r="L252" t="s">
        <v>70</v>
      </c>
      <c r="M252">
        <v>1</v>
      </c>
      <c r="N252">
        <v>1</v>
      </c>
      <c r="O252">
        <v>1</v>
      </c>
      <c r="P252" t="s">
        <v>70</v>
      </c>
      <c r="Q252">
        <v>50</v>
      </c>
      <c r="R252">
        <v>1</v>
      </c>
      <c r="S252">
        <v>37.5</v>
      </c>
      <c r="T252">
        <v>50</v>
      </c>
    </row>
    <row r="253" spans="1:20" x14ac:dyDescent="0.3">
      <c r="A253">
        <v>252</v>
      </c>
      <c r="B253" t="s">
        <v>122</v>
      </c>
      <c r="C253">
        <v>1984</v>
      </c>
      <c r="D253">
        <v>2</v>
      </c>
      <c r="E253" t="s">
        <v>290</v>
      </c>
      <c r="F253" s="1">
        <v>30766</v>
      </c>
      <c r="G253">
        <v>1</v>
      </c>
      <c r="H253">
        <v>1</v>
      </c>
      <c r="I253">
        <v>0</v>
      </c>
      <c r="J253">
        <v>2</v>
      </c>
      <c r="K253">
        <v>1</v>
      </c>
      <c r="L253" t="s">
        <v>70</v>
      </c>
      <c r="M253">
        <v>1</v>
      </c>
      <c r="N253">
        <v>1</v>
      </c>
      <c r="O253">
        <v>1</v>
      </c>
      <c r="P253" t="s">
        <v>70</v>
      </c>
      <c r="Q253">
        <v>50</v>
      </c>
      <c r="R253">
        <v>1</v>
      </c>
      <c r="S253">
        <v>37.5</v>
      </c>
      <c r="T253">
        <v>50</v>
      </c>
    </row>
    <row r="254" spans="1:20" x14ac:dyDescent="0.3">
      <c r="A254">
        <v>253</v>
      </c>
      <c r="B254" t="s">
        <v>122</v>
      </c>
      <c r="C254">
        <v>1989</v>
      </c>
      <c r="D254">
        <v>2</v>
      </c>
      <c r="E254" t="s">
        <v>291</v>
      </c>
      <c r="F254" s="1">
        <v>32586</v>
      </c>
      <c r="G254">
        <v>1</v>
      </c>
      <c r="H254">
        <v>1</v>
      </c>
      <c r="I254">
        <v>0</v>
      </c>
      <c r="J254">
        <v>2</v>
      </c>
      <c r="K254">
        <v>1</v>
      </c>
      <c r="L254" t="s">
        <v>70</v>
      </c>
      <c r="M254">
        <v>1</v>
      </c>
      <c r="N254">
        <v>1</v>
      </c>
      <c r="O254">
        <v>1</v>
      </c>
      <c r="P254" t="s">
        <v>70</v>
      </c>
      <c r="Q254">
        <v>50</v>
      </c>
      <c r="R254">
        <v>1</v>
      </c>
      <c r="S254">
        <v>37.5</v>
      </c>
      <c r="T254">
        <v>50</v>
      </c>
    </row>
    <row r="255" spans="1:20" x14ac:dyDescent="0.3">
      <c r="A255">
        <v>254</v>
      </c>
      <c r="B255" t="s">
        <v>122</v>
      </c>
      <c r="C255">
        <v>1994</v>
      </c>
      <c r="D255">
        <v>2</v>
      </c>
      <c r="E255" t="s">
        <v>292</v>
      </c>
      <c r="F255" s="1">
        <v>34413</v>
      </c>
      <c r="G255">
        <v>1</v>
      </c>
      <c r="H255">
        <v>1</v>
      </c>
      <c r="I255">
        <v>0</v>
      </c>
      <c r="J255">
        <v>2</v>
      </c>
      <c r="K255">
        <v>1</v>
      </c>
      <c r="L255" t="s">
        <v>70</v>
      </c>
      <c r="M255">
        <v>1</v>
      </c>
      <c r="N255">
        <v>1</v>
      </c>
      <c r="O255">
        <v>1</v>
      </c>
      <c r="P255" t="s">
        <v>70</v>
      </c>
      <c r="Q255">
        <v>50</v>
      </c>
      <c r="R255">
        <v>1</v>
      </c>
      <c r="S255">
        <v>37.5</v>
      </c>
      <c r="T255">
        <v>50</v>
      </c>
    </row>
    <row r="256" spans="1:20" x14ac:dyDescent="0.3">
      <c r="A256">
        <v>255</v>
      </c>
      <c r="B256" t="s">
        <v>122</v>
      </c>
      <c r="C256">
        <v>1999</v>
      </c>
      <c r="D256">
        <v>2</v>
      </c>
      <c r="E256" t="s">
        <v>293</v>
      </c>
      <c r="F256" s="1">
        <v>36226</v>
      </c>
      <c r="G256">
        <v>1</v>
      </c>
      <c r="H256">
        <v>1</v>
      </c>
      <c r="I256">
        <v>0</v>
      </c>
      <c r="J256">
        <v>2</v>
      </c>
      <c r="K256">
        <v>1</v>
      </c>
      <c r="L256" t="s">
        <v>70</v>
      </c>
      <c r="M256">
        <v>1</v>
      </c>
      <c r="N256">
        <v>1</v>
      </c>
      <c r="O256">
        <v>1</v>
      </c>
      <c r="P256" t="s">
        <v>70</v>
      </c>
      <c r="Q256">
        <v>50</v>
      </c>
      <c r="R256">
        <v>1</v>
      </c>
      <c r="S256">
        <v>37.5</v>
      </c>
      <c r="T256">
        <v>50</v>
      </c>
    </row>
    <row r="257" spans="1:20" x14ac:dyDescent="0.3">
      <c r="A257">
        <v>256</v>
      </c>
      <c r="B257" t="s">
        <v>122</v>
      </c>
      <c r="C257">
        <v>2004</v>
      </c>
      <c r="D257">
        <v>2</v>
      </c>
      <c r="E257" t="s">
        <v>294</v>
      </c>
      <c r="F257" s="1">
        <v>38067</v>
      </c>
      <c r="G257">
        <v>1</v>
      </c>
      <c r="H257">
        <v>1</v>
      </c>
      <c r="I257">
        <v>0</v>
      </c>
      <c r="J257">
        <v>2</v>
      </c>
      <c r="K257">
        <v>1</v>
      </c>
      <c r="L257" t="s">
        <v>70</v>
      </c>
      <c r="M257">
        <v>1</v>
      </c>
      <c r="N257">
        <v>1</v>
      </c>
      <c r="O257">
        <v>1</v>
      </c>
      <c r="P257" t="s">
        <v>70</v>
      </c>
      <c r="Q257">
        <v>50</v>
      </c>
      <c r="R257">
        <v>1</v>
      </c>
      <c r="S257">
        <v>37.5</v>
      </c>
      <c r="T257">
        <v>50</v>
      </c>
    </row>
    <row r="258" spans="1:20" x14ac:dyDescent="0.3">
      <c r="A258">
        <v>257</v>
      </c>
      <c r="B258" t="s">
        <v>122</v>
      </c>
      <c r="C258">
        <v>2009</v>
      </c>
      <c r="D258">
        <v>2</v>
      </c>
      <c r="E258" t="s">
        <v>295</v>
      </c>
      <c r="F258" s="1">
        <v>39887</v>
      </c>
      <c r="G258">
        <v>1</v>
      </c>
      <c r="H258">
        <v>1</v>
      </c>
      <c r="I258">
        <v>0</v>
      </c>
      <c r="J258">
        <v>2</v>
      </c>
      <c r="K258">
        <v>1</v>
      </c>
      <c r="L258" t="s">
        <v>70</v>
      </c>
      <c r="M258">
        <v>1</v>
      </c>
      <c r="N258">
        <v>1</v>
      </c>
      <c r="O258">
        <v>1</v>
      </c>
      <c r="P258" t="s">
        <v>70</v>
      </c>
      <c r="Q258">
        <v>50</v>
      </c>
      <c r="R258">
        <v>1</v>
      </c>
      <c r="S258">
        <v>37.5</v>
      </c>
      <c r="T258">
        <v>50</v>
      </c>
    </row>
    <row r="259" spans="1:20" x14ac:dyDescent="0.3">
      <c r="A259">
        <v>258</v>
      </c>
      <c r="B259" t="s">
        <v>122</v>
      </c>
      <c r="C259">
        <v>2014</v>
      </c>
      <c r="D259">
        <v>2</v>
      </c>
      <c r="E259" t="s">
        <v>296</v>
      </c>
      <c r="F259" s="1">
        <v>41672</v>
      </c>
      <c r="G259">
        <v>1</v>
      </c>
      <c r="H259">
        <v>1</v>
      </c>
      <c r="I259">
        <v>0</v>
      </c>
      <c r="J259">
        <v>2</v>
      </c>
      <c r="K259">
        <v>1</v>
      </c>
      <c r="L259" t="s">
        <v>70</v>
      </c>
      <c r="M259">
        <v>1</v>
      </c>
      <c r="N259">
        <v>1</v>
      </c>
      <c r="O259">
        <v>1</v>
      </c>
      <c r="P259" t="s">
        <v>70</v>
      </c>
      <c r="Q259">
        <v>50</v>
      </c>
      <c r="R259">
        <v>1</v>
      </c>
      <c r="S259">
        <v>37.5</v>
      </c>
      <c r="T259">
        <v>50</v>
      </c>
    </row>
    <row r="260" spans="1:20" x14ac:dyDescent="0.3">
      <c r="A260">
        <v>259</v>
      </c>
      <c r="B260" t="s">
        <v>134</v>
      </c>
      <c r="C260">
        <v>1970</v>
      </c>
      <c r="D260">
        <v>2</v>
      </c>
      <c r="E260" t="s">
        <v>297</v>
      </c>
      <c r="F260" s="1">
        <v>25628</v>
      </c>
      <c r="G260">
        <v>1</v>
      </c>
      <c r="H260">
        <v>1</v>
      </c>
      <c r="I260">
        <v>0</v>
      </c>
      <c r="J260">
        <v>2</v>
      </c>
      <c r="K260">
        <v>30</v>
      </c>
      <c r="L260" t="s">
        <v>70</v>
      </c>
      <c r="M260">
        <v>1</v>
      </c>
      <c r="N260">
        <v>1</v>
      </c>
      <c r="O260">
        <v>1</v>
      </c>
      <c r="P260" t="s">
        <v>70</v>
      </c>
      <c r="Q260">
        <v>50</v>
      </c>
      <c r="R260">
        <v>1</v>
      </c>
      <c r="S260">
        <v>37.5</v>
      </c>
      <c r="T260">
        <v>50</v>
      </c>
    </row>
    <row r="261" spans="1:20" x14ac:dyDescent="0.3">
      <c r="A261">
        <v>260</v>
      </c>
      <c r="B261" t="s">
        <v>134</v>
      </c>
      <c r="C261">
        <v>1974</v>
      </c>
      <c r="D261">
        <v>2</v>
      </c>
      <c r="E261" t="s">
        <v>298</v>
      </c>
      <c r="F261" s="1">
        <v>27091</v>
      </c>
      <c r="G261">
        <v>1</v>
      </c>
      <c r="H261">
        <v>1</v>
      </c>
      <c r="I261">
        <v>0</v>
      </c>
      <c r="J261">
        <v>2</v>
      </c>
      <c r="K261">
        <v>30</v>
      </c>
      <c r="L261" t="s">
        <v>70</v>
      </c>
      <c r="M261">
        <v>1</v>
      </c>
      <c r="N261">
        <v>1</v>
      </c>
      <c r="O261">
        <v>1</v>
      </c>
      <c r="P261" t="s">
        <v>70</v>
      </c>
      <c r="Q261">
        <v>50</v>
      </c>
      <c r="R261">
        <v>1</v>
      </c>
      <c r="S261">
        <v>37.5</v>
      </c>
      <c r="T261">
        <v>50</v>
      </c>
    </row>
    <row r="262" spans="1:20" x14ac:dyDescent="0.3">
      <c r="A262">
        <v>261</v>
      </c>
      <c r="B262" t="s">
        <v>134</v>
      </c>
      <c r="C262">
        <v>1978</v>
      </c>
      <c r="D262">
        <v>2</v>
      </c>
      <c r="E262" t="s">
        <v>299</v>
      </c>
      <c r="F262" s="1">
        <v>28554</v>
      </c>
      <c r="G262">
        <v>1</v>
      </c>
      <c r="H262">
        <v>1</v>
      </c>
      <c r="I262">
        <v>0</v>
      </c>
      <c r="J262">
        <v>2</v>
      </c>
      <c r="K262">
        <v>30</v>
      </c>
      <c r="L262" t="s">
        <v>70</v>
      </c>
      <c r="M262">
        <v>1</v>
      </c>
      <c r="N262">
        <v>1</v>
      </c>
      <c r="O262">
        <v>1</v>
      </c>
      <c r="P262" t="s">
        <v>70</v>
      </c>
      <c r="Q262">
        <v>50</v>
      </c>
      <c r="R262">
        <v>1</v>
      </c>
      <c r="S262">
        <v>37.5</v>
      </c>
      <c r="T262">
        <v>50</v>
      </c>
    </row>
    <row r="263" spans="1:20" x14ac:dyDescent="0.3">
      <c r="A263">
        <v>262</v>
      </c>
      <c r="B263" t="s">
        <v>134</v>
      </c>
      <c r="C263">
        <v>1982</v>
      </c>
      <c r="D263">
        <v>4</v>
      </c>
      <c r="E263" t="s">
        <v>300</v>
      </c>
      <c r="F263" s="1">
        <v>30017</v>
      </c>
      <c r="G263">
        <v>1</v>
      </c>
      <c r="H263">
        <v>1</v>
      </c>
      <c r="I263">
        <v>0</v>
      </c>
      <c r="J263">
        <v>2</v>
      </c>
      <c r="K263">
        <v>30</v>
      </c>
      <c r="L263" t="s">
        <v>70</v>
      </c>
      <c r="M263">
        <v>1</v>
      </c>
      <c r="N263">
        <v>1</v>
      </c>
      <c r="O263">
        <v>1</v>
      </c>
      <c r="P263" t="s">
        <v>70</v>
      </c>
      <c r="Q263">
        <v>50</v>
      </c>
      <c r="R263">
        <v>1</v>
      </c>
      <c r="S263">
        <v>37.5</v>
      </c>
      <c r="T263">
        <v>50</v>
      </c>
    </row>
    <row r="264" spans="1:20" x14ac:dyDescent="0.3">
      <c r="A264">
        <v>263</v>
      </c>
      <c r="B264" t="s">
        <v>134</v>
      </c>
      <c r="C264">
        <v>1985</v>
      </c>
      <c r="D264">
        <v>2</v>
      </c>
      <c r="E264" t="s">
        <v>301</v>
      </c>
      <c r="F264" s="1">
        <v>31354</v>
      </c>
      <c r="G264">
        <v>2</v>
      </c>
      <c r="H264">
        <v>1</v>
      </c>
      <c r="I264">
        <v>0</v>
      </c>
      <c r="J264">
        <v>2</v>
      </c>
      <c r="K264">
        <v>1</v>
      </c>
      <c r="L264" t="s">
        <v>70</v>
      </c>
      <c r="M264">
        <v>1</v>
      </c>
      <c r="N264">
        <v>1</v>
      </c>
      <c r="O264">
        <v>1</v>
      </c>
      <c r="P264" t="s">
        <v>70</v>
      </c>
      <c r="Q264">
        <v>50</v>
      </c>
      <c r="R264">
        <v>1</v>
      </c>
      <c r="S264">
        <v>37.5</v>
      </c>
      <c r="T264">
        <v>50</v>
      </c>
    </row>
    <row r="265" spans="1:20" x14ac:dyDescent="0.3">
      <c r="A265">
        <v>264</v>
      </c>
      <c r="B265" t="s">
        <v>134</v>
      </c>
      <c r="C265">
        <v>1990</v>
      </c>
      <c r="D265">
        <v>2</v>
      </c>
      <c r="E265" t="s">
        <v>302</v>
      </c>
      <c r="F265" s="1">
        <v>33188</v>
      </c>
      <c r="G265">
        <v>2</v>
      </c>
      <c r="H265">
        <v>1</v>
      </c>
      <c r="I265">
        <v>0</v>
      </c>
      <c r="J265">
        <v>2</v>
      </c>
      <c r="K265">
        <v>1</v>
      </c>
      <c r="L265" t="s">
        <v>70</v>
      </c>
      <c r="M265">
        <v>1</v>
      </c>
      <c r="N265">
        <v>1</v>
      </c>
      <c r="O265">
        <v>1</v>
      </c>
      <c r="P265" t="s">
        <v>70</v>
      </c>
      <c r="Q265">
        <v>50</v>
      </c>
      <c r="R265">
        <v>1</v>
      </c>
      <c r="S265">
        <v>37.5</v>
      </c>
      <c r="T265">
        <v>50</v>
      </c>
    </row>
    <row r="266" spans="1:20" x14ac:dyDescent="0.3">
      <c r="A266">
        <v>265</v>
      </c>
      <c r="B266" t="s">
        <v>134</v>
      </c>
      <c r="C266">
        <v>1995</v>
      </c>
      <c r="D266">
        <v>2</v>
      </c>
      <c r="E266" t="s">
        <v>303</v>
      </c>
      <c r="F266" s="1">
        <v>35015</v>
      </c>
      <c r="G266">
        <v>2</v>
      </c>
      <c r="H266">
        <v>1</v>
      </c>
      <c r="I266">
        <v>0</v>
      </c>
      <c r="J266">
        <v>2</v>
      </c>
      <c r="K266">
        <v>1</v>
      </c>
      <c r="L266" t="s">
        <v>70</v>
      </c>
      <c r="M266">
        <v>1</v>
      </c>
      <c r="N266">
        <v>1</v>
      </c>
      <c r="O266">
        <v>1</v>
      </c>
      <c r="P266" t="s">
        <v>70</v>
      </c>
      <c r="Q266">
        <v>50</v>
      </c>
      <c r="R266">
        <v>1</v>
      </c>
      <c r="S266">
        <v>37.5</v>
      </c>
      <c r="T266">
        <v>50</v>
      </c>
    </row>
    <row r="267" spans="1:20" x14ac:dyDescent="0.3">
      <c r="A267">
        <v>266</v>
      </c>
      <c r="B267" t="s">
        <v>134</v>
      </c>
      <c r="C267">
        <v>1999</v>
      </c>
      <c r="D267">
        <v>2</v>
      </c>
      <c r="E267" t="s">
        <v>304</v>
      </c>
      <c r="F267" s="1">
        <v>36471</v>
      </c>
      <c r="G267">
        <v>2</v>
      </c>
      <c r="H267">
        <v>1</v>
      </c>
      <c r="I267">
        <v>0</v>
      </c>
      <c r="J267">
        <v>2</v>
      </c>
      <c r="K267">
        <v>1</v>
      </c>
      <c r="L267" t="s">
        <v>70</v>
      </c>
      <c r="M267">
        <v>1</v>
      </c>
      <c r="N267">
        <v>1</v>
      </c>
      <c r="O267">
        <v>1</v>
      </c>
      <c r="P267" t="s">
        <v>70</v>
      </c>
      <c r="Q267">
        <v>50</v>
      </c>
      <c r="R267">
        <v>1</v>
      </c>
      <c r="S267">
        <v>37.5</v>
      </c>
      <c r="T267">
        <v>50</v>
      </c>
    </row>
    <row r="268" spans="1:20" x14ac:dyDescent="0.3">
      <c r="A268">
        <v>267</v>
      </c>
      <c r="B268" t="s">
        <v>134</v>
      </c>
      <c r="C268">
        <v>2003</v>
      </c>
      <c r="D268">
        <v>2</v>
      </c>
      <c r="E268" t="s">
        <v>305</v>
      </c>
      <c r="F268" s="1">
        <v>37934</v>
      </c>
      <c r="G268">
        <v>2</v>
      </c>
      <c r="H268">
        <v>1</v>
      </c>
      <c r="I268">
        <v>0</v>
      </c>
      <c r="J268">
        <v>2</v>
      </c>
      <c r="K268">
        <v>1</v>
      </c>
      <c r="L268" t="s">
        <v>70</v>
      </c>
      <c r="M268">
        <v>1</v>
      </c>
      <c r="N268">
        <v>1</v>
      </c>
      <c r="O268">
        <v>1</v>
      </c>
      <c r="P268" t="s">
        <v>70</v>
      </c>
      <c r="Q268">
        <v>50</v>
      </c>
      <c r="R268">
        <v>1</v>
      </c>
      <c r="S268">
        <v>37.5</v>
      </c>
      <c r="T268">
        <v>50</v>
      </c>
    </row>
    <row r="269" spans="1:20" x14ac:dyDescent="0.3">
      <c r="A269">
        <v>268</v>
      </c>
      <c r="B269" t="s">
        <v>134</v>
      </c>
      <c r="C269">
        <v>2007</v>
      </c>
      <c r="D269">
        <v>2</v>
      </c>
      <c r="E269" t="s">
        <v>306</v>
      </c>
      <c r="F269" s="1">
        <v>39334</v>
      </c>
      <c r="G269">
        <v>2</v>
      </c>
      <c r="H269">
        <v>1</v>
      </c>
      <c r="I269">
        <v>0</v>
      </c>
      <c r="J269">
        <v>2</v>
      </c>
      <c r="K269">
        <v>1</v>
      </c>
      <c r="L269" t="s">
        <v>70</v>
      </c>
      <c r="M269">
        <v>1</v>
      </c>
      <c r="N269">
        <v>1</v>
      </c>
      <c r="O269">
        <v>1</v>
      </c>
      <c r="P269" t="s">
        <v>70</v>
      </c>
      <c r="Q269">
        <v>50</v>
      </c>
      <c r="R269">
        <v>1</v>
      </c>
      <c r="S269">
        <v>37.5</v>
      </c>
      <c r="T269">
        <v>50</v>
      </c>
    </row>
    <row r="270" spans="1:20" x14ac:dyDescent="0.3">
      <c r="A270">
        <v>269</v>
      </c>
      <c r="B270" t="s">
        <v>134</v>
      </c>
      <c r="C270">
        <v>2011</v>
      </c>
      <c r="D270">
        <v>2</v>
      </c>
      <c r="E270" t="s">
        <v>307</v>
      </c>
      <c r="F270" s="1">
        <v>40797</v>
      </c>
      <c r="G270">
        <v>2</v>
      </c>
      <c r="H270">
        <v>1</v>
      </c>
      <c r="I270">
        <v>0</v>
      </c>
      <c r="J270">
        <v>2</v>
      </c>
      <c r="K270">
        <v>1</v>
      </c>
      <c r="L270" t="s">
        <v>70</v>
      </c>
      <c r="M270">
        <v>1</v>
      </c>
      <c r="N270">
        <v>1</v>
      </c>
      <c r="O270">
        <v>1</v>
      </c>
      <c r="P270" t="s">
        <v>70</v>
      </c>
      <c r="Q270">
        <v>50</v>
      </c>
      <c r="R270">
        <v>1</v>
      </c>
      <c r="S270">
        <v>37.5</v>
      </c>
      <c r="T270">
        <v>50</v>
      </c>
    </row>
    <row r="271" spans="1:20" x14ac:dyDescent="0.3">
      <c r="A271">
        <v>270</v>
      </c>
      <c r="B271" t="s">
        <v>134</v>
      </c>
      <c r="C271">
        <v>2015</v>
      </c>
      <c r="D271">
        <v>2</v>
      </c>
      <c r="E271" t="s">
        <v>308</v>
      </c>
      <c r="F271" s="1">
        <v>42253</v>
      </c>
      <c r="G271">
        <v>2</v>
      </c>
      <c r="H271">
        <v>1</v>
      </c>
      <c r="I271">
        <v>0</v>
      </c>
      <c r="J271">
        <v>2</v>
      </c>
      <c r="K271">
        <v>1</v>
      </c>
      <c r="L271" t="s">
        <v>70</v>
      </c>
      <c r="M271">
        <v>1</v>
      </c>
      <c r="N271">
        <v>1</v>
      </c>
      <c r="O271">
        <v>1</v>
      </c>
      <c r="P271" t="s">
        <v>70</v>
      </c>
      <c r="Q271">
        <v>50</v>
      </c>
      <c r="R271">
        <v>1</v>
      </c>
      <c r="S271">
        <v>37.5</v>
      </c>
      <c r="T271">
        <v>50</v>
      </c>
    </row>
    <row r="272" spans="1:20" x14ac:dyDescent="0.3">
      <c r="A272">
        <v>271</v>
      </c>
      <c r="B272" t="s">
        <v>147</v>
      </c>
      <c r="C272">
        <v>1971</v>
      </c>
      <c r="D272">
        <v>2</v>
      </c>
      <c r="E272" t="s">
        <v>309</v>
      </c>
      <c r="F272" s="1">
        <v>26020</v>
      </c>
      <c r="G272">
        <v>1</v>
      </c>
      <c r="H272">
        <v>1</v>
      </c>
      <c r="I272">
        <v>0</v>
      </c>
      <c r="J272">
        <v>1</v>
      </c>
      <c r="K272">
        <v>1</v>
      </c>
      <c r="L272" t="s">
        <v>70</v>
      </c>
      <c r="M272">
        <v>1</v>
      </c>
      <c r="N272">
        <v>1</v>
      </c>
      <c r="O272">
        <v>1</v>
      </c>
      <c r="P272" t="s">
        <v>70</v>
      </c>
      <c r="Q272">
        <v>0</v>
      </c>
      <c r="R272">
        <v>1</v>
      </c>
      <c r="S272">
        <v>37.5</v>
      </c>
      <c r="T272">
        <v>37.5</v>
      </c>
    </row>
    <row r="273" spans="1:20" x14ac:dyDescent="0.3">
      <c r="A273">
        <v>272</v>
      </c>
      <c r="B273" t="s">
        <v>147</v>
      </c>
      <c r="C273">
        <v>1985</v>
      </c>
      <c r="D273">
        <v>2</v>
      </c>
      <c r="E273" t="s">
        <v>310</v>
      </c>
      <c r="F273" s="1">
        <v>31375</v>
      </c>
      <c r="G273">
        <v>1</v>
      </c>
      <c r="H273">
        <v>1</v>
      </c>
      <c r="I273">
        <v>0</v>
      </c>
      <c r="J273">
        <v>1</v>
      </c>
      <c r="K273">
        <v>1</v>
      </c>
      <c r="L273" t="s">
        <v>70</v>
      </c>
      <c r="M273">
        <v>1</v>
      </c>
      <c r="N273">
        <v>1</v>
      </c>
      <c r="O273">
        <v>1</v>
      </c>
      <c r="P273" t="s">
        <v>70</v>
      </c>
      <c r="Q273">
        <v>0</v>
      </c>
      <c r="R273">
        <v>1</v>
      </c>
      <c r="S273">
        <v>37.5</v>
      </c>
      <c r="T273">
        <v>37.5</v>
      </c>
    </row>
    <row r="274" spans="1:20" x14ac:dyDescent="0.3">
      <c r="A274">
        <v>273</v>
      </c>
      <c r="B274" t="s">
        <v>147</v>
      </c>
      <c r="C274">
        <v>1989</v>
      </c>
      <c r="D274">
        <v>2</v>
      </c>
      <c r="E274" t="s">
        <v>311</v>
      </c>
      <c r="F274" s="1">
        <v>32838</v>
      </c>
      <c r="G274">
        <v>1</v>
      </c>
      <c r="H274">
        <v>1</v>
      </c>
      <c r="I274">
        <v>0</v>
      </c>
      <c r="J274">
        <v>1</v>
      </c>
      <c r="K274">
        <v>1</v>
      </c>
      <c r="L274" t="s">
        <v>70</v>
      </c>
      <c r="M274">
        <v>1</v>
      </c>
      <c r="N274">
        <v>1</v>
      </c>
      <c r="O274">
        <v>1</v>
      </c>
      <c r="P274" t="s">
        <v>70</v>
      </c>
      <c r="Q274">
        <v>0</v>
      </c>
      <c r="R274">
        <v>1</v>
      </c>
      <c r="S274">
        <v>37.5</v>
      </c>
      <c r="T274">
        <v>37.5</v>
      </c>
    </row>
    <row r="275" spans="1:20" x14ac:dyDescent="0.3">
      <c r="A275">
        <v>274</v>
      </c>
      <c r="B275" t="s">
        <v>147</v>
      </c>
      <c r="C275">
        <v>1993</v>
      </c>
      <c r="D275">
        <v>2</v>
      </c>
      <c r="E275" t="s">
        <v>312</v>
      </c>
      <c r="F275" s="1">
        <v>34301</v>
      </c>
      <c r="G275">
        <v>1</v>
      </c>
      <c r="H275">
        <v>1</v>
      </c>
      <c r="I275">
        <v>0</v>
      </c>
      <c r="J275">
        <v>1</v>
      </c>
      <c r="K275">
        <v>1</v>
      </c>
      <c r="L275" t="s">
        <v>70</v>
      </c>
      <c r="M275">
        <v>1</v>
      </c>
      <c r="N275">
        <v>1</v>
      </c>
      <c r="O275">
        <v>1</v>
      </c>
      <c r="P275" t="s">
        <v>70</v>
      </c>
      <c r="Q275">
        <v>0</v>
      </c>
      <c r="R275">
        <v>1</v>
      </c>
      <c r="S275">
        <v>37.5</v>
      </c>
      <c r="T275">
        <v>37.5</v>
      </c>
    </row>
    <row r="276" spans="1:20" x14ac:dyDescent="0.3">
      <c r="A276">
        <v>275</v>
      </c>
      <c r="B276" t="s">
        <v>147</v>
      </c>
      <c r="C276">
        <v>1997</v>
      </c>
      <c r="D276">
        <v>2</v>
      </c>
      <c r="E276" t="s">
        <v>313</v>
      </c>
      <c r="F276" s="1">
        <v>35764</v>
      </c>
      <c r="G276">
        <v>1</v>
      </c>
      <c r="H276">
        <v>1</v>
      </c>
      <c r="I276">
        <v>0</v>
      </c>
      <c r="J276">
        <v>1</v>
      </c>
      <c r="K276">
        <v>1</v>
      </c>
      <c r="L276" t="s">
        <v>70</v>
      </c>
      <c r="M276">
        <v>1</v>
      </c>
      <c r="N276">
        <v>1</v>
      </c>
      <c r="O276">
        <v>1</v>
      </c>
      <c r="P276" t="s">
        <v>70</v>
      </c>
      <c r="Q276">
        <v>0</v>
      </c>
      <c r="R276">
        <v>1</v>
      </c>
      <c r="S276">
        <v>37.5</v>
      </c>
      <c r="T276">
        <v>37.5</v>
      </c>
    </row>
    <row r="277" spans="1:20" x14ac:dyDescent="0.3">
      <c r="A277">
        <v>276</v>
      </c>
      <c r="B277" t="s">
        <v>147</v>
      </c>
      <c r="C277">
        <v>2001</v>
      </c>
      <c r="D277">
        <v>2</v>
      </c>
      <c r="E277" t="s">
        <v>314</v>
      </c>
      <c r="F277" s="1">
        <v>37220</v>
      </c>
      <c r="G277">
        <v>1</v>
      </c>
      <c r="H277">
        <v>1</v>
      </c>
      <c r="I277">
        <v>0</v>
      </c>
      <c r="J277">
        <v>1</v>
      </c>
      <c r="K277">
        <v>1</v>
      </c>
      <c r="L277" t="s">
        <v>70</v>
      </c>
      <c r="M277">
        <v>1</v>
      </c>
      <c r="N277">
        <v>1</v>
      </c>
      <c r="O277">
        <v>1</v>
      </c>
      <c r="P277" t="s">
        <v>70</v>
      </c>
      <c r="Q277">
        <v>0</v>
      </c>
      <c r="R277">
        <v>1</v>
      </c>
      <c r="S277">
        <v>37.5</v>
      </c>
      <c r="T277">
        <v>37.5</v>
      </c>
    </row>
    <row r="278" spans="1:20" x14ac:dyDescent="0.3">
      <c r="A278">
        <v>277</v>
      </c>
      <c r="B278" t="s">
        <v>147</v>
      </c>
      <c r="C278">
        <v>2005</v>
      </c>
      <c r="D278">
        <v>2</v>
      </c>
      <c r="E278" t="s">
        <v>315</v>
      </c>
      <c r="F278" s="1">
        <v>38683</v>
      </c>
      <c r="G278">
        <v>1</v>
      </c>
      <c r="H278">
        <v>1</v>
      </c>
      <c r="I278">
        <v>0</v>
      </c>
      <c r="J278">
        <v>1</v>
      </c>
      <c r="K278">
        <v>1</v>
      </c>
      <c r="L278" t="s">
        <v>70</v>
      </c>
      <c r="M278">
        <v>1</v>
      </c>
      <c r="N278">
        <v>1</v>
      </c>
      <c r="O278">
        <v>1</v>
      </c>
      <c r="P278" t="s">
        <v>70</v>
      </c>
      <c r="Q278">
        <v>0</v>
      </c>
      <c r="R278">
        <v>1</v>
      </c>
      <c r="S278">
        <v>37.5</v>
      </c>
      <c r="T278">
        <v>37.5</v>
      </c>
    </row>
    <row r="279" spans="1:20" x14ac:dyDescent="0.3">
      <c r="A279">
        <v>278</v>
      </c>
      <c r="B279" t="s">
        <v>147</v>
      </c>
      <c r="C279">
        <v>2009</v>
      </c>
      <c r="D279">
        <v>2</v>
      </c>
      <c r="E279" t="s">
        <v>316</v>
      </c>
      <c r="F279" s="1">
        <v>40146</v>
      </c>
      <c r="G279">
        <v>1</v>
      </c>
      <c r="H279">
        <v>1</v>
      </c>
      <c r="I279">
        <v>0</v>
      </c>
      <c r="J279">
        <v>1</v>
      </c>
      <c r="K279">
        <v>1</v>
      </c>
      <c r="L279" t="s">
        <v>70</v>
      </c>
      <c r="M279">
        <v>1</v>
      </c>
      <c r="N279">
        <v>1</v>
      </c>
      <c r="O279">
        <v>1</v>
      </c>
      <c r="P279" t="s">
        <v>70</v>
      </c>
      <c r="Q279">
        <v>0</v>
      </c>
      <c r="R279">
        <v>1</v>
      </c>
      <c r="S279">
        <v>37.5</v>
      </c>
      <c r="T279">
        <v>37.5</v>
      </c>
    </row>
    <row r="280" spans="1:20" x14ac:dyDescent="0.3">
      <c r="A280">
        <v>279</v>
      </c>
      <c r="B280" t="s">
        <v>147</v>
      </c>
      <c r="C280">
        <v>2013</v>
      </c>
      <c r="D280">
        <v>2</v>
      </c>
      <c r="E280" t="s">
        <v>317</v>
      </c>
      <c r="F280" s="1">
        <v>41602</v>
      </c>
      <c r="G280">
        <v>1</v>
      </c>
      <c r="H280">
        <v>1</v>
      </c>
      <c r="I280">
        <v>0</v>
      </c>
      <c r="J280">
        <v>1</v>
      </c>
      <c r="K280">
        <v>1</v>
      </c>
      <c r="L280" t="s">
        <v>70</v>
      </c>
      <c r="M280">
        <v>1</v>
      </c>
      <c r="N280">
        <v>1</v>
      </c>
      <c r="O280">
        <v>1</v>
      </c>
      <c r="P280" t="s">
        <v>70</v>
      </c>
      <c r="Q280">
        <v>0</v>
      </c>
      <c r="R280">
        <v>1</v>
      </c>
      <c r="S280">
        <v>37.5</v>
      </c>
      <c r="T280">
        <v>37.5</v>
      </c>
    </row>
    <row r="281" spans="1:20" x14ac:dyDescent="0.3">
      <c r="A281">
        <v>280</v>
      </c>
      <c r="B281" t="s">
        <v>157</v>
      </c>
      <c r="C281">
        <v>2000</v>
      </c>
      <c r="D281">
        <v>2</v>
      </c>
      <c r="E281" t="s">
        <v>318</v>
      </c>
      <c r="F281" s="1">
        <v>36709</v>
      </c>
      <c r="G281">
        <v>1</v>
      </c>
      <c r="H281">
        <v>1</v>
      </c>
      <c r="I281">
        <v>0</v>
      </c>
      <c r="J281">
        <v>1</v>
      </c>
      <c r="K281">
        <v>1</v>
      </c>
      <c r="L281" t="s">
        <v>70</v>
      </c>
      <c r="M281">
        <v>1</v>
      </c>
      <c r="N281">
        <v>1</v>
      </c>
      <c r="O281">
        <v>1</v>
      </c>
      <c r="P281" t="s">
        <v>70</v>
      </c>
      <c r="Q281">
        <v>0</v>
      </c>
      <c r="R281">
        <v>1</v>
      </c>
      <c r="S281">
        <v>37.5</v>
      </c>
      <c r="T281">
        <v>37.5</v>
      </c>
    </row>
    <row r="282" spans="1:20" x14ac:dyDescent="0.3">
      <c r="A282">
        <v>281</v>
      </c>
      <c r="B282" t="s">
        <v>157</v>
      </c>
      <c r="C282">
        <v>2006</v>
      </c>
      <c r="D282">
        <v>2</v>
      </c>
      <c r="E282" t="s">
        <v>319</v>
      </c>
      <c r="F282" s="1">
        <v>38900</v>
      </c>
      <c r="G282">
        <v>1</v>
      </c>
      <c r="H282">
        <v>1</v>
      </c>
      <c r="I282">
        <v>0</v>
      </c>
      <c r="J282">
        <v>1</v>
      </c>
      <c r="K282">
        <v>1</v>
      </c>
      <c r="L282" t="s">
        <v>70</v>
      </c>
      <c r="M282">
        <v>1</v>
      </c>
      <c r="N282">
        <v>1</v>
      </c>
      <c r="O282">
        <v>1</v>
      </c>
      <c r="P282" t="s">
        <v>70</v>
      </c>
      <c r="Q282">
        <v>0</v>
      </c>
      <c r="R282">
        <v>1</v>
      </c>
      <c r="S282">
        <v>37.5</v>
      </c>
      <c r="T282">
        <v>37.5</v>
      </c>
    </row>
    <row r="283" spans="1:20" x14ac:dyDescent="0.3">
      <c r="A283">
        <v>282</v>
      </c>
      <c r="B283" t="s">
        <v>157</v>
      </c>
      <c r="C283">
        <v>2012</v>
      </c>
      <c r="D283">
        <v>2</v>
      </c>
      <c r="E283" t="s">
        <v>320</v>
      </c>
      <c r="F283" s="1">
        <v>41091</v>
      </c>
      <c r="G283">
        <v>1</v>
      </c>
      <c r="H283">
        <v>1</v>
      </c>
      <c r="I283">
        <v>0</v>
      </c>
      <c r="J283">
        <v>1</v>
      </c>
      <c r="K283">
        <v>1</v>
      </c>
      <c r="L283" t="s">
        <v>70</v>
      </c>
      <c r="M283">
        <v>1</v>
      </c>
      <c r="N283">
        <v>1</v>
      </c>
      <c r="O283">
        <v>1</v>
      </c>
      <c r="P283" t="s">
        <v>70</v>
      </c>
      <c r="Q283">
        <v>0</v>
      </c>
      <c r="R283">
        <v>1</v>
      </c>
      <c r="S283">
        <v>37.5</v>
      </c>
      <c r="T283">
        <v>37.5</v>
      </c>
    </row>
    <row r="284" spans="1:20" x14ac:dyDescent="0.3">
      <c r="A284">
        <v>283</v>
      </c>
      <c r="B284" t="s">
        <v>165</v>
      </c>
      <c r="C284">
        <v>1984</v>
      </c>
      <c r="D284">
        <v>2</v>
      </c>
      <c r="E284" t="s">
        <v>321</v>
      </c>
      <c r="F284" s="1">
        <v>30990</v>
      </c>
      <c r="G284">
        <v>1</v>
      </c>
      <c r="H284">
        <v>1</v>
      </c>
      <c r="I284">
        <v>0</v>
      </c>
      <c r="J284">
        <v>1</v>
      </c>
      <c r="K284">
        <v>1</v>
      </c>
      <c r="L284" t="s">
        <v>70</v>
      </c>
      <c r="M284">
        <v>1</v>
      </c>
      <c r="N284">
        <v>1</v>
      </c>
      <c r="O284">
        <v>1</v>
      </c>
      <c r="P284" t="s">
        <v>70</v>
      </c>
      <c r="Q284">
        <v>0</v>
      </c>
      <c r="R284">
        <v>1</v>
      </c>
      <c r="S284">
        <v>37.5</v>
      </c>
      <c r="T284">
        <v>37.5</v>
      </c>
    </row>
    <row r="285" spans="1:20" x14ac:dyDescent="0.3">
      <c r="A285">
        <v>284</v>
      </c>
      <c r="B285" t="s">
        <v>165</v>
      </c>
      <c r="C285">
        <v>1990</v>
      </c>
      <c r="D285">
        <v>2</v>
      </c>
      <c r="E285" t="s">
        <v>322</v>
      </c>
      <c r="F285" s="1">
        <v>32929</v>
      </c>
      <c r="G285">
        <v>1</v>
      </c>
      <c r="H285">
        <v>1</v>
      </c>
      <c r="I285">
        <v>0</v>
      </c>
      <c r="J285">
        <v>1</v>
      </c>
      <c r="K285">
        <v>1</v>
      </c>
      <c r="L285" t="s">
        <v>70</v>
      </c>
      <c r="M285">
        <v>1</v>
      </c>
      <c r="N285">
        <v>1</v>
      </c>
      <c r="O285">
        <v>1</v>
      </c>
      <c r="P285" t="s">
        <v>70</v>
      </c>
      <c r="Q285">
        <v>0</v>
      </c>
      <c r="R285">
        <v>1</v>
      </c>
      <c r="S285">
        <v>37.5</v>
      </c>
      <c r="T285">
        <v>37.5</v>
      </c>
    </row>
    <row r="286" spans="1:20" x14ac:dyDescent="0.3">
      <c r="A286">
        <v>285</v>
      </c>
      <c r="B286" t="s">
        <v>165</v>
      </c>
      <c r="C286">
        <v>1996</v>
      </c>
      <c r="D286">
        <v>2</v>
      </c>
      <c r="E286" t="s">
        <v>323</v>
      </c>
      <c r="F286" s="1">
        <v>35358</v>
      </c>
      <c r="G286">
        <v>2</v>
      </c>
      <c r="H286">
        <v>1</v>
      </c>
      <c r="I286">
        <v>0</v>
      </c>
      <c r="J286">
        <v>2</v>
      </c>
      <c r="K286">
        <v>1</v>
      </c>
      <c r="L286" t="s">
        <v>70</v>
      </c>
      <c r="M286">
        <v>1</v>
      </c>
      <c r="N286">
        <v>1</v>
      </c>
      <c r="O286">
        <v>1</v>
      </c>
      <c r="P286" t="s">
        <v>70</v>
      </c>
      <c r="Q286">
        <v>45</v>
      </c>
      <c r="R286">
        <v>1</v>
      </c>
      <c r="S286">
        <v>37.5</v>
      </c>
      <c r="T286">
        <v>45</v>
      </c>
    </row>
    <row r="287" spans="1:20" x14ac:dyDescent="0.3">
      <c r="A287">
        <v>286</v>
      </c>
      <c r="B287" t="s">
        <v>165</v>
      </c>
      <c r="C287">
        <v>2001</v>
      </c>
      <c r="D287">
        <v>2</v>
      </c>
      <c r="E287" t="s">
        <v>324</v>
      </c>
      <c r="F287" s="1">
        <v>37199</v>
      </c>
      <c r="G287">
        <v>2</v>
      </c>
      <c r="H287">
        <v>1</v>
      </c>
      <c r="I287">
        <v>0</v>
      </c>
      <c r="J287">
        <v>2</v>
      </c>
      <c r="K287">
        <v>1</v>
      </c>
      <c r="L287" t="s">
        <v>70</v>
      </c>
      <c r="M287">
        <v>1</v>
      </c>
      <c r="N287">
        <v>1</v>
      </c>
      <c r="O287">
        <v>1</v>
      </c>
      <c r="P287" t="s">
        <v>70</v>
      </c>
      <c r="Q287">
        <v>40</v>
      </c>
      <c r="R287">
        <v>1</v>
      </c>
      <c r="S287">
        <v>37.5</v>
      </c>
      <c r="T287">
        <v>40</v>
      </c>
    </row>
    <row r="288" spans="1:20" x14ac:dyDescent="0.3">
      <c r="A288">
        <v>287</v>
      </c>
      <c r="B288" t="s">
        <v>165</v>
      </c>
      <c r="C288">
        <v>2006</v>
      </c>
      <c r="D288">
        <v>2</v>
      </c>
      <c r="E288" t="s">
        <v>325</v>
      </c>
      <c r="F288" s="1">
        <v>39026</v>
      </c>
      <c r="G288">
        <v>2</v>
      </c>
      <c r="H288">
        <v>1</v>
      </c>
      <c r="I288">
        <v>0</v>
      </c>
      <c r="J288">
        <v>2</v>
      </c>
      <c r="K288">
        <v>1</v>
      </c>
      <c r="L288" t="s">
        <v>70</v>
      </c>
      <c r="M288">
        <v>1</v>
      </c>
      <c r="N288">
        <v>1</v>
      </c>
      <c r="O288">
        <v>1</v>
      </c>
      <c r="P288" t="s">
        <v>70</v>
      </c>
      <c r="Q288">
        <v>40</v>
      </c>
      <c r="R288">
        <v>1</v>
      </c>
      <c r="S288">
        <v>37.5</v>
      </c>
      <c r="T288">
        <v>40</v>
      </c>
    </row>
    <row r="289" spans="1:20" x14ac:dyDescent="0.3">
      <c r="A289">
        <v>288</v>
      </c>
      <c r="B289" t="s">
        <v>165</v>
      </c>
      <c r="C289">
        <v>2011</v>
      </c>
      <c r="D289">
        <v>2</v>
      </c>
      <c r="E289" t="s">
        <v>326</v>
      </c>
      <c r="F289" s="1">
        <v>40853</v>
      </c>
      <c r="G289">
        <v>2</v>
      </c>
      <c r="H289">
        <v>1</v>
      </c>
      <c r="I289">
        <v>0</v>
      </c>
      <c r="J289">
        <v>2</v>
      </c>
      <c r="K289">
        <v>1</v>
      </c>
      <c r="L289" t="s">
        <v>70</v>
      </c>
      <c r="M289">
        <v>1</v>
      </c>
      <c r="N289">
        <v>1</v>
      </c>
      <c r="O289">
        <v>1</v>
      </c>
      <c r="P289" t="s">
        <v>70</v>
      </c>
      <c r="Q289">
        <v>40</v>
      </c>
      <c r="R289">
        <v>1</v>
      </c>
      <c r="S289">
        <v>37.5</v>
      </c>
      <c r="T289">
        <v>40</v>
      </c>
    </row>
    <row r="290" spans="1:20" x14ac:dyDescent="0.3">
      <c r="A290">
        <v>289</v>
      </c>
      <c r="B290" t="s">
        <v>171</v>
      </c>
      <c r="C290">
        <v>1989</v>
      </c>
      <c r="D290">
        <v>2</v>
      </c>
      <c r="E290" t="s">
        <v>327</v>
      </c>
      <c r="F290" s="1">
        <v>32635</v>
      </c>
      <c r="G290">
        <v>1</v>
      </c>
      <c r="H290">
        <v>1</v>
      </c>
      <c r="I290">
        <v>0</v>
      </c>
      <c r="J290">
        <v>1</v>
      </c>
      <c r="K290">
        <v>1</v>
      </c>
      <c r="L290" t="s">
        <v>70</v>
      </c>
      <c r="M290">
        <v>1</v>
      </c>
      <c r="N290">
        <v>1</v>
      </c>
      <c r="O290">
        <v>1</v>
      </c>
      <c r="P290" t="s">
        <v>70</v>
      </c>
      <c r="Q290">
        <v>0</v>
      </c>
      <c r="R290">
        <v>1</v>
      </c>
      <c r="S290">
        <v>37.5</v>
      </c>
      <c r="T290">
        <v>37.5</v>
      </c>
    </row>
    <row r="291" spans="1:20" x14ac:dyDescent="0.3">
      <c r="A291">
        <v>290</v>
      </c>
      <c r="B291" t="s">
        <v>171</v>
      </c>
      <c r="C291">
        <v>1994</v>
      </c>
      <c r="D291">
        <v>2</v>
      </c>
      <c r="E291" t="s">
        <v>328</v>
      </c>
      <c r="F291" s="1">
        <v>34462</v>
      </c>
      <c r="G291">
        <v>1</v>
      </c>
      <c r="H291">
        <v>1</v>
      </c>
      <c r="I291">
        <v>0</v>
      </c>
      <c r="J291">
        <v>1</v>
      </c>
      <c r="K291">
        <v>1</v>
      </c>
      <c r="L291" t="s">
        <v>70</v>
      </c>
      <c r="M291">
        <v>1</v>
      </c>
      <c r="N291">
        <v>1</v>
      </c>
      <c r="O291">
        <v>1</v>
      </c>
      <c r="P291" t="s">
        <v>70</v>
      </c>
      <c r="Q291">
        <v>0</v>
      </c>
      <c r="R291">
        <v>1</v>
      </c>
      <c r="S291">
        <v>37.5</v>
      </c>
      <c r="T291">
        <v>37.5</v>
      </c>
    </row>
    <row r="292" spans="1:20" x14ac:dyDescent="0.3">
      <c r="A292">
        <v>291</v>
      </c>
      <c r="B292" t="s">
        <v>171</v>
      </c>
      <c r="C292">
        <v>1999</v>
      </c>
      <c r="D292">
        <v>2</v>
      </c>
      <c r="E292" t="s">
        <v>329</v>
      </c>
      <c r="F292" s="1">
        <v>36282</v>
      </c>
      <c r="G292">
        <v>1</v>
      </c>
      <c r="H292">
        <v>1</v>
      </c>
      <c r="I292">
        <v>0</v>
      </c>
      <c r="J292">
        <v>1</v>
      </c>
      <c r="K292">
        <v>1</v>
      </c>
      <c r="L292" t="s">
        <v>70</v>
      </c>
      <c r="M292">
        <v>1</v>
      </c>
      <c r="N292">
        <v>1</v>
      </c>
      <c r="O292">
        <v>1</v>
      </c>
      <c r="P292" t="s">
        <v>70</v>
      </c>
      <c r="Q292">
        <v>0</v>
      </c>
      <c r="R292">
        <v>1</v>
      </c>
      <c r="S292">
        <v>37.5</v>
      </c>
      <c r="T292">
        <v>37.5</v>
      </c>
    </row>
    <row r="293" spans="1:20" x14ac:dyDescent="0.3">
      <c r="A293">
        <v>292</v>
      </c>
      <c r="B293" t="s">
        <v>171</v>
      </c>
      <c r="C293">
        <v>2004</v>
      </c>
      <c r="D293">
        <v>2</v>
      </c>
      <c r="E293" t="s">
        <v>330</v>
      </c>
      <c r="F293" s="1">
        <v>38109</v>
      </c>
      <c r="G293">
        <v>1</v>
      </c>
      <c r="H293">
        <v>1</v>
      </c>
      <c r="I293">
        <v>0</v>
      </c>
      <c r="J293">
        <v>1</v>
      </c>
      <c r="K293">
        <v>1</v>
      </c>
      <c r="L293" t="s">
        <v>70</v>
      </c>
      <c r="M293">
        <v>1</v>
      </c>
      <c r="N293">
        <v>1</v>
      </c>
      <c r="O293">
        <v>1</v>
      </c>
      <c r="P293" t="s">
        <v>70</v>
      </c>
      <c r="Q293">
        <v>0</v>
      </c>
      <c r="R293">
        <v>1</v>
      </c>
      <c r="S293">
        <v>37.5</v>
      </c>
      <c r="T293">
        <v>37.5</v>
      </c>
    </row>
    <row r="294" spans="1:20" x14ac:dyDescent="0.3">
      <c r="A294">
        <v>293</v>
      </c>
      <c r="B294" t="s">
        <v>171</v>
      </c>
      <c r="C294">
        <v>2009</v>
      </c>
      <c r="D294">
        <v>2</v>
      </c>
      <c r="E294" t="s">
        <v>331</v>
      </c>
      <c r="F294" s="1">
        <v>39936</v>
      </c>
      <c r="G294">
        <v>1</v>
      </c>
      <c r="H294">
        <v>1</v>
      </c>
      <c r="I294">
        <v>0</v>
      </c>
      <c r="J294">
        <v>1</v>
      </c>
      <c r="K294">
        <v>1</v>
      </c>
      <c r="L294" t="s">
        <v>70</v>
      </c>
      <c r="M294">
        <v>1</v>
      </c>
      <c r="N294">
        <v>1</v>
      </c>
      <c r="O294">
        <v>1</v>
      </c>
      <c r="P294" t="s">
        <v>70</v>
      </c>
      <c r="Q294">
        <v>0</v>
      </c>
      <c r="R294">
        <v>1</v>
      </c>
      <c r="S294">
        <v>37.5</v>
      </c>
      <c r="T294">
        <v>37.5</v>
      </c>
    </row>
    <row r="295" spans="1:20" x14ac:dyDescent="0.3">
      <c r="A295">
        <v>294</v>
      </c>
      <c r="B295" t="s">
        <v>171</v>
      </c>
      <c r="C295">
        <v>2014</v>
      </c>
      <c r="D295">
        <v>2</v>
      </c>
      <c r="E295" t="s">
        <v>332</v>
      </c>
      <c r="F295" t="s">
        <v>333</v>
      </c>
      <c r="G295">
        <v>1</v>
      </c>
      <c r="H295">
        <v>1</v>
      </c>
      <c r="I295">
        <v>0</v>
      </c>
      <c r="J295">
        <v>1</v>
      </c>
      <c r="K295">
        <v>1</v>
      </c>
      <c r="L295" t="s">
        <v>70</v>
      </c>
      <c r="M295">
        <v>1</v>
      </c>
      <c r="N295">
        <v>1</v>
      </c>
      <c r="O295">
        <v>1</v>
      </c>
      <c r="P295" t="s">
        <v>70</v>
      </c>
      <c r="Q295">
        <v>0</v>
      </c>
      <c r="R295">
        <v>1</v>
      </c>
      <c r="S295">
        <v>37.5</v>
      </c>
      <c r="T295">
        <v>37.5</v>
      </c>
    </row>
    <row r="296" spans="1:20" x14ac:dyDescent="0.3">
      <c r="A296">
        <v>295</v>
      </c>
      <c r="B296" t="s">
        <v>178</v>
      </c>
      <c r="C296">
        <v>1989</v>
      </c>
      <c r="D296">
        <v>2</v>
      </c>
      <c r="E296" t="s">
        <v>334</v>
      </c>
      <c r="F296" s="1">
        <v>32629</v>
      </c>
      <c r="G296">
        <v>1</v>
      </c>
      <c r="H296">
        <v>1</v>
      </c>
      <c r="I296">
        <v>0</v>
      </c>
      <c r="J296">
        <v>1</v>
      </c>
      <c r="K296">
        <v>1</v>
      </c>
      <c r="L296" t="s">
        <v>70</v>
      </c>
      <c r="M296">
        <v>1</v>
      </c>
      <c r="N296">
        <v>1</v>
      </c>
      <c r="O296">
        <v>1</v>
      </c>
      <c r="P296" t="s">
        <v>70</v>
      </c>
      <c r="Q296">
        <v>0</v>
      </c>
      <c r="R296">
        <v>1</v>
      </c>
      <c r="S296">
        <v>37.5</v>
      </c>
      <c r="T296">
        <v>37.5</v>
      </c>
    </row>
    <row r="297" spans="1:20" x14ac:dyDescent="0.3">
      <c r="A297">
        <v>296</v>
      </c>
      <c r="B297" t="s">
        <v>178</v>
      </c>
      <c r="C297">
        <v>1993</v>
      </c>
      <c r="D297">
        <v>2</v>
      </c>
      <c r="E297" t="s">
        <v>335</v>
      </c>
      <c r="F297" s="1">
        <v>34098</v>
      </c>
      <c r="G297">
        <v>1</v>
      </c>
      <c r="H297">
        <v>1</v>
      </c>
      <c r="I297">
        <v>0</v>
      </c>
      <c r="J297">
        <v>1</v>
      </c>
      <c r="K297">
        <v>1</v>
      </c>
      <c r="L297" t="s">
        <v>70</v>
      </c>
      <c r="M297">
        <v>1</v>
      </c>
      <c r="N297">
        <v>1</v>
      </c>
      <c r="O297">
        <v>1</v>
      </c>
      <c r="P297" t="s">
        <v>70</v>
      </c>
      <c r="Q297">
        <v>0</v>
      </c>
      <c r="R297">
        <v>1</v>
      </c>
      <c r="S297">
        <v>37.5</v>
      </c>
      <c r="T297">
        <v>37.5</v>
      </c>
    </row>
    <row r="298" spans="1:20" x14ac:dyDescent="0.3">
      <c r="A298">
        <v>297</v>
      </c>
      <c r="B298" t="s">
        <v>178</v>
      </c>
      <c r="C298">
        <v>1998</v>
      </c>
      <c r="D298">
        <v>2</v>
      </c>
      <c r="E298" t="s">
        <v>336</v>
      </c>
      <c r="F298" s="1">
        <v>35925</v>
      </c>
      <c r="G298">
        <v>1</v>
      </c>
      <c r="H298">
        <v>1</v>
      </c>
      <c r="I298">
        <v>0</v>
      </c>
      <c r="J298">
        <v>1</v>
      </c>
      <c r="K298">
        <v>1</v>
      </c>
      <c r="L298" t="s">
        <v>70</v>
      </c>
      <c r="M298">
        <v>1</v>
      </c>
      <c r="N298">
        <v>1</v>
      </c>
      <c r="O298">
        <v>1</v>
      </c>
      <c r="P298" t="s">
        <v>70</v>
      </c>
      <c r="Q298">
        <v>0</v>
      </c>
      <c r="R298">
        <v>1</v>
      </c>
      <c r="S298">
        <v>37.5</v>
      </c>
      <c r="T298">
        <v>37.5</v>
      </c>
    </row>
    <row r="299" spans="1:20" x14ac:dyDescent="0.3">
      <c r="A299">
        <v>298</v>
      </c>
      <c r="B299" t="s">
        <v>178</v>
      </c>
      <c r="C299">
        <v>2003</v>
      </c>
      <c r="D299">
        <v>2</v>
      </c>
      <c r="E299" t="s">
        <v>337</v>
      </c>
      <c r="F299" s="1">
        <v>37738</v>
      </c>
      <c r="G299">
        <v>1</v>
      </c>
      <c r="H299">
        <v>1</v>
      </c>
      <c r="I299">
        <v>0</v>
      </c>
      <c r="J299">
        <v>1</v>
      </c>
      <c r="K299">
        <v>1</v>
      </c>
      <c r="L299" t="s">
        <v>70</v>
      </c>
      <c r="M299">
        <v>1</v>
      </c>
      <c r="N299">
        <v>1</v>
      </c>
      <c r="O299">
        <v>1</v>
      </c>
      <c r="P299" t="s">
        <v>70</v>
      </c>
      <c r="Q299">
        <v>0</v>
      </c>
      <c r="R299">
        <v>1</v>
      </c>
      <c r="S299">
        <v>37.5</v>
      </c>
      <c r="T299">
        <v>37.5</v>
      </c>
    </row>
    <row r="300" spans="1:20" x14ac:dyDescent="0.3">
      <c r="A300">
        <v>299</v>
      </c>
      <c r="B300" t="s">
        <v>178</v>
      </c>
      <c r="C300">
        <v>2008</v>
      </c>
      <c r="D300">
        <v>2</v>
      </c>
      <c r="E300" t="s">
        <v>338</v>
      </c>
      <c r="F300" s="1">
        <v>39558</v>
      </c>
      <c r="G300">
        <v>1</v>
      </c>
      <c r="H300">
        <v>1</v>
      </c>
      <c r="I300">
        <v>0</v>
      </c>
      <c r="J300">
        <v>1</v>
      </c>
      <c r="K300">
        <v>1</v>
      </c>
      <c r="L300" t="s">
        <v>70</v>
      </c>
      <c r="M300">
        <v>1</v>
      </c>
      <c r="N300">
        <v>1</v>
      </c>
      <c r="O300">
        <v>1</v>
      </c>
      <c r="P300" t="s">
        <v>70</v>
      </c>
      <c r="Q300">
        <v>0</v>
      </c>
      <c r="R300">
        <v>1</v>
      </c>
      <c r="S300">
        <v>37.5</v>
      </c>
      <c r="T300">
        <v>37.5</v>
      </c>
    </row>
    <row r="301" spans="1:20" x14ac:dyDescent="0.3">
      <c r="A301">
        <v>300</v>
      </c>
      <c r="B301" t="s">
        <v>178</v>
      </c>
      <c r="C301">
        <v>2013</v>
      </c>
      <c r="D301">
        <v>2</v>
      </c>
      <c r="E301" t="s">
        <v>339</v>
      </c>
      <c r="F301" s="1">
        <v>41385</v>
      </c>
      <c r="G301">
        <v>1</v>
      </c>
      <c r="H301">
        <v>1</v>
      </c>
      <c r="I301">
        <v>0</v>
      </c>
      <c r="J301">
        <v>1</v>
      </c>
      <c r="K301">
        <v>1</v>
      </c>
      <c r="L301" t="s">
        <v>70</v>
      </c>
      <c r="M301">
        <v>1</v>
      </c>
      <c r="N301">
        <v>1</v>
      </c>
      <c r="O301">
        <v>1</v>
      </c>
      <c r="P301" t="s">
        <v>70</v>
      </c>
      <c r="Q301">
        <v>0</v>
      </c>
      <c r="R301">
        <v>1</v>
      </c>
      <c r="S301">
        <v>37.5</v>
      </c>
      <c r="T301">
        <v>37.5</v>
      </c>
    </row>
    <row r="302" spans="1:20" x14ac:dyDescent="0.3">
      <c r="A302">
        <v>301</v>
      </c>
      <c r="B302" t="s">
        <v>185</v>
      </c>
      <c r="C302">
        <v>1980</v>
      </c>
      <c r="D302">
        <v>2</v>
      </c>
      <c r="E302" t="s">
        <v>340</v>
      </c>
      <c r="F302" s="1">
        <v>29359</v>
      </c>
      <c r="G302">
        <v>1</v>
      </c>
      <c r="H302">
        <v>1</v>
      </c>
      <c r="I302">
        <v>0</v>
      </c>
      <c r="J302">
        <v>2</v>
      </c>
      <c r="K302">
        <v>1</v>
      </c>
      <c r="L302" t="s">
        <v>70</v>
      </c>
      <c r="M302">
        <v>1</v>
      </c>
      <c r="N302">
        <v>1</v>
      </c>
      <c r="O302">
        <v>1</v>
      </c>
      <c r="P302" t="s">
        <v>70</v>
      </c>
      <c r="Q302">
        <v>30</v>
      </c>
      <c r="R302">
        <v>1</v>
      </c>
      <c r="S302">
        <v>37.5</v>
      </c>
      <c r="T302">
        <v>37.5</v>
      </c>
    </row>
    <row r="303" spans="1:20" x14ac:dyDescent="0.3">
      <c r="A303">
        <v>302</v>
      </c>
      <c r="B303" t="s">
        <v>185</v>
      </c>
      <c r="C303">
        <v>1985</v>
      </c>
      <c r="D303">
        <v>2</v>
      </c>
      <c r="E303" t="s">
        <v>341</v>
      </c>
      <c r="F303" s="1">
        <v>31151</v>
      </c>
      <c r="G303">
        <v>2</v>
      </c>
      <c r="H303">
        <v>1</v>
      </c>
      <c r="I303">
        <v>0</v>
      </c>
      <c r="J303">
        <v>2</v>
      </c>
      <c r="K303">
        <v>1</v>
      </c>
      <c r="L303" t="s">
        <v>70</v>
      </c>
      <c r="M303">
        <v>1</v>
      </c>
      <c r="N303">
        <v>1</v>
      </c>
      <c r="O303">
        <v>1</v>
      </c>
      <c r="P303" t="s">
        <v>70</v>
      </c>
      <c r="Q303">
        <v>50</v>
      </c>
      <c r="R303">
        <v>1</v>
      </c>
      <c r="S303">
        <v>37.5</v>
      </c>
      <c r="T303">
        <v>50</v>
      </c>
    </row>
    <row r="304" spans="1:20" x14ac:dyDescent="0.3">
      <c r="A304">
        <v>303</v>
      </c>
      <c r="B304" t="s">
        <v>185</v>
      </c>
      <c r="C304">
        <v>1990</v>
      </c>
      <c r="D304">
        <v>3</v>
      </c>
      <c r="E304" t="s">
        <v>342</v>
      </c>
      <c r="F304" s="1">
        <v>33034</v>
      </c>
      <c r="G304">
        <v>2</v>
      </c>
      <c r="H304">
        <v>1</v>
      </c>
      <c r="I304">
        <v>0</v>
      </c>
      <c r="J304">
        <v>2</v>
      </c>
      <c r="K304">
        <v>1</v>
      </c>
      <c r="L304" t="s">
        <v>70</v>
      </c>
      <c r="M304">
        <v>1</v>
      </c>
      <c r="N304">
        <v>1</v>
      </c>
      <c r="O304">
        <v>1</v>
      </c>
      <c r="P304" t="s">
        <v>70</v>
      </c>
      <c r="Q304">
        <v>50</v>
      </c>
      <c r="R304">
        <v>1</v>
      </c>
      <c r="S304">
        <v>37.5</v>
      </c>
      <c r="T304">
        <v>50</v>
      </c>
    </row>
    <row r="305" spans="1:20" x14ac:dyDescent="0.3">
      <c r="A305">
        <v>304</v>
      </c>
      <c r="B305" t="s">
        <v>185</v>
      </c>
      <c r="C305">
        <v>2001</v>
      </c>
      <c r="D305">
        <v>2</v>
      </c>
      <c r="E305" t="s">
        <v>343</v>
      </c>
      <c r="F305" s="1">
        <v>36989</v>
      </c>
      <c r="G305">
        <v>2</v>
      </c>
      <c r="H305">
        <v>1</v>
      </c>
      <c r="I305">
        <v>0</v>
      </c>
      <c r="J305">
        <v>2</v>
      </c>
      <c r="K305">
        <v>1</v>
      </c>
      <c r="L305" t="s">
        <v>70</v>
      </c>
      <c r="M305">
        <v>1</v>
      </c>
      <c r="N305">
        <v>1</v>
      </c>
      <c r="O305">
        <v>1</v>
      </c>
      <c r="P305" t="s">
        <v>70</v>
      </c>
      <c r="Q305">
        <v>50</v>
      </c>
      <c r="R305">
        <v>1</v>
      </c>
      <c r="S305">
        <v>37.5</v>
      </c>
      <c r="T305">
        <v>50</v>
      </c>
    </row>
    <row r="306" spans="1:20" x14ac:dyDescent="0.3">
      <c r="A306">
        <v>305</v>
      </c>
      <c r="B306" t="s">
        <v>185</v>
      </c>
      <c r="C306">
        <v>2006</v>
      </c>
      <c r="D306">
        <v>2</v>
      </c>
      <c r="E306" t="s">
        <v>344</v>
      </c>
      <c r="F306" s="1">
        <v>38816</v>
      </c>
      <c r="G306">
        <v>2</v>
      </c>
      <c r="H306">
        <v>1</v>
      </c>
      <c r="I306">
        <v>0</v>
      </c>
      <c r="J306">
        <v>2</v>
      </c>
      <c r="K306">
        <v>1</v>
      </c>
      <c r="L306" t="s">
        <v>70</v>
      </c>
      <c r="M306">
        <v>1</v>
      </c>
      <c r="N306">
        <v>1</v>
      </c>
      <c r="O306">
        <v>1</v>
      </c>
      <c r="P306" t="s">
        <v>70</v>
      </c>
      <c r="Q306">
        <v>50</v>
      </c>
      <c r="R306">
        <v>1</v>
      </c>
      <c r="S306">
        <v>37.5</v>
      </c>
      <c r="T306">
        <v>50</v>
      </c>
    </row>
    <row r="307" spans="1:20" x14ac:dyDescent="0.3">
      <c r="A307">
        <v>306</v>
      </c>
      <c r="B307" t="s">
        <v>185</v>
      </c>
      <c r="C307">
        <v>2011</v>
      </c>
      <c r="D307">
        <v>2</v>
      </c>
      <c r="E307" t="s">
        <v>345</v>
      </c>
      <c r="F307" s="1">
        <v>40643</v>
      </c>
      <c r="G307">
        <v>2</v>
      </c>
      <c r="H307">
        <v>1</v>
      </c>
      <c r="I307">
        <v>0</v>
      </c>
      <c r="J307">
        <v>2</v>
      </c>
      <c r="K307">
        <v>1</v>
      </c>
      <c r="L307" t="s">
        <v>70</v>
      </c>
      <c r="M307">
        <v>1</v>
      </c>
      <c r="N307">
        <v>1</v>
      </c>
      <c r="O307">
        <v>1</v>
      </c>
      <c r="P307" t="s">
        <v>70</v>
      </c>
      <c r="Q307">
        <v>50</v>
      </c>
      <c r="R307">
        <v>1</v>
      </c>
      <c r="S307">
        <v>37.5</v>
      </c>
      <c r="T307">
        <v>50</v>
      </c>
    </row>
    <row r="308" spans="1:20" x14ac:dyDescent="0.3">
      <c r="A308">
        <v>307</v>
      </c>
      <c r="B308" t="s">
        <v>192</v>
      </c>
      <c r="C308">
        <v>1971</v>
      </c>
      <c r="D308">
        <v>2</v>
      </c>
      <c r="E308" t="s">
        <v>346</v>
      </c>
      <c r="F308" s="1">
        <v>26265</v>
      </c>
      <c r="G308">
        <v>1</v>
      </c>
      <c r="H308">
        <v>1</v>
      </c>
      <c r="I308">
        <v>0</v>
      </c>
      <c r="J308">
        <v>1</v>
      </c>
      <c r="K308">
        <v>1</v>
      </c>
      <c r="L308" t="s">
        <v>70</v>
      </c>
      <c r="M308">
        <v>1</v>
      </c>
      <c r="N308">
        <v>1</v>
      </c>
      <c r="O308">
        <v>1</v>
      </c>
      <c r="P308" t="s">
        <v>70</v>
      </c>
      <c r="Q308">
        <v>0</v>
      </c>
      <c r="R308">
        <v>1</v>
      </c>
      <c r="S308">
        <v>37.5</v>
      </c>
      <c r="T308">
        <v>37.5</v>
      </c>
    </row>
    <row r="309" spans="1:20" x14ac:dyDescent="0.3">
      <c r="A309">
        <v>308</v>
      </c>
      <c r="B309" t="s">
        <v>192</v>
      </c>
      <c r="C309">
        <v>1984</v>
      </c>
      <c r="D309">
        <v>2</v>
      </c>
      <c r="E309" t="s">
        <v>347</v>
      </c>
      <c r="F309" s="1">
        <v>31011</v>
      </c>
      <c r="G309">
        <v>1</v>
      </c>
      <c r="H309">
        <v>1</v>
      </c>
      <c r="I309">
        <v>0</v>
      </c>
      <c r="J309">
        <v>1</v>
      </c>
      <c r="K309">
        <v>1</v>
      </c>
      <c r="L309" t="s">
        <v>70</v>
      </c>
      <c r="M309">
        <v>1</v>
      </c>
      <c r="N309">
        <v>1</v>
      </c>
      <c r="O309">
        <v>1</v>
      </c>
      <c r="P309" t="s">
        <v>70</v>
      </c>
      <c r="Q309">
        <v>0</v>
      </c>
      <c r="R309">
        <v>1</v>
      </c>
      <c r="S309">
        <v>37.5</v>
      </c>
      <c r="T309">
        <v>37.5</v>
      </c>
    </row>
    <row r="310" spans="1:20" x14ac:dyDescent="0.3">
      <c r="A310">
        <v>309</v>
      </c>
      <c r="B310" t="s">
        <v>192</v>
      </c>
      <c r="C310">
        <v>1989</v>
      </c>
      <c r="D310">
        <v>2</v>
      </c>
      <c r="E310" t="s">
        <v>348</v>
      </c>
      <c r="F310" s="1">
        <v>32838</v>
      </c>
      <c r="G310">
        <v>1</v>
      </c>
      <c r="H310">
        <v>1</v>
      </c>
      <c r="I310">
        <v>0</v>
      </c>
      <c r="J310">
        <v>1</v>
      </c>
      <c r="K310">
        <v>1</v>
      </c>
      <c r="L310" t="s">
        <v>70</v>
      </c>
      <c r="M310">
        <v>1</v>
      </c>
      <c r="N310">
        <v>1</v>
      </c>
      <c r="O310">
        <v>1</v>
      </c>
      <c r="P310" t="s">
        <v>70</v>
      </c>
      <c r="Q310">
        <v>0</v>
      </c>
      <c r="R310">
        <v>1</v>
      </c>
      <c r="S310">
        <v>37.5</v>
      </c>
      <c r="T310">
        <v>37.5</v>
      </c>
    </row>
    <row r="311" spans="1:20" x14ac:dyDescent="0.3">
      <c r="A311">
        <v>310</v>
      </c>
      <c r="B311" t="s">
        <v>192</v>
      </c>
      <c r="C311">
        <v>1994</v>
      </c>
      <c r="D311">
        <v>2</v>
      </c>
      <c r="E311" t="s">
        <v>349</v>
      </c>
      <c r="F311" s="1">
        <v>34665</v>
      </c>
      <c r="G311">
        <v>2</v>
      </c>
      <c r="H311">
        <v>1</v>
      </c>
      <c r="I311">
        <v>0</v>
      </c>
      <c r="J311">
        <v>2</v>
      </c>
      <c r="K311">
        <v>1</v>
      </c>
      <c r="L311" t="s">
        <v>70</v>
      </c>
      <c r="M311">
        <v>1</v>
      </c>
      <c r="N311">
        <v>1</v>
      </c>
      <c r="O311">
        <v>1</v>
      </c>
      <c r="P311" t="s">
        <v>70</v>
      </c>
      <c r="Q311">
        <v>50</v>
      </c>
      <c r="R311">
        <v>1</v>
      </c>
      <c r="S311">
        <v>37.5</v>
      </c>
      <c r="T311">
        <v>50</v>
      </c>
    </row>
    <row r="312" spans="1:20" x14ac:dyDescent="0.3">
      <c r="A312">
        <v>311</v>
      </c>
      <c r="B312" t="s">
        <v>192</v>
      </c>
      <c r="C312">
        <v>1999</v>
      </c>
      <c r="D312">
        <v>2</v>
      </c>
      <c r="E312" t="s">
        <v>350</v>
      </c>
      <c r="F312" s="1">
        <v>36464</v>
      </c>
      <c r="G312">
        <v>2</v>
      </c>
      <c r="H312">
        <v>1</v>
      </c>
      <c r="I312">
        <v>0</v>
      </c>
      <c r="J312">
        <v>2</v>
      </c>
      <c r="K312">
        <v>1</v>
      </c>
      <c r="L312" t="s">
        <v>70</v>
      </c>
      <c r="M312">
        <v>1</v>
      </c>
      <c r="N312">
        <v>1</v>
      </c>
      <c r="O312">
        <v>1</v>
      </c>
      <c r="P312" t="s">
        <v>70</v>
      </c>
      <c r="Q312">
        <v>50</v>
      </c>
      <c r="R312">
        <v>1</v>
      </c>
      <c r="S312">
        <v>37.5</v>
      </c>
      <c r="T312">
        <v>50</v>
      </c>
    </row>
    <row r="313" spans="1:20" x14ac:dyDescent="0.3">
      <c r="A313">
        <v>312</v>
      </c>
      <c r="B313" t="s">
        <v>192</v>
      </c>
      <c r="C313">
        <v>2004</v>
      </c>
      <c r="D313">
        <v>2</v>
      </c>
      <c r="E313" t="s">
        <v>351</v>
      </c>
      <c r="F313" s="1">
        <v>38291</v>
      </c>
      <c r="G313">
        <v>2</v>
      </c>
      <c r="H313">
        <v>1</v>
      </c>
      <c r="I313">
        <v>0</v>
      </c>
      <c r="J313">
        <v>2</v>
      </c>
      <c r="K313">
        <v>1</v>
      </c>
      <c r="L313" t="s">
        <v>70</v>
      </c>
      <c r="M313">
        <v>1</v>
      </c>
      <c r="N313">
        <v>1</v>
      </c>
      <c r="O313">
        <v>1</v>
      </c>
      <c r="P313" t="s">
        <v>70</v>
      </c>
      <c r="Q313">
        <v>50</v>
      </c>
      <c r="R313">
        <v>1</v>
      </c>
      <c r="S313">
        <v>37.5</v>
      </c>
      <c r="T313">
        <v>50</v>
      </c>
    </row>
    <row r="314" spans="1:20" x14ac:dyDescent="0.3">
      <c r="A314">
        <v>313</v>
      </c>
      <c r="B314" t="s">
        <v>192</v>
      </c>
      <c r="C314">
        <v>2009</v>
      </c>
      <c r="D314">
        <v>2</v>
      </c>
      <c r="E314" t="s">
        <v>352</v>
      </c>
      <c r="F314" s="1">
        <v>40111</v>
      </c>
      <c r="G314">
        <v>2</v>
      </c>
      <c r="H314">
        <v>1</v>
      </c>
      <c r="I314">
        <v>0</v>
      </c>
      <c r="J314">
        <v>2</v>
      </c>
      <c r="K314">
        <v>1</v>
      </c>
      <c r="L314" t="s">
        <v>70</v>
      </c>
      <c r="M314">
        <v>1</v>
      </c>
      <c r="N314">
        <v>1</v>
      </c>
      <c r="O314">
        <v>1</v>
      </c>
      <c r="P314" t="s">
        <v>70</v>
      </c>
      <c r="Q314">
        <v>50</v>
      </c>
      <c r="R314">
        <v>1</v>
      </c>
      <c r="S314">
        <v>37.5</v>
      </c>
      <c r="T314">
        <v>50</v>
      </c>
    </row>
    <row r="315" spans="1:20" x14ac:dyDescent="0.3">
      <c r="A315">
        <v>314</v>
      </c>
      <c r="B315" t="s">
        <v>192</v>
      </c>
      <c r="C315">
        <v>2014</v>
      </c>
      <c r="D315">
        <v>2</v>
      </c>
      <c r="E315" t="s">
        <v>353</v>
      </c>
      <c r="F315" s="1">
        <v>41938</v>
      </c>
      <c r="G315">
        <v>2</v>
      </c>
      <c r="H315">
        <v>1</v>
      </c>
      <c r="I315">
        <v>0</v>
      </c>
      <c r="J315">
        <v>2</v>
      </c>
      <c r="K315">
        <v>1</v>
      </c>
      <c r="L315" t="s">
        <v>70</v>
      </c>
      <c r="M315">
        <v>1</v>
      </c>
      <c r="N315">
        <v>1</v>
      </c>
      <c r="O315">
        <v>1</v>
      </c>
      <c r="P315" t="s">
        <v>70</v>
      </c>
      <c r="Q315">
        <v>50</v>
      </c>
      <c r="R315">
        <v>1</v>
      </c>
      <c r="S315">
        <v>37.5</v>
      </c>
      <c r="T315">
        <v>50</v>
      </c>
    </row>
    <row r="316" spans="1:20" x14ac:dyDescent="0.3">
      <c r="A316">
        <v>315</v>
      </c>
      <c r="B316" t="s">
        <v>201</v>
      </c>
      <c r="C316">
        <v>1973</v>
      </c>
      <c r="D316">
        <v>2</v>
      </c>
      <c r="E316" t="s">
        <v>354</v>
      </c>
      <c r="F316" s="1">
        <v>27007</v>
      </c>
      <c r="G316">
        <v>1</v>
      </c>
      <c r="H316">
        <v>1</v>
      </c>
      <c r="I316">
        <v>0</v>
      </c>
      <c r="J316">
        <v>1</v>
      </c>
      <c r="K316">
        <v>1</v>
      </c>
      <c r="L316" t="s">
        <v>70</v>
      </c>
      <c r="M316">
        <v>1</v>
      </c>
      <c r="N316">
        <v>1</v>
      </c>
      <c r="O316">
        <v>1</v>
      </c>
      <c r="P316" t="s">
        <v>70</v>
      </c>
      <c r="Q316">
        <v>0</v>
      </c>
      <c r="R316">
        <v>1</v>
      </c>
      <c r="S316">
        <v>37.5</v>
      </c>
      <c r="T316">
        <v>37.5</v>
      </c>
    </row>
    <row r="317" spans="1:20" x14ac:dyDescent="0.3">
      <c r="A317">
        <v>316</v>
      </c>
      <c r="B317" t="s">
        <v>201</v>
      </c>
      <c r="C317">
        <v>1978</v>
      </c>
      <c r="D317">
        <v>2</v>
      </c>
      <c r="E317" t="s">
        <v>355</v>
      </c>
      <c r="F317" s="1">
        <v>28827</v>
      </c>
      <c r="G317">
        <v>1</v>
      </c>
      <c r="H317">
        <v>1</v>
      </c>
      <c r="I317">
        <v>0</v>
      </c>
      <c r="J317">
        <v>1</v>
      </c>
      <c r="K317">
        <v>1</v>
      </c>
      <c r="L317" t="s">
        <v>70</v>
      </c>
      <c r="M317">
        <v>1</v>
      </c>
      <c r="N317">
        <v>1</v>
      </c>
      <c r="O317">
        <v>1</v>
      </c>
      <c r="P317" t="s">
        <v>70</v>
      </c>
      <c r="Q317">
        <v>0</v>
      </c>
      <c r="R317">
        <v>1</v>
      </c>
      <c r="S317">
        <v>37.5</v>
      </c>
      <c r="T317">
        <v>37.5</v>
      </c>
    </row>
    <row r="318" spans="1:20" x14ac:dyDescent="0.3">
      <c r="A318">
        <v>317</v>
      </c>
      <c r="B318" t="s">
        <v>201</v>
      </c>
      <c r="C318">
        <v>1983</v>
      </c>
      <c r="D318">
        <v>2</v>
      </c>
      <c r="E318" t="s">
        <v>356</v>
      </c>
      <c r="F318" s="1">
        <v>30654</v>
      </c>
      <c r="G318">
        <v>1</v>
      </c>
      <c r="H318">
        <v>1</v>
      </c>
      <c r="I318">
        <v>0</v>
      </c>
      <c r="J318">
        <v>1</v>
      </c>
      <c r="K318">
        <v>1</v>
      </c>
      <c r="L318" t="s">
        <v>70</v>
      </c>
      <c r="M318">
        <v>1</v>
      </c>
      <c r="N318">
        <v>1</v>
      </c>
      <c r="O318">
        <v>1</v>
      </c>
      <c r="P318" t="s">
        <v>70</v>
      </c>
      <c r="Q318">
        <v>0</v>
      </c>
      <c r="R318">
        <v>1</v>
      </c>
      <c r="S318">
        <v>37.5</v>
      </c>
      <c r="T318">
        <v>37.5</v>
      </c>
    </row>
    <row r="319" spans="1:20" x14ac:dyDescent="0.3">
      <c r="A319">
        <v>318</v>
      </c>
      <c r="B319" t="s">
        <v>201</v>
      </c>
      <c r="C319">
        <v>1988</v>
      </c>
      <c r="D319">
        <v>2</v>
      </c>
      <c r="E319" t="s">
        <v>357</v>
      </c>
      <c r="F319" s="1">
        <v>32481</v>
      </c>
      <c r="G319">
        <v>1</v>
      </c>
      <c r="H319">
        <v>1</v>
      </c>
      <c r="I319">
        <v>0</v>
      </c>
      <c r="J319">
        <v>1</v>
      </c>
      <c r="K319">
        <v>1</v>
      </c>
      <c r="L319" t="s">
        <v>70</v>
      </c>
      <c r="M319">
        <v>1</v>
      </c>
      <c r="N319">
        <v>1</v>
      </c>
      <c r="O319">
        <v>1</v>
      </c>
      <c r="P319" t="s">
        <v>70</v>
      </c>
      <c r="Q319">
        <v>0</v>
      </c>
      <c r="R319">
        <v>1</v>
      </c>
      <c r="S319">
        <v>37.5</v>
      </c>
      <c r="T319">
        <v>37.5</v>
      </c>
    </row>
    <row r="320" spans="1:20" x14ac:dyDescent="0.3">
      <c r="A320">
        <v>319</v>
      </c>
      <c r="B320" t="s">
        <v>201</v>
      </c>
      <c r="C320">
        <v>1993</v>
      </c>
      <c r="D320">
        <v>2</v>
      </c>
      <c r="E320" t="s">
        <v>358</v>
      </c>
      <c r="F320" s="1">
        <v>34308</v>
      </c>
      <c r="G320">
        <v>1</v>
      </c>
      <c r="H320">
        <v>1</v>
      </c>
      <c r="I320">
        <v>0</v>
      </c>
      <c r="J320">
        <v>1</v>
      </c>
      <c r="K320">
        <v>1</v>
      </c>
      <c r="L320" t="s">
        <v>70</v>
      </c>
      <c r="M320">
        <v>1</v>
      </c>
      <c r="N320">
        <v>1</v>
      </c>
      <c r="O320">
        <v>1</v>
      </c>
      <c r="P320" t="s">
        <v>70</v>
      </c>
      <c r="Q320">
        <v>0</v>
      </c>
      <c r="R320">
        <v>1</v>
      </c>
      <c r="S320">
        <v>37.5</v>
      </c>
      <c r="T320">
        <v>37.5</v>
      </c>
    </row>
    <row r="321" spans="1:20" x14ac:dyDescent="0.3">
      <c r="A321">
        <v>320</v>
      </c>
      <c r="B321" t="s">
        <v>201</v>
      </c>
      <c r="C321">
        <v>1998</v>
      </c>
      <c r="D321">
        <v>2</v>
      </c>
      <c r="E321" t="s">
        <v>359</v>
      </c>
      <c r="F321" s="1">
        <v>36135</v>
      </c>
      <c r="G321">
        <v>1</v>
      </c>
      <c r="H321">
        <v>1</v>
      </c>
      <c r="I321">
        <v>0</v>
      </c>
      <c r="J321">
        <v>1</v>
      </c>
      <c r="K321">
        <v>1</v>
      </c>
      <c r="L321" t="s">
        <v>70</v>
      </c>
      <c r="M321">
        <v>1</v>
      </c>
      <c r="N321">
        <v>1</v>
      </c>
      <c r="O321">
        <v>1</v>
      </c>
      <c r="P321" t="s">
        <v>70</v>
      </c>
      <c r="Q321">
        <v>0</v>
      </c>
      <c r="R321">
        <v>1</v>
      </c>
      <c r="S321">
        <v>37.5</v>
      </c>
      <c r="T321">
        <v>37.5</v>
      </c>
    </row>
    <row r="322" spans="1:20" x14ac:dyDescent="0.3">
      <c r="A322">
        <v>321</v>
      </c>
      <c r="B322" t="s">
        <v>201</v>
      </c>
      <c r="C322">
        <v>2000</v>
      </c>
      <c r="D322">
        <v>2</v>
      </c>
      <c r="E322" t="s">
        <v>360</v>
      </c>
      <c r="F322" s="1">
        <v>36737</v>
      </c>
      <c r="G322">
        <v>1</v>
      </c>
      <c r="H322">
        <v>1</v>
      </c>
      <c r="I322">
        <v>0</v>
      </c>
      <c r="J322">
        <v>1</v>
      </c>
      <c r="K322">
        <v>1</v>
      </c>
      <c r="L322" t="s">
        <v>70</v>
      </c>
      <c r="M322">
        <v>1</v>
      </c>
      <c r="N322">
        <v>1</v>
      </c>
      <c r="O322">
        <v>1</v>
      </c>
      <c r="P322" t="s">
        <v>70</v>
      </c>
      <c r="Q322">
        <v>0</v>
      </c>
      <c r="R322">
        <v>1</v>
      </c>
      <c r="S322">
        <v>37.5</v>
      </c>
      <c r="T322">
        <v>37.5</v>
      </c>
    </row>
    <row r="323" spans="1:20" x14ac:dyDescent="0.3">
      <c r="A323">
        <v>322</v>
      </c>
      <c r="B323" t="s">
        <v>201</v>
      </c>
      <c r="C323">
        <v>2006</v>
      </c>
      <c r="D323">
        <v>2</v>
      </c>
      <c r="E323" t="s">
        <v>361</v>
      </c>
      <c r="F323" s="1">
        <v>39054</v>
      </c>
      <c r="G323">
        <v>1</v>
      </c>
      <c r="H323">
        <v>1</v>
      </c>
      <c r="I323">
        <v>0</v>
      </c>
      <c r="J323">
        <v>1</v>
      </c>
      <c r="K323">
        <v>1</v>
      </c>
      <c r="L323" t="s">
        <v>70</v>
      </c>
      <c r="M323">
        <v>1</v>
      </c>
      <c r="N323">
        <v>1</v>
      </c>
      <c r="O323">
        <v>1</v>
      </c>
      <c r="P323" t="s">
        <v>70</v>
      </c>
      <c r="Q323">
        <v>0</v>
      </c>
      <c r="R323">
        <v>1</v>
      </c>
      <c r="S323">
        <v>37.5</v>
      </c>
      <c r="T323">
        <v>37.5</v>
      </c>
    </row>
    <row r="324" spans="1:20" x14ac:dyDescent="0.3">
      <c r="A324">
        <v>323</v>
      </c>
      <c r="B324" t="s">
        <v>201</v>
      </c>
      <c r="C324">
        <v>2012</v>
      </c>
      <c r="D324">
        <v>2</v>
      </c>
      <c r="E324" t="s">
        <v>362</v>
      </c>
      <c r="F324" s="1">
        <v>41209</v>
      </c>
      <c r="G324">
        <v>1</v>
      </c>
      <c r="H324">
        <v>1</v>
      </c>
      <c r="I324">
        <v>0</v>
      </c>
      <c r="J324">
        <v>1</v>
      </c>
      <c r="K324">
        <v>1</v>
      </c>
      <c r="L324" t="s">
        <v>70</v>
      </c>
      <c r="M324">
        <v>1</v>
      </c>
      <c r="N324">
        <v>1</v>
      </c>
      <c r="O324">
        <v>1</v>
      </c>
      <c r="P324" t="s">
        <v>70</v>
      </c>
      <c r="Q324">
        <v>0</v>
      </c>
      <c r="R324">
        <v>1</v>
      </c>
      <c r="S324">
        <v>37.5</v>
      </c>
      <c r="T324">
        <v>37.5</v>
      </c>
    </row>
    <row r="325" spans="1:20" x14ac:dyDescent="0.3">
      <c r="A325">
        <v>324</v>
      </c>
      <c r="B325" t="s">
        <v>201</v>
      </c>
      <c r="C325">
        <v>2013</v>
      </c>
      <c r="D325">
        <v>2</v>
      </c>
      <c r="E325" t="s">
        <v>363</v>
      </c>
      <c r="F325" s="1">
        <v>41378</v>
      </c>
      <c r="G325">
        <v>1</v>
      </c>
      <c r="H325">
        <v>1</v>
      </c>
      <c r="I325">
        <v>0</v>
      </c>
      <c r="J325">
        <v>1</v>
      </c>
      <c r="K325">
        <v>1</v>
      </c>
      <c r="L325" t="s">
        <v>70</v>
      </c>
      <c r="M325">
        <v>1</v>
      </c>
      <c r="N325">
        <v>1</v>
      </c>
      <c r="O325">
        <v>1</v>
      </c>
      <c r="P325" t="s">
        <v>70</v>
      </c>
      <c r="Q325">
        <v>0</v>
      </c>
      <c r="R325">
        <v>1</v>
      </c>
      <c r="S325">
        <v>37.5</v>
      </c>
      <c r="T325">
        <v>37.5</v>
      </c>
    </row>
    <row r="326" spans="1:20" x14ac:dyDescent="0.3">
      <c r="A326">
        <v>325</v>
      </c>
      <c r="B326" t="s">
        <v>19</v>
      </c>
      <c r="C326">
        <v>1973</v>
      </c>
      <c r="D326">
        <v>2</v>
      </c>
      <c r="E326" t="s">
        <v>364</v>
      </c>
      <c r="F326" s="1">
        <v>26734</v>
      </c>
      <c r="G326">
        <v>1</v>
      </c>
      <c r="H326">
        <v>0</v>
      </c>
      <c r="I326">
        <v>1</v>
      </c>
      <c r="J326" t="s">
        <v>70</v>
      </c>
      <c r="K326" t="s">
        <v>70</v>
      </c>
      <c r="L326" t="s">
        <v>70</v>
      </c>
      <c r="M326" t="s">
        <v>70</v>
      </c>
      <c r="N326" t="s">
        <v>70</v>
      </c>
      <c r="O326" t="s">
        <v>70</v>
      </c>
      <c r="P326" t="s">
        <v>70</v>
      </c>
      <c r="Q326">
        <v>0</v>
      </c>
      <c r="R326" t="s">
        <v>66</v>
      </c>
      <c r="S326" t="s">
        <v>66</v>
      </c>
      <c r="T326" t="s">
        <v>66</v>
      </c>
    </row>
    <row r="327" spans="1:20" x14ac:dyDescent="0.3">
      <c r="A327">
        <v>326</v>
      </c>
      <c r="B327" t="s">
        <v>19</v>
      </c>
      <c r="C327">
        <v>1983</v>
      </c>
      <c r="D327">
        <v>2</v>
      </c>
      <c r="E327" t="s">
        <v>365</v>
      </c>
      <c r="F327" s="1">
        <v>30619</v>
      </c>
      <c r="G327">
        <v>1</v>
      </c>
      <c r="H327">
        <v>0</v>
      </c>
      <c r="I327">
        <v>1</v>
      </c>
      <c r="J327" t="s">
        <v>70</v>
      </c>
      <c r="K327" t="s">
        <v>70</v>
      </c>
      <c r="L327" t="s">
        <v>70</v>
      </c>
      <c r="M327" t="s">
        <v>70</v>
      </c>
      <c r="N327" t="s">
        <v>70</v>
      </c>
      <c r="O327" t="s">
        <v>70</v>
      </c>
      <c r="P327" t="s">
        <v>70</v>
      </c>
      <c r="Q327">
        <v>0</v>
      </c>
      <c r="R327" t="s">
        <v>66</v>
      </c>
      <c r="S327" t="s">
        <v>66</v>
      </c>
      <c r="T327">
        <v>6.4766801999999998E-2</v>
      </c>
    </row>
    <row r="328" spans="1:20" x14ac:dyDescent="0.3">
      <c r="A328">
        <v>327</v>
      </c>
      <c r="B328" t="s">
        <v>19</v>
      </c>
      <c r="C328">
        <v>1985</v>
      </c>
      <c r="D328">
        <v>2</v>
      </c>
      <c r="E328" t="s">
        <v>366</v>
      </c>
      <c r="F328" s="1">
        <v>31354</v>
      </c>
      <c r="G328">
        <v>1</v>
      </c>
      <c r="H328">
        <v>0</v>
      </c>
      <c r="I328">
        <v>1</v>
      </c>
      <c r="J328" t="s">
        <v>70</v>
      </c>
      <c r="K328" t="s">
        <v>70</v>
      </c>
      <c r="L328" t="s">
        <v>70</v>
      </c>
      <c r="M328" t="s">
        <v>70</v>
      </c>
      <c r="N328" t="s">
        <v>70</v>
      </c>
      <c r="O328" t="s">
        <v>70</v>
      </c>
      <c r="P328" t="s">
        <v>70</v>
      </c>
      <c r="Q328">
        <v>0</v>
      </c>
      <c r="R328" t="s">
        <v>66</v>
      </c>
      <c r="S328" t="s">
        <v>66</v>
      </c>
      <c r="T328">
        <v>0.11923690100000001</v>
      </c>
    </row>
    <row r="329" spans="1:20" x14ac:dyDescent="0.3">
      <c r="A329">
        <v>328</v>
      </c>
      <c r="B329" t="s">
        <v>19</v>
      </c>
      <c r="C329">
        <v>1987</v>
      </c>
      <c r="D329">
        <v>2</v>
      </c>
      <c r="E329" t="s">
        <v>367</v>
      </c>
      <c r="F329" s="1">
        <v>32026</v>
      </c>
      <c r="G329">
        <v>1</v>
      </c>
      <c r="H329">
        <v>0</v>
      </c>
      <c r="I329">
        <v>1</v>
      </c>
      <c r="J329" t="s">
        <v>70</v>
      </c>
      <c r="K329" t="s">
        <v>70</v>
      </c>
      <c r="L329" t="s">
        <v>70</v>
      </c>
      <c r="M329" t="s">
        <v>70</v>
      </c>
      <c r="N329" t="s">
        <v>70</v>
      </c>
      <c r="O329" t="s">
        <v>70</v>
      </c>
      <c r="P329" t="s">
        <v>70</v>
      </c>
      <c r="Q329">
        <v>0</v>
      </c>
      <c r="R329" t="s">
        <v>66</v>
      </c>
      <c r="S329" t="s">
        <v>66</v>
      </c>
      <c r="T329">
        <v>0.115030698</v>
      </c>
    </row>
    <row r="330" spans="1:20" x14ac:dyDescent="0.3">
      <c r="A330">
        <v>329</v>
      </c>
      <c r="B330" t="s">
        <v>19</v>
      </c>
      <c r="C330">
        <v>1989</v>
      </c>
      <c r="D330">
        <v>2</v>
      </c>
      <c r="E330" t="s">
        <v>368</v>
      </c>
      <c r="F330" s="1">
        <v>32642</v>
      </c>
      <c r="G330">
        <v>1</v>
      </c>
      <c r="H330">
        <v>0</v>
      </c>
      <c r="I330">
        <v>1</v>
      </c>
      <c r="J330" t="s">
        <v>70</v>
      </c>
      <c r="K330" t="s">
        <v>70</v>
      </c>
      <c r="L330" t="s">
        <v>70</v>
      </c>
      <c r="M330" t="s">
        <v>70</v>
      </c>
      <c r="N330" t="s">
        <v>70</v>
      </c>
      <c r="O330" t="s">
        <v>70</v>
      </c>
      <c r="P330" t="s">
        <v>70</v>
      </c>
      <c r="Q330">
        <v>0</v>
      </c>
      <c r="R330" t="s">
        <v>66</v>
      </c>
      <c r="S330" t="s">
        <v>66</v>
      </c>
      <c r="T330">
        <v>0.11923690100000001</v>
      </c>
    </row>
    <row r="331" spans="1:20" x14ac:dyDescent="0.3">
      <c r="A331">
        <v>330</v>
      </c>
      <c r="B331" t="s">
        <v>19</v>
      </c>
      <c r="C331">
        <v>1991</v>
      </c>
      <c r="D331">
        <v>2</v>
      </c>
      <c r="E331" t="s">
        <v>369</v>
      </c>
      <c r="F331" s="1">
        <v>33538</v>
      </c>
      <c r="G331">
        <v>1</v>
      </c>
      <c r="H331">
        <v>0</v>
      </c>
      <c r="I331">
        <v>1</v>
      </c>
      <c r="J331" t="s">
        <v>70</v>
      </c>
      <c r="K331" t="s">
        <v>70</v>
      </c>
      <c r="L331" t="s">
        <v>70</v>
      </c>
      <c r="M331" t="s">
        <v>70</v>
      </c>
      <c r="N331" t="s">
        <v>70</v>
      </c>
      <c r="O331" t="s">
        <v>70</v>
      </c>
      <c r="P331" t="s">
        <v>70</v>
      </c>
      <c r="Q331">
        <v>0</v>
      </c>
      <c r="R331" t="s">
        <v>66</v>
      </c>
      <c r="S331" t="s">
        <v>66</v>
      </c>
      <c r="T331">
        <v>0.11923690100000001</v>
      </c>
    </row>
    <row r="332" spans="1:20" x14ac:dyDescent="0.3">
      <c r="A332">
        <v>331</v>
      </c>
      <c r="B332" t="s">
        <v>19</v>
      </c>
      <c r="C332">
        <v>1993</v>
      </c>
      <c r="D332">
        <v>2</v>
      </c>
      <c r="E332" t="s">
        <v>370</v>
      </c>
      <c r="F332" s="1">
        <v>34245</v>
      </c>
      <c r="G332">
        <v>1</v>
      </c>
      <c r="H332">
        <v>0</v>
      </c>
      <c r="I332">
        <v>1</v>
      </c>
      <c r="J332" t="s">
        <v>70</v>
      </c>
      <c r="K332" t="s">
        <v>70</v>
      </c>
      <c r="L332" t="s">
        <v>70</v>
      </c>
      <c r="M332" t="s">
        <v>70</v>
      </c>
      <c r="N332" t="s">
        <v>70</v>
      </c>
      <c r="O332" t="s">
        <v>70</v>
      </c>
      <c r="P332" t="s">
        <v>70</v>
      </c>
      <c r="Q332">
        <v>0</v>
      </c>
      <c r="R332" t="s">
        <v>66</v>
      </c>
      <c r="S332" t="s">
        <v>66</v>
      </c>
      <c r="T332">
        <v>0.11923690100000001</v>
      </c>
    </row>
    <row r="333" spans="1:20" x14ac:dyDescent="0.3">
      <c r="A333">
        <v>332</v>
      </c>
      <c r="B333" t="s">
        <v>19</v>
      </c>
      <c r="C333">
        <v>1995</v>
      </c>
      <c r="D333">
        <v>2</v>
      </c>
      <c r="E333" t="s">
        <v>371</v>
      </c>
      <c r="F333" s="1">
        <v>34833</v>
      </c>
      <c r="G333">
        <v>1</v>
      </c>
      <c r="H333">
        <v>0</v>
      </c>
      <c r="I333">
        <v>1</v>
      </c>
      <c r="J333" t="s">
        <v>70</v>
      </c>
      <c r="K333" t="s">
        <v>70</v>
      </c>
      <c r="L333" t="s">
        <v>70</v>
      </c>
      <c r="M333" t="s">
        <v>70</v>
      </c>
      <c r="N333" t="s">
        <v>70</v>
      </c>
      <c r="O333" t="s">
        <v>70</v>
      </c>
      <c r="P333" t="s">
        <v>70</v>
      </c>
      <c r="Q333">
        <v>0</v>
      </c>
      <c r="R333" t="s">
        <v>66</v>
      </c>
      <c r="S333" t="s">
        <v>66</v>
      </c>
      <c r="T333">
        <v>0.11682239899999999</v>
      </c>
    </row>
    <row r="334" spans="1:20" x14ac:dyDescent="0.3">
      <c r="A334">
        <v>333</v>
      </c>
      <c r="B334" t="s">
        <v>19</v>
      </c>
      <c r="C334">
        <v>1997</v>
      </c>
      <c r="D334">
        <v>2</v>
      </c>
      <c r="E334" t="s">
        <v>372</v>
      </c>
      <c r="F334" s="1">
        <v>35729</v>
      </c>
      <c r="G334">
        <v>1</v>
      </c>
      <c r="H334">
        <v>0</v>
      </c>
      <c r="I334">
        <v>1</v>
      </c>
      <c r="J334" t="s">
        <v>70</v>
      </c>
      <c r="K334" t="s">
        <v>70</v>
      </c>
      <c r="L334" t="s">
        <v>70</v>
      </c>
      <c r="M334" t="s">
        <v>70</v>
      </c>
      <c r="N334" t="s">
        <v>70</v>
      </c>
      <c r="O334" t="s">
        <v>70</v>
      </c>
      <c r="P334" t="s">
        <v>70</v>
      </c>
      <c r="Q334">
        <v>0</v>
      </c>
      <c r="R334" t="s">
        <v>66</v>
      </c>
      <c r="S334" t="s">
        <v>66</v>
      </c>
      <c r="T334">
        <v>0.11923690100000001</v>
      </c>
    </row>
    <row r="335" spans="1:20" x14ac:dyDescent="0.3">
      <c r="A335">
        <v>334</v>
      </c>
      <c r="B335" t="s">
        <v>19</v>
      </c>
      <c r="C335">
        <v>1999</v>
      </c>
      <c r="D335">
        <v>2</v>
      </c>
      <c r="E335" t="s">
        <v>373</v>
      </c>
      <c r="F335" s="1">
        <v>36457</v>
      </c>
      <c r="G335">
        <v>1</v>
      </c>
      <c r="H335">
        <v>0</v>
      </c>
      <c r="I335">
        <v>1</v>
      </c>
      <c r="J335" t="s">
        <v>70</v>
      </c>
      <c r="K335" t="s">
        <v>70</v>
      </c>
      <c r="L335" t="s">
        <v>70</v>
      </c>
      <c r="M335" t="s">
        <v>70</v>
      </c>
      <c r="N335" t="s">
        <v>70</v>
      </c>
      <c r="O335" t="s">
        <v>70</v>
      </c>
      <c r="P335" t="s">
        <v>70</v>
      </c>
      <c r="Q335">
        <v>0</v>
      </c>
      <c r="R335" t="s">
        <v>66</v>
      </c>
      <c r="S335" t="s">
        <v>66</v>
      </c>
      <c r="T335">
        <v>0.11682239899999999</v>
      </c>
    </row>
    <row r="336" spans="1:20" x14ac:dyDescent="0.3">
      <c r="A336">
        <v>335</v>
      </c>
      <c r="B336" t="s">
        <v>19</v>
      </c>
      <c r="C336">
        <v>2001</v>
      </c>
      <c r="D336">
        <v>2</v>
      </c>
      <c r="E336" t="s">
        <v>374</v>
      </c>
      <c r="F336" s="1">
        <v>37178</v>
      </c>
      <c r="G336">
        <v>2</v>
      </c>
      <c r="H336">
        <v>0</v>
      </c>
      <c r="I336">
        <v>1</v>
      </c>
      <c r="J336">
        <v>9</v>
      </c>
      <c r="K336">
        <v>0.5</v>
      </c>
      <c r="L336">
        <v>0</v>
      </c>
      <c r="M336">
        <v>72</v>
      </c>
      <c r="N336">
        <v>3</v>
      </c>
      <c r="O336">
        <v>24</v>
      </c>
      <c r="P336">
        <v>0</v>
      </c>
      <c r="Q336">
        <v>0</v>
      </c>
      <c r="R336">
        <v>3</v>
      </c>
      <c r="S336">
        <v>18.75</v>
      </c>
      <c r="T336">
        <v>18.75</v>
      </c>
    </row>
    <row r="337" spans="1:20" x14ac:dyDescent="0.3">
      <c r="A337">
        <v>336</v>
      </c>
      <c r="B337" t="s">
        <v>19</v>
      </c>
      <c r="C337">
        <v>2003</v>
      </c>
      <c r="D337">
        <v>2</v>
      </c>
      <c r="E337" t="s">
        <v>375</v>
      </c>
      <c r="F337" s="1">
        <v>37738</v>
      </c>
      <c r="G337">
        <v>2</v>
      </c>
      <c r="H337">
        <v>0</v>
      </c>
      <c r="I337">
        <v>1</v>
      </c>
      <c r="J337">
        <v>9</v>
      </c>
      <c r="K337">
        <v>0.5</v>
      </c>
      <c r="L337">
        <v>0</v>
      </c>
      <c r="M337">
        <v>72</v>
      </c>
      <c r="N337">
        <v>3</v>
      </c>
      <c r="O337">
        <v>24</v>
      </c>
      <c r="P337">
        <v>0</v>
      </c>
      <c r="Q337">
        <v>0</v>
      </c>
      <c r="R337">
        <v>3</v>
      </c>
      <c r="S337">
        <v>18.75</v>
      </c>
      <c r="T337">
        <v>18.75</v>
      </c>
    </row>
    <row r="338" spans="1:20" x14ac:dyDescent="0.3">
      <c r="A338">
        <v>337</v>
      </c>
      <c r="B338" t="s">
        <v>19</v>
      </c>
      <c r="C338">
        <v>2005</v>
      </c>
      <c r="D338">
        <v>2</v>
      </c>
      <c r="E338" t="s">
        <v>376</v>
      </c>
      <c r="F338" s="1">
        <v>38648</v>
      </c>
      <c r="G338">
        <v>2</v>
      </c>
      <c r="H338">
        <v>0</v>
      </c>
      <c r="I338">
        <v>1</v>
      </c>
      <c r="J338">
        <v>9</v>
      </c>
      <c r="K338">
        <v>0.5</v>
      </c>
      <c r="L338">
        <v>0</v>
      </c>
      <c r="M338">
        <v>72</v>
      </c>
      <c r="N338">
        <v>3</v>
      </c>
      <c r="O338">
        <v>24</v>
      </c>
      <c r="P338">
        <v>0</v>
      </c>
      <c r="Q338">
        <v>0</v>
      </c>
      <c r="R338">
        <v>3</v>
      </c>
      <c r="S338">
        <v>18.75</v>
      </c>
      <c r="T338">
        <v>18.75</v>
      </c>
    </row>
    <row r="339" spans="1:20" x14ac:dyDescent="0.3">
      <c r="A339">
        <v>338</v>
      </c>
      <c r="B339" t="s">
        <v>19</v>
      </c>
      <c r="C339">
        <v>2007</v>
      </c>
      <c r="D339">
        <v>2</v>
      </c>
      <c r="E339" t="s">
        <v>377</v>
      </c>
      <c r="F339" s="1">
        <v>39383</v>
      </c>
      <c r="G339">
        <v>2</v>
      </c>
      <c r="H339">
        <v>0</v>
      </c>
      <c r="I339">
        <v>1</v>
      </c>
      <c r="J339">
        <v>9</v>
      </c>
      <c r="K339">
        <v>0.5</v>
      </c>
      <c r="L339">
        <v>0</v>
      </c>
      <c r="M339">
        <v>72</v>
      </c>
      <c r="N339">
        <v>3</v>
      </c>
      <c r="O339">
        <v>24</v>
      </c>
      <c r="P339">
        <v>0</v>
      </c>
      <c r="Q339">
        <v>0</v>
      </c>
      <c r="R339">
        <v>3</v>
      </c>
      <c r="S339">
        <v>18.75</v>
      </c>
      <c r="T339">
        <v>18.75</v>
      </c>
    </row>
    <row r="340" spans="1:20" x14ac:dyDescent="0.3">
      <c r="A340">
        <v>339</v>
      </c>
      <c r="B340" t="s">
        <v>19</v>
      </c>
      <c r="C340">
        <v>2009</v>
      </c>
      <c r="D340">
        <v>2</v>
      </c>
      <c r="E340" t="s">
        <v>378</v>
      </c>
      <c r="F340" s="1">
        <v>39992</v>
      </c>
      <c r="G340">
        <v>2</v>
      </c>
      <c r="H340">
        <v>0</v>
      </c>
      <c r="I340">
        <v>1</v>
      </c>
      <c r="J340">
        <v>9</v>
      </c>
      <c r="K340">
        <v>0.5</v>
      </c>
      <c r="L340">
        <v>0</v>
      </c>
      <c r="M340">
        <v>72</v>
      </c>
      <c r="N340">
        <v>3</v>
      </c>
      <c r="O340">
        <v>24</v>
      </c>
      <c r="P340">
        <v>0</v>
      </c>
      <c r="Q340">
        <v>0</v>
      </c>
      <c r="R340">
        <v>3</v>
      </c>
      <c r="S340">
        <v>18.75</v>
      </c>
      <c r="T340">
        <v>18.75</v>
      </c>
    </row>
    <row r="341" spans="1:20" x14ac:dyDescent="0.3">
      <c r="A341">
        <v>340</v>
      </c>
      <c r="B341" t="s">
        <v>19</v>
      </c>
      <c r="C341">
        <v>2011</v>
      </c>
      <c r="D341">
        <v>2</v>
      </c>
      <c r="E341" t="s">
        <v>379</v>
      </c>
      <c r="F341" s="1">
        <v>40839</v>
      </c>
      <c r="G341">
        <v>2</v>
      </c>
      <c r="H341">
        <v>0</v>
      </c>
      <c r="I341">
        <v>1</v>
      </c>
      <c r="J341">
        <v>9</v>
      </c>
      <c r="K341">
        <v>0.5</v>
      </c>
      <c r="L341">
        <v>0</v>
      </c>
      <c r="M341">
        <v>72</v>
      </c>
      <c r="N341">
        <v>3</v>
      </c>
      <c r="O341">
        <v>24</v>
      </c>
      <c r="P341">
        <v>0</v>
      </c>
      <c r="Q341">
        <v>0</v>
      </c>
      <c r="R341">
        <v>3</v>
      </c>
      <c r="S341">
        <v>18.75</v>
      </c>
      <c r="T341">
        <v>18.75</v>
      </c>
    </row>
    <row r="342" spans="1:20" x14ac:dyDescent="0.3">
      <c r="A342">
        <v>341</v>
      </c>
      <c r="B342" t="s">
        <v>19</v>
      </c>
      <c r="C342">
        <v>2013</v>
      </c>
      <c r="D342">
        <v>2</v>
      </c>
      <c r="E342" t="s">
        <v>380</v>
      </c>
      <c r="F342" s="1">
        <v>41574</v>
      </c>
      <c r="G342">
        <v>2</v>
      </c>
      <c r="H342">
        <v>0</v>
      </c>
      <c r="I342">
        <v>1</v>
      </c>
      <c r="J342">
        <v>9</v>
      </c>
      <c r="K342">
        <v>0.5</v>
      </c>
      <c r="L342">
        <v>0</v>
      </c>
      <c r="M342">
        <v>72</v>
      </c>
      <c r="N342">
        <v>3</v>
      </c>
      <c r="O342">
        <v>24</v>
      </c>
      <c r="P342">
        <v>0</v>
      </c>
      <c r="Q342">
        <v>0</v>
      </c>
      <c r="R342">
        <v>3</v>
      </c>
      <c r="S342">
        <v>18.75</v>
      </c>
      <c r="T342">
        <v>18.75</v>
      </c>
    </row>
    <row r="343" spans="1:20" x14ac:dyDescent="0.3">
      <c r="A343">
        <v>342</v>
      </c>
      <c r="B343" t="s">
        <v>19</v>
      </c>
      <c r="C343">
        <v>2015</v>
      </c>
      <c r="D343">
        <v>2</v>
      </c>
      <c r="E343" t="s">
        <v>381</v>
      </c>
      <c r="F343" s="1">
        <v>42300</v>
      </c>
      <c r="G343">
        <v>2</v>
      </c>
      <c r="H343">
        <v>0</v>
      </c>
      <c r="I343">
        <v>1</v>
      </c>
      <c r="J343">
        <v>9</v>
      </c>
      <c r="K343">
        <v>0.5</v>
      </c>
      <c r="L343">
        <v>0</v>
      </c>
      <c r="M343">
        <v>72</v>
      </c>
      <c r="N343">
        <v>3</v>
      </c>
      <c r="O343">
        <v>24</v>
      </c>
      <c r="P343">
        <v>0</v>
      </c>
      <c r="Q343">
        <v>0</v>
      </c>
      <c r="R343">
        <v>3</v>
      </c>
      <c r="S343">
        <v>18.75</v>
      </c>
      <c r="T343">
        <v>18.75</v>
      </c>
    </row>
    <row r="344" spans="1:20" x14ac:dyDescent="0.3">
      <c r="A344">
        <v>343</v>
      </c>
      <c r="B344" t="s">
        <v>37</v>
      </c>
      <c r="C344">
        <v>1979</v>
      </c>
      <c r="D344">
        <v>2</v>
      </c>
      <c r="E344" t="s">
        <v>382</v>
      </c>
      <c r="F344" s="1">
        <v>29037</v>
      </c>
      <c r="G344">
        <v>1</v>
      </c>
      <c r="H344">
        <v>0</v>
      </c>
      <c r="I344">
        <v>1</v>
      </c>
      <c r="J344">
        <v>9</v>
      </c>
      <c r="K344">
        <v>0.5</v>
      </c>
      <c r="L344">
        <v>0</v>
      </c>
      <c r="M344">
        <v>27</v>
      </c>
      <c r="N344">
        <v>3</v>
      </c>
      <c r="O344">
        <v>9</v>
      </c>
      <c r="P344">
        <v>0</v>
      </c>
      <c r="Q344">
        <v>0</v>
      </c>
      <c r="R344">
        <v>3</v>
      </c>
      <c r="S344">
        <v>18.75</v>
      </c>
      <c r="T344">
        <v>18.75</v>
      </c>
    </row>
    <row r="345" spans="1:20" x14ac:dyDescent="0.3">
      <c r="A345">
        <v>344</v>
      </c>
      <c r="B345" t="s">
        <v>37</v>
      </c>
      <c r="C345">
        <v>1980</v>
      </c>
      <c r="D345">
        <v>2</v>
      </c>
      <c r="E345" t="s">
        <v>383</v>
      </c>
      <c r="F345" s="1">
        <v>29401</v>
      </c>
      <c r="G345">
        <v>1</v>
      </c>
      <c r="H345">
        <v>0</v>
      </c>
      <c r="I345">
        <v>1</v>
      </c>
      <c r="J345">
        <v>9</v>
      </c>
      <c r="K345">
        <v>0.5</v>
      </c>
      <c r="L345">
        <v>0</v>
      </c>
      <c r="M345">
        <v>27</v>
      </c>
      <c r="N345">
        <v>3</v>
      </c>
      <c r="O345">
        <v>9</v>
      </c>
      <c r="P345">
        <v>0</v>
      </c>
      <c r="Q345">
        <v>0</v>
      </c>
      <c r="R345">
        <v>3</v>
      </c>
      <c r="S345">
        <v>18.75</v>
      </c>
      <c r="T345">
        <v>18.75</v>
      </c>
    </row>
    <row r="346" spans="1:20" x14ac:dyDescent="0.3">
      <c r="A346">
        <v>345</v>
      </c>
      <c r="B346" t="s">
        <v>37</v>
      </c>
      <c r="C346">
        <v>1985</v>
      </c>
      <c r="D346">
        <v>2</v>
      </c>
      <c r="E346" t="s">
        <v>384</v>
      </c>
      <c r="F346" s="1">
        <v>31242</v>
      </c>
      <c r="G346">
        <v>1</v>
      </c>
      <c r="H346">
        <v>0</v>
      </c>
      <c r="I346">
        <v>1</v>
      </c>
      <c r="J346">
        <v>9</v>
      </c>
      <c r="K346">
        <v>0.5</v>
      </c>
      <c r="L346">
        <v>0</v>
      </c>
      <c r="M346">
        <v>27</v>
      </c>
      <c r="N346">
        <v>3</v>
      </c>
      <c r="O346">
        <v>9</v>
      </c>
      <c r="P346">
        <v>0</v>
      </c>
      <c r="Q346">
        <v>0</v>
      </c>
      <c r="R346">
        <v>3</v>
      </c>
      <c r="S346">
        <v>18.75</v>
      </c>
      <c r="T346">
        <v>18.75</v>
      </c>
    </row>
    <row r="347" spans="1:20" x14ac:dyDescent="0.3">
      <c r="A347">
        <v>346</v>
      </c>
      <c r="B347" t="s">
        <v>37</v>
      </c>
      <c r="C347">
        <v>1989</v>
      </c>
      <c r="D347">
        <v>2</v>
      </c>
      <c r="E347" t="s">
        <v>385</v>
      </c>
      <c r="F347" s="1">
        <v>32635</v>
      </c>
      <c r="G347">
        <v>1</v>
      </c>
      <c r="H347">
        <v>0</v>
      </c>
      <c r="I347">
        <v>1</v>
      </c>
      <c r="J347">
        <v>9</v>
      </c>
      <c r="K347">
        <v>0.5</v>
      </c>
      <c r="L347">
        <v>0</v>
      </c>
      <c r="M347">
        <v>27</v>
      </c>
      <c r="N347">
        <v>3</v>
      </c>
      <c r="O347">
        <v>9</v>
      </c>
      <c r="P347">
        <v>0</v>
      </c>
      <c r="Q347">
        <v>0</v>
      </c>
      <c r="R347">
        <v>3</v>
      </c>
      <c r="S347">
        <v>18.75</v>
      </c>
      <c r="T347">
        <v>18.75</v>
      </c>
    </row>
    <row r="348" spans="1:20" x14ac:dyDescent="0.3">
      <c r="A348">
        <v>347</v>
      </c>
      <c r="B348" t="s">
        <v>37</v>
      </c>
      <c r="C348">
        <v>1993</v>
      </c>
      <c r="D348">
        <v>2</v>
      </c>
      <c r="E348" t="s">
        <v>386</v>
      </c>
      <c r="F348" s="1">
        <v>34126</v>
      </c>
      <c r="G348">
        <v>1</v>
      </c>
      <c r="H348">
        <v>0</v>
      </c>
      <c r="I348">
        <v>1</v>
      </c>
      <c r="J348">
        <v>9</v>
      </c>
      <c r="K348">
        <v>0.5</v>
      </c>
      <c r="L348">
        <v>0</v>
      </c>
      <c r="M348">
        <v>27</v>
      </c>
      <c r="N348">
        <v>3</v>
      </c>
      <c r="O348">
        <v>9</v>
      </c>
      <c r="P348">
        <v>0</v>
      </c>
      <c r="Q348">
        <v>0</v>
      </c>
      <c r="R348">
        <v>3</v>
      </c>
      <c r="S348">
        <v>18.75</v>
      </c>
      <c r="T348">
        <v>18.75</v>
      </c>
    </row>
    <row r="349" spans="1:20" x14ac:dyDescent="0.3">
      <c r="A349">
        <v>348</v>
      </c>
      <c r="B349" t="s">
        <v>37</v>
      </c>
      <c r="C349">
        <v>1997</v>
      </c>
      <c r="D349">
        <v>2</v>
      </c>
      <c r="E349" t="s">
        <v>387</v>
      </c>
      <c r="F349" s="1">
        <v>35582</v>
      </c>
      <c r="G349">
        <v>1</v>
      </c>
      <c r="H349">
        <v>0</v>
      </c>
      <c r="I349">
        <v>1</v>
      </c>
      <c r="J349">
        <v>9</v>
      </c>
      <c r="K349">
        <v>0.5</v>
      </c>
      <c r="L349">
        <v>0</v>
      </c>
      <c r="M349">
        <v>27</v>
      </c>
      <c r="N349">
        <v>3</v>
      </c>
      <c r="O349">
        <v>9</v>
      </c>
      <c r="P349">
        <v>0</v>
      </c>
      <c r="Q349">
        <v>0</v>
      </c>
      <c r="R349">
        <v>3</v>
      </c>
      <c r="S349">
        <v>18.75</v>
      </c>
      <c r="T349">
        <v>18.75</v>
      </c>
    </row>
    <row r="350" spans="1:20" x14ac:dyDescent="0.3">
      <c r="A350">
        <v>349</v>
      </c>
      <c r="B350" t="s">
        <v>37</v>
      </c>
      <c r="C350">
        <v>2002</v>
      </c>
      <c r="D350">
        <v>2</v>
      </c>
      <c r="E350" t="s">
        <v>388</v>
      </c>
      <c r="F350" s="1">
        <v>37437</v>
      </c>
      <c r="G350">
        <v>1</v>
      </c>
      <c r="H350">
        <v>0</v>
      </c>
      <c r="I350">
        <v>1</v>
      </c>
      <c r="J350">
        <v>9</v>
      </c>
      <c r="K350">
        <v>0.5</v>
      </c>
      <c r="L350">
        <v>0</v>
      </c>
      <c r="M350">
        <v>27</v>
      </c>
      <c r="N350">
        <v>3</v>
      </c>
      <c r="O350">
        <v>9</v>
      </c>
      <c r="P350">
        <v>0</v>
      </c>
      <c r="Q350">
        <v>0</v>
      </c>
      <c r="R350">
        <v>3</v>
      </c>
      <c r="S350">
        <v>18.75</v>
      </c>
      <c r="T350">
        <v>18.75</v>
      </c>
    </row>
    <row r="351" spans="1:20" x14ac:dyDescent="0.3">
      <c r="A351">
        <v>350</v>
      </c>
      <c r="B351" t="s">
        <v>37</v>
      </c>
      <c r="C351">
        <v>2005</v>
      </c>
      <c r="D351">
        <v>2</v>
      </c>
      <c r="E351" t="s">
        <v>389</v>
      </c>
      <c r="F351" s="1">
        <v>38704</v>
      </c>
      <c r="G351">
        <v>1</v>
      </c>
      <c r="H351">
        <v>0</v>
      </c>
      <c r="I351">
        <v>1</v>
      </c>
      <c r="J351">
        <v>9</v>
      </c>
      <c r="K351">
        <v>0.5</v>
      </c>
      <c r="L351">
        <v>0</v>
      </c>
      <c r="M351">
        <v>27</v>
      </c>
      <c r="N351">
        <v>3</v>
      </c>
      <c r="O351">
        <v>9</v>
      </c>
      <c r="P351">
        <v>0</v>
      </c>
      <c r="Q351">
        <v>0</v>
      </c>
      <c r="R351">
        <v>3</v>
      </c>
      <c r="S351">
        <v>18.75</v>
      </c>
      <c r="T351">
        <v>18.75</v>
      </c>
    </row>
    <row r="352" spans="1:20" x14ac:dyDescent="0.3">
      <c r="A352">
        <v>351</v>
      </c>
      <c r="B352" t="s">
        <v>37</v>
      </c>
      <c r="C352">
        <v>2009</v>
      </c>
      <c r="D352">
        <v>2</v>
      </c>
      <c r="E352" t="s">
        <v>390</v>
      </c>
      <c r="F352" s="1">
        <v>40153</v>
      </c>
      <c r="G352">
        <v>2</v>
      </c>
      <c r="H352">
        <v>0</v>
      </c>
      <c r="I352">
        <v>1</v>
      </c>
      <c r="J352">
        <v>9</v>
      </c>
      <c r="K352">
        <v>25</v>
      </c>
      <c r="L352">
        <v>0</v>
      </c>
      <c r="M352">
        <v>36</v>
      </c>
      <c r="N352">
        <v>4</v>
      </c>
      <c r="O352">
        <v>9</v>
      </c>
      <c r="P352">
        <v>0</v>
      </c>
      <c r="Q352">
        <v>0</v>
      </c>
      <c r="R352">
        <v>4</v>
      </c>
      <c r="S352">
        <v>15</v>
      </c>
      <c r="T352">
        <v>15</v>
      </c>
    </row>
    <row r="353" spans="1:20" x14ac:dyDescent="0.3">
      <c r="A353">
        <v>352</v>
      </c>
      <c r="B353" t="s">
        <v>37</v>
      </c>
      <c r="C353">
        <v>2014</v>
      </c>
      <c r="D353">
        <v>2</v>
      </c>
      <c r="E353" t="s">
        <v>391</v>
      </c>
      <c r="F353" s="1">
        <v>41924</v>
      </c>
      <c r="G353">
        <v>2</v>
      </c>
      <c r="H353">
        <v>0</v>
      </c>
      <c r="I353">
        <v>1</v>
      </c>
      <c r="J353">
        <v>9</v>
      </c>
      <c r="K353">
        <v>25</v>
      </c>
      <c r="L353">
        <v>0</v>
      </c>
      <c r="M353">
        <v>36</v>
      </c>
      <c r="N353">
        <v>4</v>
      </c>
      <c r="O353">
        <v>9</v>
      </c>
      <c r="P353">
        <v>0</v>
      </c>
      <c r="Q353">
        <v>0</v>
      </c>
      <c r="R353">
        <v>4</v>
      </c>
      <c r="S353">
        <v>15</v>
      </c>
      <c r="T353">
        <v>15</v>
      </c>
    </row>
    <row r="354" spans="1:20" x14ac:dyDescent="0.3">
      <c r="A354">
        <v>353</v>
      </c>
      <c r="B354" t="s">
        <v>48</v>
      </c>
      <c r="C354">
        <v>1982</v>
      </c>
      <c r="D354">
        <v>2</v>
      </c>
      <c r="E354" t="s">
        <v>392</v>
      </c>
      <c r="F354" s="1">
        <v>30270</v>
      </c>
      <c r="G354">
        <v>1</v>
      </c>
      <c r="H354">
        <v>0</v>
      </c>
      <c r="I354">
        <v>1</v>
      </c>
      <c r="J354">
        <v>1</v>
      </c>
      <c r="K354">
        <v>1</v>
      </c>
      <c r="L354">
        <v>0</v>
      </c>
      <c r="M354">
        <v>69</v>
      </c>
      <c r="N354">
        <v>1</v>
      </c>
      <c r="O354">
        <v>23</v>
      </c>
      <c r="P354">
        <v>0</v>
      </c>
      <c r="Q354">
        <v>0</v>
      </c>
      <c r="R354">
        <v>3</v>
      </c>
      <c r="S354">
        <v>18.75</v>
      </c>
      <c r="T354">
        <v>18.75</v>
      </c>
    </row>
    <row r="355" spans="1:20" x14ac:dyDescent="0.3">
      <c r="A355">
        <v>354</v>
      </c>
      <c r="B355" t="s">
        <v>48</v>
      </c>
      <c r="C355">
        <v>1986</v>
      </c>
      <c r="D355">
        <v>2</v>
      </c>
      <c r="E355" t="s">
        <v>393</v>
      </c>
      <c r="F355" s="1">
        <v>31731</v>
      </c>
      <c r="G355">
        <v>2</v>
      </c>
      <c r="H355">
        <v>0</v>
      </c>
      <c r="I355">
        <v>1</v>
      </c>
      <c r="J355">
        <v>5</v>
      </c>
      <c r="K355">
        <v>1</v>
      </c>
      <c r="L355">
        <v>0</v>
      </c>
      <c r="M355">
        <v>72</v>
      </c>
      <c r="N355">
        <v>2</v>
      </c>
      <c r="O355">
        <v>24</v>
      </c>
      <c r="P355">
        <v>0</v>
      </c>
      <c r="Q355">
        <v>0</v>
      </c>
      <c r="R355">
        <v>3</v>
      </c>
      <c r="S355">
        <v>18.75</v>
      </c>
      <c r="T355">
        <v>18.75</v>
      </c>
    </row>
    <row r="356" spans="1:20" x14ac:dyDescent="0.3">
      <c r="A356">
        <v>355</v>
      </c>
      <c r="B356" t="s">
        <v>48</v>
      </c>
      <c r="C356">
        <v>1990</v>
      </c>
      <c r="D356">
        <v>2</v>
      </c>
      <c r="E356" t="s">
        <v>394</v>
      </c>
      <c r="F356" s="1">
        <v>33149</v>
      </c>
      <c r="G356">
        <v>1</v>
      </c>
      <c r="H356">
        <v>0</v>
      </c>
      <c r="I356">
        <v>1</v>
      </c>
      <c r="J356">
        <v>1</v>
      </c>
      <c r="K356">
        <v>1</v>
      </c>
      <c r="L356">
        <v>0</v>
      </c>
      <c r="M356">
        <v>81</v>
      </c>
      <c r="N356">
        <v>1</v>
      </c>
      <c r="O356">
        <v>27</v>
      </c>
      <c r="P356">
        <v>0</v>
      </c>
      <c r="Q356">
        <v>0</v>
      </c>
      <c r="R356">
        <v>3</v>
      </c>
      <c r="S356">
        <v>18.75</v>
      </c>
      <c r="T356">
        <v>18.75</v>
      </c>
    </row>
    <row r="357" spans="1:20" x14ac:dyDescent="0.3">
      <c r="A357">
        <v>356</v>
      </c>
      <c r="B357" t="s">
        <v>48</v>
      </c>
      <c r="C357">
        <v>1994</v>
      </c>
      <c r="D357">
        <v>2</v>
      </c>
      <c r="E357" t="s">
        <v>395</v>
      </c>
      <c r="F357" s="1">
        <v>34610</v>
      </c>
      <c r="G357">
        <v>2</v>
      </c>
      <c r="H357">
        <v>0</v>
      </c>
      <c r="I357">
        <v>1</v>
      </c>
      <c r="J357">
        <v>5</v>
      </c>
      <c r="K357">
        <v>1</v>
      </c>
      <c r="L357">
        <v>0</v>
      </c>
      <c r="M357">
        <v>81</v>
      </c>
      <c r="N357">
        <v>2</v>
      </c>
      <c r="O357">
        <v>27</v>
      </c>
      <c r="P357">
        <v>0</v>
      </c>
      <c r="Q357">
        <v>0</v>
      </c>
      <c r="R357">
        <v>3</v>
      </c>
      <c r="S357">
        <v>18.75</v>
      </c>
      <c r="T357">
        <v>18.75</v>
      </c>
    </row>
    <row r="358" spans="1:20" x14ac:dyDescent="0.3">
      <c r="A358">
        <v>357</v>
      </c>
      <c r="B358" t="s">
        <v>48</v>
      </c>
      <c r="C358">
        <v>1998</v>
      </c>
      <c r="D358">
        <v>2</v>
      </c>
      <c r="E358" t="s">
        <v>396</v>
      </c>
      <c r="F358" s="1">
        <v>36072</v>
      </c>
      <c r="G358">
        <v>1</v>
      </c>
      <c r="H358">
        <v>0</v>
      </c>
      <c r="I358">
        <v>1</v>
      </c>
      <c r="J358">
        <v>1</v>
      </c>
      <c r="K358">
        <v>1</v>
      </c>
      <c r="L358">
        <v>0</v>
      </c>
      <c r="M358">
        <v>81</v>
      </c>
      <c r="N358">
        <v>1</v>
      </c>
      <c r="O358">
        <v>27</v>
      </c>
      <c r="P358">
        <v>0</v>
      </c>
      <c r="Q358">
        <v>0</v>
      </c>
      <c r="R358">
        <v>3</v>
      </c>
      <c r="S358">
        <v>18.75</v>
      </c>
      <c r="T358">
        <v>18.75</v>
      </c>
    </row>
    <row r="359" spans="1:20" x14ac:dyDescent="0.3">
      <c r="A359">
        <v>358</v>
      </c>
      <c r="B359" t="s">
        <v>48</v>
      </c>
      <c r="C359">
        <v>2002</v>
      </c>
      <c r="D359">
        <v>2</v>
      </c>
      <c r="E359" t="s">
        <v>397</v>
      </c>
      <c r="F359" s="1">
        <v>37535</v>
      </c>
      <c r="G359">
        <v>2</v>
      </c>
      <c r="H359">
        <v>0</v>
      </c>
      <c r="I359">
        <v>1</v>
      </c>
      <c r="J359">
        <v>5</v>
      </c>
      <c r="K359">
        <v>1</v>
      </c>
      <c r="L359">
        <v>0</v>
      </c>
      <c r="M359">
        <v>81</v>
      </c>
      <c r="N359">
        <v>2</v>
      </c>
      <c r="O359">
        <v>27</v>
      </c>
      <c r="P359">
        <v>0</v>
      </c>
      <c r="Q359">
        <v>0</v>
      </c>
      <c r="R359">
        <v>3</v>
      </c>
      <c r="S359">
        <v>18.75</v>
      </c>
      <c r="T359">
        <v>18.75</v>
      </c>
    </row>
    <row r="360" spans="1:20" x14ac:dyDescent="0.3">
      <c r="A360">
        <v>359</v>
      </c>
      <c r="B360" t="s">
        <v>48</v>
      </c>
      <c r="C360">
        <v>2006</v>
      </c>
      <c r="D360">
        <v>2</v>
      </c>
      <c r="E360" t="s">
        <v>398</v>
      </c>
      <c r="F360" s="1">
        <v>38991</v>
      </c>
      <c r="G360">
        <v>1</v>
      </c>
      <c r="H360">
        <v>0</v>
      </c>
      <c r="I360">
        <v>1</v>
      </c>
      <c r="J360">
        <v>1</v>
      </c>
      <c r="K360">
        <v>1</v>
      </c>
      <c r="L360">
        <v>0</v>
      </c>
      <c r="M360">
        <v>81</v>
      </c>
      <c r="N360">
        <v>1</v>
      </c>
      <c r="O360">
        <v>27</v>
      </c>
      <c r="P360">
        <v>0</v>
      </c>
      <c r="Q360">
        <v>0</v>
      </c>
      <c r="R360">
        <v>3</v>
      </c>
      <c r="S360">
        <v>18.75</v>
      </c>
      <c r="T360">
        <v>18.75</v>
      </c>
    </row>
    <row r="361" spans="1:20" x14ac:dyDescent="0.3">
      <c r="A361">
        <v>360</v>
      </c>
      <c r="B361" t="s">
        <v>48</v>
      </c>
      <c r="C361">
        <v>2010</v>
      </c>
      <c r="D361">
        <v>2</v>
      </c>
      <c r="E361" t="s">
        <v>399</v>
      </c>
      <c r="F361" s="1">
        <v>40454</v>
      </c>
      <c r="G361">
        <v>2</v>
      </c>
      <c r="H361">
        <v>0</v>
      </c>
      <c r="I361">
        <v>1</v>
      </c>
      <c r="J361">
        <v>5</v>
      </c>
      <c r="K361">
        <v>1</v>
      </c>
      <c r="L361">
        <v>0</v>
      </c>
      <c r="M361">
        <v>81</v>
      </c>
      <c r="N361">
        <v>2</v>
      </c>
      <c r="O361">
        <v>27</v>
      </c>
      <c r="P361">
        <v>0</v>
      </c>
      <c r="Q361">
        <v>0</v>
      </c>
      <c r="R361">
        <v>3</v>
      </c>
      <c r="S361">
        <v>18.75</v>
      </c>
      <c r="T361">
        <v>18.75</v>
      </c>
    </row>
    <row r="362" spans="1:20" x14ac:dyDescent="0.3">
      <c r="A362">
        <v>361</v>
      </c>
      <c r="B362" t="s">
        <v>48</v>
      </c>
      <c r="C362">
        <v>2014</v>
      </c>
      <c r="D362">
        <v>2</v>
      </c>
      <c r="E362" t="s">
        <v>400</v>
      </c>
      <c r="F362" s="1">
        <v>41917</v>
      </c>
      <c r="G362">
        <v>1</v>
      </c>
      <c r="H362">
        <v>0</v>
      </c>
      <c r="I362">
        <v>1</v>
      </c>
      <c r="J362">
        <v>1</v>
      </c>
      <c r="K362">
        <v>1</v>
      </c>
      <c r="L362">
        <v>0</v>
      </c>
      <c r="M362">
        <v>81</v>
      </c>
      <c r="N362">
        <v>1</v>
      </c>
      <c r="O362">
        <v>27</v>
      </c>
      <c r="P362">
        <v>0</v>
      </c>
      <c r="Q362">
        <v>0</v>
      </c>
      <c r="R362">
        <v>3</v>
      </c>
      <c r="S362">
        <v>18.75</v>
      </c>
      <c r="T362">
        <v>18.75</v>
      </c>
    </row>
    <row r="363" spans="1:20" x14ac:dyDescent="0.3">
      <c r="A363">
        <v>362</v>
      </c>
      <c r="B363" t="s">
        <v>58</v>
      </c>
      <c r="C363">
        <v>1973</v>
      </c>
      <c r="D363">
        <v>2</v>
      </c>
      <c r="E363" t="s">
        <v>401</v>
      </c>
      <c r="F363" s="1">
        <v>26727</v>
      </c>
      <c r="G363">
        <v>1</v>
      </c>
      <c r="H363">
        <v>0</v>
      </c>
      <c r="I363">
        <v>1</v>
      </c>
      <c r="J363">
        <v>9</v>
      </c>
      <c r="K363">
        <v>25</v>
      </c>
      <c r="L363">
        <v>0</v>
      </c>
      <c r="M363">
        <v>50</v>
      </c>
      <c r="N363">
        <v>5</v>
      </c>
      <c r="O363">
        <v>10</v>
      </c>
      <c r="P363">
        <v>0</v>
      </c>
      <c r="Q363">
        <v>0</v>
      </c>
      <c r="R363">
        <v>5</v>
      </c>
      <c r="S363">
        <v>12.5</v>
      </c>
      <c r="T363">
        <v>12.5</v>
      </c>
    </row>
    <row r="364" spans="1:20" x14ac:dyDescent="0.3">
      <c r="A364">
        <v>363</v>
      </c>
      <c r="B364" t="s">
        <v>58</v>
      </c>
      <c r="C364">
        <v>1989</v>
      </c>
      <c r="D364">
        <v>2</v>
      </c>
      <c r="E364" t="s">
        <v>402</v>
      </c>
      <c r="F364" s="1">
        <v>32853</v>
      </c>
      <c r="G364">
        <v>2</v>
      </c>
      <c r="H364">
        <v>0</v>
      </c>
      <c r="I364">
        <v>1</v>
      </c>
      <c r="J364">
        <v>9</v>
      </c>
      <c r="K364">
        <v>25</v>
      </c>
      <c r="L364">
        <v>0</v>
      </c>
      <c r="M364">
        <v>46</v>
      </c>
      <c r="N364">
        <v>2</v>
      </c>
      <c r="O364">
        <v>19</v>
      </c>
      <c r="P364">
        <v>8</v>
      </c>
      <c r="Q364">
        <v>0</v>
      </c>
      <c r="R364">
        <v>2</v>
      </c>
      <c r="S364">
        <v>25</v>
      </c>
      <c r="T364">
        <v>25</v>
      </c>
    </row>
    <row r="365" spans="1:20" x14ac:dyDescent="0.3">
      <c r="A365">
        <v>364</v>
      </c>
      <c r="B365" t="s">
        <v>58</v>
      </c>
      <c r="C365">
        <v>1993</v>
      </c>
      <c r="D365">
        <v>2</v>
      </c>
      <c r="E365" t="s">
        <v>403</v>
      </c>
      <c r="F365" s="1">
        <v>34314</v>
      </c>
      <c r="G365">
        <v>2</v>
      </c>
      <c r="H365">
        <v>0</v>
      </c>
      <c r="I365">
        <v>1</v>
      </c>
      <c r="J365">
        <v>9</v>
      </c>
      <c r="K365">
        <v>25</v>
      </c>
      <c r="L365">
        <v>0</v>
      </c>
      <c r="M365">
        <v>46</v>
      </c>
      <c r="N365">
        <v>2</v>
      </c>
      <c r="O365">
        <v>19</v>
      </c>
      <c r="P365">
        <v>8</v>
      </c>
      <c r="Q365">
        <v>0</v>
      </c>
      <c r="R365">
        <v>2</v>
      </c>
      <c r="S365">
        <v>25</v>
      </c>
      <c r="T365">
        <v>25</v>
      </c>
    </row>
    <row r="366" spans="1:20" x14ac:dyDescent="0.3">
      <c r="A366">
        <v>365</v>
      </c>
      <c r="B366" t="s">
        <v>58</v>
      </c>
      <c r="C366">
        <v>1997</v>
      </c>
      <c r="D366">
        <v>2</v>
      </c>
      <c r="E366" t="s">
        <v>404</v>
      </c>
      <c r="F366" s="1">
        <v>35775</v>
      </c>
      <c r="G366">
        <v>2</v>
      </c>
      <c r="H366">
        <v>0</v>
      </c>
      <c r="I366">
        <v>1</v>
      </c>
      <c r="J366">
        <v>9</v>
      </c>
      <c r="K366">
        <v>25</v>
      </c>
      <c r="L366">
        <v>0</v>
      </c>
      <c r="M366">
        <v>48</v>
      </c>
      <c r="N366">
        <v>2</v>
      </c>
      <c r="O366">
        <v>19</v>
      </c>
      <c r="P366">
        <v>10</v>
      </c>
      <c r="Q366">
        <v>0</v>
      </c>
      <c r="R366">
        <v>2</v>
      </c>
      <c r="S366">
        <v>25</v>
      </c>
      <c r="T366">
        <v>25</v>
      </c>
    </row>
    <row r="367" spans="1:20" x14ac:dyDescent="0.3">
      <c r="A367">
        <v>366</v>
      </c>
      <c r="B367" t="s">
        <v>58</v>
      </c>
      <c r="C367">
        <v>2001</v>
      </c>
      <c r="D367">
        <v>2</v>
      </c>
      <c r="E367" t="s">
        <v>405</v>
      </c>
      <c r="F367" s="1">
        <v>37241</v>
      </c>
      <c r="G367">
        <v>2</v>
      </c>
      <c r="H367">
        <v>0</v>
      </c>
      <c r="I367">
        <v>1</v>
      </c>
      <c r="J367">
        <v>9</v>
      </c>
      <c r="K367">
        <v>25</v>
      </c>
      <c r="L367">
        <v>0</v>
      </c>
      <c r="M367">
        <v>49</v>
      </c>
      <c r="N367">
        <v>2</v>
      </c>
      <c r="O367">
        <v>19</v>
      </c>
      <c r="P367">
        <v>11</v>
      </c>
      <c r="Q367">
        <v>0</v>
      </c>
      <c r="R367">
        <v>2</v>
      </c>
      <c r="S367">
        <v>25</v>
      </c>
      <c r="T367">
        <v>25</v>
      </c>
    </row>
    <row r="368" spans="1:20" x14ac:dyDescent="0.3">
      <c r="A368">
        <v>367</v>
      </c>
      <c r="B368" t="s">
        <v>58</v>
      </c>
      <c r="C368">
        <v>2005</v>
      </c>
      <c r="D368">
        <v>2</v>
      </c>
      <c r="E368" t="s">
        <v>406</v>
      </c>
      <c r="F368" s="1">
        <v>38697</v>
      </c>
      <c r="G368">
        <v>3</v>
      </c>
      <c r="H368">
        <v>0</v>
      </c>
      <c r="I368">
        <v>1</v>
      </c>
      <c r="J368">
        <v>9</v>
      </c>
      <c r="K368">
        <v>25</v>
      </c>
      <c r="L368">
        <v>0</v>
      </c>
      <c r="M368">
        <v>38</v>
      </c>
      <c r="N368">
        <v>2</v>
      </c>
      <c r="O368">
        <v>19</v>
      </c>
      <c r="P368">
        <v>0</v>
      </c>
      <c r="Q368">
        <v>0</v>
      </c>
      <c r="R368">
        <v>2</v>
      </c>
      <c r="S368">
        <v>25</v>
      </c>
      <c r="T368">
        <v>25</v>
      </c>
    </row>
    <row r="369" spans="1:20" x14ac:dyDescent="0.3">
      <c r="A369">
        <v>368</v>
      </c>
      <c r="B369" t="s">
        <v>58</v>
      </c>
      <c r="C369">
        <v>2009</v>
      </c>
      <c r="D369">
        <v>2</v>
      </c>
      <c r="E369" t="s">
        <v>407</v>
      </c>
      <c r="F369" s="1">
        <v>40160</v>
      </c>
      <c r="G369">
        <v>3</v>
      </c>
      <c r="H369">
        <v>0</v>
      </c>
      <c r="I369">
        <v>1</v>
      </c>
      <c r="J369">
        <v>9</v>
      </c>
      <c r="K369">
        <v>25</v>
      </c>
      <c r="L369">
        <v>0</v>
      </c>
      <c r="M369">
        <v>38</v>
      </c>
      <c r="N369">
        <v>2</v>
      </c>
      <c r="O369">
        <v>19</v>
      </c>
      <c r="P369">
        <v>0</v>
      </c>
      <c r="Q369">
        <v>0</v>
      </c>
      <c r="R369">
        <v>2</v>
      </c>
      <c r="S369">
        <v>25</v>
      </c>
      <c r="T369">
        <v>25</v>
      </c>
    </row>
    <row r="370" spans="1:20" x14ac:dyDescent="0.3">
      <c r="A370">
        <v>369</v>
      </c>
      <c r="B370" t="s">
        <v>58</v>
      </c>
      <c r="C370">
        <v>2013</v>
      </c>
      <c r="D370">
        <v>2</v>
      </c>
      <c r="E370" t="s">
        <v>408</v>
      </c>
      <c r="F370" s="1">
        <v>41595</v>
      </c>
      <c r="G370">
        <v>3</v>
      </c>
      <c r="H370">
        <v>0</v>
      </c>
      <c r="I370">
        <v>1</v>
      </c>
      <c r="J370">
        <v>9</v>
      </c>
      <c r="K370">
        <v>25</v>
      </c>
      <c r="L370">
        <v>0</v>
      </c>
      <c r="M370">
        <v>38</v>
      </c>
      <c r="N370">
        <v>2</v>
      </c>
      <c r="O370">
        <v>19</v>
      </c>
      <c r="P370">
        <v>0</v>
      </c>
      <c r="Q370">
        <v>0</v>
      </c>
      <c r="R370">
        <v>2</v>
      </c>
      <c r="S370">
        <v>25</v>
      </c>
      <c r="T370">
        <v>25</v>
      </c>
    </row>
    <row r="371" spans="1:20" x14ac:dyDescent="0.3">
      <c r="A371">
        <v>370</v>
      </c>
      <c r="B371" t="s">
        <v>68</v>
      </c>
      <c r="C371">
        <v>1970</v>
      </c>
      <c r="D371">
        <v>2</v>
      </c>
      <c r="E371" t="s">
        <v>409</v>
      </c>
      <c r="F371" s="1">
        <v>25677</v>
      </c>
      <c r="G371">
        <v>1</v>
      </c>
      <c r="H371">
        <v>0</v>
      </c>
      <c r="I371">
        <v>1</v>
      </c>
      <c r="J371">
        <v>9</v>
      </c>
      <c r="K371">
        <v>13</v>
      </c>
      <c r="L371">
        <v>0</v>
      </c>
      <c r="M371">
        <v>118</v>
      </c>
      <c r="N371">
        <v>4.87</v>
      </c>
      <c r="O371">
        <v>23</v>
      </c>
      <c r="P371">
        <v>0</v>
      </c>
      <c r="Q371">
        <v>0</v>
      </c>
      <c r="R371">
        <v>5.1304347830000001</v>
      </c>
      <c r="S371">
        <v>12.23404255</v>
      </c>
      <c r="T371">
        <v>12.23404255</v>
      </c>
    </row>
    <row r="372" spans="1:20" x14ac:dyDescent="0.3">
      <c r="A372">
        <v>371</v>
      </c>
      <c r="B372" t="s">
        <v>68</v>
      </c>
      <c r="C372">
        <v>1974</v>
      </c>
      <c r="D372">
        <v>2</v>
      </c>
      <c r="E372" t="s">
        <v>410</v>
      </c>
      <c r="F372" s="1">
        <v>27140</v>
      </c>
      <c r="G372">
        <v>1</v>
      </c>
      <c r="H372">
        <v>0</v>
      </c>
      <c r="I372">
        <v>1</v>
      </c>
      <c r="J372">
        <v>9</v>
      </c>
      <c r="K372">
        <v>13</v>
      </c>
      <c r="L372">
        <v>0</v>
      </c>
      <c r="M372">
        <v>112</v>
      </c>
      <c r="N372">
        <v>4.87</v>
      </c>
      <c r="O372">
        <v>23</v>
      </c>
      <c r="P372">
        <v>0</v>
      </c>
      <c r="Q372">
        <v>0</v>
      </c>
      <c r="R372">
        <v>4.8695652169999999</v>
      </c>
      <c r="S372">
        <v>12.777777779999999</v>
      </c>
      <c r="T372">
        <v>12.777777779999999</v>
      </c>
    </row>
    <row r="373" spans="1:20" x14ac:dyDescent="0.3">
      <c r="A373">
        <v>372</v>
      </c>
      <c r="B373" t="s">
        <v>68</v>
      </c>
      <c r="C373">
        <v>1978</v>
      </c>
      <c r="D373">
        <v>2</v>
      </c>
      <c r="E373" t="s">
        <v>411</v>
      </c>
      <c r="F373" s="1">
        <v>28547</v>
      </c>
      <c r="G373">
        <v>1</v>
      </c>
      <c r="H373">
        <v>0</v>
      </c>
      <c r="I373">
        <v>1</v>
      </c>
      <c r="J373">
        <v>9</v>
      </c>
      <c r="K373">
        <v>13</v>
      </c>
      <c r="L373">
        <v>0</v>
      </c>
      <c r="M373">
        <v>112</v>
      </c>
      <c r="N373">
        <v>4.87</v>
      </c>
      <c r="O373">
        <v>23</v>
      </c>
      <c r="P373">
        <v>0</v>
      </c>
      <c r="Q373">
        <v>0</v>
      </c>
      <c r="R373">
        <v>4.8695652169999999</v>
      </c>
      <c r="S373">
        <v>12.777777779999999</v>
      </c>
      <c r="T373">
        <v>12.777777779999999</v>
      </c>
    </row>
    <row r="374" spans="1:20" x14ac:dyDescent="0.3">
      <c r="A374">
        <v>373</v>
      </c>
      <c r="B374" t="s">
        <v>68</v>
      </c>
      <c r="C374">
        <v>1982</v>
      </c>
      <c r="D374">
        <v>2</v>
      </c>
      <c r="E374" t="s">
        <v>412</v>
      </c>
      <c r="F374" s="1">
        <v>30024</v>
      </c>
      <c r="G374">
        <v>1</v>
      </c>
      <c r="H374">
        <v>0</v>
      </c>
      <c r="I374">
        <v>1</v>
      </c>
      <c r="J374">
        <v>9</v>
      </c>
      <c r="K374">
        <v>13</v>
      </c>
      <c r="L374">
        <v>0</v>
      </c>
      <c r="M374">
        <v>114</v>
      </c>
      <c r="N374">
        <v>4.96</v>
      </c>
      <c r="O374">
        <v>23</v>
      </c>
      <c r="P374">
        <v>0</v>
      </c>
      <c r="Q374">
        <v>0</v>
      </c>
      <c r="R374">
        <v>4.9565217390000003</v>
      </c>
      <c r="S374">
        <v>12.591240880000001</v>
      </c>
      <c r="T374">
        <v>12.591240880000001</v>
      </c>
    </row>
    <row r="375" spans="1:20" x14ac:dyDescent="0.3">
      <c r="A375">
        <v>374</v>
      </c>
      <c r="B375" t="s">
        <v>68</v>
      </c>
      <c r="C375">
        <v>1986</v>
      </c>
      <c r="D375">
        <v>2</v>
      </c>
      <c r="E375" t="s">
        <v>413</v>
      </c>
      <c r="F375" s="1">
        <v>31480</v>
      </c>
      <c r="G375">
        <v>1</v>
      </c>
      <c r="H375">
        <v>0</v>
      </c>
      <c r="I375">
        <v>1</v>
      </c>
      <c r="J375">
        <v>9</v>
      </c>
      <c r="K375">
        <v>13</v>
      </c>
      <c r="L375">
        <v>0</v>
      </c>
      <c r="M375">
        <v>114</v>
      </c>
      <c r="N375">
        <v>4.96</v>
      </c>
      <c r="O375">
        <v>23</v>
      </c>
      <c r="P375">
        <v>0</v>
      </c>
      <c r="Q375">
        <v>0</v>
      </c>
      <c r="R375">
        <v>4.9565217390000003</v>
      </c>
      <c r="S375">
        <v>12.591240880000001</v>
      </c>
      <c r="T375">
        <v>12.591240880000001</v>
      </c>
    </row>
    <row r="376" spans="1:20" x14ac:dyDescent="0.3">
      <c r="A376">
        <v>375</v>
      </c>
      <c r="B376" t="s">
        <v>68</v>
      </c>
      <c r="C376">
        <v>1990</v>
      </c>
      <c r="D376">
        <v>2</v>
      </c>
      <c r="E376" t="s">
        <v>414</v>
      </c>
      <c r="F376" s="1">
        <v>32943</v>
      </c>
      <c r="G376">
        <v>1</v>
      </c>
      <c r="H376">
        <v>0</v>
      </c>
      <c r="I376">
        <v>1</v>
      </c>
      <c r="J376">
        <v>9</v>
      </c>
      <c r="K376">
        <v>13</v>
      </c>
      <c r="L376">
        <v>0</v>
      </c>
      <c r="M376">
        <v>114</v>
      </c>
      <c r="N376">
        <v>4.96</v>
      </c>
      <c r="O376">
        <v>23</v>
      </c>
      <c r="P376">
        <v>0</v>
      </c>
      <c r="Q376">
        <v>0</v>
      </c>
      <c r="R376">
        <v>4.9565217390000003</v>
      </c>
      <c r="S376">
        <v>12.591240880000001</v>
      </c>
      <c r="T376">
        <v>12.591240880000001</v>
      </c>
    </row>
    <row r="377" spans="1:20" x14ac:dyDescent="0.3">
      <c r="A377">
        <v>376</v>
      </c>
      <c r="B377" t="s">
        <v>68</v>
      </c>
      <c r="C377">
        <v>1991</v>
      </c>
      <c r="D377">
        <v>2</v>
      </c>
      <c r="E377" t="s">
        <v>415</v>
      </c>
      <c r="F377" s="1">
        <v>33538</v>
      </c>
      <c r="G377">
        <v>2</v>
      </c>
      <c r="H377">
        <v>0</v>
      </c>
      <c r="I377">
        <v>1</v>
      </c>
      <c r="J377">
        <v>9</v>
      </c>
      <c r="K377">
        <v>13</v>
      </c>
      <c r="L377">
        <v>13</v>
      </c>
      <c r="M377">
        <v>102</v>
      </c>
      <c r="N377">
        <v>100</v>
      </c>
      <c r="O377">
        <v>1</v>
      </c>
      <c r="P377">
        <v>2</v>
      </c>
      <c r="Q377">
        <v>0</v>
      </c>
      <c r="R377">
        <v>51</v>
      </c>
      <c r="S377">
        <v>1.442307692</v>
      </c>
      <c r="T377">
        <v>1.442307692</v>
      </c>
    </row>
    <row r="378" spans="1:20" x14ac:dyDescent="0.3">
      <c r="A378">
        <v>377</v>
      </c>
      <c r="B378" t="s">
        <v>68</v>
      </c>
      <c r="C378">
        <v>1994</v>
      </c>
      <c r="D378">
        <v>2</v>
      </c>
      <c r="E378" t="s">
        <v>416</v>
      </c>
      <c r="F378" s="1">
        <v>34406</v>
      </c>
      <c r="G378">
        <v>2</v>
      </c>
      <c r="H378">
        <v>0</v>
      </c>
      <c r="I378">
        <v>1</v>
      </c>
      <c r="J378">
        <v>9</v>
      </c>
      <c r="K378">
        <v>13</v>
      </c>
      <c r="L378">
        <v>13</v>
      </c>
      <c r="M378">
        <v>102</v>
      </c>
      <c r="N378">
        <v>100</v>
      </c>
      <c r="O378">
        <v>1</v>
      </c>
      <c r="P378">
        <v>2</v>
      </c>
      <c r="Q378">
        <v>0</v>
      </c>
      <c r="R378">
        <v>51</v>
      </c>
      <c r="S378">
        <v>1.442307692</v>
      </c>
      <c r="T378">
        <v>1.442307692</v>
      </c>
    </row>
    <row r="379" spans="1:20" x14ac:dyDescent="0.3">
      <c r="A379">
        <v>378</v>
      </c>
      <c r="B379" t="s">
        <v>68</v>
      </c>
      <c r="C379">
        <v>1998</v>
      </c>
      <c r="D379">
        <v>2</v>
      </c>
      <c r="E379" t="s">
        <v>417</v>
      </c>
      <c r="F379" s="1">
        <v>35862</v>
      </c>
      <c r="G379">
        <v>2</v>
      </c>
      <c r="H379">
        <v>0</v>
      </c>
      <c r="I379">
        <v>1</v>
      </c>
      <c r="J379">
        <v>9</v>
      </c>
      <c r="K379">
        <v>13</v>
      </c>
      <c r="L379">
        <v>13</v>
      </c>
      <c r="M379">
        <v>102</v>
      </c>
      <c r="N379">
        <v>100</v>
      </c>
      <c r="O379">
        <v>1</v>
      </c>
      <c r="P379">
        <v>2</v>
      </c>
      <c r="Q379">
        <v>0</v>
      </c>
      <c r="R379">
        <v>51</v>
      </c>
      <c r="S379">
        <v>1.442307692</v>
      </c>
      <c r="T379">
        <v>1.442307692</v>
      </c>
    </row>
    <row r="380" spans="1:20" x14ac:dyDescent="0.3">
      <c r="A380">
        <v>379</v>
      </c>
      <c r="B380" t="s">
        <v>68</v>
      </c>
      <c r="C380">
        <v>2002</v>
      </c>
      <c r="D380">
        <v>2</v>
      </c>
      <c r="E380" t="s">
        <v>418</v>
      </c>
      <c r="F380" s="1">
        <v>37325</v>
      </c>
      <c r="G380">
        <v>2</v>
      </c>
      <c r="H380">
        <v>0</v>
      </c>
      <c r="I380">
        <v>1</v>
      </c>
      <c r="J380">
        <v>9</v>
      </c>
      <c r="K380">
        <v>13</v>
      </c>
      <c r="L380">
        <v>13</v>
      </c>
      <c r="M380">
        <v>102</v>
      </c>
      <c r="N380">
        <v>100</v>
      </c>
      <c r="O380">
        <v>1</v>
      </c>
      <c r="P380">
        <v>2</v>
      </c>
      <c r="Q380">
        <v>0</v>
      </c>
      <c r="R380">
        <v>51</v>
      </c>
      <c r="S380">
        <v>1.442307692</v>
      </c>
      <c r="T380">
        <v>1.442307692</v>
      </c>
    </row>
    <row r="381" spans="1:20" x14ac:dyDescent="0.3">
      <c r="A381">
        <v>380</v>
      </c>
      <c r="B381" t="s">
        <v>68</v>
      </c>
      <c r="C381">
        <v>2006</v>
      </c>
      <c r="D381">
        <v>2</v>
      </c>
      <c r="E381" t="s">
        <v>419</v>
      </c>
      <c r="F381" s="1">
        <v>38788</v>
      </c>
      <c r="G381">
        <v>3</v>
      </c>
      <c r="H381">
        <v>0</v>
      </c>
      <c r="I381">
        <v>1</v>
      </c>
      <c r="J381">
        <v>9</v>
      </c>
      <c r="K381">
        <v>25</v>
      </c>
      <c r="L381">
        <v>1</v>
      </c>
      <c r="M381">
        <v>102</v>
      </c>
      <c r="N381">
        <v>100</v>
      </c>
      <c r="O381">
        <v>1</v>
      </c>
      <c r="P381">
        <v>2</v>
      </c>
      <c r="Q381">
        <v>0.02</v>
      </c>
      <c r="R381">
        <v>51</v>
      </c>
      <c r="S381">
        <v>1.442307692</v>
      </c>
      <c r="T381">
        <v>2</v>
      </c>
    </row>
    <row r="382" spans="1:20" x14ac:dyDescent="0.3">
      <c r="A382">
        <v>381</v>
      </c>
      <c r="B382" t="s">
        <v>68</v>
      </c>
      <c r="C382">
        <v>2010</v>
      </c>
      <c r="D382">
        <v>2</v>
      </c>
      <c r="E382" t="s">
        <v>420</v>
      </c>
      <c r="F382" s="1">
        <v>40251</v>
      </c>
      <c r="G382">
        <v>3</v>
      </c>
      <c r="H382">
        <v>0</v>
      </c>
      <c r="I382">
        <v>1</v>
      </c>
      <c r="J382">
        <v>9</v>
      </c>
      <c r="K382">
        <v>25</v>
      </c>
      <c r="L382">
        <v>1</v>
      </c>
      <c r="M382">
        <v>102</v>
      </c>
      <c r="N382">
        <v>100</v>
      </c>
      <c r="O382">
        <v>1</v>
      </c>
      <c r="P382">
        <v>2</v>
      </c>
      <c r="Q382">
        <v>0.02</v>
      </c>
      <c r="R382">
        <v>51</v>
      </c>
      <c r="S382">
        <v>1.442307692</v>
      </c>
      <c r="T382">
        <v>2</v>
      </c>
    </row>
    <row r="383" spans="1:20" x14ac:dyDescent="0.3">
      <c r="A383">
        <v>382</v>
      </c>
      <c r="B383" t="s">
        <v>68</v>
      </c>
      <c r="C383">
        <v>2014</v>
      </c>
      <c r="D383">
        <v>2</v>
      </c>
      <c r="E383" t="s">
        <v>421</v>
      </c>
      <c r="F383" s="1">
        <v>41707</v>
      </c>
      <c r="G383">
        <v>3</v>
      </c>
      <c r="H383">
        <v>0</v>
      </c>
      <c r="I383">
        <v>1</v>
      </c>
      <c r="J383">
        <v>9</v>
      </c>
      <c r="K383">
        <v>25</v>
      </c>
      <c r="L383">
        <v>1</v>
      </c>
      <c r="M383">
        <v>102</v>
      </c>
      <c r="N383">
        <v>100</v>
      </c>
      <c r="O383">
        <v>1</v>
      </c>
      <c r="P383">
        <v>2</v>
      </c>
      <c r="Q383">
        <v>0.02</v>
      </c>
      <c r="R383">
        <v>51</v>
      </c>
      <c r="S383">
        <v>1.442307692</v>
      </c>
      <c r="T383">
        <v>2</v>
      </c>
    </row>
    <row r="384" spans="1:20" x14ac:dyDescent="0.3">
      <c r="A384">
        <v>383</v>
      </c>
      <c r="B384" t="s">
        <v>96</v>
      </c>
      <c r="C384">
        <v>1970</v>
      </c>
      <c r="D384">
        <v>2</v>
      </c>
      <c r="E384" t="s">
        <v>422</v>
      </c>
      <c r="F384" s="1">
        <v>25704</v>
      </c>
      <c r="G384">
        <v>1</v>
      </c>
      <c r="H384">
        <v>0</v>
      </c>
      <c r="I384">
        <v>1</v>
      </c>
      <c r="J384">
        <v>1</v>
      </c>
      <c r="K384">
        <v>1</v>
      </c>
      <c r="L384">
        <v>0</v>
      </c>
      <c r="M384">
        <v>27</v>
      </c>
      <c r="N384">
        <v>1</v>
      </c>
      <c r="O384">
        <v>27</v>
      </c>
      <c r="P384">
        <v>0</v>
      </c>
      <c r="Q384">
        <v>0</v>
      </c>
      <c r="R384">
        <v>1</v>
      </c>
      <c r="S384">
        <v>37.5</v>
      </c>
      <c r="T384">
        <v>37.5</v>
      </c>
    </row>
    <row r="385" spans="1:20" x14ac:dyDescent="0.3">
      <c r="A385">
        <v>384</v>
      </c>
      <c r="B385" t="s">
        <v>96</v>
      </c>
      <c r="C385">
        <v>1974</v>
      </c>
      <c r="D385">
        <v>2</v>
      </c>
      <c r="E385" t="s">
        <v>423</v>
      </c>
      <c r="F385" s="1">
        <v>27165</v>
      </c>
      <c r="G385">
        <v>1</v>
      </c>
      <c r="H385">
        <v>0</v>
      </c>
      <c r="I385">
        <v>1</v>
      </c>
      <c r="J385">
        <v>1</v>
      </c>
      <c r="K385">
        <v>1</v>
      </c>
      <c r="L385">
        <v>0</v>
      </c>
      <c r="M385">
        <v>27</v>
      </c>
      <c r="N385">
        <v>1</v>
      </c>
      <c r="O385">
        <v>27</v>
      </c>
      <c r="P385">
        <v>0</v>
      </c>
      <c r="Q385">
        <v>0</v>
      </c>
      <c r="R385">
        <v>1</v>
      </c>
      <c r="S385">
        <v>37.5</v>
      </c>
      <c r="T385">
        <v>37.5</v>
      </c>
    </row>
    <row r="386" spans="1:20" x14ac:dyDescent="0.3">
      <c r="A386">
        <v>385</v>
      </c>
      <c r="B386" t="s">
        <v>96</v>
      </c>
      <c r="C386">
        <v>1978</v>
      </c>
      <c r="D386">
        <v>2</v>
      </c>
      <c r="E386" t="s">
        <v>424</v>
      </c>
      <c r="F386" s="1">
        <v>28626</v>
      </c>
      <c r="G386">
        <v>1</v>
      </c>
      <c r="H386">
        <v>0</v>
      </c>
      <c r="I386">
        <v>1</v>
      </c>
      <c r="J386">
        <v>1</v>
      </c>
      <c r="K386">
        <v>1</v>
      </c>
      <c r="L386">
        <v>0</v>
      </c>
      <c r="M386">
        <v>27</v>
      </c>
      <c r="N386">
        <v>1</v>
      </c>
      <c r="O386">
        <v>27</v>
      </c>
      <c r="P386">
        <v>0</v>
      </c>
      <c r="Q386">
        <v>0</v>
      </c>
      <c r="R386">
        <v>1</v>
      </c>
      <c r="S386">
        <v>37.5</v>
      </c>
      <c r="T386">
        <v>37.5</v>
      </c>
    </row>
    <row r="387" spans="1:20" x14ac:dyDescent="0.3">
      <c r="A387">
        <v>386</v>
      </c>
      <c r="B387" t="s">
        <v>96</v>
      </c>
      <c r="C387">
        <v>1982</v>
      </c>
      <c r="D387">
        <v>2</v>
      </c>
      <c r="E387" t="s">
        <v>425</v>
      </c>
      <c r="F387" s="1">
        <v>30087</v>
      </c>
      <c r="G387">
        <v>1</v>
      </c>
      <c r="H387">
        <v>0</v>
      </c>
      <c r="I387">
        <v>1</v>
      </c>
      <c r="J387">
        <v>1</v>
      </c>
      <c r="K387">
        <v>1</v>
      </c>
      <c r="L387">
        <v>0</v>
      </c>
      <c r="M387">
        <v>27</v>
      </c>
      <c r="N387">
        <v>1</v>
      </c>
      <c r="O387">
        <v>27</v>
      </c>
      <c r="P387">
        <v>0</v>
      </c>
      <c r="Q387">
        <v>0</v>
      </c>
      <c r="R387">
        <v>1</v>
      </c>
      <c r="S387">
        <v>37.5</v>
      </c>
      <c r="T387">
        <v>37.5</v>
      </c>
    </row>
    <row r="388" spans="1:20" x14ac:dyDescent="0.3">
      <c r="A388">
        <v>387</v>
      </c>
      <c r="B388" t="s">
        <v>96</v>
      </c>
      <c r="C388">
        <v>1986</v>
      </c>
      <c r="D388">
        <v>2</v>
      </c>
      <c r="E388" t="s">
        <v>426</v>
      </c>
      <c r="F388" s="1">
        <v>31548</v>
      </c>
      <c r="G388">
        <v>1</v>
      </c>
      <c r="H388">
        <v>0</v>
      </c>
      <c r="I388">
        <v>1</v>
      </c>
      <c r="J388">
        <v>1</v>
      </c>
      <c r="K388">
        <v>1</v>
      </c>
      <c r="L388">
        <v>0</v>
      </c>
      <c r="M388">
        <v>30</v>
      </c>
      <c r="N388">
        <v>1</v>
      </c>
      <c r="O388">
        <v>30</v>
      </c>
      <c r="P388">
        <v>0</v>
      </c>
      <c r="Q388">
        <v>0</v>
      </c>
      <c r="R388">
        <v>1</v>
      </c>
      <c r="S388">
        <v>37.5</v>
      </c>
      <c r="T388">
        <v>37.5</v>
      </c>
    </row>
    <row r="389" spans="1:20" x14ac:dyDescent="0.3">
      <c r="A389">
        <v>388</v>
      </c>
      <c r="B389" t="s">
        <v>96</v>
      </c>
      <c r="C389">
        <v>1990</v>
      </c>
      <c r="D389">
        <v>2</v>
      </c>
      <c r="E389" t="s">
        <v>427</v>
      </c>
      <c r="F389" s="1">
        <v>33009</v>
      </c>
      <c r="G389">
        <v>1</v>
      </c>
      <c r="H389">
        <v>0</v>
      </c>
      <c r="I389">
        <v>1</v>
      </c>
      <c r="J389">
        <v>1</v>
      </c>
      <c r="K389">
        <v>1</v>
      </c>
      <c r="L389">
        <v>0</v>
      </c>
      <c r="M389">
        <v>30</v>
      </c>
      <c r="N389">
        <v>1</v>
      </c>
      <c r="O389">
        <v>30</v>
      </c>
      <c r="P389">
        <v>0</v>
      </c>
      <c r="Q389">
        <v>0</v>
      </c>
      <c r="R389">
        <v>1</v>
      </c>
      <c r="S389">
        <v>37.5</v>
      </c>
      <c r="T389">
        <v>37.5</v>
      </c>
    </row>
    <row r="390" spans="1:20" x14ac:dyDescent="0.3">
      <c r="A390">
        <v>389</v>
      </c>
      <c r="B390" t="s">
        <v>96</v>
      </c>
      <c r="C390">
        <v>1994</v>
      </c>
      <c r="D390">
        <v>2</v>
      </c>
      <c r="E390" t="s">
        <v>428</v>
      </c>
      <c r="F390" s="1">
        <v>34470</v>
      </c>
      <c r="G390">
        <v>1</v>
      </c>
      <c r="H390">
        <v>0</v>
      </c>
      <c r="I390">
        <v>1</v>
      </c>
      <c r="J390">
        <v>1</v>
      </c>
      <c r="K390">
        <v>1</v>
      </c>
      <c r="L390">
        <v>0</v>
      </c>
      <c r="M390">
        <v>30</v>
      </c>
      <c r="N390">
        <v>1</v>
      </c>
      <c r="O390">
        <v>30</v>
      </c>
      <c r="P390">
        <v>0</v>
      </c>
      <c r="Q390">
        <v>0</v>
      </c>
      <c r="R390">
        <v>1</v>
      </c>
      <c r="S390">
        <v>37.5</v>
      </c>
      <c r="T390">
        <v>37.5</v>
      </c>
    </row>
    <row r="391" spans="1:20" x14ac:dyDescent="0.3">
      <c r="A391">
        <v>390</v>
      </c>
      <c r="B391" t="s">
        <v>96</v>
      </c>
      <c r="C391">
        <v>1998</v>
      </c>
      <c r="D391">
        <v>2</v>
      </c>
      <c r="E391" t="s">
        <v>429</v>
      </c>
      <c r="F391" s="1">
        <v>35931</v>
      </c>
      <c r="G391">
        <v>1</v>
      </c>
      <c r="H391">
        <v>0</v>
      </c>
      <c r="I391">
        <v>1</v>
      </c>
      <c r="J391">
        <v>1</v>
      </c>
      <c r="K391">
        <v>1</v>
      </c>
      <c r="L391">
        <v>0</v>
      </c>
      <c r="M391">
        <v>30</v>
      </c>
      <c r="N391">
        <v>1</v>
      </c>
      <c r="O391">
        <v>30</v>
      </c>
      <c r="P391">
        <v>0</v>
      </c>
      <c r="Q391">
        <v>0</v>
      </c>
      <c r="R391">
        <v>1</v>
      </c>
      <c r="S391">
        <v>37.5</v>
      </c>
      <c r="T391">
        <v>37.5</v>
      </c>
    </row>
    <row r="392" spans="1:20" x14ac:dyDescent="0.3">
      <c r="A392">
        <v>391</v>
      </c>
      <c r="B392" t="s">
        <v>96</v>
      </c>
      <c r="C392">
        <v>2002</v>
      </c>
      <c r="D392">
        <v>2</v>
      </c>
      <c r="E392" t="s">
        <v>430</v>
      </c>
      <c r="F392" s="1">
        <v>37392</v>
      </c>
      <c r="G392">
        <v>1</v>
      </c>
      <c r="H392">
        <v>0</v>
      </c>
      <c r="I392">
        <v>1</v>
      </c>
      <c r="J392">
        <v>1</v>
      </c>
      <c r="K392">
        <v>1</v>
      </c>
      <c r="L392">
        <v>0</v>
      </c>
      <c r="M392">
        <v>32</v>
      </c>
      <c r="N392">
        <v>1</v>
      </c>
      <c r="O392">
        <v>32</v>
      </c>
      <c r="P392">
        <v>0</v>
      </c>
      <c r="Q392">
        <v>0</v>
      </c>
      <c r="R392">
        <v>1</v>
      </c>
      <c r="S392">
        <v>37.5</v>
      </c>
      <c r="T392">
        <v>37.5</v>
      </c>
    </row>
    <row r="393" spans="1:20" x14ac:dyDescent="0.3">
      <c r="A393">
        <v>392</v>
      </c>
      <c r="B393" t="s">
        <v>96</v>
      </c>
      <c r="C393">
        <v>2006</v>
      </c>
      <c r="D393">
        <v>2</v>
      </c>
      <c r="E393" t="s">
        <v>431</v>
      </c>
      <c r="F393" s="1">
        <v>38853</v>
      </c>
      <c r="G393">
        <v>1</v>
      </c>
      <c r="H393">
        <v>0</v>
      </c>
      <c r="I393">
        <v>1</v>
      </c>
      <c r="J393">
        <v>1</v>
      </c>
      <c r="K393">
        <v>1</v>
      </c>
      <c r="L393">
        <v>0</v>
      </c>
      <c r="M393">
        <v>32</v>
      </c>
      <c r="N393">
        <v>1</v>
      </c>
      <c r="O393">
        <v>32</v>
      </c>
      <c r="P393">
        <v>0</v>
      </c>
      <c r="Q393">
        <v>0</v>
      </c>
      <c r="R393">
        <v>1</v>
      </c>
      <c r="S393">
        <v>37.5</v>
      </c>
      <c r="T393">
        <v>37.5</v>
      </c>
    </row>
    <row r="394" spans="1:20" x14ac:dyDescent="0.3">
      <c r="A394">
        <v>393</v>
      </c>
      <c r="B394" t="s">
        <v>96</v>
      </c>
      <c r="C394">
        <v>2010</v>
      </c>
      <c r="D394">
        <v>2</v>
      </c>
      <c r="E394" t="s">
        <v>432</v>
      </c>
      <c r="F394" s="1">
        <v>40314</v>
      </c>
      <c r="G394">
        <v>1</v>
      </c>
      <c r="H394">
        <v>0</v>
      </c>
      <c r="I394">
        <v>1</v>
      </c>
      <c r="J394">
        <v>1</v>
      </c>
      <c r="K394">
        <v>1</v>
      </c>
      <c r="L394">
        <v>0</v>
      </c>
      <c r="M394">
        <v>32</v>
      </c>
      <c r="N394">
        <v>1</v>
      </c>
      <c r="O394">
        <v>32</v>
      </c>
      <c r="P394">
        <v>0</v>
      </c>
      <c r="Q394">
        <v>0</v>
      </c>
      <c r="R394">
        <v>1</v>
      </c>
      <c r="S394">
        <v>37.5</v>
      </c>
      <c r="T394">
        <v>37.5</v>
      </c>
    </row>
    <row r="395" spans="1:20" x14ac:dyDescent="0.3">
      <c r="A395">
        <v>394</v>
      </c>
      <c r="B395" t="s">
        <v>157</v>
      </c>
      <c r="C395">
        <v>1997</v>
      </c>
      <c r="D395">
        <v>2</v>
      </c>
      <c r="E395" t="s">
        <v>433</v>
      </c>
      <c r="F395" s="1">
        <v>35617</v>
      </c>
      <c r="G395">
        <v>1</v>
      </c>
      <c r="H395">
        <v>0</v>
      </c>
      <c r="I395">
        <v>1</v>
      </c>
      <c r="J395">
        <v>12</v>
      </c>
      <c r="K395">
        <v>0.5</v>
      </c>
      <c r="L395">
        <v>13</v>
      </c>
      <c r="M395">
        <v>128</v>
      </c>
      <c r="N395">
        <v>3</v>
      </c>
      <c r="O395">
        <v>32</v>
      </c>
      <c r="P395">
        <v>32</v>
      </c>
      <c r="Q395">
        <v>0.02</v>
      </c>
      <c r="R395">
        <v>3.8787878789999999</v>
      </c>
      <c r="S395">
        <v>15.372670810000001</v>
      </c>
      <c r="T395">
        <v>15.372670810000001</v>
      </c>
    </row>
    <row r="396" spans="1:20" x14ac:dyDescent="0.3">
      <c r="A396">
        <v>395</v>
      </c>
      <c r="B396" t="s">
        <v>157</v>
      </c>
      <c r="C396">
        <v>2000</v>
      </c>
      <c r="D396">
        <v>2</v>
      </c>
      <c r="E396" t="s">
        <v>434</v>
      </c>
      <c r="F396" s="1">
        <v>36709</v>
      </c>
      <c r="G396">
        <v>1</v>
      </c>
      <c r="H396">
        <v>0</v>
      </c>
      <c r="I396">
        <v>1</v>
      </c>
      <c r="J396">
        <v>12</v>
      </c>
      <c r="K396">
        <v>0.5</v>
      </c>
      <c r="L396">
        <v>13</v>
      </c>
      <c r="M396">
        <v>128</v>
      </c>
      <c r="N396">
        <v>3</v>
      </c>
      <c r="O396">
        <v>32</v>
      </c>
      <c r="P396">
        <v>32</v>
      </c>
      <c r="Q396">
        <v>0.02</v>
      </c>
      <c r="R396">
        <v>3.8787878789999999</v>
      </c>
      <c r="S396">
        <v>15.372670810000001</v>
      </c>
      <c r="T396">
        <v>15.372670810000001</v>
      </c>
    </row>
    <row r="397" spans="1:20" x14ac:dyDescent="0.3">
      <c r="A397">
        <v>396</v>
      </c>
      <c r="B397" t="s">
        <v>157</v>
      </c>
      <c r="C397">
        <v>2006</v>
      </c>
      <c r="D397">
        <v>2</v>
      </c>
      <c r="E397" t="s">
        <v>435</v>
      </c>
      <c r="F397" s="1">
        <v>38900</v>
      </c>
      <c r="G397">
        <v>1</v>
      </c>
      <c r="H397">
        <v>0</v>
      </c>
      <c r="I397">
        <v>1</v>
      </c>
      <c r="J397">
        <v>12</v>
      </c>
      <c r="K397">
        <v>0.5</v>
      </c>
      <c r="L397">
        <v>13</v>
      </c>
      <c r="M397">
        <v>128</v>
      </c>
      <c r="N397">
        <v>3</v>
      </c>
      <c r="O397">
        <v>32</v>
      </c>
      <c r="P397">
        <v>32</v>
      </c>
      <c r="Q397">
        <v>0.02</v>
      </c>
      <c r="R397">
        <v>3.8787878789999999</v>
      </c>
      <c r="S397">
        <v>15.372670810000001</v>
      </c>
      <c r="T397">
        <v>15.372670810000001</v>
      </c>
    </row>
    <row r="398" spans="1:20" x14ac:dyDescent="0.3">
      <c r="A398">
        <v>397</v>
      </c>
      <c r="B398" t="s">
        <v>157</v>
      </c>
      <c r="C398">
        <v>2012</v>
      </c>
      <c r="D398">
        <v>2</v>
      </c>
      <c r="E398" t="s">
        <v>436</v>
      </c>
      <c r="F398" s="1">
        <v>41091</v>
      </c>
      <c r="G398">
        <v>1</v>
      </c>
      <c r="H398">
        <v>0</v>
      </c>
      <c r="I398">
        <v>1</v>
      </c>
      <c r="J398">
        <v>12</v>
      </c>
      <c r="K398">
        <v>0.5</v>
      </c>
      <c r="L398">
        <v>13</v>
      </c>
      <c r="M398">
        <v>128</v>
      </c>
      <c r="N398">
        <v>3</v>
      </c>
      <c r="O398">
        <v>32</v>
      </c>
      <c r="P398">
        <v>32</v>
      </c>
      <c r="Q398">
        <v>0.02</v>
      </c>
      <c r="R398">
        <v>3.8787878789999999</v>
      </c>
      <c r="S398">
        <v>15.372670810000001</v>
      </c>
      <c r="T398">
        <v>15.372670810000001</v>
      </c>
    </row>
    <row r="399" spans="1:20" x14ac:dyDescent="0.3">
      <c r="A399">
        <v>398</v>
      </c>
      <c r="B399" t="s">
        <v>178</v>
      </c>
      <c r="C399">
        <v>1989</v>
      </c>
      <c r="D399">
        <v>2</v>
      </c>
      <c r="E399" t="s">
        <v>437</v>
      </c>
      <c r="F399" s="1">
        <v>32629</v>
      </c>
      <c r="G399">
        <v>1</v>
      </c>
      <c r="H399">
        <v>0</v>
      </c>
      <c r="I399">
        <v>1</v>
      </c>
      <c r="J399">
        <v>9</v>
      </c>
      <c r="K399">
        <v>25</v>
      </c>
      <c r="L399">
        <v>0</v>
      </c>
      <c r="M399">
        <v>45</v>
      </c>
      <c r="N399">
        <v>45</v>
      </c>
      <c r="O399">
        <v>1</v>
      </c>
      <c r="P399">
        <v>0</v>
      </c>
      <c r="Q399">
        <v>0</v>
      </c>
      <c r="R399">
        <v>45</v>
      </c>
      <c r="S399">
        <v>1.6304347830000001</v>
      </c>
      <c r="T399">
        <v>1.6304347830000001</v>
      </c>
    </row>
    <row r="400" spans="1:20" x14ac:dyDescent="0.3">
      <c r="A400">
        <v>399</v>
      </c>
      <c r="B400" t="s">
        <v>178</v>
      </c>
      <c r="C400">
        <v>1993</v>
      </c>
      <c r="D400">
        <v>2</v>
      </c>
      <c r="E400" t="s">
        <v>438</v>
      </c>
      <c r="F400" s="1">
        <v>34098</v>
      </c>
      <c r="G400">
        <v>1</v>
      </c>
      <c r="H400">
        <v>0</v>
      </c>
      <c r="I400">
        <v>1</v>
      </c>
      <c r="J400">
        <v>9</v>
      </c>
      <c r="K400">
        <v>25</v>
      </c>
      <c r="L400">
        <v>0</v>
      </c>
      <c r="M400">
        <v>45</v>
      </c>
      <c r="N400">
        <v>45</v>
      </c>
      <c r="O400">
        <v>1</v>
      </c>
      <c r="P400">
        <v>0</v>
      </c>
      <c r="Q400">
        <v>0</v>
      </c>
      <c r="R400">
        <v>45</v>
      </c>
      <c r="S400">
        <v>1.6304347830000001</v>
      </c>
      <c r="T400">
        <v>1.6304347830000001</v>
      </c>
    </row>
    <row r="401" spans="1:20" x14ac:dyDescent="0.3">
      <c r="A401">
        <v>400</v>
      </c>
      <c r="B401" t="s">
        <v>178</v>
      </c>
      <c r="C401">
        <v>1998</v>
      </c>
      <c r="D401">
        <v>2</v>
      </c>
      <c r="E401" t="s">
        <v>439</v>
      </c>
      <c r="F401" s="1">
        <v>35925</v>
      </c>
      <c r="G401">
        <v>1</v>
      </c>
      <c r="H401">
        <v>0</v>
      </c>
      <c r="I401">
        <v>1</v>
      </c>
      <c r="J401">
        <v>9</v>
      </c>
      <c r="K401">
        <v>25</v>
      </c>
      <c r="L401">
        <v>0</v>
      </c>
      <c r="M401">
        <v>45</v>
      </c>
      <c r="N401">
        <v>45</v>
      </c>
      <c r="O401">
        <v>1</v>
      </c>
      <c r="P401">
        <v>0</v>
      </c>
      <c r="Q401">
        <v>0</v>
      </c>
      <c r="R401">
        <v>45</v>
      </c>
      <c r="S401">
        <v>1.6304347830000001</v>
      </c>
      <c r="T401">
        <v>1.6304347830000001</v>
      </c>
    </row>
    <row r="402" spans="1:20" x14ac:dyDescent="0.3">
      <c r="A402">
        <v>401</v>
      </c>
      <c r="B402" t="s">
        <v>178</v>
      </c>
      <c r="C402">
        <v>2003</v>
      </c>
      <c r="D402">
        <v>2</v>
      </c>
      <c r="E402" t="s">
        <v>440</v>
      </c>
      <c r="F402" s="1">
        <v>37738</v>
      </c>
      <c r="G402">
        <v>1</v>
      </c>
      <c r="H402">
        <v>0</v>
      </c>
      <c r="I402">
        <v>1</v>
      </c>
      <c r="J402">
        <v>9</v>
      </c>
      <c r="K402">
        <v>25</v>
      </c>
      <c r="L402">
        <v>0</v>
      </c>
      <c r="M402">
        <v>45</v>
      </c>
      <c r="N402">
        <v>45</v>
      </c>
      <c r="O402">
        <v>1</v>
      </c>
      <c r="P402">
        <v>0</v>
      </c>
      <c r="Q402">
        <v>0</v>
      </c>
      <c r="R402">
        <v>45</v>
      </c>
      <c r="S402">
        <v>1.6304347830000001</v>
      </c>
      <c r="T402">
        <v>1.6304347830000001</v>
      </c>
    </row>
    <row r="403" spans="1:20" x14ac:dyDescent="0.3">
      <c r="A403">
        <v>402</v>
      </c>
      <c r="B403" t="s">
        <v>178</v>
      </c>
      <c r="C403">
        <v>2008</v>
      </c>
      <c r="D403">
        <v>2</v>
      </c>
      <c r="E403" t="s">
        <v>441</v>
      </c>
      <c r="F403" s="1">
        <v>39558</v>
      </c>
      <c r="G403">
        <v>1</v>
      </c>
      <c r="H403">
        <v>0</v>
      </c>
      <c r="I403">
        <v>1</v>
      </c>
      <c r="J403">
        <v>9</v>
      </c>
      <c r="K403">
        <v>25</v>
      </c>
      <c r="L403">
        <v>0</v>
      </c>
      <c r="M403">
        <v>45</v>
      </c>
      <c r="N403">
        <v>45</v>
      </c>
      <c r="O403">
        <v>1</v>
      </c>
      <c r="P403">
        <v>0</v>
      </c>
      <c r="Q403">
        <v>0</v>
      </c>
      <c r="R403">
        <v>45</v>
      </c>
      <c r="S403">
        <v>1.6304347830000001</v>
      </c>
      <c r="T403">
        <v>1.6304347830000001</v>
      </c>
    </row>
    <row r="404" spans="1:20" x14ac:dyDescent="0.3">
      <c r="A404">
        <v>403</v>
      </c>
      <c r="B404" t="s">
        <v>178</v>
      </c>
      <c r="C404">
        <v>2013</v>
      </c>
      <c r="D404">
        <v>2</v>
      </c>
      <c r="E404" t="s">
        <v>442</v>
      </c>
      <c r="F404" s="1">
        <v>41385</v>
      </c>
      <c r="G404">
        <v>1</v>
      </c>
      <c r="H404">
        <v>0</v>
      </c>
      <c r="I404">
        <v>1</v>
      </c>
      <c r="J404">
        <v>9</v>
      </c>
      <c r="K404">
        <v>25</v>
      </c>
      <c r="L404">
        <v>0</v>
      </c>
      <c r="M404">
        <v>45</v>
      </c>
      <c r="N404">
        <v>45</v>
      </c>
      <c r="O404">
        <v>1</v>
      </c>
      <c r="P404">
        <v>0</v>
      </c>
      <c r="Q404">
        <v>0</v>
      </c>
      <c r="R404">
        <v>45</v>
      </c>
      <c r="S404">
        <v>1.6304347830000001</v>
      </c>
      <c r="T404">
        <v>1.6304347830000001</v>
      </c>
    </row>
    <row r="405" spans="1:20" x14ac:dyDescent="0.3">
      <c r="A405">
        <v>404</v>
      </c>
      <c r="B405" t="s">
        <v>185</v>
      </c>
      <c r="C405">
        <v>1980</v>
      </c>
      <c r="D405">
        <v>2</v>
      </c>
      <c r="E405" t="s">
        <v>443</v>
      </c>
      <c r="F405" s="1">
        <v>29359</v>
      </c>
      <c r="G405">
        <v>1</v>
      </c>
      <c r="H405">
        <v>0</v>
      </c>
      <c r="I405">
        <v>1</v>
      </c>
      <c r="J405">
        <v>9</v>
      </c>
      <c r="K405">
        <v>25</v>
      </c>
      <c r="L405">
        <v>0</v>
      </c>
      <c r="M405">
        <v>60</v>
      </c>
      <c r="N405">
        <v>60</v>
      </c>
      <c r="O405">
        <v>1</v>
      </c>
      <c r="P405">
        <v>0</v>
      </c>
      <c r="Q405">
        <v>0</v>
      </c>
      <c r="R405">
        <v>60</v>
      </c>
      <c r="S405">
        <v>1.2295081969999999</v>
      </c>
      <c r="T405">
        <v>1.2295081969999999</v>
      </c>
    </row>
    <row r="406" spans="1:20" x14ac:dyDescent="0.3">
      <c r="A406">
        <v>405</v>
      </c>
      <c r="B406" t="s">
        <v>185</v>
      </c>
      <c r="C406">
        <v>1985</v>
      </c>
      <c r="D406">
        <v>2</v>
      </c>
      <c r="E406" t="s">
        <v>444</v>
      </c>
      <c r="F406" s="1">
        <v>31151</v>
      </c>
      <c r="G406">
        <v>1</v>
      </c>
      <c r="H406">
        <v>0</v>
      </c>
      <c r="I406">
        <v>1</v>
      </c>
      <c r="J406">
        <v>9</v>
      </c>
      <c r="K406">
        <v>25</v>
      </c>
      <c r="L406">
        <v>0</v>
      </c>
      <c r="M406">
        <v>61</v>
      </c>
      <c r="N406">
        <v>60</v>
      </c>
      <c r="O406">
        <v>1</v>
      </c>
      <c r="P406">
        <v>0</v>
      </c>
      <c r="Q406">
        <v>0</v>
      </c>
      <c r="R406">
        <v>61</v>
      </c>
      <c r="S406">
        <v>1.2096774189999999</v>
      </c>
      <c r="T406">
        <v>1.2096774189999999</v>
      </c>
    </row>
    <row r="407" spans="1:20" x14ac:dyDescent="0.3">
      <c r="A407">
        <v>406</v>
      </c>
      <c r="B407" t="s">
        <v>185</v>
      </c>
      <c r="C407">
        <v>1990</v>
      </c>
      <c r="D407">
        <v>2</v>
      </c>
      <c r="E407" t="s">
        <v>445</v>
      </c>
      <c r="F407" s="1">
        <v>32971</v>
      </c>
      <c r="G407">
        <v>1</v>
      </c>
      <c r="H407">
        <v>0</v>
      </c>
      <c r="I407">
        <v>1</v>
      </c>
      <c r="J407">
        <v>9</v>
      </c>
      <c r="K407">
        <v>25</v>
      </c>
      <c r="L407">
        <v>0</v>
      </c>
      <c r="M407">
        <v>62</v>
      </c>
      <c r="N407">
        <v>60</v>
      </c>
      <c r="O407">
        <v>1</v>
      </c>
      <c r="P407">
        <v>0</v>
      </c>
      <c r="Q407">
        <v>0</v>
      </c>
      <c r="R407">
        <v>62</v>
      </c>
      <c r="S407">
        <v>1.19047619</v>
      </c>
      <c r="T407">
        <v>1.19047619</v>
      </c>
    </row>
    <row r="408" spans="1:20" x14ac:dyDescent="0.3">
      <c r="A408">
        <v>407</v>
      </c>
      <c r="B408" t="s">
        <v>192</v>
      </c>
      <c r="C408">
        <v>1971</v>
      </c>
      <c r="D408">
        <v>2</v>
      </c>
      <c r="E408" t="s">
        <v>446</v>
      </c>
      <c r="F408" s="1">
        <v>26265</v>
      </c>
      <c r="G408">
        <v>1</v>
      </c>
      <c r="H408">
        <v>0</v>
      </c>
      <c r="I408">
        <v>1</v>
      </c>
      <c r="J408">
        <v>9</v>
      </c>
      <c r="K408">
        <v>25</v>
      </c>
      <c r="L408">
        <v>0</v>
      </c>
      <c r="M408">
        <v>30</v>
      </c>
      <c r="N408">
        <v>30</v>
      </c>
      <c r="O408">
        <v>1</v>
      </c>
      <c r="P408">
        <v>0</v>
      </c>
      <c r="Q408">
        <v>0</v>
      </c>
      <c r="R408">
        <v>30</v>
      </c>
      <c r="S408">
        <v>2.4193548389999999</v>
      </c>
      <c r="T408">
        <v>2.4193548389999999</v>
      </c>
    </row>
    <row r="409" spans="1:20" x14ac:dyDescent="0.3">
      <c r="A409">
        <v>408</v>
      </c>
      <c r="B409" t="s">
        <v>192</v>
      </c>
      <c r="C409">
        <v>1984</v>
      </c>
      <c r="D409">
        <v>2</v>
      </c>
      <c r="E409" t="s">
        <v>447</v>
      </c>
      <c r="F409" s="1">
        <v>31014</v>
      </c>
      <c r="G409">
        <v>1</v>
      </c>
      <c r="H409">
        <v>0</v>
      </c>
      <c r="I409">
        <v>1</v>
      </c>
      <c r="J409">
        <v>9</v>
      </c>
      <c r="K409">
        <v>25</v>
      </c>
      <c r="L409">
        <v>0</v>
      </c>
      <c r="M409">
        <v>30</v>
      </c>
      <c r="N409">
        <v>30</v>
      </c>
      <c r="O409">
        <v>1</v>
      </c>
      <c r="P409">
        <v>0</v>
      </c>
      <c r="Q409">
        <v>0</v>
      </c>
      <c r="R409">
        <v>30</v>
      </c>
      <c r="S409">
        <v>2.4193548389999999</v>
      </c>
      <c r="T409">
        <v>2.4193548389999999</v>
      </c>
    </row>
    <row r="410" spans="1:20" x14ac:dyDescent="0.3">
      <c r="A410">
        <v>409</v>
      </c>
      <c r="B410" t="s">
        <v>192</v>
      </c>
      <c r="C410">
        <v>1989</v>
      </c>
      <c r="D410">
        <v>2</v>
      </c>
      <c r="E410" t="s">
        <v>448</v>
      </c>
      <c r="F410" s="1">
        <v>32838</v>
      </c>
      <c r="G410">
        <v>1</v>
      </c>
      <c r="H410">
        <v>0</v>
      </c>
      <c r="I410">
        <v>1</v>
      </c>
      <c r="J410">
        <v>9</v>
      </c>
      <c r="K410">
        <v>25</v>
      </c>
      <c r="L410">
        <v>0</v>
      </c>
      <c r="M410">
        <v>30</v>
      </c>
      <c r="N410">
        <v>30</v>
      </c>
      <c r="O410">
        <v>1</v>
      </c>
      <c r="P410">
        <v>0</v>
      </c>
      <c r="Q410">
        <v>0</v>
      </c>
      <c r="R410">
        <v>30</v>
      </c>
      <c r="S410">
        <v>2.4193548389999999</v>
      </c>
      <c r="T410">
        <v>2.4193548389999999</v>
      </c>
    </row>
    <row r="411" spans="1:20" x14ac:dyDescent="0.3">
      <c r="A411">
        <v>410</v>
      </c>
      <c r="B411" t="s">
        <v>192</v>
      </c>
      <c r="C411">
        <v>1994</v>
      </c>
      <c r="D411">
        <v>2</v>
      </c>
      <c r="E411" t="s">
        <v>449</v>
      </c>
      <c r="F411" s="1">
        <v>34665</v>
      </c>
      <c r="G411">
        <v>1</v>
      </c>
      <c r="H411">
        <v>0</v>
      </c>
      <c r="I411">
        <v>1</v>
      </c>
      <c r="J411">
        <v>9</v>
      </c>
      <c r="K411">
        <v>25</v>
      </c>
      <c r="L411">
        <v>0</v>
      </c>
      <c r="M411">
        <v>30</v>
      </c>
      <c r="N411">
        <v>30</v>
      </c>
      <c r="O411">
        <v>1</v>
      </c>
      <c r="P411">
        <v>0</v>
      </c>
      <c r="Q411">
        <v>0</v>
      </c>
      <c r="R411">
        <v>30</v>
      </c>
      <c r="S411">
        <v>2.4193548389999999</v>
      </c>
      <c r="T411">
        <v>2.4193548389999999</v>
      </c>
    </row>
    <row r="412" spans="1:20" x14ac:dyDescent="0.3">
      <c r="A412">
        <v>411</v>
      </c>
      <c r="B412" t="s">
        <v>192</v>
      </c>
      <c r="C412">
        <v>1999</v>
      </c>
      <c r="D412">
        <v>2</v>
      </c>
      <c r="E412" t="s">
        <v>450</v>
      </c>
      <c r="F412" s="1">
        <v>36464</v>
      </c>
      <c r="G412">
        <v>1</v>
      </c>
      <c r="H412">
        <v>0</v>
      </c>
      <c r="I412">
        <v>1</v>
      </c>
      <c r="J412">
        <v>9</v>
      </c>
      <c r="K412">
        <v>25</v>
      </c>
      <c r="L412">
        <v>0</v>
      </c>
      <c r="M412">
        <v>30</v>
      </c>
      <c r="N412">
        <v>30</v>
      </c>
      <c r="O412">
        <v>1</v>
      </c>
      <c r="P412">
        <v>0</v>
      </c>
      <c r="Q412">
        <v>0</v>
      </c>
      <c r="R412">
        <v>30</v>
      </c>
      <c r="S412">
        <v>2.4193548389999999</v>
      </c>
      <c r="T412">
        <v>2.4193548389999999</v>
      </c>
    </row>
    <row r="413" spans="1:20" x14ac:dyDescent="0.3">
      <c r="A413">
        <v>412</v>
      </c>
      <c r="B413" t="s">
        <v>192</v>
      </c>
      <c r="C413">
        <v>2004</v>
      </c>
      <c r="D413">
        <v>2</v>
      </c>
      <c r="E413" t="s">
        <v>451</v>
      </c>
      <c r="F413" s="1">
        <v>38291</v>
      </c>
      <c r="G413">
        <v>1</v>
      </c>
      <c r="H413">
        <v>0</v>
      </c>
      <c r="I413">
        <v>1</v>
      </c>
      <c r="J413">
        <v>9</v>
      </c>
      <c r="K413">
        <v>25</v>
      </c>
      <c r="L413">
        <v>0</v>
      </c>
      <c r="M413">
        <v>30</v>
      </c>
      <c r="N413">
        <v>30</v>
      </c>
      <c r="O413">
        <v>1</v>
      </c>
      <c r="P413">
        <v>0</v>
      </c>
      <c r="Q413">
        <v>0</v>
      </c>
      <c r="R413">
        <v>30</v>
      </c>
      <c r="S413">
        <v>2.4193548389999999</v>
      </c>
      <c r="T413">
        <v>2.4193548389999999</v>
      </c>
    </row>
    <row r="414" spans="1:20" x14ac:dyDescent="0.3">
      <c r="A414">
        <v>413</v>
      </c>
      <c r="B414" t="s">
        <v>192</v>
      </c>
      <c r="C414">
        <v>2009</v>
      </c>
      <c r="D414">
        <v>2</v>
      </c>
      <c r="E414" t="s">
        <v>452</v>
      </c>
      <c r="F414" s="1">
        <v>40111</v>
      </c>
      <c r="G414">
        <v>1</v>
      </c>
      <c r="H414">
        <v>0</v>
      </c>
      <c r="I414">
        <v>1</v>
      </c>
      <c r="J414">
        <v>9</v>
      </c>
      <c r="K414">
        <v>25</v>
      </c>
      <c r="L414">
        <v>0</v>
      </c>
      <c r="M414">
        <v>30</v>
      </c>
      <c r="N414">
        <v>30</v>
      </c>
      <c r="O414">
        <v>1</v>
      </c>
      <c r="P414">
        <v>0</v>
      </c>
      <c r="Q414">
        <v>0</v>
      </c>
      <c r="R414">
        <v>30</v>
      </c>
      <c r="S414">
        <v>2.4193548389999999</v>
      </c>
      <c r="T414">
        <v>2.4193548389999999</v>
      </c>
    </row>
    <row r="415" spans="1:20" x14ac:dyDescent="0.3">
      <c r="A415">
        <v>414</v>
      </c>
      <c r="B415" t="s">
        <v>192</v>
      </c>
      <c r="C415">
        <v>2014</v>
      </c>
      <c r="D415">
        <v>2</v>
      </c>
      <c r="E415" t="s">
        <v>453</v>
      </c>
      <c r="F415" s="1">
        <v>41938</v>
      </c>
      <c r="G415">
        <v>1</v>
      </c>
      <c r="H415">
        <v>0</v>
      </c>
      <c r="I415">
        <v>1</v>
      </c>
      <c r="J415">
        <v>9</v>
      </c>
      <c r="K415">
        <v>25</v>
      </c>
      <c r="L415">
        <v>0</v>
      </c>
      <c r="M415">
        <v>30</v>
      </c>
      <c r="N415">
        <v>30</v>
      </c>
      <c r="O415">
        <v>1</v>
      </c>
      <c r="P415">
        <v>0</v>
      </c>
      <c r="Q415">
        <v>0</v>
      </c>
      <c r="R415">
        <v>30</v>
      </c>
      <c r="S415">
        <v>2.4193548389999999</v>
      </c>
      <c r="T415">
        <v>2.4193548389999999</v>
      </c>
    </row>
    <row r="416" spans="1:20" x14ac:dyDescent="0.3">
      <c r="A416">
        <v>415</v>
      </c>
      <c r="B416" t="s">
        <v>201</v>
      </c>
      <c r="C416">
        <v>1973</v>
      </c>
      <c r="D416">
        <v>2</v>
      </c>
      <c r="E416" t="s">
        <v>454</v>
      </c>
      <c r="F416" s="1">
        <v>27007</v>
      </c>
      <c r="G416">
        <v>1</v>
      </c>
      <c r="H416">
        <v>0</v>
      </c>
      <c r="I416">
        <v>1</v>
      </c>
      <c r="J416">
        <v>9</v>
      </c>
      <c r="K416">
        <v>25</v>
      </c>
      <c r="L416">
        <v>12</v>
      </c>
      <c r="M416">
        <v>47</v>
      </c>
      <c r="N416">
        <v>2</v>
      </c>
      <c r="O416">
        <v>21</v>
      </c>
      <c r="P416">
        <v>5</v>
      </c>
      <c r="Q416">
        <v>0</v>
      </c>
      <c r="R416">
        <v>2.136363636</v>
      </c>
      <c r="S416">
        <v>23.913043479999999</v>
      </c>
      <c r="T416">
        <v>23.913043479999999</v>
      </c>
    </row>
    <row r="417" spans="1:20" x14ac:dyDescent="0.3">
      <c r="A417">
        <v>416</v>
      </c>
      <c r="B417" t="s">
        <v>201</v>
      </c>
      <c r="C417">
        <v>1978</v>
      </c>
      <c r="D417">
        <v>2</v>
      </c>
      <c r="E417" t="s">
        <v>455</v>
      </c>
      <c r="F417" s="1">
        <v>28827</v>
      </c>
      <c r="G417">
        <v>1</v>
      </c>
      <c r="H417">
        <v>0</v>
      </c>
      <c r="I417">
        <v>1</v>
      </c>
      <c r="J417">
        <v>9</v>
      </c>
      <c r="K417">
        <v>25</v>
      </c>
      <c r="L417">
        <v>12</v>
      </c>
      <c r="M417">
        <v>44</v>
      </c>
      <c r="N417">
        <v>2</v>
      </c>
      <c r="O417">
        <v>21</v>
      </c>
      <c r="P417">
        <v>2</v>
      </c>
      <c r="Q417">
        <v>0</v>
      </c>
      <c r="R417">
        <v>2</v>
      </c>
      <c r="S417">
        <v>25</v>
      </c>
      <c r="T417">
        <v>25</v>
      </c>
    </row>
    <row r="418" spans="1:20" x14ac:dyDescent="0.3">
      <c r="A418">
        <v>417</v>
      </c>
      <c r="B418" t="s">
        <v>201</v>
      </c>
      <c r="C418">
        <v>1983</v>
      </c>
      <c r="D418">
        <v>2</v>
      </c>
      <c r="E418" t="s">
        <v>456</v>
      </c>
      <c r="F418" s="1">
        <v>30654</v>
      </c>
      <c r="G418">
        <v>1</v>
      </c>
      <c r="H418">
        <v>0</v>
      </c>
      <c r="I418">
        <v>1</v>
      </c>
      <c r="J418">
        <v>9</v>
      </c>
      <c r="K418">
        <v>25</v>
      </c>
      <c r="L418">
        <v>12</v>
      </c>
      <c r="M418">
        <v>44</v>
      </c>
      <c r="N418">
        <v>2</v>
      </c>
      <c r="O418">
        <v>21</v>
      </c>
      <c r="P418">
        <v>2</v>
      </c>
      <c r="Q418">
        <v>0</v>
      </c>
      <c r="R418">
        <v>2</v>
      </c>
      <c r="S418">
        <v>25</v>
      </c>
      <c r="T418">
        <v>25</v>
      </c>
    </row>
    <row r="419" spans="1:20" x14ac:dyDescent="0.3">
      <c r="A419">
        <v>418</v>
      </c>
      <c r="B419" t="s">
        <v>201</v>
      </c>
      <c r="C419">
        <v>1988</v>
      </c>
      <c r="D419">
        <v>2</v>
      </c>
      <c r="E419" t="s">
        <v>457</v>
      </c>
      <c r="F419" s="1">
        <v>32481</v>
      </c>
      <c r="G419">
        <v>1</v>
      </c>
      <c r="H419">
        <v>0</v>
      </c>
      <c r="I419">
        <v>1</v>
      </c>
      <c r="J419">
        <v>9</v>
      </c>
      <c r="K419">
        <v>25</v>
      </c>
      <c r="L419">
        <v>12</v>
      </c>
      <c r="M419">
        <v>46</v>
      </c>
      <c r="N419">
        <v>2</v>
      </c>
      <c r="O419">
        <v>21</v>
      </c>
      <c r="P419">
        <v>4</v>
      </c>
      <c r="Q419">
        <v>0</v>
      </c>
      <c r="R419">
        <v>2.0909090909999999</v>
      </c>
      <c r="S419">
        <v>24.264705880000001</v>
      </c>
      <c r="T419">
        <v>24.264705880000001</v>
      </c>
    </row>
    <row r="420" spans="1:20" x14ac:dyDescent="0.3">
      <c r="A420">
        <v>419</v>
      </c>
      <c r="B420" t="s">
        <v>201</v>
      </c>
      <c r="C420">
        <v>1993</v>
      </c>
      <c r="D420">
        <v>2</v>
      </c>
      <c r="E420" t="s">
        <v>458</v>
      </c>
      <c r="F420" s="1">
        <v>34308</v>
      </c>
      <c r="G420">
        <v>1</v>
      </c>
      <c r="H420">
        <v>0</v>
      </c>
      <c r="I420">
        <v>1</v>
      </c>
      <c r="J420">
        <v>9</v>
      </c>
      <c r="K420">
        <v>25</v>
      </c>
      <c r="L420">
        <v>12</v>
      </c>
      <c r="M420">
        <v>50</v>
      </c>
      <c r="N420">
        <v>2</v>
      </c>
      <c r="O420">
        <v>21</v>
      </c>
      <c r="P420">
        <v>8</v>
      </c>
      <c r="Q420">
        <v>0</v>
      </c>
      <c r="R420">
        <v>2.2727272730000001</v>
      </c>
      <c r="S420">
        <v>22.916666670000001</v>
      </c>
      <c r="T420">
        <v>22.916666670000001</v>
      </c>
    </row>
    <row r="421" spans="1:20" x14ac:dyDescent="0.3">
      <c r="A421">
        <v>420</v>
      </c>
      <c r="B421" t="s">
        <v>201</v>
      </c>
      <c r="C421">
        <v>1998</v>
      </c>
      <c r="D421">
        <v>2</v>
      </c>
      <c r="E421" t="s">
        <v>459</v>
      </c>
      <c r="F421" s="1">
        <v>36107</v>
      </c>
      <c r="G421">
        <v>1</v>
      </c>
      <c r="H421">
        <v>0</v>
      </c>
      <c r="I421">
        <v>1</v>
      </c>
      <c r="J421">
        <v>9</v>
      </c>
      <c r="K421">
        <v>25</v>
      </c>
      <c r="L421">
        <v>12</v>
      </c>
      <c r="M421">
        <v>54</v>
      </c>
      <c r="N421">
        <v>2</v>
      </c>
      <c r="O421">
        <v>21</v>
      </c>
      <c r="P421">
        <v>12</v>
      </c>
      <c r="Q421">
        <v>0</v>
      </c>
      <c r="R421">
        <v>2.4545454549999999</v>
      </c>
      <c r="S421">
        <v>21.71052632</v>
      </c>
      <c r="T421">
        <v>21.71052632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421"/>
  <sheetViews>
    <sheetView tabSelected="1" workbookViewId="0">
      <pane xSplit="9" ySplit="1" topLeftCell="J337" activePane="bottomRight" state="frozen"/>
      <selection pane="topRight" activeCell="J1" sqref="J1"/>
      <selection pane="bottomLeft" activeCell="A2" sqref="A2"/>
      <selection pane="bottomRight" activeCell="F338" sqref="F338"/>
    </sheetView>
  </sheetViews>
  <sheetFormatPr defaultRowHeight="14.4" x14ac:dyDescent="0.3"/>
  <sheetData>
    <row r="1" spans="1:13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769</v>
      </c>
      <c r="K1" t="s">
        <v>770</v>
      </c>
      <c r="L1" t="s">
        <v>460</v>
      </c>
      <c r="M1" t="s">
        <v>461</v>
      </c>
      <c r="N1" t="s">
        <v>462</v>
      </c>
      <c r="O1" t="s">
        <v>463</v>
      </c>
      <c r="P1" t="s">
        <v>464</v>
      </c>
      <c r="Q1" t="s">
        <v>465</v>
      </c>
      <c r="R1" t="s">
        <v>466</v>
      </c>
      <c r="S1" t="s">
        <v>467</v>
      </c>
      <c r="T1" t="s">
        <v>468</v>
      </c>
      <c r="U1" t="s">
        <v>469</v>
      </c>
      <c r="V1" t="s">
        <v>470</v>
      </c>
      <c r="W1" t="s">
        <v>471</v>
      </c>
      <c r="X1" t="s">
        <v>472</v>
      </c>
      <c r="Y1" t="s">
        <v>473</v>
      </c>
      <c r="Z1" t="s">
        <v>474</v>
      </c>
      <c r="AA1" t="s">
        <v>475</v>
      </c>
      <c r="AB1" t="s">
        <v>476</v>
      </c>
      <c r="AC1" t="s">
        <v>477</v>
      </c>
      <c r="AD1" t="s">
        <v>478</v>
      </c>
      <c r="AE1" t="s">
        <v>479</v>
      </c>
      <c r="AF1" t="s">
        <v>480</v>
      </c>
      <c r="AG1" t="s">
        <v>481</v>
      </c>
      <c r="AH1" t="s">
        <v>482</v>
      </c>
      <c r="AI1" t="s">
        <v>483</v>
      </c>
      <c r="AJ1" t="s">
        <v>484</v>
      </c>
      <c r="AK1" t="s">
        <v>486</v>
      </c>
      <c r="AL1" t="s">
        <v>487</v>
      </c>
      <c r="AM1" t="s">
        <v>488</v>
      </c>
      <c r="AN1" t="s">
        <v>489</v>
      </c>
      <c r="AO1" t="s">
        <v>490</v>
      </c>
      <c r="AP1" t="s">
        <v>491</v>
      </c>
      <c r="AQ1" t="s">
        <v>492</v>
      </c>
      <c r="AR1" t="s">
        <v>493</v>
      </c>
      <c r="AS1" t="s">
        <v>494</v>
      </c>
      <c r="AT1" t="s">
        <v>495</v>
      </c>
      <c r="AU1" t="s">
        <v>496</v>
      </c>
      <c r="AV1" t="s">
        <v>497</v>
      </c>
      <c r="AW1" t="s">
        <v>498</v>
      </c>
      <c r="AX1" t="s">
        <v>499</v>
      </c>
      <c r="AY1" t="s">
        <v>500</v>
      </c>
      <c r="AZ1" t="s">
        <v>501</v>
      </c>
      <c r="BA1" t="s">
        <v>502</v>
      </c>
      <c r="BB1" t="s">
        <v>503</v>
      </c>
      <c r="BC1" t="s">
        <v>504</v>
      </c>
      <c r="BD1" t="s">
        <v>505</v>
      </c>
      <c r="BE1" t="s">
        <v>506</v>
      </c>
      <c r="BF1" t="s">
        <v>507</v>
      </c>
      <c r="BG1" t="s">
        <v>508</v>
      </c>
      <c r="BH1" t="s">
        <v>650</v>
      </c>
      <c r="BI1" t="s">
        <v>651</v>
      </c>
      <c r="BJ1" t="s">
        <v>652</v>
      </c>
      <c r="BK1" t="s">
        <v>653</v>
      </c>
      <c r="BL1" t="s">
        <v>654</v>
      </c>
      <c r="BM1" t="s">
        <v>655</v>
      </c>
      <c r="BN1" t="s">
        <v>656</v>
      </c>
      <c r="BO1" t="s">
        <v>657</v>
      </c>
      <c r="BP1" t="s">
        <v>658</v>
      </c>
      <c r="BQ1" t="s">
        <v>659</v>
      </c>
      <c r="BR1" t="s">
        <v>660</v>
      </c>
      <c r="BS1" t="s">
        <v>661</v>
      </c>
      <c r="BT1" t="s">
        <v>662</v>
      </c>
      <c r="BU1" t="s">
        <v>663</v>
      </c>
      <c r="BV1" t="s">
        <v>664</v>
      </c>
      <c r="BW1" t="s">
        <v>665</v>
      </c>
      <c r="BX1" t="s">
        <v>666</v>
      </c>
      <c r="BY1" t="s">
        <v>667</v>
      </c>
      <c r="BZ1" t="s">
        <v>668</v>
      </c>
      <c r="CA1" t="s">
        <v>669</v>
      </c>
      <c r="CB1" t="s">
        <v>670</v>
      </c>
      <c r="CC1" t="s">
        <v>671</v>
      </c>
      <c r="CD1" t="s">
        <v>672</v>
      </c>
      <c r="CE1" t="s">
        <v>673</v>
      </c>
      <c r="CF1" t="s">
        <v>674</v>
      </c>
      <c r="CG1" t="s">
        <v>675</v>
      </c>
      <c r="CH1" t="s">
        <v>676</v>
      </c>
      <c r="CI1" t="s">
        <v>677</v>
      </c>
      <c r="CJ1" t="s">
        <v>678</v>
      </c>
      <c r="CK1" t="s">
        <v>679</v>
      </c>
      <c r="CL1" t="s">
        <v>680</v>
      </c>
      <c r="CM1" t="s">
        <v>681</v>
      </c>
      <c r="CN1" t="s">
        <v>682</v>
      </c>
      <c r="CO1" t="s">
        <v>683</v>
      </c>
      <c r="CP1" t="s">
        <v>684</v>
      </c>
      <c r="CQ1" t="s">
        <v>685</v>
      </c>
      <c r="CR1" t="s">
        <v>686</v>
      </c>
      <c r="CS1" t="s">
        <v>687</v>
      </c>
      <c r="CT1" t="s">
        <v>688</v>
      </c>
      <c r="CU1" t="s">
        <v>689</v>
      </c>
      <c r="CV1" t="s">
        <v>690</v>
      </c>
      <c r="CW1" t="s">
        <v>691</v>
      </c>
      <c r="CX1" t="s">
        <v>692</v>
      </c>
      <c r="CY1" t="s">
        <v>693</v>
      </c>
      <c r="CZ1" t="s">
        <v>694</v>
      </c>
      <c r="DA1" t="s">
        <v>695</v>
      </c>
      <c r="DB1" t="s">
        <v>696</v>
      </c>
      <c r="DC1" t="s">
        <v>697</v>
      </c>
      <c r="DD1" t="s">
        <v>698</v>
      </c>
      <c r="DE1" t="s">
        <v>699</v>
      </c>
      <c r="DF1" t="s">
        <v>700</v>
      </c>
      <c r="DG1" t="s">
        <v>701</v>
      </c>
      <c r="DH1" t="s">
        <v>702</v>
      </c>
      <c r="DI1" t="s">
        <v>703</v>
      </c>
      <c r="DJ1" t="s">
        <v>704</v>
      </c>
      <c r="DK1" t="s">
        <v>705</v>
      </c>
      <c r="DL1" t="s">
        <v>706</v>
      </c>
      <c r="DM1" t="s">
        <v>707</v>
      </c>
      <c r="DN1" t="s">
        <v>708</v>
      </c>
      <c r="DO1" t="s">
        <v>709</v>
      </c>
      <c r="DP1" t="s">
        <v>710</v>
      </c>
      <c r="DQ1" t="s">
        <v>711</v>
      </c>
      <c r="DR1" t="s">
        <v>712</v>
      </c>
      <c r="DS1" t="s">
        <v>713</v>
      </c>
      <c r="DT1" t="s">
        <v>714</v>
      </c>
      <c r="DU1" t="s">
        <v>715</v>
      </c>
      <c r="DV1" t="s">
        <v>716</v>
      </c>
      <c r="DW1" t="s">
        <v>717</v>
      </c>
      <c r="DX1" t="s">
        <v>718</v>
      </c>
      <c r="DY1" t="s">
        <v>719</v>
      </c>
      <c r="DZ1" t="s">
        <v>720</v>
      </c>
      <c r="EA1" t="s">
        <v>721</v>
      </c>
      <c r="EB1" t="s">
        <v>722</v>
      </c>
      <c r="EC1" t="s">
        <v>723</v>
      </c>
      <c r="ED1" t="s">
        <v>724</v>
      </c>
    </row>
    <row r="2" spans="1:134" x14ac:dyDescent="0.3">
      <c r="A2">
        <v>1</v>
      </c>
      <c r="B2" t="s">
        <v>19</v>
      </c>
      <c r="C2">
        <v>1973</v>
      </c>
      <c r="D2">
        <v>2</v>
      </c>
      <c r="E2" t="s">
        <v>20</v>
      </c>
      <c r="F2" s="1">
        <v>26734</v>
      </c>
      <c r="G2">
        <v>1</v>
      </c>
      <c r="H2">
        <v>0</v>
      </c>
      <c r="I2">
        <v>0</v>
      </c>
      <c r="J2">
        <f>SUMSQ(M2:BG2)/SUM(M2:BG2)</f>
        <v>27.386831275720166</v>
      </c>
      <c r="K2">
        <f>AVERAGE(M2:GW2)</f>
        <v>10.125</v>
      </c>
      <c r="L2" t="s">
        <v>511</v>
      </c>
      <c r="M2">
        <v>68</v>
      </c>
      <c r="N2">
        <v>25</v>
      </c>
      <c r="O2">
        <v>4</v>
      </c>
      <c r="P2">
        <v>18</v>
      </c>
      <c r="Q2">
        <v>7</v>
      </c>
      <c r="R2">
        <v>7</v>
      </c>
      <c r="S2">
        <v>4</v>
      </c>
      <c r="T2">
        <v>9</v>
      </c>
      <c r="U2">
        <v>5</v>
      </c>
      <c r="V2">
        <v>5</v>
      </c>
      <c r="W2">
        <v>4</v>
      </c>
      <c r="X2">
        <v>4</v>
      </c>
      <c r="Y2">
        <v>10</v>
      </c>
      <c r="Z2">
        <v>6</v>
      </c>
      <c r="AA2">
        <v>4</v>
      </c>
      <c r="AB2">
        <v>5</v>
      </c>
      <c r="AC2">
        <v>7</v>
      </c>
      <c r="AD2">
        <v>6</v>
      </c>
      <c r="AE2">
        <v>4</v>
      </c>
      <c r="AF2">
        <v>4</v>
      </c>
      <c r="AG2">
        <v>19</v>
      </c>
      <c r="AH2">
        <v>7</v>
      </c>
      <c r="AI2">
        <v>9</v>
      </c>
      <c r="AJ2">
        <v>2</v>
      </c>
    </row>
    <row r="3" spans="1:134" x14ac:dyDescent="0.3">
      <c r="A3">
        <v>2</v>
      </c>
      <c r="B3" t="s">
        <v>19</v>
      </c>
      <c r="C3">
        <v>1983</v>
      </c>
      <c r="D3">
        <v>2</v>
      </c>
      <c r="E3" t="s">
        <v>21</v>
      </c>
      <c r="F3" s="1">
        <v>30619</v>
      </c>
      <c r="G3">
        <v>1</v>
      </c>
      <c r="H3">
        <v>0</v>
      </c>
      <c r="I3">
        <v>0</v>
      </c>
      <c r="J3">
        <f>SUMSQ(M3:BG3)/SUM(M3:BG3)</f>
        <v>27.629921259842519</v>
      </c>
      <c r="K3">
        <f t="shared" ref="K3:K66" si="0">AVERAGE(M3:GW3)</f>
        <v>10.583333333333334</v>
      </c>
      <c r="L3" t="s">
        <v>511</v>
      </c>
      <c r="M3">
        <v>70</v>
      </c>
      <c r="N3">
        <v>25</v>
      </c>
      <c r="O3">
        <v>5</v>
      </c>
      <c r="P3">
        <v>18</v>
      </c>
      <c r="Q3">
        <v>7</v>
      </c>
      <c r="R3">
        <v>7</v>
      </c>
      <c r="S3">
        <v>5</v>
      </c>
      <c r="T3">
        <v>9</v>
      </c>
      <c r="U3">
        <v>5</v>
      </c>
      <c r="V3">
        <v>6</v>
      </c>
      <c r="W3">
        <v>5</v>
      </c>
      <c r="X3">
        <v>5</v>
      </c>
      <c r="Y3">
        <v>10</v>
      </c>
      <c r="Z3">
        <v>7</v>
      </c>
      <c r="AA3">
        <v>5</v>
      </c>
      <c r="AB3">
        <v>5</v>
      </c>
      <c r="AC3">
        <v>7</v>
      </c>
      <c r="AD3">
        <v>6</v>
      </c>
      <c r="AE3">
        <v>5</v>
      </c>
      <c r="AF3">
        <v>5</v>
      </c>
      <c r="AG3">
        <v>19</v>
      </c>
      <c r="AH3">
        <v>7</v>
      </c>
      <c r="AI3">
        <v>9</v>
      </c>
      <c r="AJ3">
        <v>2</v>
      </c>
    </row>
    <row r="4" spans="1:134" x14ac:dyDescent="0.3">
      <c r="A4">
        <v>3</v>
      </c>
      <c r="B4" t="s">
        <v>19</v>
      </c>
      <c r="C4">
        <v>1985</v>
      </c>
      <c r="D4">
        <v>2</v>
      </c>
      <c r="E4" t="s">
        <v>22</v>
      </c>
      <c r="F4" s="1">
        <v>31354</v>
      </c>
      <c r="G4">
        <v>1</v>
      </c>
      <c r="H4">
        <v>0</v>
      </c>
      <c r="I4">
        <v>0</v>
      </c>
      <c r="J4">
        <f>SUMSQ(M4:BG4)/SUM(M4:BG4)</f>
        <v>13.834645669291339</v>
      </c>
      <c r="K4">
        <f t="shared" si="0"/>
        <v>5.291666666666667</v>
      </c>
      <c r="L4" t="s">
        <v>511</v>
      </c>
      <c r="M4">
        <v>35</v>
      </c>
      <c r="N4">
        <v>13</v>
      </c>
      <c r="O4">
        <v>3</v>
      </c>
      <c r="P4">
        <v>9</v>
      </c>
      <c r="Q4">
        <v>3</v>
      </c>
      <c r="R4">
        <v>4</v>
      </c>
      <c r="S4">
        <v>2</v>
      </c>
      <c r="T4">
        <v>5</v>
      </c>
      <c r="U4">
        <v>2</v>
      </c>
      <c r="V4">
        <v>3</v>
      </c>
      <c r="W4">
        <v>3</v>
      </c>
      <c r="X4">
        <v>2</v>
      </c>
      <c r="Y4">
        <v>5</v>
      </c>
      <c r="Z4">
        <v>3</v>
      </c>
      <c r="AA4">
        <v>3</v>
      </c>
      <c r="AB4">
        <v>2</v>
      </c>
      <c r="AC4">
        <v>3</v>
      </c>
      <c r="AD4">
        <v>3</v>
      </c>
      <c r="AE4">
        <v>3</v>
      </c>
      <c r="AF4">
        <v>3</v>
      </c>
      <c r="AG4">
        <v>9</v>
      </c>
      <c r="AH4">
        <v>3</v>
      </c>
      <c r="AI4">
        <v>4</v>
      </c>
      <c r="AJ4">
        <v>2</v>
      </c>
    </row>
    <row r="5" spans="1:134" x14ac:dyDescent="0.3">
      <c r="A5">
        <v>4</v>
      </c>
      <c r="B5" t="s">
        <v>19</v>
      </c>
      <c r="C5">
        <v>1987</v>
      </c>
      <c r="D5">
        <v>2</v>
      </c>
      <c r="E5" t="s">
        <v>23</v>
      </c>
      <c r="F5" s="1">
        <v>32026</v>
      </c>
      <c r="G5">
        <v>1</v>
      </c>
      <c r="H5">
        <v>0</v>
      </c>
      <c r="I5">
        <v>0</v>
      </c>
      <c r="J5">
        <f>SUMSQ(M5:BG5)/SUM(M5:BG5)</f>
        <v>13.881889763779528</v>
      </c>
      <c r="K5">
        <f t="shared" si="0"/>
        <v>5.291666666666667</v>
      </c>
      <c r="L5" t="s">
        <v>511</v>
      </c>
      <c r="M5">
        <v>35</v>
      </c>
      <c r="N5">
        <v>12</v>
      </c>
      <c r="O5">
        <v>2</v>
      </c>
      <c r="P5">
        <v>9</v>
      </c>
      <c r="Q5">
        <v>4</v>
      </c>
      <c r="R5">
        <v>3</v>
      </c>
      <c r="S5">
        <v>3</v>
      </c>
      <c r="T5">
        <v>4</v>
      </c>
      <c r="U5">
        <v>3</v>
      </c>
      <c r="V5">
        <v>3</v>
      </c>
      <c r="W5">
        <v>2</v>
      </c>
      <c r="X5">
        <v>3</v>
      </c>
      <c r="Y5">
        <v>5</v>
      </c>
      <c r="Z5">
        <v>4</v>
      </c>
      <c r="AA5">
        <v>2</v>
      </c>
      <c r="AB5">
        <v>3</v>
      </c>
      <c r="AC5">
        <v>4</v>
      </c>
      <c r="AD5">
        <v>3</v>
      </c>
      <c r="AE5">
        <v>2</v>
      </c>
      <c r="AF5">
        <v>2</v>
      </c>
      <c r="AG5">
        <v>10</v>
      </c>
      <c r="AH5">
        <v>4</v>
      </c>
      <c r="AI5">
        <v>5</v>
      </c>
      <c r="AJ5">
        <v>0</v>
      </c>
    </row>
    <row r="6" spans="1:134" x14ac:dyDescent="0.3">
      <c r="A6">
        <v>5</v>
      </c>
      <c r="B6" t="s">
        <v>19</v>
      </c>
      <c r="C6">
        <v>1989</v>
      </c>
      <c r="D6">
        <v>2</v>
      </c>
      <c r="E6" t="s">
        <v>24</v>
      </c>
      <c r="F6" s="1">
        <v>32642</v>
      </c>
      <c r="G6">
        <v>1</v>
      </c>
      <c r="H6">
        <v>0</v>
      </c>
      <c r="I6">
        <v>0</v>
      </c>
      <c r="J6">
        <f t="shared" ref="J6:J7" si="1">SUMSQ(M6:BG6)/SUM(M6:BG6)</f>
        <v>13.834645669291339</v>
      </c>
      <c r="K6">
        <f t="shared" si="0"/>
        <v>5.291666666666667</v>
      </c>
      <c r="L6" t="s">
        <v>511</v>
      </c>
      <c r="M6">
        <v>35</v>
      </c>
      <c r="N6">
        <v>13</v>
      </c>
      <c r="O6">
        <v>3</v>
      </c>
      <c r="P6">
        <v>9</v>
      </c>
      <c r="Q6">
        <v>3</v>
      </c>
      <c r="R6">
        <v>4</v>
      </c>
      <c r="S6">
        <v>2</v>
      </c>
      <c r="T6">
        <v>5</v>
      </c>
      <c r="U6">
        <v>2</v>
      </c>
      <c r="V6">
        <v>3</v>
      </c>
      <c r="W6">
        <v>3</v>
      </c>
      <c r="X6">
        <v>2</v>
      </c>
      <c r="Y6">
        <v>5</v>
      </c>
      <c r="Z6">
        <v>3</v>
      </c>
      <c r="AA6">
        <v>3</v>
      </c>
      <c r="AB6">
        <v>2</v>
      </c>
      <c r="AC6">
        <v>3</v>
      </c>
      <c r="AD6">
        <v>3</v>
      </c>
      <c r="AE6">
        <v>3</v>
      </c>
      <c r="AF6">
        <v>3</v>
      </c>
      <c r="AG6">
        <v>9</v>
      </c>
      <c r="AH6">
        <v>3</v>
      </c>
      <c r="AI6">
        <v>4</v>
      </c>
      <c r="AJ6">
        <v>2</v>
      </c>
    </row>
    <row r="7" spans="1:134" x14ac:dyDescent="0.3">
      <c r="A7">
        <v>6</v>
      </c>
      <c r="B7" t="s">
        <v>19</v>
      </c>
      <c r="C7">
        <v>1991</v>
      </c>
      <c r="D7">
        <v>2</v>
      </c>
      <c r="E7" t="s">
        <v>25</v>
      </c>
      <c r="F7" s="1">
        <v>33538</v>
      </c>
      <c r="G7">
        <v>1</v>
      </c>
      <c r="H7">
        <v>0</v>
      </c>
      <c r="I7">
        <v>0</v>
      </c>
      <c r="J7">
        <f t="shared" si="1"/>
        <v>13.63076923076923</v>
      </c>
      <c r="K7">
        <f t="shared" si="0"/>
        <v>5.416666666666667</v>
      </c>
      <c r="L7" t="s">
        <v>511</v>
      </c>
      <c r="M7">
        <v>35</v>
      </c>
      <c r="N7">
        <v>12</v>
      </c>
      <c r="O7">
        <v>2</v>
      </c>
      <c r="P7">
        <v>9</v>
      </c>
      <c r="Q7">
        <v>4</v>
      </c>
      <c r="R7">
        <v>3</v>
      </c>
      <c r="S7">
        <v>3</v>
      </c>
      <c r="T7">
        <v>4</v>
      </c>
      <c r="U7">
        <v>3</v>
      </c>
      <c r="V7">
        <v>3</v>
      </c>
      <c r="W7">
        <v>2</v>
      </c>
      <c r="X7">
        <v>3</v>
      </c>
      <c r="Y7">
        <v>5</v>
      </c>
      <c r="Z7">
        <v>4</v>
      </c>
      <c r="AA7">
        <v>2</v>
      </c>
      <c r="AB7">
        <v>3</v>
      </c>
      <c r="AC7">
        <v>4</v>
      </c>
      <c r="AD7">
        <v>3</v>
      </c>
      <c r="AE7">
        <v>2</v>
      </c>
      <c r="AF7">
        <v>2</v>
      </c>
      <c r="AG7">
        <v>10</v>
      </c>
      <c r="AH7">
        <v>4</v>
      </c>
      <c r="AI7">
        <v>5</v>
      </c>
      <c r="AJ7">
        <v>3</v>
      </c>
    </row>
    <row r="8" spans="1:134" x14ac:dyDescent="0.3">
      <c r="A8">
        <v>7</v>
      </c>
      <c r="B8" t="s">
        <v>19</v>
      </c>
      <c r="C8">
        <v>1993</v>
      </c>
      <c r="D8">
        <v>2</v>
      </c>
      <c r="E8" t="s">
        <v>26</v>
      </c>
      <c r="F8" s="1">
        <v>34245</v>
      </c>
      <c r="G8">
        <v>1</v>
      </c>
      <c r="H8">
        <v>0</v>
      </c>
      <c r="I8">
        <v>0</v>
      </c>
      <c r="J8">
        <f t="shared" ref="J8:J9" si="2">SUMSQ(M8:BG8)/SUM(M8:BG8)</f>
        <v>13.834645669291339</v>
      </c>
      <c r="K8">
        <f t="shared" si="0"/>
        <v>5.291666666666667</v>
      </c>
      <c r="L8" t="s">
        <v>511</v>
      </c>
      <c r="M8">
        <v>35</v>
      </c>
      <c r="N8">
        <v>13</v>
      </c>
      <c r="O8">
        <v>3</v>
      </c>
      <c r="P8">
        <v>9</v>
      </c>
      <c r="Q8">
        <v>3</v>
      </c>
      <c r="R8">
        <v>4</v>
      </c>
      <c r="S8">
        <v>2</v>
      </c>
      <c r="T8">
        <v>5</v>
      </c>
      <c r="U8">
        <v>2</v>
      </c>
      <c r="V8">
        <v>3</v>
      </c>
      <c r="W8">
        <v>3</v>
      </c>
      <c r="X8">
        <v>2</v>
      </c>
      <c r="Y8">
        <v>5</v>
      </c>
      <c r="Z8">
        <v>3</v>
      </c>
      <c r="AA8">
        <v>3</v>
      </c>
      <c r="AB8">
        <v>2</v>
      </c>
      <c r="AC8">
        <v>3</v>
      </c>
      <c r="AD8">
        <v>3</v>
      </c>
      <c r="AE8">
        <v>3</v>
      </c>
      <c r="AF8">
        <v>3</v>
      </c>
      <c r="AG8">
        <v>9</v>
      </c>
      <c r="AH8">
        <v>3</v>
      </c>
      <c r="AI8">
        <v>4</v>
      </c>
      <c r="AJ8">
        <v>2</v>
      </c>
    </row>
    <row r="9" spans="1:134" x14ac:dyDescent="0.3">
      <c r="A9">
        <v>8</v>
      </c>
      <c r="B9" t="s">
        <v>19</v>
      </c>
      <c r="C9">
        <v>1995</v>
      </c>
      <c r="D9">
        <v>2</v>
      </c>
      <c r="E9" t="s">
        <v>27</v>
      </c>
      <c r="F9" s="1">
        <v>34833</v>
      </c>
      <c r="G9">
        <v>1</v>
      </c>
      <c r="H9">
        <v>0</v>
      </c>
      <c r="I9">
        <v>0</v>
      </c>
      <c r="J9">
        <f t="shared" si="2"/>
        <v>13.63076923076923</v>
      </c>
      <c r="K9">
        <f t="shared" si="0"/>
        <v>5.416666666666667</v>
      </c>
      <c r="L9" t="s">
        <v>511</v>
      </c>
      <c r="M9">
        <v>35</v>
      </c>
      <c r="N9">
        <v>12</v>
      </c>
      <c r="O9">
        <v>2</v>
      </c>
      <c r="P9">
        <v>9</v>
      </c>
      <c r="Q9">
        <v>4</v>
      </c>
      <c r="R9">
        <v>3</v>
      </c>
      <c r="S9">
        <v>3</v>
      </c>
      <c r="T9">
        <v>4</v>
      </c>
      <c r="U9">
        <v>3</v>
      </c>
      <c r="V9">
        <v>3</v>
      </c>
      <c r="W9">
        <v>2</v>
      </c>
      <c r="X9">
        <v>3</v>
      </c>
      <c r="Y9">
        <v>5</v>
      </c>
      <c r="Z9">
        <v>4</v>
      </c>
      <c r="AA9">
        <v>2</v>
      </c>
      <c r="AB9">
        <v>3</v>
      </c>
      <c r="AC9">
        <v>4</v>
      </c>
      <c r="AD9">
        <v>3</v>
      </c>
      <c r="AE9">
        <v>2</v>
      </c>
      <c r="AF9">
        <v>2</v>
      </c>
      <c r="AG9">
        <v>10</v>
      </c>
      <c r="AH9">
        <v>4</v>
      </c>
      <c r="AI9">
        <v>5</v>
      </c>
      <c r="AJ9">
        <v>3</v>
      </c>
    </row>
    <row r="10" spans="1:134" x14ac:dyDescent="0.3">
      <c r="A10">
        <v>9</v>
      </c>
      <c r="B10" t="s">
        <v>19</v>
      </c>
      <c r="C10">
        <v>1997</v>
      </c>
      <c r="D10">
        <v>2</v>
      </c>
      <c r="E10" t="s">
        <v>28</v>
      </c>
      <c r="F10" s="1">
        <v>35729</v>
      </c>
      <c r="G10">
        <v>1</v>
      </c>
      <c r="H10">
        <v>0</v>
      </c>
      <c r="I10">
        <v>0</v>
      </c>
      <c r="J10">
        <f t="shared" ref="J10:J11" si="3">SUMSQ(M10:BG10)/SUM(M10:BG10)</f>
        <v>13.834645669291339</v>
      </c>
      <c r="K10">
        <f t="shared" si="0"/>
        <v>5.291666666666667</v>
      </c>
      <c r="L10" t="s">
        <v>511</v>
      </c>
      <c r="M10">
        <v>35</v>
      </c>
      <c r="N10">
        <v>13</v>
      </c>
      <c r="O10">
        <v>3</v>
      </c>
      <c r="P10">
        <v>9</v>
      </c>
      <c r="Q10">
        <v>3</v>
      </c>
      <c r="R10">
        <v>4</v>
      </c>
      <c r="S10">
        <v>2</v>
      </c>
      <c r="T10">
        <v>5</v>
      </c>
      <c r="U10">
        <v>2</v>
      </c>
      <c r="V10">
        <v>3</v>
      </c>
      <c r="W10">
        <v>3</v>
      </c>
      <c r="X10">
        <v>2</v>
      </c>
      <c r="Y10">
        <v>5</v>
      </c>
      <c r="Z10">
        <v>3</v>
      </c>
      <c r="AA10">
        <v>3</v>
      </c>
      <c r="AB10">
        <v>2</v>
      </c>
      <c r="AC10">
        <v>3</v>
      </c>
      <c r="AD10">
        <v>3</v>
      </c>
      <c r="AE10">
        <v>3</v>
      </c>
      <c r="AF10">
        <v>3</v>
      </c>
      <c r="AG10">
        <v>9</v>
      </c>
      <c r="AH10">
        <v>3</v>
      </c>
      <c r="AI10">
        <v>4</v>
      </c>
      <c r="AJ10">
        <v>2</v>
      </c>
    </row>
    <row r="11" spans="1:134" x14ac:dyDescent="0.3">
      <c r="A11">
        <v>10</v>
      </c>
      <c r="B11" t="s">
        <v>19</v>
      </c>
      <c r="C11">
        <v>1999</v>
      </c>
      <c r="D11">
        <v>2</v>
      </c>
      <c r="E11" t="s">
        <v>29</v>
      </c>
      <c r="F11" s="1">
        <v>36457</v>
      </c>
      <c r="G11">
        <v>1</v>
      </c>
      <c r="H11">
        <v>0</v>
      </c>
      <c r="I11">
        <v>0</v>
      </c>
      <c r="J11">
        <f t="shared" si="3"/>
        <v>13.63076923076923</v>
      </c>
      <c r="K11">
        <f t="shared" si="0"/>
        <v>5.416666666666667</v>
      </c>
      <c r="L11" t="s">
        <v>511</v>
      </c>
      <c r="M11">
        <v>35</v>
      </c>
      <c r="N11">
        <v>12</v>
      </c>
      <c r="O11">
        <v>2</v>
      </c>
      <c r="P11">
        <v>9</v>
      </c>
      <c r="Q11">
        <v>4</v>
      </c>
      <c r="R11">
        <v>3</v>
      </c>
      <c r="S11">
        <v>3</v>
      </c>
      <c r="T11">
        <v>4</v>
      </c>
      <c r="U11">
        <v>3</v>
      </c>
      <c r="V11">
        <v>3</v>
      </c>
      <c r="W11">
        <v>2</v>
      </c>
      <c r="X11">
        <v>3</v>
      </c>
      <c r="Y11">
        <v>5</v>
      </c>
      <c r="Z11">
        <v>4</v>
      </c>
      <c r="AA11">
        <v>2</v>
      </c>
      <c r="AB11">
        <v>3</v>
      </c>
      <c r="AC11">
        <v>4</v>
      </c>
      <c r="AD11">
        <v>3</v>
      </c>
      <c r="AE11">
        <v>2</v>
      </c>
      <c r="AF11">
        <v>2</v>
      </c>
      <c r="AG11">
        <v>10</v>
      </c>
      <c r="AH11">
        <v>4</v>
      </c>
      <c r="AI11">
        <v>5</v>
      </c>
      <c r="AJ11">
        <v>3</v>
      </c>
    </row>
    <row r="12" spans="1:134" x14ac:dyDescent="0.3">
      <c r="A12">
        <v>11</v>
      </c>
      <c r="B12" t="s">
        <v>19</v>
      </c>
      <c r="C12">
        <v>2001</v>
      </c>
      <c r="D12">
        <v>2</v>
      </c>
      <c r="E12" t="s">
        <v>30</v>
      </c>
      <c r="F12" s="1">
        <v>37178</v>
      </c>
      <c r="G12">
        <v>1</v>
      </c>
      <c r="H12">
        <v>0</v>
      </c>
      <c r="I12">
        <v>0</v>
      </c>
      <c r="J12">
        <f t="shared" ref="J12" si="4">SUMSQ(M12:BG12)/SUM(M12:BG12)</f>
        <v>13.834645669291339</v>
      </c>
      <c r="K12">
        <f t="shared" si="0"/>
        <v>5.291666666666667</v>
      </c>
      <c r="L12" t="s">
        <v>511</v>
      </c>
      <c r="M12">
        <v>35</v>
      </c>
      <c r="N12">
        <v>13</v>
      </c>
      <c r="O12">
        <v>3</v>
      </c>
      <c r="P12">
        <v>9</v>
      </c>
      <c r="Q12">
        <v>3</v>
      </c>
      <c r="R12">
        <v>4</v>
      </c>
      <c r="S12">
        <v>2</v>
      </c>
      <c r="T12">
        <v>5</v>
      </c>
      <c r="U12">
        <v>2</v>
      </c>
      <c r="V12">
        <v>3</v>
      </c>
      <c r="W12">
        <v>3</v>
      </c>
      <c r="X12">
        <v>2</v>
      </c>
      <c r="Y12">
        <v>5</v>
      </c>
      <c r="Z12">
        <v>3</v>
      </c>
      <c r="AA12">
        <v>3</v>
      </c>
      <c r="AB12">
        <v>2</v>
      </c>
      <c r="AC12">
        <v>3</v>
      </c>
      <c r="AD12">
        <v>3</v>
      </c>
      <c r="AE12">
        <v>3</v>
      </c>
      <c r="AF12">
        <v>3</v>
      </c>
      <c r="AG12">
        <v>9</v>
      </c>
      <c r="AH12">
        <v>3</v>
      </c>
      <c r="AI12">
        <v>4</v>
      </c>
      <c r="AJ12">
        <v>2</v>
      </c>
    </row>
    <row r="13" spans="1:134" x14ac:dyDescent="0.3">
      <c r="A13">
        <v>12</v>
      </c>
      <c r="B13" t="s">
        <v>19</v>
      </c>
      <c r="C13">
        <v>2003</v>
      </c>
      <c r="D13">
        <v>2</v>
      </c>
      <c r="E13" t="s">
        <v>31</v>
      </c>
      <c r="F13" s="1">
        <v>37738</v>
      </c>
      <c r="G13">
        <v>1</v>
      </c>
      <c r="H13">
        <v>0</v>
      </c>
      <c r="I13">
        <v>0</v>
      </c>
      <c r="J13">
        <f t="shared" ref="J13" si="5">SUMSQ(M13:BG13)/SUM(M13:BG13)</f>
        <v>13.63076923076923</v>
      </c>
      <c r="K13">
        <f t="shared" si="0"/>
        <v>5.416666666666667</v>
      </c>
      <c r="L13" t="s">
        <v>511</v>
      </c>
      <c r="M13">
        <v>35</v>
      </c>
      <c r="N13">
        <v>12</v>
      </c>
      <c r="O13">
        <v>2</v>
      </c>
      <c r="P13">
        <v>9</v>
      </c>
      <c r="Q13">
        <v>4</v>
      </c>
      <c r="R13">
        <v>3</v>
      </c>
      <c r="S13">
        <v>3</v>
      </c>
      <c r="T13">
        <v>4</v>
      </c>
      <c r="U13">
        <v>3</v>
      </c>
      <c r="V13">
        <v>3</v>
      </c>
      <c r="W13">
        <v>2</v>
      </c>
      <c r="X13">
        <v>3</v>
      </c>
      <c r="Y13">
        <v>5</v>
      </c>
      <c r="Z13">
        <v>4</v>
      </c>
      <c r="AA13">
        <v>2</v>
      </c>
      <c r="AB13">
        <v>3</v>
      </c>
      <c r="AC13">
        <v>4</v>
      </c>
      <c r="AD13">
        <v>3</v>
      </c>
      <c r="AE13">
        <v>2</v>
      </c>
      <c r="AF13">
        <v>2</v>
      </c>
      <c r="AG13">
        <v>10</v>
      </c>
      <c r="AH13">
        <v>4</v>
      </c>
      <c r="AI13">
        <v>3</v>
      </c>
      <c r="AJ13">
        <v>5</v>
      </c>
    </row>
    <row r="14" spans="1:134" x14ac:dyDescent="0.3">
      <c r="A14">
        <v>13</v>
      </c>
      <c r="B14" t="s">
        <v>19</v>
      </c>
      <c r="C14">
        <v>2005</v>
      </c>
      <c r="D14">
        <v>2</v>
      </c>
      <c r="E14" t="s">
        <v>32</v>
      </c>
      <c r="F14" s="1">
        <v>38648</v>
      </c>
      <c r="G14">
        <v>1</v>
      </c>
      <c r="H14">
        <v>0</v>
      </c>
      <c r="I14">
        <v>0</v>
      </c>
      <c r="J14">
        <f t="shared" ref="J14:J15" si="6">SUMSQ(M14:BG14)/SUM(M14:BG14)</f>
        <v>13.834645669291339</v>
      </c>
      <c r="K14">
        <f t="shared" si="0"/>
        <v>5.291666666666667</v>
      </c>
      <c r="L14" t="s">
        <v>509</v>
      </c>
      <c r="M14">
        <v>35</v>
      </c>
      <c r="N14">
        <v>13</v>
      </c>
      <c r="O14">
        <v>3</v>
      </c>
      <c r="P14">
        <v>4</v>
      </c>
      <c r="Q14">
        <v>2</v>
      </c>
      <c r="R14">
        <v>9</v>
      </c>
      <c r="S14">
        <v>3</v>
      </c>
      <c r="T14">
        <v>5</v>
      </c>
      <c r="U14">
        <v>2</v>
      </c>
      <c r="V14">
        <v>3</v>
      </c>
      <c r="W14">
        <v>3</v>
      </c>
      <c r="X14">
        <v>2</v>
      </c>
      <c r="Y14">
        <v>5</v>
      </c>
      <c r="Z14">
        <v>3</v>
      </c>
      <c r="AA14">
        <v>3</v>
      </c>
      <c r="AB14">
        <v>2</v>
      </c>
      <c r="AC14">
        <v>3</v>
      </c>
      <c r="AD14">
        <v>3</v>
      </c>
      <c r="AE14">
        <v>3</v>
      </c>
      <c r="AF14">
        <v>3</v>
      </c>
      <c r="AG14">
        <v>9</v>
      </c>
      <c r="AH14">
        <v>3</v>
      </c>
      <c r="AI14">
        <v>2</v>
      </c>
      <c r="AJ14">
        <v>4</v>
      </c>
    </row>
    <row r="15" spans="1:134" x14ac:dyDescent="0.3">
      <c r="A15">
        <v>14</v>
      </c>
      <c r="B15" t="s">
        <v>19</v>
      </c>
      <c r="C15">
        <v>2007</v>
      </c>
      <c r="D15">
        <v>2</v>
      </c>
      <c r="E15" t="s">
        <v>33</v>
      </c>
      <c r="F15" s="1">
        <v>39383</v>
      </c>
      <c r="G15">
        <v>1</v>
      </c>
      <c r="H15">
        <v>0</v>
      </c>
      <c r="I15">
        <v>0</v>
      </c>
      <c r="J15">
        <f t="shared" si="6"/>
        <v>13.682170542635658</v>
      </c>
      <c r="K15">
        <f t="shared" si="0"/>
        <v>5.375</v>
      </c>
      <c r="L15" t="s">
        <v>509</v>
      </c>
      <c r="M15">
        <v>35</v>
      </c>
      <c r="N15">
        <v>12</v>
      </c>
      <c r="O15">
        <v>2</v>
      </c>
      <c r="P15">
        <v>3</v>
      </c>
      <c r="Q15">
        <v>3</v>
      </c>
      <c r="R15">
        <v>9</v>
      </c>
      <c r="S15">
        <v>3</v>
      </c>
      <c r="T15">
        <v>4</v>
      </c>
      <c r="U15">
        <v>3</v>
      </c>
      <c r="V15">
        <v>3</v>
      </c>
      <c r="W15">
        <v>2</v>
      </c>
      <c r="X15">
        <v>3</v>
      </c>
      <c r="Y15">
        <v>5</v>
      </c>
      <c r="Z15">
        <v>4</v>
      </c>
      <c r="AA15">
        <v>2</v>
      </c>
      <c r="AB15">
        <v>3</v>
      </c>
      <c r="AC15">
        <v>4</v>
      </c>
      <c r="AD15">
        <v>3</v>
      </c>
      <c r="AE15">
        <v>2</v>
      </c>
      <c r="AF15">
        <v>2</v>
      </c>
      <c r="AG15">
        <v>10</v>
      </c>
      <c r="AH15">
        <v>4</v>
      </c>
      <c r="AI15">
        <v>3</v>
      </c>
      <c r="AJ15">
        <v>5</v>
      </c>
    </row>
    <row r="16" spans="1:134" x14ac:dyDescent="0.3">
      <c r="A16">
        <v>15</v>
      </c>
      <c r="B16" t="s">
        <v>19</v>
      </c>
      <c r="C16">
        <v>2009</v>
      </c>
      <c r="D16">
        <v>2</v>
      </c>
      <c r="E16" t="s">
        <v>34</v>
      </c>
      <c r="F16" s="1">
        <v>39992</v>
      </c>
      <c r="G16">
        <v>1</v>
      </c>
      <c r="H16">
        <v>0</v>
      </c>
      <c r="I16">
        <v>0</v>
      </c>
      <c r="J16">
        <f>SUMSQ(M16:BG16)/SUM(M16:BG16)</f>
        <v>13.888888888888889</v>
      </c>
      <c r="K16">
        <f t="shared" si="0"/>
        <v>5.25</v>
      </c>
      <c r="L16" t="s">
        <v>509</v>
      </c>
      <c r="M16">
        <v>35</v>
      </c>
      <c r="N16">
        <v>13</v>
      </c>
      <c r="O16">
        <v>3</v>
      </c>
      <c r="P16">
        <v>4</v>
      </c>
      <c r="Q16">
        <v>2</v>
      </c>
      <c r="R16">
        <v>9</v>
      </c>
      <c r="S16">
        <v>3</v>
      </c>
      <c r="T16">
        <v>5</v>
      </c>
      <c r="U16">
        <v>2</v>
      </c>
      <c r="V16">
        <v>3</v>
      </c>
      <c r="W16">
        <v>3</v>
      </c>
      <c r="X16">
        <v>2</v>
      </c>
      <c r="Y16">
        <v>5</v>
      </c>
      <c r="Z16">
        <v>3</v>
      </c>
      <c r="AA16">
        <v>3</v>
      </c>
      <c r="AB16">
        <v>2</v>
      </c>
      <c r="AC16">
        <v>3</v>
      </c>
      <c r="AD16">
        <v>3</v>
      </c>
      <c r="AE16">
        <v>3</v>
      </c>
      <c r="AF16">
        <v>3</v>
      </c>
      <c r="AG16">
        <v>9</v>
      </c>
      <c r="AH16">
        <v>3</v>
      </c>
      <c r="AI16">
        <v>2</v>
      </c>
      <c r="AJ16">
        <v>3</v>
      </c>
    </row>
    <row r="17" spans="1:39" x14ac:dyDescent="0.3">
      <c r="A17">
        <v>16</v>
      </c>
      <c r="B17" t="s">
        <v>19</v>
      </c>
      <c r="C17">
        <v>2011</v>
      </c>
      <c r="D17">
        <v>2</v>
      </c>
      <c r="E17" t="s">
        <v>35</v>
      </c>
      <c r="F17" s="1">
        <v>40839</v>
      </c>
      <c r="G17">
        <v>1</v>
      </c>
      <c r="H17">
        <v>0</v>
      </c>
      <c r="I17">
        <v>0</v>
      </c>
      <c r="J17">
        <f t="shared" ref="J17" si="7">SUMSQ(M17:BG17)/SUM(M17:BG17)</f>
        <v>13.595419847328245</v>
      </c>
      <c r="K17">
        <f t="shared" si="0"/>
        <v>5.458333333333333</v>
      </c>
      <c r="L17" t="s">
        <v>511</v>
      </c>
      <c r="M17">
        <v>35</v>
      </c>
      <c r="N17">
        <v>12</v>
      </c>
      <c r="O17">
        <v>2</v>
      </c>
      <c r="P17">
        <v>9</v>
      </c>
      <c r="Q17">
        <v>4</v>
      </c>
      <c r="R17">
        <v>3</v>
      </c>
      <c r="S17">
        <v>3</v>
      </c>
      <c r="T17">
        <v>4</v>
      </c>
      <c r="U17">
        <v>3</v>
      </c>
      <c r="V17">
        <v>3</v>
      </c>
      <c r="W17">
        <v>2</v>
      </c>
      <c r="X17">
        <v>3</v>
      </c>
      <c r="Y17">
        <v>5</v>
      </c>
      <c r="Z17">
        <v>5</v>
      </c>
      <c r="AA17">
        <v>2</v>
      </c>
      <c r="AB17">
        <v>3</v>
      </c>
      <c r="AC17">
        <v>4</v>
      </c>
      <c r="AD17">
        <v>3</v>
      </c>
      <c r="AE17">
        <v>2</v>
      </c>
      <c r="AF17">
        <v>2</v>
      </c>
      <c r="AG17">
        <v>10</v>
      </c>
      <c r="AH17">
        <v>4</v>
      </c>
      <c r="AI17">
        <v>3</v>
      </c>
      <c r="AJ17">
        <v>5</v>
      </c>
    </row>
    <row r="18" spans="1:39" x14ac:dyDescent="0.3">
      <c r="A18">
        <v>17</v>
      </c>
      <c r="B18" t="s">
        <v>19</v>
      </c>
      <c r="C18">
        <v>2013</v>
      </c>
      <c r="D18">
        <v>2</v>
      </c>
      <c r="E18" t="s">
        <v>36</v>
      </c>
      <c r="F18" s="1">
        <v>41574</v>
      </c>
      <c r="G18">
        <v>1</v>
      </c>
      <c r="H18">
        <v>0</v>
      </c>
      <c r="I18">
        <v>0</v>
      </c>
      <c r="J18">
        <f t="shared" ref="J18" si="8">SUMSQ(M18:BG18)/SUM(M18:BG18)</f>
        <v>13.834645669291339</v>
      </c>
      <c r="K18">
        <f t="shared" si="0"/>
        <v>5.291666666666667</v>
      </c>
      <c r="L18" t="s">
        <v>511</v>
      </c>
      <c r="M18">
        <v>35</v>
      </c>
      <c r="N18">
        <v>13</v>
      </c>
      <c r="O18">
        <v>3</v>
      </c>
      <c r="P18">
        <v>9</v>
      </c>
      <c r="Q18">
        <v>3</v>
      </c>
      <c r="R18">
        <v>4</v>
      </c>
      <c r="S18">
        <v>2</v>
      </c>
      <c r="T18">
        <v>5</v>
      </c>
      <c r="U18">
        <v>2</v>
      </c>
      <c r="V18">
        <v>3</v>
      </c>
      <c r="W18">
        <v>3</v>
      </c>
      <c r="X18">
        <v>2</v>
      </c>
      <c r="Y18">
        <v>5</v>
      </c>
      <c r="Z18">
        <v>3</v>
      </c>
      <c r="AA18">
        <v>3</v>
      </c>
      <c r="AB18">
        <v>2</v>
      </c>
      <c r="AC18">
        <v>3</v>
      </c>
      <c r="AD18">
        <v>3</v>
      </c>
      <c r="AE18">
        <v>3</v>
      </c>
      <c r="AF18">
        <v>3</v>
      </c>
      <c r="AG18">
        <v>9</v>
      </c>
      <c r="AH18">
        <v>3</v>
      </c>
      <c r="AI18">
        <v>2</v>
      </c>
      <c r="AJ18">
        <v>4</v>
      </c>
    </row>
    <row r="19" spans="1:39" x14ac:dyDescent="0.3">
      <c r="A19">
        <v>18</v>
      </c>
      <c r="B19" t="s">
        <v>37</v>
      </c>
      <c r="C19">
        <v>1979</v>
      </c>
      <c r="D19">
        <v>2</v>
      </c>
      <c r="E19" t="s">
        <v>38</v>
      </c>
      <c r="F19" s="1">
        <v>29037</v>
      </c>
      <c r="G19">
        <v>1</v>
      </c>
      <c r="H19">
        <v>0</v>
      </c>
      <c r="I19">
        <v>0</v>
      </c>
      <c r="J19">
        <f t="shared" ref="J19:J20" si="9">SUMSQ(M19:BG19)/SUM(M19:BG19)</f>
        <v>15.410256410256411</v>
      </c>
      <c r="K19">
        <f t="shared" si="0"/>
        <v>13</v>
      </c>
      <c r="L19" t="s">
        <v>512</v>
      </c>
      <c r="M19">
        <v>12</v>
      </c>
      <c r="N19">
        <v>24</v>
      </c>
      <c r="O19">
        <v>17</v>
      </c>
      <c r="P19">
        <v>9</v>
      </c>
      <c r="Q19">
        <v>18</v>
      </c>
      <c r="R19">
        <v>8</v>
      </c>
      <c r="S19">
        <v>15</v>
      </c>
      <c r="T19">
        <v>8</v>
      </c>
      <c r="U19">
        <v>6</v>
      </c>
    </row>
    <row r="20" spans="1:39" x14ac:dyDescent="0.3">
      <c r="A20">
        <v>19</v>
      </c>
      <c r="B20" t="s">
        <v>37</v>
      </c>
      <c r="C20">
        <v>1980</v>
      </c>
      <c r="D20">
        <v>4</v>
      </c>
      <c r="E20" t="s">
        <v>39</v>
      </c>
      <c r="F20" s="1">
        <v>29401</v>
      </c>
      <c r="G20">
        <v>1</v>
      </c>
      <c r="H20">
        <v>0</v>
      </c>
      <c r="I20">
        <v>0</v>
      </c>
      <c r="J20">
        <f t="shared" si="9"/>
        <v>17.215384615384615</v>
      </c>
      <c r="K20">
        <f t="shared" si="0"/>
        <v>14.444444444444445</v>
      </c>
      <c r="L20" t="s">
        <v>513</v>
      </c>
      <c r="M20">
        <v>13</v>
      </c>
      <c r="N20">
        <v>28</v>
      </c>
      <c r="O20">
        <v>18</v>
      </c>
      <c r="P20">
        <v>10</v>
      </c>
      <c r="Q20">
        <v>19</v>
      </c>
      <c r="R20">
        <v>9</v>
      </c>
      <c r="S20">
        <v>17</v>
      </c>
      <c r="T20">
        <v>9</v>
      </c>
      <c r="U20">
        <v>7</v>
      </c>
    </row>
    <row r="21" spans="1:39" x14ac:dyDescent="0.3">
      <c r="A21">
        <v>20</v>
      </c>
      <c r="B21" t="s">
        <v>37</v>
      </c>
      <c r="C21">
        <v>1985</v>
      </c>
      <c r="D21">
        <v>2</v>
      </c>
      <c r="E21" t="s">
        <v>40</v>
      </c>
      <c r="F21" s="1">
        <v>31242</v>
      </c>
      <c r="G21">
        <v>1</v>
      </c>
      <c r="H21">
        <v>0</v>
      </c>
      <c r="I21">
        <v>0</v>
      </c>
      <c r="J21">
        <f t="shared" ref="J21" si="10">SUMSQ(M21:BG21)/SUM(M21:BG21)</f>
        <v>17.215384615384615</v>
      </c>
      <c r="K21">
        <f t="shared" si="0"/>
        <v>14.444444444444445</v>
      </c>
      <c r="L21" t="s">
        <v>513</v>
      </c>
      <c r="M21">
        <v>13</v>
      </c>
      <c r="N21">
        <v>28</v>
      </c>
      <c r="O21">
        <v>18</v>
      </c>
      <c r="P21">
        <v>10</v>
      </c>
      <c r="Q21">
        <v>19</v>
      </c>
      <c r="R21">
        <v>9</v>
      </c>
      <c r="S21">
        <v>17</v>
      </c>
      <c r="T21">
        <v>9</v>
      </c>
      <c r="U21">
        <v>7</v>
      </c>
    </row>
    <row r="22" spans="1:39" x14ac:dyDescent="0.3">
      <c r="A22">
        <v>21</v>
      </c>
      <c r="B22" t="s">
        <v>37</v>
      </c>
      <c r="C22">
        <v>1989</v>
      </c>
      <c r="D22">
        <v>2</v>
      </c>
      <c r="E22" t="s">
        <v>41</v>
      </c>
      <c r="F22" s="1">
        <v>32635</v>
      </c>
      <c r="G22">
        <v>2</v>
      </c>
      <c r="H22">
        <v>0</v>
      </c>
      <c r="I22">
        <v>0</v>
      </c>
      <c r="J22">
        <f t="shared" ref="J22:J29" si="11">SUMSQ(M22:BG22)/SUM(M22:BG22)</f>
        <v>17.065040650406505</v>
      </c>
      <c r="K22">
        <f t="shared" si="0"/>
        <v>13.666666666666666</v>
      </c>
      <c r="L22" t="s">
        <v>485</v>
      </c>
      <c r="M22">
        <v>3</v>
      </c>
      <c r="N22">
        <v>13</v>
      </c>
      <c r="O22">
        <v>15</v>
      </c>
      <c r="P22">
        <v>28</v>
      </c>
      <c r="Q22">
        <v>10</v>
      </c>
      <c r="R22">
        <v>9</v>
      </c>
      <c r="S22">
        <v>19</v>
      </c>
      <c r="T22">
        <v>17</v>
      </c>
      <c r="U22">
        <v>9</v>
      </c>
    </row>
    <row r="23" spans="1:39" x14ac:dyDescent="0.3">
      <c r="A23">
        <v>22</v>
      </c>
      <c r="B23" t="s">
        <v>37</v>
      </c>
      <c r="C23">
        <v>1993</v>
      </c>
      <c r="D23">
        <v>2</v>
      </c>
      <c r="E23" t="s">
        <v>42</v>
      </c>
      <c r="F23" s="1">
        <v>34126</v>
      </c>
      <c r="G23">
        <v>3</v>
      </c>
      <c r="H23">
        <v>0</v>
      </c>
      <c r="I23">
        <v>0</v>
      </c>
      <c r="J23">
        <f t="shared" si="11"/>
        <v>17.215384615384615</v>
      </c>
      <c r="K23">
        <f t="shared" si="0"/>
        <v>14.444444444444445</v>
      </c>
      <c r="L23" t="s">
        <v>485</v>
      </c>
      <c r="M23">
        <v>9</v>
      </c>
      <c r="N23">
        <v>13</v>
      </c>
      <c r="O23">
        <v>18</v>
      </c>
      <c r="P23">
        <v>28</v>
      </c>
      <c r="Q23">
        <v>10</v>
      </c>
      <c r="R23">
        <v>7</v>
      </c>
      <c r="S23">
        <v>19</v>
      </c>
      <c r="T23">
        <v>17</v>
      </c>
      <c r="U23">
        <v>9</v>
      </c>
    </row>
    <row r="24" spans="1:39" x14ac:dyDescent="0.3">
      <c r="A24">
        <v>23</v>
      </c>
      <c r="B24" t="s">
        <v>37</v>
      </c>
      <c r="C24">
        <v>1997</v>
      </c>
      <c r="D24">
        <v>2</v>
      </c>
      <c r="E24" t="s">
        <v>43</v>
      </c>
      <c r="F24" s="1">
        <v>35582</v>
      </c>
      <c r="G24">
        <v>4</v>
      </c>
      <c r="H24">
        <v>0</v>
      </c>
      <c r="I24">
        <v>0</v>
      </c>
      <c r="J24">
        <f t="shared" si="11"/>
        <v>18.476923076923075</v>
      </c>
      <c r="K24">
        <f t="shared" si="0"/>
        <v>14.444444444444445</v>
      </c>
      <c r="L24" s="4" t="s">
        <v>513</v>
      </c>
      <c r="M24">
        <f>5+6</f>
        <v>11</v>
      </c>
      <c r="N24">
        <f>15+16</f>
        <v>31</v>
      </c>
      <c r="O24">
        <f>9+9</f>
        <v>18</v>
      </c>
      <c r="P24">
        <f>5+5</f>
        <v>10</v>
      </c>
      <c r="Q24">
        <f>7+8</f>
        <v>15</v>
      </c>
      <c r="R24">
        <f>4+5</f>
        <v>9</v>
      </c>
      <c r="S24">
        <f>11+11</f>
        <v>22</v>
      </c>
      <c r="T24">
        <f>4+5</f>
        <v>9</v>
      </c>
      <c r="U24">
        <f>2+3</f>
        <v>5</v>
      </c>
    </row>
    <row r="25" spans="1:39" x14ac:dyDescent="0.3">
      <c r="A25">
        <v>24</v>
      </c>
      <c r="B25" t="s">
        <v>37</v>
      </c>
      <c r="C25">
        <v>2002</v>
      </c>
      <c r="D25">
        <v>2</v>
      </c>
      <c r="E25" t="s">
        <v>44</v>
      </c>
      <c r="F25" s="1">
        <v>37437</v>
      </c>
      <c r="G25">
        <v>4</v>
      </c>
      <c r="H25">
        <v>0</v>
      </c>
      <c r="I25">
        <v>0</v>
      </c>
      <c r="J25">
        <f t="shared" si="11"/>
        <v>18.476923076923075</v>
      </c>
      <c r="K25">
        <f t="shared" si="0"/>
        <v>14.444444444444445</v>
      </c>
      <c r="L25" t="s">
        <v>513</v>
      </c>
      <c r="M25">
        <f>5+6</f>
        <v>11</v>
      </c>
      <c r="N25">
        <f>15+16</f>
        <v>31</v>
      </c>
      <c r="O25">
        <f>9+9</f>
        <v>18</v>
      </c>
      <c r="P25">
        <f>5+5</f>
        <v>10</v>
      </c>
      <c r="Q25">
        <f>7+8</f>
        <v>15</v>
      </c>
      <c r="R25">
        <f>4+5</f>
        <v>9</v>
      </c>
      <c r="S25">
        <f>11+11</f>
        <v>22</v>
      </c>
      <c r="T25">
        <f>4+5</f>
        <v>9</v>
      </c>
      <c r="U25">
        <f>2+3</f>
        <v>5</v>
      </c>
    </row>
    <row r="26" spans="1:39" x14ac:dyDescent="0.3">
      <c r="A26">
        <v>25</v>
      </c>
      <c r="B26" t="s">
        <v>37</v>
      </c>
      <c r="C26">
        <v>2005</v>
      </c>
      <c r="D26">
        <v>2</v>
      </c>
      <c r="E26" t="s">
        <v>45</v>
      </c>
      <c r="F26" s="1">
        <v>38704</v>
      </c>
      <c r="G26">
        <v>4</v>
      </c>
      <c r="H26">
        <v>0</v>
      </c>
      <c r="I26">
        <v>0</v>
      </c>
      <c r="J26">
        <f t="shared" si="11"/>
        <v>18.553846153846155</v>
      </c>
      <c r="K26">
        <f t="shared" si="0"/>
        <v>14.444444444444445</v>
      </c>
      <c r="L26" t="s">
        <v>513</v>
      </c>
      <c r="M26">
        <f>5+6</f>
        <v>11</v>
      </c>
      <c r="N26">
        <f>14+15</f>
        <v>29</v>
      </c>
      <c r="O26">
        <f>9+10</f>
        <v>19</v>
      </c>
      <c r="P26">
        <f>4+5</f>
        <v>9</v>
      </c>
      <c r="Q26">
        <f>6+8</f>
        <v>14</v>
      </c>
      <c r="R26">
        <f>4+5</f>
        <v>9</v>
      </c>
      <c r="S26">
        <f>12+13</f>
        <v>25</v>
      </c>
      <c r="T26">
        <f>4+5</f>
        <v>9</v>
      </c>
      <c r="U26">
        <f>2+3</f>
        <v>5</v>
      </c>
    </row>
    <row r="27" spans="1:39" x14ac:dyDescent="0.3">
      <c r="A27">
        <v>26</v>
      </c>
      <c r="B27" t="s">
        <v>37</v>
      </c>
      <c r="C27">
        <v>2009</v>
      </c>
      <c r="D27">
        <v>2</v>
      </c>
      <c r="E27" t="s">
        <v>46</v>
      </c>
      <c r="F27" s="1">
        <v>40153</v>
      </c>
      <c r="G27">
        <v>4</v>
      </c>
      <c r="H27">
        <v>0</v>
      </c>
      <c r="I27">
        <v>0</v>
      </c>
      <c r="J27">
        <f t="shared" si="11"/>
        <v>17.959349593495936</v>
      </c>
      <c r="K27">
        <f t="shared" si="0"/>
        <v>13.666666666666666</v>
      </c>
      <c r="L27" t="s">
        <v>515</v>
      </c>
      <c r="M27">
        <f>5+6</f>
        <v>11</v>
      </c>
      <c r="N27">
        <f>13+15</f>
        <v>28</v>
      </c>
      <c r="O27">
        <f>8+10</f>
        <v>18</v>
      </c>
      <c r="P27">
        <f>3+5</f>
        <v>8</v>
      </c>
      <c r="Q27">
        <f>6+8</f>
        <v>14</v>
      </c>
      <c r="R27">
        <f>3+5</f>
        <v>8</v>
      </c>
      <c r="S27">
        <f>11+13</f>
        <v>24</v>
      </c>
      <c r="T27">
        <f>3+5</f>
        <v>8</v>
      </c>
      <c r="U27">
        <f>1+3</f>
        <v>4</v>
      </c>
    </row>
    <row r="28" spans="1:39" x14ac:dyDescent="0.3">
      <c r="A28">
        <v>27</v>
      </c>
      <c r="B28" t="s">
        <v>37</v>
      </c>
      <c r="C28">
        <v>2014</v>
      </c>
      <c r="D28">
        <v>2</v>
      </c>
      <c r="E28" t="s">
        <v>47</v>
      </c>
      <c r="F28" s="1">
        <v>41924</v>
      </c>
      <c r="G28">
        <v>4</v>
      </c>
      <c r="H28">
        <v>0</v>
      </c>
      <c r="I28">
        <v>0</v>
      </c>
      <c r="J28">
        <f t="shared" si="11"/>
        <v>19.276923076923076</v>
      </c>
      <c r="K28">
        <f t="shared" si="0"/>
        <v>14.444444444444445</v>
      </c>
      <c r="L28" s="4" t="s">
        <v>514</v>
      </c>
      <c r="M28">
        <f>15+14</f>
        <v>29</v>
      </c>
      <c r="N28">
        <f>15+13</f>
        <v>28</v>
      </c>
      <c r="O28">
        <f>10+9</f>
        <v>19</v>
      </c>
      <c r="P28">
        <f>7+6</f>
        <v>13</v>
      </c>
      <c r="Q28">
        <f>5+5</f>
        <v>10</v>
      </c>
      <c r="R28">
        <f>5+4</f>
        <v>9</v>
      </c>
      <c r="S28">
        <f>5+4</f>
        <v>9</v>
      </c>
      <c r="T28">
        <f>5+3</f>
        <v>8</v>
      </c>
      <c r="U28">
        <f>2+3</f>
        <v>5</v>
      </c>
    </row>
    <row r="29" spans="1:39" x14ac:dyDescent="0.3">
      <c r="A29">
        <v>28</v>
      </c>
      <c r="B29" t="s">
        <v>48</v>
      </c>
      <c r="C29">
        <v>1982</v>
      </c>
      <c r="D29">
        <v>4</v>
      </c>
      <c r="E29" t="s">
        <v>49</v>
      </c>
      <c r="F29" s="1">
        <v>30270</v>
      </c>
      <c r="G29">
        <v>1</v>
      </c>
      <c r="H29">
        <v>0</v>
      </c>
      <c r="I29">
        <v>0</v>
      </c>
      <c r="J29">
        <f t="shared" si="11"/>
        <v>32.085594989561585</v>
      </c>
      <c r="K29">
        <f t="shared" si="0"/>
        <v>19.16</v>
      </c>
      <c r="L29" t="s">
        <v>516</v>
      </c>
      <c r="M29">
        <v>8</v>
      </c>
      <c r="N29">
        <v>8</v>
      </c>
      <c r="O29">
        <v>4</v>
      </c>
      <c r="P29">
        <v>8</v>
      </c>
      <c r="Q29">
        <v>39</v>
      </c>
      <c r="R29">
        <v>22</v>
      </c>
      <c r="T29">
        <v>9</v>
      </c>
      <c r="U29">
        <v>16</v>
      </c>
      <c r="V29">
        <v>17</v>
      </c>
      <c r="W29">
        <v>8</v>
      </c>
      <c r="X29">
        <v>8</v>
      </c>
      <c r="Y29">
        <v>54</v>
      </c>
      <c r="Z29">
        <v>15</v>
      </c>
      <c r="AA29">
        <v>12</v>
      </c>
      <c r="AB29">
        <v>34</v>
      </c>
      <c r="AC29">
        <v>26</v>
      </c>
      <c r="AD29">
        <v>9</v>
      </c>
      <c r="AE29">
        <v>46</v>
      </c>
      <c r="AF29">
        <v>8</v>
      </c>
      <c r="AG29">
        <v>32</v>
      </c>
      <c r="AH29">
        <v>8</v>
      </c>
      <c r="AI29">
        <v>4</v>
      </c>
      <c r="AJ29">
        <v>16</v>
      </c>
      <c r="AK29">
        <v>60</v>
      </c>
      <c r="AL29">
        <v>8</v>
      </c>
    </row>
    <row r="30" spans="1:39" x14ac:dyDescent="0.3">
      <c r="A30">
        <v>29</v>
      </c>
      <c r="B30" t="s">
        <v>48</v>
      </c>
      <c r="C30">
        <v>1986</v>
      </c>
      <c r="D30">
        <v>2</v>
      </c>
      <c r="E30" t="s">
        <v>50</v>
      </c>
      <c r="F30" s="1">
        <v>31731</v>
      </c>
      <c r="G30">
        <v>1</v>
      </c>
      <c r="H30">
        <v>0</v>
      </c>
      <c r="I30">
        <v>0</v>
      </c>
      <c r="J30">
        <f t="shared" ref="J30" si="12">SUMSQ(M30:BG30)/SUM(M30:BG30)</f>
        <v>31.094455852156056</v>
      </c>
      <c r="K30">
        <f t="shared" si="0"/>
        <v>18.73076923076923</v>
      </c>
      <c r="L30" t="s">
        <v>516</v>
      </c>
      <c r="M30">
        <v>8</v>
      </c>
      <c r="N30">
        <v>9</v>
      </c>
      <c r="O30">
        <v>4</v>
      </c>
      <c r="P30">
        <v>8</v>
      </c>
      <c r="Q30">
        <v>39</v>
      </c>
      <c r="R30">
        <v>22</v>
      </c>
      <c r="S30">
        <v>8</v>
      </c>
      <c r="T30">
        <v>10</v>
      </c>
      <c r="U30">
        <v>17</v>
      </c>
      <c r="V30">
        <v>18</v>
      </c>
      <c r="W30">
        <v>8</v>
      </c>
      <c r="X30">
        <v>8</v>
      </c>
      <c r="Y30">
        <v>53</v>
      </c>
      <c r="Z30">
        <v>17</v>
      </c>
      <c r="AA30">
        <v>12</v>
      </c>
      <c r="AB30">
        <v>30</v>
      </c>
      <c r="AC30">
        <v>25</v>
      </c>
      <c r="AD30">
        <v>10</v>
      </c>
      <c r="AE30">
        <v>46</v>
      </c>
      <c r="AF30">
        <v>8</v>
      </c>
      <c r="AG30">
        <v>31</v>
      </c>
      <c r="AH30">
        <v>8</v>
      </c>
      <c r="AI30">
        <v>4</v>
      </c>
      <c r="AJ30">
        <v>16</v>
      </c>
      <c r="AK30">
        <v>60</v>
      </c>
      <c r="AL30">
        <v>8</v>
      </c>
    </row>
    <row r="31" spans="1:39" x14ac:dyDescent="0.3">
      <c r="A31">
        <v>30</v>
      </c>
      <c r="B31" t="s">
        <v>48</v>
      </c>
      <c r="C31">
        <v>1990</v>
      </c>
      <c r="D31">
        <v>2</v>
      </c>
      <c r="E31" t="s">
        <v>51</v>
      </c>
      <c r="F31" s="1">
        <v>33149</v>
      </c>
      <c r="G31">
        <v>2</v>
      </c>
      <c r="H31">
        <v>0</v>
      </c>
      <c r="I31">
        <v>0</v>
      </c>
      <c r="J31">
        <f t="shared" ref="J31" si="13">SUMSQ(M31:BG31)/SUM(M31:BG31)</f>
        <v>30.423459244532804</v>
      </c>
      <c r="K31">
        <f t="shared" si="0"/>
        <v>18.62962962962963</v>
      </c>
      <c r="L31" t="s">
        <v>516</v>
      </c>
      <c r="M31">
        <v>8</v>
      </c>
      <c r="N31">
        <v>9</v>
      </c>
      <c r="O31">
        <v>8</v>
      </c>
      <c r="P31">
        <v>8</v>
      </c>
      <c r="Q31">
        <v>39</v>
      </c>
      <c r="R31">
        <v>22</v>
      </c>
      <c r="S31">
        <v>8</v>
      </c>
      <c r="T31">
        <v>10</v>
      </c>
      <c r="U31">
        <v>17</v>
      </c>
      <c r="V31">
        <v>18</v>
      </c>
      <c r="W31">
        <v>8</v>
      </c>
      <c r="X31">
        <v>8</v>
      </c>
      <c r="Y31">
        <v>53</v>
      </c>
      <c r="Z31">
        <v>17</v>
      </c>
      <c r="AA31">
        <v>12</v>
      </c>
      <c r="AB31">
        <v>30</v>
      </c>
      <c r="AC31">
        <v>25</v>
      </c>
      <c r="AD31">
        <v>10</v>
      </c>
      <c r="AE31">
        <v>46</v>
      </c>
      <c r="AF31">
        <v>8</v>
      </c>
      <c r="AG31">
        <v>31</v>
      </c>
      <c r="AH31">
        <v>8</v>
      </c>
      <c r="AI31">
        <v>8</v>
      </c>
      <c r="AJ31">
        <v>16</v>
      </c>
      <c r="AK31">
        <v>60</v>
      </c>
      <c r="AL31">
        <v>8</v>
      </c>
      <c r="AM31">
        <v>8</v>
      </c>
    </row>
    <row r="32" spans="1:39" x14ac:dyDescent="0.3">
      <c r="A32">
        <v>31</v>
      </c>
      <c r="B32" t="s">
        <v>48</v>
      </c>
      <c r="C32">
        <v>1994</v>
      </c>
      <c r="D32">
        <v>2</v>
      </c>
      <c r="E32" t="s">
        <v>52</v>
      </c>
      <c r="F32" s="1">
        <v>34610</v>
      </c>
      <c r="G32">
        <v>2</v>
      </c>
      <c r="H32">
        <v>0</v>
      </c>
      <c r="I32">
        <v>0</v>
      </c>
      <c r="J32">
        <f t="shared" ref="J32:J36" si="14">SUMSQ(M32:BG32)/SUM(M32:BG32)</f>
        <v>30.423459244532804</v>
      </c>
      <c r="K32">
        <f t="shared" si="0"/>
        <v>18.62962962962963</v>
      </c>
      <c r="L32" t="s">
        <v>516</v>
      </c>
      <c r="M32">
        <v>8</v>
      </c>
      <c r="N32">
        <v>9</v>
      </c>
      <c r="O32">
        <v>8</v>
      </c>
      <c r="P32">
        <v>8</v>
      </c>
      <c r="Q32">
        <v>39</v>
      </c>
      <c r="R32">
        <v>22</v>
      </c>
      <c r="S32">
        <v>8</v>
      </c>
      <c r="T32">
        <v>10</v>
      </c>
      <c r="U32">
        <v>17</v>
      </c>
      <c r="V32">
        <v>18</v>
      </c>
      <c r="W32">
        <v>8</v>
      </c>
      <c r="X32">
        <v>8</v>
      </c>
      <c r="Y32">
        <v>53</v>
      </c>
      <c r="Z32">
        <v>17</v>
      </c>
      <c r="AA32">
        <v>12</v>
      </c>
      <c r="AB32">
        <v>30</v>
      </c>
      <c r="AC32">
        <v>25</v>
      </c>
      <c r="AD32">
        <v>10</v>
      </c>
      <c r="AE32">
        <v>46</v>
      </c>
      <c r="AF32">
        <v>8</v>
      </c>
      <c r="AG32">
        <v>31</v>
      </c>
      <c r="AH32">
        <v>8</v>
      </c>
      <c r="AI32">
        <v>8</v>
      </c>
      <c r="AJ32">
        <v>16</v>
      </c>
      <c r="AK32">
        <v>60</v>
      </c>
      <c r="AL32">
        <v>8</v>
      </c>
      <c r="AM32">
        <v>8</v>
      </c>
    </row>
    <row r="33" spans="1:72" x14ac:dyDescent="0.3">
      <c r="A33">
        <v>32</v>
      </c>
      <c r="B33" t="s">
        <v>48</v>
      </c>
      <c r="C33">
        <v>1998</v>
      </c>
      <c r="D33">
        <v>2</v>
      </c>
      <c r="E33" t="s">
        <v>53</v>
      </c>
      <c r="F33" s="1">
        <v>36072</v>
      </c>
      <c r="G33">
        <v>2</v>
      </c>
      <c r="H33">
        <v>0</v>
      </c>
      <c r="I33">
        <v>0</v>
      </c>
      <c r="J33">
        <f t="shared" si="14"/>
        <v>30.044642857142858</v>
      </c>
      <c r="K33">
        <f t="shared" si="0"/>
        <v>16.592592592592592</v>
      </c>
      <c r="L33" t="s">
        <v>517</v>
      </c>
      <c r="M33" s="3">
        <v>6</v>
      </c>
      <c r="N33" s="3">
        <v>8</v>
      </c>
      <c r="O33" s="3">
        <v>7</v>
      </c>
      <c r="P33" s="3">
        <v>6</v>
      </c>
      <c r="Q33" s="3">
        <v>37</v>
      </c>
      <c r="R33" s="3">
        <v>20</v>
      </c>
      <c r="S33" s="3">
        <v>7</v>
      </c>
      <c r="T33" s="3">
        <v>8</v>
      </c>
      <c r="U33" s="3">
        <v>15</v>
      </c>
      <c r="V33" s="3">
        <v>16</v>
      </c>
      <c r="W33" s="3">
        <v>48</v>
      </c>
      <c r="X33" s="3">
        <v>6</v>
      </c>
      <c r="Y33" s="3">
        <v>7</v>
      </c>
      <c r="Z33" s="3">
        <v>13</v>
      </c>
      <c r="AA33" s="3">
        <v>11</v>
      </c>
      <c r="AB33" s="3">
        <v>23</v>
      </c>
      <c r="AC33" s="3">
        <v>9</v>
      </c>
      <c r="AD33" s="3">
        <v>26</v>
      </c>
      <c r="AE33" s="3">
        <v>40</v>
      </c>
      <c r="AF33" s="3">
        <v>6</v>
      </c>
      <c r="AG33" s="3">
        <v>5</v>
      </c>
      <c r="AH33" s="3">
        <v>6</v>
      </c>
      <c r="AI33" s="3">
        <v>28</v>
      </c>
      <c r="AJ33" s="3">
        <v>13</v>
      </c>
      <c r="AK33" s="3">
        <v>6</v>
      </c>
      <c r="AL33" s="3">
        <v>65</v>
      </c>
      <c r="AM33" s="3">
        <v>6</v>
      </c>
    </row>
    <row r="34" spans="1:72" x14ac:dyDescent="0.3">
      <c r="A34">
        <v>33</v>
      </c>
      <c r="B34" t="s">
        <v>48</v>
      </c>
      <c r="C34">
        <v>2002</v>
      </c>
      <c r="D34">
        <v>2</v>
      </c>
      <c r="E34" t="s">
        <v>54</v>
      </c>
      <c r="F34" s="1">
        <v>37535</v>
      </c>
      <c r="G34">
        <v>2</v>
      </c>
      <c r="H34">
        <v>0</v>
      </c>
      <c r="I34">
        <v>0</v>
      </c>
      <c r="J34">
        <f t="shared" si="14"/>
        <v>30.044642857142858</v>
      </c>
      <c r="K34">
        <f t="shared" si="0"/>
        <v>16.592592592592592</v>
      </c>
      <c r="L34" t="s">
        <v>518</v>
      </c>
      <c r="M34" s="3">
        <v>6</v>
      </c>
      <c r="N34" s="3">
        <v>8</v>
      </c>
      <c r="O34" s="3">
        <v>7</v>
      </c>
      <c r="P34" s="3">
        <v>6</v>
      </c>
      <c r="Q34" s="3">
        <v>37</v>
      </c>
      <c r="R34" s="3">
        <v>20</v>
      </c>
      <c r="S34" s="3">
        <v>7</v>
      </c>
      <c r="T34" s="3">
        <v>8</v>
      </c>
      <c r="U34" s="3">
        <v>15</v>
      </c>
      <c r="V34" s="3">
        <v>16</v>
      </c>
      <c r="W34" s="3">
        <v>48</v>
      </c>
      <c r="X34" s="3">
        <v>6</v>
      </c>
      <c r="Y34" s="3">
        <v>7</v>
      </c>
      <c r="Z34" s="3">
        <v>13</v>
      </c>
      <c r="AA34" s="3">
        <v>11</v>
      </c>
      <c r="AB34" s="3">
        <v>23</v>
      </c>
      <c r="AC34" s="3">
        <v>9</v>
      </c>
      <c r="AD34" s="3">
        <v>26</v>
      </c>
      <c r="AE34" s="3">
        <v>40</v>
      </c>
      <c r="AF34" s="3">
        <v>6</v>
      </c>
      <c r="AG34" s="3">
        <v>5</v>
      </c>
      <c r="AH34" s="3">
        <v>6</v>
      </c>
      <c r="AI34" s="3">
        <v>28</v>
      </c>
      <c r="AJ34" s="3">
        <v>13</v>
      </c>
      <c r="AK34" s="3">
        <v>6</v>
      </c>
      <c r="AL34" s="3">
        <v>65</v>
      </c>
      <c r="AM34" s="3">
        <v>6</v>
      </c>
    </row>
    <row r="35" spans="1:72" x14ac:dyDescent="0.3">
      <c r="A35">
        <v>34</v>
      </c>
      <c r="B35" t="s">
        <v>48</v>
      </c>
      <c r="C35">
        <v>2006</v>
      </c>
      <c r="D35">
        <v>2</v>
      </c>
      <c r="E35" t="s">
        <v>55</v>
      </c>
      <c r="F35" s="1">
        <v>38991</v>
      </c>
      <c r="G35">
        <v>2</v>
      </c>
      <c r="H35">
        <v>0</v>
      </c>
      <c r="I35">
        <v>0</v>
      </c>
      <c r="J35">
        <f t="shared" si="14"/>
        <v>32.364522417153999</v>
      </c>
      <c r="K35">
        <f t="shared" si="0"/>
        <v>19</v>
      </c>
      <c r="L35" t="s">
        <v>519</v>
      </c>
      <c r="M35">
        <v>8</v>
      </c>
      <c r="N35">
        <v>9</v>
      </c>
      <c r="O35">
        <v>8</v>
      </c>
      <c r="P35">
        <v>8</v>
      </c>
      <c r="Q35">
        <v>39</v>
      </c>
      <c r="R35">
        <v>22</v>
      </c>
      <c r="S35">
        <v>8</v>
      </c>
      <c r="T35">
        <v>10</v>
      </c>
      <c r="U35">
        <v>17</v>
      </c>
      <c r="V35">
        <v>18</v>
      </c>
      <c r="W35">
        <v>8</v>
      </c>
      <c r="X35">
        <v>8</v>
      </c>
      <c r="Y35">
        <v>53</v>
      </c>
      <c r="Z35">
        <v>17</v>
      </c>
      <c r="AA35">
        <v>12</v>
      </c>
      <c r="AB35">
        <v>30</v>
      </c>
      <c r="AC35">
        <v>25</v>
      </c>
      <c r="AD35">
        <v>10</v>
      </c>
      <c r="AE35">
        <v>46</v>
      </c>
      <c r="AF35">
        <v>8</v>
      </c>
      <c r="AG35">
        <v>31</v>
      </c>
      <c r="AH35">
        <v>8</v>
      </c>
      <c r="AI35">
        <v>8</v>
      </c>
      <c r="AJ35">
        <v>16</v>
      </c>
      <c r="AK35">
        <v>70</v>
      </c>
      <c r="AL35">
        <v>8</v>
      </c>
      <c r="AM35">
        <v>8</v>
      </c>
    </row>
    <row r="36" spans="1:72" x14ac:dyDescent="0.3">
      <c r="A36">
        <v>35</v>
      </c>
      <c r="B36" t="s">
        <v>48</v>
      </c>
      <c r="C36">
        <v>2010</v>
      </c>
      <c r="D36">
        <v>2</v>
      </c>
      <c r="E36" t="s">
        <v>56</v>
      </c>
      <c r="F36" s="1">
        <v>40454</v>
      </c>
      <c r="G36">
        <v>2</v>
      </c>
      <c r="H36">
        <v>0</v>
      </c>
      <c r="I36">
        <v>0</v>
      </c>
      <c r="J36">
        <f t="shared" si="14"/>
        <v>32.364522417153999</v>
      </c>
      <c r="K36">
        <f t="shared" si="0"/>
        <v>19</v>
      </c>
      <c r="L36" t="s">
        <v>520</v>
      </c>
      <c r="M36">
        <v>8</v>
      </c>
      <c r="N36">
        <v>9</v>
      </c>
      <c r="O36">
        <v>8</v>
      </c>
      <c r="P36">
        <v>8</v>
      </c>
      <c r="Q36">
        <v>39</v>
      </c>
      <c r="R36">
        <v>22</v>
      </c>
      <c r="S36">
        <v>8</v>
      </c>
      <c r="T36">
        <v>10</v>
      </c>
      <c r="U36">
        <v>17</v>
      </c>
      <c r="V36">
        <v>18</v>
      </c>
      <c r="W36">
        <v>8</v>
      </c>
      <c r="X36">
        <v>8</v>
      </c>
      <c r="Y36">
        <v>53</v>
      </c>
      <c r="Z36">
        <v>17</v>
      </c>
      <c r="AA36">
        <v>12</v>
      </c>
      <c r="AB36">
        <v>30</v>
      </c>
      <c r="AC36">
        <v>25</v>
      </c>
      <c r="AD36">
        <v>10</v>
      </c>
      <c r="AE36">
        <v>46</v>
      </c>
      <c r="AF36">
        <v>8</v>
      </c>
      <c r="AG36">
        <v>31</v>
      </c>
      <c r="AH36">
        <v>8</v>
      </c>
      <c r="AI36">
        <v>8</v>
      </c>
      <c r="AJ36">
        <v>16</v>
      </c>
      <c r="AK36">
        <v>70</v>
      </c>
      <c r="AL36">
        <v>8</v>
      </c>
      <c r="AM36">
        <v>8</v>
      </c>
    </row>
    <row r="37" spans="1:72" x14ac:dyDescent="0.3">
      <c r="A37">
        <v>36</v>
      </c>
      <c r="B37" t="s">
        <v>48</v>
      </c>
      <c r="C37">
        <v>2014</v>
      </c>
      <c r="D37">
        <v>2</v>
      </c>
      <c r="E37" t="s">
        <v>57</v>
      </c>
      <c r="F37" s="1">
        <v>41917</v>
      </c>
      <c r="G37">
        <v>2</v>
      </c>
      <c r="H37">
        <v>0</v>
      </c>
      <c r="I37">
        <v>0</v>
      </c>
      <c r="J37">
        <f>SUMSQ(M37:BG37)/SUM(M37:BG37)</f>
        <v>32.364522417153999</v>
      </c>
      <c r="K37">
        <f t="shared" si="0"/>
        <v>19</v>
      </c>
      <c r="L37" t="s">
        <v>509</v>
      </c>
      <c r="M37">
        <v>8</v>
      </c>
      <c r="N37">
        <v>9</v>
      </c>
      <c r="O37">
        <v>8</v>
      </c>
      <c r="P37">
        <v>8</v>
      </c>
      <c r="Q37">
        <v>39</v>
      </c>
      <c r="R37">
        <v>22</v>
      </c>
      <c r="S37">
        <v>8</v>
      </c>
      <c r="T37">
        <v>10</v>
      </c>
      <c r="U37">
        <v>17</v>
      </c>
      <c r="V37">
        <v>18</v>
      </c>
      <c r="W37">
        <v>8</v>
      </c>
      <c r="X37">
        <v>8</v>
      </c>
      <c r="Y37">
        <v>53</v>
      </c>
      <c r="Z37">
        <v>17</v>
      </c>
      <c r="AA37">
        <v>12</v>
      </c>
      <c r="AB37">
        <v>30</v>
      </c>
      <c r="AC37">
        <v>25</v>
      </c>
      <c r="AD37">
        <v>10</v>
      </c>
      <c r="AE37">
        <v>46</v>
      </c>
      <c r="AF37">
        <v>8</v>
      </c>
      <c r="AG37">
        <v>31</v>
      </c>
      <c r="AH37">
        <v>8</v>
      </c>
      <c r="AI37">
        <v>8</v>
      </c>
      <c r="AJ37">
        <v>16</v>
      </c>
      <c r="AK37">
        <v>70</v>
      </c>
      <c r="AL37">
        <v>8</v>
      </c>
      <c r="AM37">
        <v>8</v>
      </c>
    </row>
    <row r="38" spans="1:72" x14ac:dyDescent="0.3">
      <c r="A38">
        <v>37</v>
      </c>
      <c r="B38" t="s">
        <v>58</v>
      </c>
      <c r="C38">
        <v>1973</v>
      </c>
      <c r="D38">
        <v>2</v>
      </c>
      <c r="E38" t="s">
        <v>59</v>
      </c>
      <c r="F38" s="1">
        <v>26727</v>
      </c>
      <c r="G38">
        <v>1</v>
      </c>
      <c r="H38">
        <v>0</v>
      </c>
      <c r="I38">
        <v>0</v>
      </c>
      <c r="J38">
        <f>SUMSQ(M38:BG38)/SUM(M38:BG38)</f>
        <v>7.4133333333333331</v>
      </c>
      <c r="K38">
        <f t="shared" si="0"/>
        <v>5.1724137931034484</v>
      </c>
      <c r="L38" t="s">
        <v>522</v>
      </c>
      <c r="M38">
        <v>4</v>
      </c>
      <c r="N38">
        <v>7</v>
      </c>
      <c r="O38">
        <v>2</v>
      </c>
      <c r="P38">
        <v>7</v>
      </c>
      <c r="Q38">
        <v>3</v>
      </c>
      <c r="R38">
        <v>12</v>
      </c>
      <c r="S38">
        <v>18</v>
      </c>
      <c r="T38">
        <v>5</v>
      </c>
      <c r="U38">
        <v>5</v>
      </c>
      <c r="V38">
        <v>5</v>
      </c>
      <c r="W38">
        <v>6</v>
      </c>
      <c r="X38">
        <v>4</v>
      </c>
      <c r="Y38">
        <v>3</v>
      </c>
      <c r="Z38">
        <v>5</v>
      </c>
      <c r="AA38">
        <v>3</v>
      </c>
      <c r="AB38">
        <v>4</v>
      </c>
      <c r="AC38">
        <v>3</v>
      </c>
      <c r="AD38">
        <v>5</v>
      </c>
      <c r="AE38">
        <v>9</v>
      </c>
      <c r="AF38">
        <v>2</v>
      </c>
      <c r="AG38">
        <v>4</v>
      </c>
      <c r="AH38">
        <v>6</v>
      </c>
      <c r="AI38">
        <v>10</v>
      </c>
      <c r="AJ38">
        <v>5</v>
      </c>
      <c r="AK38">
        <v>3</v>
      </c>
      <c r="AL38">
        <v>3</v>
      </c>
      <c r="AM38">
        <v>3</v>
      </c>
      <c r="AN38">
        <v>2</v>
      </c>
      <c r="AO38">
        <v>2</v>
      </c>
    </row>
    <row r="39" spans="1:72" x14ac:dyDescent="0.3">
      <c r="A39">
        <v>38</v>
      </c>
      <c r="B39" t="s">
        <v>58</v>
      </c>
      <c r="C39">
        <v>1989</v>
      </c>
      <c r="D39">
        <v>2</v>
      </c>
      <c r="E39" t="s">
        <v>60</v>
      </c>
      <c r="F39" s="1">
        <v>32853</v>
      </c>
      <c r="G39">
        <v>2</v>
      </c>
      <c r="H39">
        <v>0</v>
      </c>
      <c r="I39">
        <v>0</v>
      </c>
      <c r="J39">
        <f>SUMSQ(M39:BT39)/SUM(M39:BT39)</f>
        <v>2</v>
      </c>
      <c r="K39">
        <f t="shared" si="0"/>
        <v>2</v>
      </c>
      <c r="L39" t="s">
        <v>509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2</v>
      </c>
      <c r="AN39">
        <v>2</v>
      </c>
      <c r="AO39">
        <v>2</v>
      </c>
      <c r="AP39">
        <v>2</v>
      </c>
      <c r="AQ39">
        <v>2</v>
      </c>
      <c r="AR39">
        <v>2</v>
      </c>
      <c r="AS39">
        <v>2</v>
      </c>
      <c r="AT39">
        <v>2</v>
      </c>
      <c r="AU39">
        <v>2</v>
      </c>
      <c r="AV39">
        <v>2</v>
      </c>
      <c r="AW39">
        <v>2</v>
      </c>
      <c r="AX39">
        <v>2</v>
      </c>
      <c r="AY39">
        <v>2</v>
      </c>
      <c r="AZ39">
        <v>2</v>
      </c>
      <c r="BA39">
        <v>2</v>
      </c>
      <c r="BB39">
        <v>2</v>
      </c>
      <c r="BC39">
        <v>2</v>
      </c>
      <c r="BD39">
        <v>2</v>
      </c>
      <c r="BE39">
        <v>2</v>
      </c>
      <c r="BF39">
        <v>2</v>
      </c>
      <c r="BG39">
        <v>2</v>
      </c>
      <c r="BH39">
        <v>2</v>
      </c>
      <c r="BI39">
        <v>2</v>
      </c>
      <c r="BJ39">
        <v>2</v>
      </c>
      <c r="BK39">
        <v>2</v>
      </c>
      <c r="BL39">
        <v>2</v>
      </c>
      <c r="BM39">
        <v>2</v>
      </c>
      <c r="BN39">
        <v>2</v>
      </c>
      <c r="BO39">
        <v>2</v>
      </c>
      <c r="BP39">
        <v>2</v>
      </c>
      <c r="BQ39">
        <v>2</v>
      </c>
      <c r="BR39">
        <v>2</v>
      </c>
      <c r="BS39">
        <v>2</v>
      </c>
      <c r="BT39">
        <v>2</v>
      </c>
    </row>
    <row r="40" spans="1:72" x14ac:dyDescent="0.3">
      <c r="A40">
        <v>39</v>
      </c>
      <c r="B40" t="s">
        <v>58</v>
      </c>
      <c r="C40">
        <v>1993</v>
      </c>
      <c r="D40">
        <v>2</v>
      </c>
      <c r="E40" t="s">
        <v>61</v>
      </c>
      <c r="F40" s="1">
        <v>34314</v>
      </c>
      <c r="G40">
        <v>2</v>
      </c>
      <c r="H40">
        <v>0</v>
      </c>
      <c r="I40">
        <v>0</v>
      </c>
      <c r="J40">
        <f t="shared" ref="J40:J46" si="15">SUMSQ(M40:BT40)/SUM(M40:BT40)</f>
        <v>2</v>
      </c>
      <c r="K40">
        <f t="shared" si="0"/>
        <v>2</v>
      </c>
      <c r="L40" t="s">
        <v>509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2</v>
      </c>
      <c r="AR40">
        <v>2</v>
      </c>
      <c r="AS40">
        <v>2</v>
      </c>
      <c r="AT40">
        <v>2</v>
      </c>
      <c r="AU40">
        <v>2</v>
      </c>
      <c r="AV40">
        <v>2</v>
      </c>
      <c r="AW40">
        <v>2</v>
      </c>
      <c r="AX40">
        <v>2</v>
      </c>
      <c r="AY40">
        <v>2</v>
      </c>
      <c r="AZ40">
        <v>2</v>
      </c>
      <c r="BA40">
        <v>2</v>
      </c>
      <c r="BB40">
        <v>2</v>
      </c>
      <c r="BC40">
        <v>2</v>
      </c>
      <c r="BD40">
        <v>2</v>
      </c>
      <c r="BE40">
        <v>2</v>
      </c>
      <c r="BF40">
        <v>2</v>
      </c>
      <c r="BG40">
        <v>2</v>
      </c>
      <c r="BH40">
        <v>2</v>
      </c>
      <c r="BI40">
        <v>2</v>
      </c>
      <c r="BJ40">
        <v>2</v>
      </c>
      <c r="BK40">
        <v>2</v>
      </c>
      <c r="BL40">
        <v>2</v>
      </c>
      <c r="BM40">
        <v>2</v>
      </c>
      <c r="BN40">
        <v>2</v>
      </c>
      <c r="BO40">
        <v>2</v>
      </c>
      <c r="BP40">
        <v>2</v>
      </c>
      <c r="BQ40">
        <v>2</v>
      </c>
      <c r="BR40">
        <v>2</v>
      </c>
      <c r="BS40">
        <v>2</v>
      </c>
      <c r="BT40">
        <v>2</v>
      </c>
    </row>
    <row r="41" spans="1:72" x14ac:dyDescent="0.3">
      <c r="A41">
        <v>40</v>
      </c>
      <c r="B41" t="s">
        <v>58</v>
      </c>
      <c r="C41">
        <v>1997</v>
      </c>
      <c r="D41">
        <v>2</v>
      </c>
      <c r="E41" t="s">
        <v>62</v>
      </c>
      <c r="F41" s="1">
        <v>35775</v>
      </c>
      <c r="G41">
        <v>2</v>
      </c>
      <c r="H41">
        <v>0</v>
      </c>
      <c r="I41">
        <v>0</v>
      </c>
      <c r="J41">
        <f t="shared" si="15"/>
        <v>2</v>
      </c>
      <c r="K41">
        <f t="shared" si="0"/>
        <v>2</v>
      </c>
      <c r="L41" t="s">
        <v>509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2</v>
      </c>
      <c r="AF41">
        <v>2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2</v>
      </c>
      <c r="AN41">
        <v>2</v>
      </c>
      <c r="AO41">
        <v>2</v>
      </c>
      <c r="AP41">
        <v>2</v>
      </c>
      <c r="AQ41">
        <v>2</v>
      </c>
      <c r="AR41">
        <v>2</v>
      </c>
      <c r="AS41">
        <v>2</v>
      </c>
      <c r="AT41">
        <v>2</v>
      </c>
      <c r="AU41">
        <v>2</v>
      </c>
      <c r="AV41">
        <v>2</v>
      </c>
      <c r="AW41">
        <v>2</v>
      </c>
      <c r="AX41">
        <v>2</v>
      </c>
      <c r="AY41">
        <v>2</v>
      </c>
      <c r="AZ41">
        <v>2</v>
      </c>
      <c r="BA41">
        <v>2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2</v>
      </c>
      <c r="BH41">
        <v>2</v>
      </c>
      <c r="BI41">
        <v>2</v>
      </c>
      <c r="BJ41">
        <v>2</v>
      </c>
      <c r="BK41">
        <v>2</v>
      </c>
      <c r="BL41">
        <v>2</v>
      </c>
      <c r="BM41">
        <v>2</v>
      </c>
      <c r="BN41">
        <v>2</v>
      </c>
      <c r="BO41">
        <v>2</v>
      </c>
      <c r="BP41">
        <v>2</v>
      </c>
      <c r="BQ41">
        <v>2</v>
      </c>
      <c r="BR41">
        <v>2</v>
      </c>
      <c r="BS41">
        <v>2</v>
      </c>
      <c r="BT41">
        <v>2</v>
      </c>
    </row>
    <row r="42" spans="1:72" x14ac:dyDescent="0.3">
      <c r="A42">
        <v>41</v>
      </c>
      <c r="B42" t="s">
        <v>58</v>
      </c>
      <c r="C42">
        <v>2001</v>
      </c>
      <c r="D42">
        <v>2</v>
      </c>
      <c r="E42" t="s">
        <v>63</v>
      </c>
      <c r="F42" s="1">
        <v>37241</v>
      </c>
      <c r="G42">
        <v>2</v>
      </c>
      <c r="H42">
        <v>0</v>
      </c>
      <c r="I42">
        <v>0</v>
      </c>
      <c r="J42">
        <f t="shared" si="15"/>
        <v>2</v>
      </c>
      <c r="K42">
        <f t="shared" si="0"/>
        <v>2</v>
      </c>
      <c r="L42" t="s">
        <v>509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  <c r="Z42">
        <v>2</v>
      </c>
      <c r="AA42">
        <v>2</v>
      </c>
      <c r="AB42">
        <v>2</v>
      </c>
      <c r="AC42">
        <v>2</v>
      </c>
      <c r="AD42">
        <v>2</v>
      </c>
      <c r="AE42">
        <v>2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2</v>
      </c>
      <c r="AM42">
        <v>2</v>
      </c>
      <c r="AN42">
        <v>2</v>
      </c>
      <c r="AO42">
        <v>2</v>
      </c>
      <c r="AP42">
        <v>2</v>
      </c>
      <c r="AQ42">
        <v>2</v>
      </c>
      <c r="AR42">
        <v>2</v>
      </c>
      <c r="AS42">
        <v>2</v>
      </c>
      <c r="AT42">
        <v>2</v>
      </c>
      <c r="AU42">
        <v>2</v>
      </c>
      <c r="AV42">
        <v>2</v>
      </c>
      <c r="AW42">
        <v>2</v>
      </c>
      <c r="AX42">
        <v>2</v>
      </c>
      <c r="AY42">
        <v>2</v>
      </c>
      <c r="AZ42">
        <v>2</v>
      </c>
      <c r="BA42">
        <v>2</v>
      </c>
      <c r="BB42">
        <v>2</v>
      </c>
      <c r="BC42">
        <v>2</v>
      </c>
      <c r="BD42">
        <v>2</v>
      </c>
      <c r="BE42">
        <v>2</v>
      </c>
      <c r="BF42">
        <v>2</v>
      </c>
      <c r="BG42">
        <v>2</v>
      </c>
      <c r="BH42">
        <v>2</v>
      </c>
      <c r="BI42">
        <v>2</v>
      </c>
      <c r="BJ42">
        <v>2</v>
      </c>
      <c r="BK42">
        <v>2</v>
      </c>
      <c r="BL42">
        <v>2</v>
      </c>
      <c r="BM42">
        <v>2</v>
      </c>
      <c r="BN42">
        <v>2</v>
      </c>
      <c r="BO42">
        <v>2</v>
      </c>
      <c r="BP42">
        <v>2</v>
      </c>
      <c r="BQ42">
        <v>2</v>
      </c>
      <c r="BR42">
        <v>2</v>
      </c>
      <c r="BS42">
        <v>2</v>
      </c>
      <c r="BT42">
        <v>2</v>
      </c>
    </row>
    <row r="43" spans="1:72" x14ac:dyDescent="0.3">
      <c r="A43">
        <v>42</v>
      </c>
      <c r="B43" t="s">
        <v>58</v>
      </c>
      <c r="C43">
        <v>2005</v>
      </c>
      <c r="D43">
        <v>2</v>
      </c>
      <c r="E43" t="s">
        <v>64</v>
      </c>
      <c r="F43" s="1">
        <v>38697</v>
      </c>
      <c r="G43">
        <v>2</v>
      </c>
      <c r="H43">
        <v>0</v>
      </c>
      <c r="I43">
        <v>0</v>
      </c>
      <c r="J43">
        <f t="shared" si="15"/>
        <v>2</v>
      </c>
      <c r="K43">
        <f t="shared" si="0"/>
        <v>2</v>
      </c>
      <c r="L43" t="s">
        <v>509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2</v>
      </c>
      <c r="AY43">
        <v>2</v>
      </c>
      <c r="AZ43">
        <v>2</v>
      </c>
      <c r="BA43">
        <v>2</v>
      </c>
      <c r="BB43">
        <v>2</v>
      </c>
      <c r="BC43">
        <v>2</v>
      </c>
      <c r="BD43">
        <v>2</v>
      </c>
      <c r="BE43">
        <v>2</v>
      </c>
      <c r="BF43">
        <v>2</v>
      </c>
      <c r="BG43">
        <v>2</v>
      </c>
      <c r="BH43">
        <v>2</v>
      </c>
      <c r="BI43">
        <v>2</v>
      </c>
      <c r="BJ43">
        <v>2</v>
      </c>
      <c r="BK43">
        <v>2</v>
      </c>
      <c r="BL43">
        <v>2</v>
      </c>
      <c r="BM43">
        <v>2</v>
      </c>
      <c r="BN43">
        <v>2</v>
      </c>
      <c r="BO43">
        <v>2</v>
      </c>
      <c r="BP43">
        <v>2</v>
      </c>
      <c r="BQ43">
        <v>2</v>
      </c>
      <c r="BR43">
        <v>2</v>
      </c>
      <c r="BS43">
        <v>2</v>
      </c>
      <c r="BT43">
        <v>2</v>
      </c>
    </row>
    <row r="44" spans="1:72" x14ac:dyDescent="0.3">
      <c r="A44">
        <v>43</v>
      </c>
      <c r="B44" t="s">
        <v>58</v>
      </c>
      <c r="C44">
        <v>2009</v>
      </c>
      <c r="D44">
        <v>2</v>
      </c>
      <c r="E44" t="s">
        <v>65</v>
      </c>
      <c r="F44" s="1">
        <v>40160</v>
      </c>
      <c r="G44">
        <v>2</v>
      </c>
      <c r="H44">
        <v>0</v>
      </c>
      <c r="I44">
        <v>0</v>
      </c>
      <c r="J44">
        <f t="shared" si="15"/>
        <v>2</v>
      </c>
      <c r="K44">
        <f t="shared" si="0"/>
        <v>2</v>
      </c>
      <c r="L44" t="s">
        <v>509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>
        <v>2</v>
      </c>
      <c r="AB44">
        <v>2</v>
      </c>
      <c r="AC44">
        <v>2</v>
      </c>
      <c r="AD44">
        <v>2</v>
      </c>
      <c r="AE44">
        <v>2</v>
      </c>
      <c r="AF44">
        <v>2</v>
      </c>
      <c r="AG44">
        <v>2</v>
      </c>
      <c r="AH44">
        <v>2</v>
      </c>
      <c r="AI44">
        <v>2</v>
      </c>
      <c r="AJ44">
        <v>2</v>
      </c>
      <c r="AK44">
        <v>2</v>
      </c>
      <c r="AL44">
        <v>2</v>
      </c>
      <c r="AM44">
        <v>2</v>
      </c>
      <c r="AN44">
        <v>2</v>
      </c>
      <c r="AO44">
        <v>2</v>
      </c>
      <c r="AP44">
        <v>2</v>
      </c>
      <c r="AQ44">
        <v>2</v>
      </c>
      <c r="AR44">
        <v>2</v>
      </c>
      <c r="AS44">
        <v>2</v>
      </c>
      <c r="AT44">
        <v>2</v>
      </c>
      <c r="AU44">
        <v>2</v>
      </c>
      <c r="AV44">
        <v>2</v>
      </c>
      <c r="AW44">
        <v>2</v>
      </c>
      <c r="AX44">
        <v>2</v>
      </c>
      <c r="AY44">
        <v>2</v>
      </c>
      <c r="AZ44">
        <v>2</v>
      </c>
      <c r="BA44">
        <v>2</v>
      </c>
      <c r="BB44">
        <v>2</v>
      </c>
      <c r="BC44">
        <v>2</v>
      </c>
      <c r="BD44">
        <v>2</v>
      </c>
      <c r="BE44">
        <v>2</v>
      </c>
      <c r="BF44">
        <v>2</v>
      </c>
      <c r="BG44">
        <v>2</v>
      </c>
      <c r="BH44">
        <v>2</v>
      </c>
      <c r="BI44">
        <v>2</v>
      </c>
      <c r="BJ44">
        <v>2</v>
      </c>
      <c r="BK44">
        <v>2</v>
      </c>
      <c r="BL44">
        <v>2</v>
      </c>
      <c r="BM44">
        <v>2</v>
      </c>
      <c r="BN44">
        <v>2</v>
      </c>
      <c r="BO44">
        <v>2</v>
      </c>
      <c r="BP44">
        <v>2</v>
      </c>
      <c r="BQ44">
        <v>2</v>
      </c>
      <c r="BR44">
        <v>2</v>
      </c>
      <c r="BS44">
        <v>2</v>
      </c>
      <c r="BT44">
        <v>2</v>
      </c>
    </row>
    <row r="45" spans="1:72" x14ac:dyDescent="0.3">
      <c r="A45">
        <v>44</v>
      </c>
      <c r="B45" t="s">
        <v>58</v>
      </c>
      <c r="C45">
        <v>2013</v>
      </c>
      <c r="D45">
        <v>2</v>
      </c>
      <c r="E45" t="s">
        <v>67</v>
      </c>
      <c r="F45" s="1">
        <v>41595</v>
      </c>
      <c r="G45">
        <v>2</v>
      </c>
      <c r="H45">
        <v>0</v>
      </c>
      <c r="I45">
        <v>0</v>
      </c>
      <c r="J45">
        <f t="shared" si="15"/>
        <v>2</v>
      </c>
      <c r="K45">
        <f t="shared" si="0"/>
        <v>2</v>
      </c>
      <c r="L45" t="s">
        <v>509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2</v>
      </c>
      <c r="AY45">
        <v>2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2</v>
      </c>
      <c r="BF45">
        <v>2</v>
      </c>
      <c r="BG45">
        <v>2</v>
      </c>
      <c r="BH45">
        <v>2</v>
      </c>
      <c r="BI45">
        <v>2</v>
      </c>
      <c r="BJ45">
        <v>2</v>
      </c>
      <c r="BK45">
        <v>2</v>
      </c>
      <c r="BL45">
        <v>2</v>
      </c>
      <c r="BM45">
        <v>2</v>
      </c>
      <c r="BN45">
        <v>2</v>
      </c>
      <c r="BO45">
        <v>2</v>
      </c>
      <c r="BP45">
        <v>2</v>
      </c>
      <c r="BQ45">
        <v>2</v>
      </c>
      <c r="BR45">
        <v>2</v>
      </c>
      <c r="BS45">
        <v>2</v>
      </c>
      <c r="BT45">
        <v>2</v>
      </c>
    </row>
    <row r="46" spans="1:72" x14ac:dyDescent="0.3">
      <c r="A46">
        <v>45</v>
      </c>
      <c r="B46" t="s">
        <v>68</v>
      </c>
      <c r="C46">
        <v>1970</v>
      </c>
      <c r="D46">
        <v>2</v>
      </c>
      <c r="E46" t="s">
        <v>69</v>
      </c>
      <c r="F46" s="1">
        <v>25677</v>
      </c>
      <c r="G46">
        <v>1</v>
      </c>
      <c r="H46">
        <v>0</v>
      </c>
      <c r="I46">
        <v>0</v>
      </c>
      <c r="J46">
        <f t="shared" si="15"/>
        <v>12.69377990430622</v>
      </c>
      <c r="K46">
        <f t="shared" si="0"/>
        <v>8.0384615384615383</v>
      </c>
      <c r="L46" t="s">
        <v>524</v>
      </c>
      <c r="M46">
        <v>22</v>
      </c>
      <c r="N46">
        <v>8</v>
      </c>
      <c r="O46">
        <v>10</v>
      </c>
      <c r="P46">
        <v>14</v>
      </c>
      <c r="Q46">
        <v>16</v>
      </c>
      <c r="R46">
        <v>2</v>
      </c>
      <c r="S46">
        <v>6</v>
      </c>
      <c r="T46">
        <v>4</v>
      </c>
      <c r="U46">
        <v>6</v>
      </c>
      <c r="V46">
        <v>24</v>
      </c>
      <c r="W46">
        <v>4</v>
      </c>
      <c r="X46">
        <v>6</v>
      </c>
      <c r="Y46">
        <v>4</v>
      </c>
      <c r="Z46">
        <v>6</v>
      </c>
      <c r="AA46">
        <v>4</v>
      </c>
      <c r="AB46">
        <v>7</v>
      </c>
      <c r="AC46">
        <v>6</v>
      </c>
      <c r="AD46">
        <v>4</v>
      </c>
      <c r="AE46">
        <v>6</v>
      </c>
      <c r="AF46">
        <v>10</v>
      </c>
      <c r="AG46">
        <v>4</v>
      </c>
      <c r="AH46">
        <v>10</v>
      </c>
      <c r="AI46">
        <v>20</v>
      </c>
      <c r="AJ46">
        <v>2</v>
      </c>
      <c r="AK46">
        <v>2</v>
      </c>
      <c r="AL46">
        <v>2</v>
      </c>
    </row>
    <row r="47" spans="1:72" x14ac:dyDescent="0.3">
      <c r="A47">
        <v>46</v>
      </c>
      <c r="B47" t="s">
        <v>68</v>
      </c>
      <c r="C47">
        <v>1974</v>
      </c>
      <c r="D47">
        <v>2</v>
      </c>
      <c r="E47" t="s">
        <v>71</v>
      </c>
      <c r="F47" s="1">
        <v>27140</v>
      </c>
      <c r="G47">
        <v>1</v>
      </c>
      <c r="H47">
        <v>0</v>
      </c>
      <c r="I47">
        <v>0</v>
      </c>
      <c r="J47">
        <f t="shared" ref="J47" si="16">SUMSQ(M47:BT47)/SUM(M47:BT47)</f>
        <v>13.844221105527637</v>
      </c>
      <c r="K47">
        <f t="shared" si="0"/>
        <v>7.6538461538461542</v>
      </c>
      <c r="L47" t="s">
        <v>524</v>
      </c>
      <c r="M47">
        <v>26</v>
      </c>
      <c r="N47">
        <v>8</v>
      </c>
      <c r="O47">
        <v>8</v>
      </c>
      <c r="P47">
        <v>13</v>
      </c>
      <c r="Q47">
        <v>8</v>
      </c>
      <c r="R47">
        <v>2</v>
      </c>
      <c r="S47">
        <v>6</v>
      </c>
      <c r="T47">
        <v>4</v>
      </c>
      <c r="U47">
        <v>7</v>
      </c>
      <c r="V47">
        <v>29</v>
      </c>
      <c r="W47">
        <v>3</v>
      </c>
      <c r="X47">
        <v>5</v>
      </c>
      <c r="Y47">
        <v>2</v>
      </c>
      <c r="Z47">
        <v>6</v>
      </c>
      <c r="AA47">
        <v>3</v>
      </c>
      <c r="AB47">
        <v>8</v>
      </c>
      <c r="AC47">
        <v>6</v>
      </c>
      <c r="AD47">
        <v>4</v>
      </c>
      <c r="AE47">
        <v>5</v>
      </c>
      <c r="AF47">
        <v>11</v>
      </c>
      <c r="AG47">
        <v>4</v>
      </c>
      <c r="AH47">
        <v>9</v>
      </c>
      <c r="AI47">
        <v>18</v>
      </c>
      <c r="AJ47">
        <v>1</v>
      </c>
      <c r="AK47">
        <v>2</v>
      </c>
      <c r="AL47">
        <v>1</v>
      </c>
    </row>
    <row r="48" spans="1:72" x14ac:dyDescent="0.3">
      <c r="A48">
        <v>47</v>
      </c>
      <c r="B48" t="s">
        <v>68</v>
      </c>
      <c r="C48">
        <v>1978</v>
      </c>
      <c r="D48">
        <v>2</v>
      </c>
      <c r="E48" t="s">
        <v>72</v>
      </c>
      <c r="F48" s="1">
        <v>28547</v>
      </c>
      <c r="G48">
        <v>1</v>
      </c>
      <c r="H48">
        <v>0</v>
      </c>
      <c r="I48">
        <v>0</v>
      </c>
      <c r="J48">
        <f t="shared" ref="J48" si="17">SUMSQ(M48:BT48)/SUM(M48:BT48)</f>
        <v>13.78391959798995</v>
      </c>
      <c r="K48">
        <f t="shared" si="0"/>
        <v>7.6538461538461542</v>
      </c>
      <c r="L48" t="s">
        <v>524</v>
      </c>
      <c r="M48">
        <v>26</v>
      </c>
      <c r="N48">
        <v>8</v>
      </c>
      <c r="O48">
        <v>8</v>
      </c>
      <c r="P48">
        <v>12</v>
      </c>
      <c r="Q48">
        <v>8</v>
      </c>
      <c r="R48">
        <v>2</v>
      </c>
      <c r="S48">
        <v>7</v>
      </c>
      <c r="T48">
        <v>4</v>
      </c>
      <c r="U48">
        <v>7</v>
      </c>
      <c r="V48">
        <v>29</v>
      </c>
      <c r="W48">
        <v>3</v>
      </c>
      <c r="X48">
        <v>5</v>
      </c>
      <c r="Y48">
        <v>2</v>
      </c>
      <c r="Z48">
        <v>6</v>
      </c>
      <c r="AA48">
        <v>3</v>
      </c>
      <c r="AB48">
        <v>8</v>
      </c>
      <c r="AC48">
        <v>6</v>
      </c>
      <c r="AD48">
        <v>4</v>
      </c>
      <c r="AE48">
        <v>5</v>
      </c>
      <c r="AF48">
        <v>11</v>
      </c>
      <c r="AG48">
        <v>4</v>
      </c>
      <c r="AH48">
        <v>9</v>
      </c>
      <c r="AI48">
        <v>18</v>
      </c>
      <c r="AJ48">
        <v>1</v>
      </c>
      <c r="AK48">
        <v>2</v>
      </c>
      <c r="AL48">
        <v>1</v>
      </c>
    </row>
    <row r="49" spans="1:48" x14ac:dyDescent="0.3">
      <c r="A49">
        <v>48</v>
      </c>
      <c r="B49" t="s">
        <v>68</v>
      </c>
      <c r="C49">
        <v>1982</v>
      </c>
      <c r="D49">
        <v>2</v>
      </c>
      <c r="E49" t="s">
        <v>73</v>
      </c>
      <c r="F49" s="1">
        <v>30024</v>
      </c>
      <c r="G49">
        <v>1</v>
      </c>
      <c r="H49">
        <v>0</v>
      </c>
      <c r="I49">
        <v>0</v>
      </c>
      <c r="J49">
        <f t="shared" ref="J49" si="18">SUMSQ(M49:BT49)/SUM(M49:BT49)</f>
        <v>13.781725888324873</v>
      </c>
      <c r="K49">
        <f t="shared" si="0"/>
        <v>7.5769230769230766</v>
      </c>
      <c r="L49" t="s">
        <v>524</v>
      </c>
      <c r="M49">
        <v>26</v>
      </c>
      <c r="N49">
        <v>8</v>
      </c>
      <c r="O49">
        <v>8</v>
      </c>
      <c r="P49">
        <v>12</v>
      </c>
      <c r="Q49">
        <v>6</v>
      </c>
      <c r="R49">
        <v>2</v>
      </c>
      <c r="S49">
        <v>7</v>
      </c>
      <c r="T49">
        <v>4</v>
      </c>
      <c r="U49">
        <v>7</v>
      </c>
      <c r="V49">
        <v>29</v>
      </c>
      <c r="W49">
        <v>3</v>
      </c>
      <c r="X49">
        <v>5</v>
      </c>
      <c r="Y49">
        <v>2</v>
      </c>
      <c r="Z49">
        <v>6</v>
      </c>
      <c r="AA49">
        <v>3</v>
      </c>
      <c r="AB49">
        <v>8</v>
      </c>
      <c r="AC49">
        <v>6</v>
      </c>
      <c r="AD49">
        <v>4</v>
      </c>
      <c r="AE49">
        <v>5</v>
      </c>
      <c r="AF49">
        <v>11</v>
      </c>
      <c r="AG49">
        <v>4</v>
      </c>
      <c r="AH49">
        <v>9</v>
      </c>
      <c r="AI49">
        <v>18</v>
      </c>
      <c r="AJ49">
        <v>1</v>
      </c>
      <c r="AK49">
        <v>2</v>
      </c>
      <c r="AL49">
        <v>1</v>
      </c>
    </row>
    <row r="50" spans="1:48" x14ac:dyDescent="0.3">
      <c r="A50">
        <v>49</v>
      </c>
      <c r="B50" t="s">
        <v>68</v>
      </c>
      <c r="C50">
        <v>1986</v>
      </c>
      <c r="D50">
        <v>2</v>
      </c>
      <c r="E50" t="s">
        <v>74</v>
      </c>
      <c r="F50" s="1">
        <v>31480</v>
      </c>
      <c r="G50">
        <v>1</v>
      </c>
      <c r="H50">
        <v>0</v>
      </c>
      <c r="I50">
        <v>0</v>
      </c>
      <c r="J50">
        <f t="shared" ref="J50" si="19">SUMSQ(M50:BT50)/SUM(M50:BT50)</f>
        <v>13.78391959798995</v>
      </c>
      <c r="K50">
        <f t="shared" si="0"/>
        <v>7.6538461538461542</v>
      </c>
      <c r="L50" t="s">
        <v>524</v>
      </c>
      <c r="M50">
        <v>26</v>
      </c>
      <c r="N50">
        <v>8</v>
      </c>
      <c r="O50">
        <v>8</v>
      </c>
      <c r="P50">
        <v>12</v>
      </c>
      <c r="Q50">
        <v>8</v>
      </c>
      <c r="R50">
        <v>2</v>
      </c>
      <c r="S50">
        <v>7</v>
      </c>
      <c r="T50">
        <v>4</v>
      </c>
      <c r="U50">
        <v>7</v>
      </c>
      <c r="V50">
        <v>29</v>
      </c>
      <c r="W50">
        <v>3</v>
      </c>
      <c r="X50">
        <v>5</v>
      </c>
      <c r="Y50">
        <v>2</v>
      </c>
      <c r="Z50">
        <v>6</v>
      </c>
      <c r="AA50">
        <v>3</v>
      </c>
      <c r="AB50">
        <v>8</v>
      </c>
      <c r="AC50">
        <v>6</v>
      </c>
      <c r="AD50">
        <v>4</v>
      </c>
      <c r="AE50">
        <v>5</v>
      </c>
      <c r="AF50">
        <v>11</v>
      </c>
      <c r="AG50">
        <v>4</v>
      </c>
      <c r="AH50">
        <v>9</v>
      </c>
      <c r="AI50">
        <v>18</v>
      </c>
      <c r="AJ50">
        <v>1</v>
      </c>
      <c r="AK50">
        <v>2</v>
      </c>
      <c r="AL50">
        <v>1</v>
      </c>
    </row>
    <row r="51" spans="1:48" x14ac:dyDescent="0.3">
      <c r="A51">
        <v>50</v>
      </c>
      <c r="B51" t="s">
        <v>68</v>
      </c>
      <c r="C51">
        <v>1990</v>
      </c>
      <c r="D51">
        <v>2</v>
      </c>
      <c r="E51" t="s">
        <v>75</v>
      </c>
      <c r="F51" s="1">
        <v>32943</v>
      </c>
      <c r="G51">
        <v>1</v>
      </c>
      <c r="H51">
        <v>0</v>
      </c>
      <c r="I51">
        <v>0</v>
      </c>
      <c r="J51">
        <f t="shared" ref="J51" si="20">SUMSQ(M51:BT51)/SUM(M51:BT51)</f>
        <v>13.510416666666666</v>
      </c>
      <c r="K51">
        <f t="shared" si="0"/>
        <v>7.68</v>
      </c>
      <c r="L51" t="s">
        <v>524</v>
      </c>
      <c r="M51">
        <v>26</v>
      </c>
      <c r="N51">
        <v>7</v>
      </c>
      <c r="O51">
        <v>9</v>
      </c>
      <c r="P51">
        <v>12</v>
      </c>
      <c r="Q51">
        <v>8</v>
      </c>
      <c r="R51">
        <v>1</v>
      </c>
      <c r="S51">
        <v>6</v>
      </c>
      <c r="T51">
        <v>4</v>
      </c>
      <c r="U51">
        <v>7</v>
      </c>
      <c r="V51">
        <v>27</v>
      </c>
      <c r="W51">
        <v>3</v>
      </c>
      <c r="X51">
        <v>5</v>
      </c>
      <c r="Y51">
        <v>2</v>
      </c>
      <c r="Z51">
        <v>6</v>
      </c>
      <c r="AA51">
        <v>3</v>
      </c>
      <c r="AB51">
        <v>7</v>
      </c>
      <c r="AC51">
        <v>6</v>
      </c>
      <c r="AD51">
        <v>3</v>
      </c>
      <c r="AE51">
        <v>5</v>
      </c>
      <c r="AF51">
        <v>11</v>
      </c>
      <c r="AG51">
        <v>4</v>
      </c>
      <c r="AH51">
        <v>9</v>
      </c>
      <c r="AI51">
        <v>18</v>
      </c>
      <c r="AJ51">
        <v>1</v>
      </c>
      <c r="AK51">
        <v>2</v>
      </c>
    </row>
    <row r="52" spans="1:48" x14ac:dyDescent="0.3">
      <c r="A52">
        <v>51</v>
      </c>
      <c r="B52" t="s">
        <v>68</v>
      </c>
      <c r="C52">
        <v>1991</v>
      </c>
      <c r="D52">
        <v>2</v>
      </c>
      <c r="E52" t="s">
        <v>76</v>
      </c>
      <c r="F52" s="1">
        <v>33538</v>
      </c>
      <c r="G52">
        <v>2</v>
      </c>
      <c r="H52">
        <v>0</v>
      </c>
      <c r="I52">
        <v>0</v>
      </c>
      <c r="J52">
        <f t="shared" ref="J52" si="21">SUMSQ(M52:BT52)/SUM(M52:BT52)</f>
        <v>7.9625000000000004</v>
      </c>
      <c r="K52">
        <f t="shared" si="0"/>
        <v>4.5714285714285712</v>
      </c>
      <c r="L52" t="s">
        <v>524</v>
      </c>
      <c r="M52">
        <v>17</v>
      </c>
      <c r="N52">
        <v>7</v>
      </c>
      <c r="O52">
        <v>17</v>
      </c>
      <c r="P52">
        <v>6</v>
      </c>
      <c r="Q52">
        <v>6</v>
      </c>
      <c r="R52">
        <v>5</v>
      </c>
      <c r="S52">
        <v>2</v>
      </c>
      <c r="T52">
        <v>4</v>
      </c>
      <c r="U52">
        <v>4</v>
      </c>
      <c r="V52">
        <v>5</v>
      </c>
      <c r="W52">
        <v>7</v>
      </c>
      <c r="X52">
        <v>2</v>
      </c>
      <c r="Y52">
        <v>4</v>
      </c>
      <c r="Z52">
        <v>2</v>
      </c>
      <c r="AA52">
        <v>5</v>
      </c>
      <c r="AB52">
        <v>3</v>
      </c>
      <c r="AC52">
        <v>5</v>
      </c>
      <c r="AD52">
        <v>3</v>
      </c>
      <c r="AE52">
        <v>4</v>
      </c>
      <c r="AF52">
        <v>7</v>
      </c>
      <c r="AG52">
        <v>3</v>
      </c>
      <c r="AH52">
        <v>6</v>
      </c>
      <c r="AI52">
        <v>14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2</v>
      </c>
      <c r="AP52">
        <v>2</v>
      </c>
      <c r="AQ52">
        <v>2</v>
      </c>
      <c r="AR52">
        <v>2</v>
      </c>
      <c r="AS52">
        <v>2</v>
      </c>
      <c r="AT52">
        <v>1</v>
      </c>
      <c r="AU52">
        <v>1</v>
      </c>
    </row>
    <row r="53" spans="1:48" x14ac:dyDescent="0.3">
      <c r="A53">
        <v>52</v>
      </c>
      <c r="B53" t="s">
        <v>68</v>
      </c>
      <c r="C53">
        <v>1994</v>
      </c>
      <c r="D53">
        <v>2</v>
      </c>
      <c r="E53" t="s">
        <v>77</v>
      </c>
      <c r="F53" s="1">
        <v>34406</v>
      </c>
      <c r="G53">
        <v>2</v>
      </c>
      <c r="H53">
        <v>0</v>
      </c>
      <c r="I53">
        <v>0</v>
      </c>
      <c r="J53">
        <f t="shared" ref="J53" si="22">SUMSQ(M53:BT53)/SUM(M53:BT53)</f>
        <v>7.9625000000000004</v>
      </c>
      <c r="K53">
        <f t="shared" si="0"/>
        <v>4.5714285714285712</v>
      </c>
      <c r="L53" t="s">
        <v>524</v>
      </c>
      <c r="M53">
        <v>17</v>
      </c>
      <c r="N53">
        <v>7</v>
      </c>
      <c r="O53">
        <v>17</v>
      </c>
      <c r="P53">
        <v>6</v>
      </c>
      <c r="Q53">
        <v>6</v>
      </c>
      <c r="R53">
        <v>5</v>
      </c>
      <c r="S53">
        <v>2</v>
      </c>
      <c r="T53">
        <v>4</v>
      </c>
      <c r="U53">
        <v>4</v>
      </c>
      <c r="V53">
        <v>5</v>
      </c>
      <c r="W53">
        <v>7</v>
      </c>
      <c r="X53">
        <v>2</v>
      </c>
      <c r="Y53">
        <v>4</v>
      </c>
      <c r="Z53">
        <v>2</v>
      </c>
      <c r="AA53">
        <v>5</v>
      </c>
      <c r="AB53">
        <v>3</v>
      </c>
      <c r="AC53">
        <v>5</v>
      </c>
      <c r="AD53">
        <v>3</v>
      </c>
      <c r="AE53">
        <v>4</v>
      </c>
      <c r="AF53">
        <v>7</v>
      </c>
      <c r="AG53">
        <v>3</v>
      </c>
      <c r="AH53">
        <v>6</v>
      </c>
      <c r="AI53">
        <v>14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  <c r="AP53">
        <v>2</v>
      </c>
      <c r="AQ53">
        <v>2</v>
      </c>
      <c r="AR53">
        <v>2</v>
      </c>
      <c r="AS53">
        <v>2</v>
      </c>
      <c r="AT53">
        <v>1</v>
      </c>
      <c r="AU53">
        <v>1</v>
      </c>
    </row>
    <row r="54" spans="1:48" x14ac:dyDescent="0.3">
      <c r="A54">
        <v>53</v>
      </c>
      <c r="B54" t="s">
        <v>68</v>
      </c>
      <c r="C54">
        <v>1998</v>
      </c>
      <c r="D54">
        <v>2</v>
      </c>
      <c r="E54" t="s">
        <v>78</v>
      </c>
      <c r="F54" s="1">
        <v>35862</v>
      </c>
      <c r="G54">
        <v>2</v>
      </c>
      <c r="H54">
        <v>0</v>
      </c>
      <c r="I54">
        <v>0</v>
      </c>
      <c r="J54">
        <f t="shared" ref="J54:J57" si="23">SUMSQ(M54:BT54)/SUM(M54:BT54)</f>
        <v>7.9938650306748462</v>
      </c>
      <c r="K54">
        <f t="shared" si="0"/>
        <v>4.6571428571428575</v>
      </c>
      <c r="L54" t="s">
        <v>524</v>
      </c>
      <c r="M54">
        <v>17</v>
      </c>
      <c r="N54">
        <v>7</v>
      </c>
      <c r="O54">
        <v>18</v>
      </c>
      <c r="P54">
        <v>6</v>
      </c>
      <c r="Q54">
        <v>6</v>
      </c>
      <c r="R54">
        <v>5</v>
      </c>
      <c r="S54">
        <v>2</v>
      </c>
      <c r="T54">
        <v>4</v>
      </c>
      <c r="U54">
        <v>4</v>
      </c>
      <c r="V54">
        <v>5</v>
      </c>
      <c r="W54">
        <v>7</v>
      </c>
      <c r="X54">
        <v>2</v>
      </c>
      <c r="Y54">
        <v>4</v>
      </c>
      <c r="Z54">
        <v>2</v>
      </c>
      <c r="AA54">
        <v>5</v>
      </c>
      <c r="AB54">
        <v>3</v>
      </c>
      <c r="AC54">
        <v>5</v>
      </c>
      <c r="AD54">
        <v>5</v>
      </c>
      <c r="AE54">
        <v>3</v>
      </c>
      <c r="AF54">
        <v>4</v>
      </c>
      <c r="AG54">
        <v>7</v>
      </c>
      <c r="AH54">
        <v>3</v>
      </c>
      <c r="AI54">
        <v>6</v>
      </c>
      <c r="AJ54">
        <v>13</v>
      </c>
      <c r="AK54">
        <v>2</v>
      </c>
      <c r="AL54">
        <v>2</v>
      </c>
      <c r="AM54">
        <v>2</v>
      </c>
      <c r="AN54">
        <v>2</v>
      </c>
      <c r="AO54">
        <v>2</v>
      </c>
      <c r="AP54">
        <v>2</v>
      </c>
      <c r="AQ54">
        <v>2</v>
      </c>
      <c r="AR54">
        <v>2</v>
      </c>
      <c r="AS54">
        <v>2</v>
      </c>
      <c r="AT54">
        <v>1</v>
      </c>
      <c r="AU54">
        <v>1</v>
      </c>
    </row>
    <row r="55" spans="1:48" x14ac:dyDescent="0.3">
      <c r="A55">
        <v>54</v>
      </c>
      <c r="B55" t="s">
        <v>68</v>
      </c>
      <c r="C55">
        <v>2002</v>
      </c>
      <c r="D55">
        <v>2</v>
      </c>
      <c r="E55" t="s">
        <v>79</v>
      </c>
      <c r="F55" s="1">
        <v>37325</v>
      </c>
      <c r="G55">
        <v>2</v>
      </c>
      <c r="H55">
        <v>0</v>
      </c>
      <c r="I55">
        <v>0</v>
      </c>
      <c r="J55">
        <f t="shared" si="23"/>
        <v>7.836363636363636</v>
      </c>
      <c r="K55">
        <f t="shared" si="0"/>
        <v>4.7142857142857144</v>
      </c>
      <c r="L55" t="s">
        <v>524</v>
      </c>
      <c r="M55">
        <v>17</v>
      </c>
      <c r="N55">
        <v>7</v>
      </c>
      <c r="O55">
        <v>17</v>
      </c>
      <c r="P55">
        <v>7</v>
      </c>
      <c r="Q55">
        <v>6</v>
      </c>
      <c r="R55">
        <v>5</v>
      </c>
      <c r="S55">
        <v>2</v>
      </c>
      <c r="T55">
        <v>4</v>
      </c>
      <c r="U55">
        <v>4</v>
      </c>
      <c r="V55">
        <v>5</v>
      </c>
      <c r="W55">
        <v>7</v>
      </c>
      <c r="X55">
        <v>2</v>
      </c>
      <c r="Y55">
        <v>4</v>
      </c>
      <c r="Z55">
        <v>2</v>
      </c>
      <c r="AA55">
        <v>5</v>
      </c>
      <c r="AB55">
        <v>3</v>
      </c>
      <c r="AC55">
        <v>5</v>
      </c>
      <c r="AD55">
        <v>5</v>
      </c>
      <c r="AE55">
        <v>4</v>
      </c>
      <c r="AF55">
        <v>3</v>
      </c>
      <c r="AG55">
        <v>4</v>
      </c>
      <c r="AH55">
        <v>7</v>
      </c>
      <c r="AI55">
        <v>3</v>
      </c>
      <c r="AJ55">
        <v>6</v>
      </c>
      <c r="AK55">
        <v>13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1</v>
      </c>
      <c r="AU55">
        <v>1</v>
      </c>
    </row>
    <row r="56" spans="1:48" x14ac:dyDescent="0.3">
      <c r="A56">
        <v>55</v>
      </c>
      <c r="B56" t="s">
        <v>68</v>
      </c>
      <c r="C56">
        <v>2006</v>
      </c>
      <c r="D56">
        <v>2</v>
      </c>
      <c r="E56" t="s">
        <v>80</v>
      </c>
      <c r="F56" s="1">
        <v>38788</v>
      </c>
      <c r="G56">
        <v>3</v>
      </c>
      <c r="H56">
        <v>0</v>
      </c>
      <c r="I56">
        <v>0</v>
      </c>
      <c r="J56">
        <f t="shared" si="23"/>
        <v>7.7590361445783129</v>
      </c>
      <c r="K56">
        <f t="shared" si="0"/>
        <v>4.6111111111111107</v>
      </c>
      <c r="L56" t="s">
        <v>524</v>
      </c>
      <c r="M56">
        <v>17</v>
      </c>
      <c r="N56">
        <v>7</v>
      </c>
      <c r="O56">
        <v>17</v>
      </c>
      <c r="P56">
        <v>7</v>
      </c>
      <c r="Q56">
        <v>6</v>
      </c>
      <c r="R56">
        <v>5</v>
      </c>
      <c r="S56">
        <v>2</v>
      </c>
      <c r="T56">
        <v>4</v>
      </c>
      <c r="U56">
        <v>4</v>
      </c>
      <c r="V56">
        <v>5</v>
      </c>
      <c r="W56">
        <v>7</v>
      </c>
      <c r="X56">
        <v>2</v>
      </c>
      <c r="Y56">
        <v>4</v>
      </c>
      <c r="Z56">
        <v>2</v>
      </c>
      <c r="AA56">
        <v>5</v>
      </c>
      <c r="AB56">
        <v>3</v>
      </c>
      <c r="AC56">
        <v>5</v>
      </c>
      <c r="AD56">
        <v>5</v>
      </c>
      <c r="AE56">
        <v>3</v>
      </c>
      <c r="AF56">
        <v>4</v>
      </c>
      <c r="AG56">
        <v>7</v>
      </c>
      <c r="AH56">
        <v>3</v>
      </c>
      <c r="AI56">
        <v>6</v>
      </c>
      <c r="AJ56">
        <v>13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1</v>
      </c>
    </row>
    <row r="57" spans="1:48" x14ac:dyDescent="0.3">
      <c r="A57">
        <v>56</v>
      </c>
      <c r="B57" t="s">
        <v>68</v>
      </c>
      <c r="C57">
        <v>2010</v>
      </c>
      <c r="D57">
        <v>2</v>
      </c>
      <c r="E57" t="s">
        <v>81</v>
      </c>
      <c r="F57" s="1">
        <v>40251</v>
      </c>
      <c r="G57">
        <v>3</v>
      </c>
      <c r="H57">
        <v>0</v>
      </c>
      <c r="I57">
        <v>0</v>
      </c>
      <c r="J57">
        <f t="shared" si="23"/>
        <v>7.7590361445783129</v>
      </c>
      <c r="K57">
        <f t="shared" si="0"/>
        <v>4.6111111111111107</v>
      </c>
      <c r="L57" t="s">
        <v>524</v>
      </c>
      <c r="M57">
        <v>17</v>
      </c>
      <c r="N57">
        <v>7</v>
      </c>
      <c r="O57">
        <v>17</v>
      </c>
      <c r="P57">
        <v>7</v>
      </c>
      <c r="Q57">
        <v>6</v>
      </c>
      <c r="R57">
        <v>5</v>
      </c>
      <c r="S57">
        <v>2</v>
      </c>
      <c r="T57">
        <v>4</v>
      </c>
      <c r="U57">
        <v>4</v>
      </c>
      <c r="V57">
        <v>5</v>
      </c>
      <c r="W57">
        <v>7</v>
      </c>
      <c r="X57">
        <v>2</v>
      </c>
      <c r="Y57">
        <v>4</v>
      </c>
      <c r="Z57">
        <v>2</v>
      </c>
      <c r="AA57">
        <v>5</v>
      </c>
      <c r="AB57">
        <v>3</v>
      </c>
      <c r="AC57">
        <v>5</v>
      </c>
      <c r="AD57">
        <v>5</v>
      </c>
      <c r="AE57">
        <v>3</v>
      </c>
      <c r="AF57">
        <v>4</v>
      </c>
      <c r="AG57">
        <v>7</v>
      </c>
      <c r="AH57">
        <v>3</v>
      </c>
      <c r="AI57">
        <v>6</v>
      </c>
      <c r="AJ57">
        <v>13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1</v>
      </c>
    </row>
    <row r="58" spans="1:48" x14ac:dyDescent="0.3">
      <c r="A58">
        <v>57</v>
      </c>
      <c r="B58" t="s">
        <v>68</v>
      </c>
      <c r="C58">
        <v>2014</v>
      </c>
      <c r="D58">
        <v>2</v>
      </c>
      <c r="E58" t="s">
        <v>82</v>
      </c>
      <c r="F58" s="1">
        <v>41707</v>
      </c>
      <c r="G58">
        <v>3</v>
      </c>
      <c r="H58">
        <v>0</v>
      </c>
      <c r="I58">
        <v>0</v>
      </c>
      <c r="J58">
        <f t="shared" ref="J58" si="24">SUMSQ(M58:BT58)/SUM(M58:BT58)</f>
        <v>7.8915662650602414</v>
      </c>
      <c r="K58">
        <f t="shared" si="0"/>
        <v>4.6111111111111107</v>
      </c>
      <c r="L58" t="s">
        <v>524</v>
      </c>
      <c r="M58">
        <v>2</v>
      </c>
      <c r="N58">
        <v>17</v>
      </c>
      <c r="O58">
        <v>2</v>
      </c>
      <c r="P58">
        <v>7</v>
      </c>
      <c r="Q58">
        <v>18</v>
      </c>
      <c r="R58">
        <v>6</v>
      </c>
      <c r="S58">
        <v>6</v>
      </c>
      <c r="T58">
        <v>5</v>
      </c>
      <c r="U58">
        <v>2</v>
      </c>
      <c r="V58">
        <v>2</v>
      </c>
      <c r="W58">
        <v>4</v>
      </c>
      <c r="X58">
        <v>4</v>
      </c>
      <c r="Y58">
        <v>2</v>
      </c>
      <c r="Z58">
        <v>5</v>
      </c>
      <c r="AA58">
        <v>7</v>
      </c>
      <c r="AB58">
        <v>2</v>
      </c>
      <c r="AC58">
        <v>2</v>
      </c>
      <c r="AD58">
        <v>4</v>
      </c>
      <c r="AE58">
        <v>2</v>
      </c>
      <c r="AF58">
        <v>5</v>
      </c>
      <c r="AG58">
        <v>3</v>
      </c>
      <c r="AH58">
        <v>5</v>
      </c>
      <c r="AI58">
        <v>5</v>
      </c>
      <c r="AJ58">
        <v>2</v>
      </c>
      <c r="AK58">
        <v>3</v>
      </c>
      <c r="AL58">
        <v>4</v>
      </c>
      <c r="AM58">
        <v>2</v>
      </c>
      <c r="AN58">
        <v>7</v>
      </c>
      <c r="AO58">
        <v>3</v>
      </c>
      <c r="AP58">
        <v>6</v>
      </c>
      <c r="AQ58">
        <v>13</v>
      </c>
      <c r="AR58">
        <v>2</v>
      </c>
      <c r="AS58">
        <v>2</v>
      </c>
      <c r="AT58">
        <v>2</v>
      </c>
      <c r="AU58">
        <v>2</v>
      </c>
      <c r="AV58">
        <v>1</v>
      </c>
    </row>
    <row r="59" spans="1:48" x14ac:dyDescent="0.3">
      <c r="A59">
        <v>58</v>
      </c>
      <c r="B59" t="s">
        <v>83</v>
      </c>
      <c r="C59">
        <v>1970</v>
      </c>
      <c r="D59">
        <v>2</v>
      </c>
      <c r="E59" t="s">
        <v>84</v>
      </c>
      <c r="F59" s="1">
        <v>25600</v>
      </c>
      <c r="G59">
        <v>1</v>
      </c>
      <c r="H59">
        <v>0</v>
      </c>
      <c r="I59">
        <v>0</v>
      </c>
      <c r="J59">
        <f>SUMSQ(M59:BG59)/SUM(M59:BG59)</f>
        <v>12.157894736842104</v>
      </c>
      <c r="K59">
        <f t="shared" si="0"/>
        <v>8.1428571428571423</v>
      </c>
      <c r="L59" t="s">
        <v>485</v>
      </c>
      <c r="M59">
        <v>3</v>
      </c>
      <c r="N59">
        <v>7</v>
      </c>
      <c r="O59">
        <v>6</v>
      </c>
      <c r="P59">
        <v>3</v>
      </c>
      <c r="Q59">
        <v>7</v>
      </c>
      <c r="R59">
        <v>10</v>
      </c>
      <c r="S59">
        <v>21</v>
      </c>
    </row>
    <row r="60" spans="1:48" x14ac:dyDescent="0.3">
      <c r="A60">
        <v>59</v>
      </c>
      <c r="B60" t="s">
        <v>83</v>
      </c>
      <c r="C60">
        <v>1974</v>
      </c>
      <c r="D60">
        <v>2</v>
      </c>
      <c r="E60" t="s">
        <v>85</v>
      </c>
      <c r="F60" s="1">
        <v>27063</v>
      </c>
      <c r="G60">
        <v>1</v>
      </c>
      <c r="H60">
        <v>0</v>
      </c>
      <c r="I60">
        <v>0</v>
      </c>
      <c r="J60">
        <f t="shared" ref="J60:J68" si="25">SUMSQ(M60:BG60)/SUM(M60:BG60)</f>
        <v>12.157894736842104</v>
      </c>
      <c r="K60">
        <f t="shared" si="0"/>
        <v>8.1428571428571423</v>
      </c>
      <c r="L60" t="s">
        <v>485</v>
      </c>
      <c r="M60">
        <v>3</v>
      </c>
      <c r="N60">
        <v>7</v>
      </c>
      <c r="O60">
        <v>6</v>
      </c>
      <c r="P60">
        <v>3</v>
      </c>
      <c r="Q60">
        <v>7</v>
      </c>
      <c r="R60">
        <v>10</v>
      </c>
      <c r="S60">
        <v>21</v>
      </c>
    </row>
    <row r="61" spans="1:48" x14ac:dyDescent="0.3">
      <c r="A61">
        <v>60</v>
      </c>
      <c r="B61" t="s">
        <v>83</v>
      </c>
      <c r="C61">
        <v>1978</v>
      </c>
      <c r="D61">
        <v>2</v>
      </c>
      <c r="E61" t="s">
        <v>86</v>
      </c>
      <c r="F61" s="1">
        <v>28526</v>
      </c>
      <c r="G61">
        <v>1</v>
      </c>
      <c r="H61">
        <v>0</v>
      </c>
      <c r="I61">
        <v>0</v>
      </c>
      <c r="J61">
        <f t="shared" si="25"/>
        <v>11.982456140350877</v>
      </c>
      <c r="K61">
        <f t="shared" si="0"/>
        <v>8.1428571428571423</v>
      </c>
      <c r="L61" t="s">
        <v>485</v>
      </c>
      <c r="M61">
        <v>4</v>
      </c>
      <c r="N61">
        <v>7</v>
      </c>
      <c r="O61">
        <v>5</v>
      </c>
      <c r="P61">
        <v>4</v>
      </c>
      <c r="Q61">
        <v>6</v>
      </c>
      <c r="R61">
        <v>10</v>
      </c>
      <c r="S61">
        <v>21</v>
      </c>
    </row>
    <row r="62" spans="1:48" x14ac:dyDescent="0.3">
      <c r="A62">
        <v>61</v>
      </c>
      <c r="B62" t="s">
        <v>83</v>
      </c>
      <c r="C62">
        <v>1982</v>
      </c>
      <c r="D62">
        <v>2</v>
      </c>
      <c r="E62" t="s">
        <v>87</v>
      </c>
      <c r="F62" s="1">
        <v>29989</v>
      </c>
      <c r="G62">
        <v>1</v>
      </c>
      <c r="H62">
        <v>0</v>
      </c>
      <c r="I62">
        <v>0</v>
      </c>
      <c r="J62">
        <f t="shared" si="25"/>
        <v>11.982456140350877</v>
      </c>
      <c r="K62">
        <f t="shared" si="0"/>
        <v>8.1428571428571423</v>
      </c>
      <c r="L62" t="s">
        <v>485</v>
      </c>
      <c r="M62">
        <v>4</v>
      </c>
      <c r="N62">
        <v>7</v>
      </c>
      <c r="O62">
        <v>5</v>
      </c>
      <c r="P62">
        <v>4</v>
      </c>
      <c r="Q62">
        <v>6</v>
      </c>
      <c r="R62">
        <v>10</v>
      </c>
      <c r="S62">
        <v>21</v>
      </c>
    </row>
    <row r="63" spans="1:48" x14ac:dyDescent="0.3">
      <c r="A63">
        <v>62</v>
      </c>
      <c r="B63" t="s">
        <v>83</v>
      </c>
      <c r="C63">
        <v>1986</v>
      </c>
      <c r="D63">
        <v>2</v>
      </c>
      <c r="E63" t="s">
        <v>88</v>
      </c>
      <c r="F63" s="1">
        <v>31445</v>
      </c>
      <c r="G63">
        <v>1</v>
      </c>
      <c r="H63">
        <v>0</v>
      </c>
      <c r="I63">
        <v>0</v>
      </c>
      <c r="J63">
        <f t="shared" si="25"/>
        <v>11.912280701754385</v>
      </c>
      <c r="K63">
        <f t="shared" si="0"/>
        <v>8.1428571428571423</v>
      </c>
      <c r="L63" t="s">
        <v>485</v>
      </c>
      <c r="M63">
        <v>4</v>
      </c>
      <c r="N63">
        <v>6</v>
      </c>
      <c r="O63">
        <v>5</v>
      </c>
      <c r="P63">
        <v>5</v>
      </c>
      <c r="Q63">
        <v>6</v>
      </c>
      <c r="R63">
        <v>10</v>
      </c>
      <c r="S63">
        <v>21</v>
      </c>
    </row>
    <row r="64" spans="1:48" x14ac:dyDescent="0.3">
      <c r="A64">
        <v>63</v>
      </c>
      <c r="B64" t="s">
        <v>83</v>
      </c>
      <c r="C64">
        <v>1990</v>
      </c>
      <c r="D64">
        <v>2</v>
      </c>
      <c r="E64" t="s">
        <v>89</v>
      </c>
      <c r="F64" s="1">
        <v>32908</v>
      </c>
      <c r="G64">
        <v>1</v>
      </c>
      <c r="H64">
        <v>0</v>
      </c>
      <c r="I64">
        <v>0</v>
      </c>
      <c r="J64">
        <f t="shared" si="25"/>
        <v>11.912280701754385</v>
      </c>
      <c r="K64">
        <f t="shared" si="0"/>
        <v>8.1428571428571423</v>
      </c>
      <c r="L64" t="s">
        <v>485</v>
      </c>
      <c r="M64">
        <v>4</v>
      </c>
      <c r="N64">
        <v>6</v>
      </c>
      <c r="O64">
        <v>5</v>
      </c>
      <c r="P64">
        <v>5</v>
      </c>
      <c r="Q64">
        <v>6</v>
      </c>
      <c r="R64">
        <v>10</v>
      </c>
      <c r="S64">
        <v>21</v>
      </c>
    </row>
    <row r="65" spans="1:61" x14ac:dyDescent="0.3">
      <c r="A65">
        <v>64</v>
      </c>
      <c r="B65" t="s">
        <v>83</v>
      </c>
      <c r="C65">
        <v>1994</v>
      </c>
      <c r="D65">
        <v>2</v>
      </c>
      <c r="E65" t="s">
        <v>90</v>
      </c>
      <c r="F65" s="1">
        <v>34371</v>
      </c>
      <c r="G65">
        <v>1</v>
      </c>
      <c r="H65">
        <v>0</v>
      </c>
      <c r="I65">
        <v>0</v>
      </c>
      <c r="J65">
        <f t="shared" si="25"/>
        <v>11.912280701754385</v>
      </c>
      <c r="K65">
        <f t="shared" si="0"/>
        <v>8.1428571428571423</v>
      </c>
      <c r="L65" t="s">
        <v>485</v>
      </c>
      <c r="M65">
        <v>4</v>
      </c>
      <c r="N65">
        <v>6</v>
      </c>
      <c r="O65">
        <v>5</v>
      </c>
      <c r="P65">
        <v>5</v>
      </c>
      <c r="Q65">
        <v>6</v>
      </c>
      <c r="R65">
        <v>10</v>
      </c>
      <c r="S65">
        <v>21</v>
      </c>
    </row>
    <row r="66" spans="1:61" x14ac:dyDescent="0.3">
      <c r="A66">
        <v>65</v>
      </c>
      <c r="B66" t="s">
        <v>83</v>
      </c>
      <c r="C66">
        <v>1998</v>
      </c>
      <c r="D66">
        <v>2</v>
      </c>
      <c r="E66" t="s">
        <v>91</v>
      </c>
      <c r="F66" s="1">
        <v>35827</v>
      </c>
      <c r="G66">
        <v>1</v>
      </c>
      <c r="H66">
        <v>0</v>
      </c>
      <c r="I66">
        <v>0</v>
      </c>
      <c r="J66">
        <f t="shared" si="25"/>
        <v>11.912280701754385</v>
      </c>
      <c r="K66">
        <f t="shared" si="0"/>
        <v>8.1428571428571423</v>
      </c>
      <c r="L66" t="s">
        <v>485</v>
      </c>
      <c r="M66">
        <v>4</v>
      </c>
      <c r="N66">
        <v>6</v>
      </c>
      <c r="O66">
        <v>5</v>
      </c>
      <c r="P66">
        <v>5</v>
      </c>
      <c r="Q66">
        <v>6</v>
      </c>
      <c r="R66">
        <v>10</v>
      </c>
      <c r="S66">
        <v>21</v>
      </c>
    </row>
    <row r="67" spans="1:61" x14ac:dyDescent="0.3">
      <c r="A67">
        <v>66</v>
      </c>
      <c r="B67" t="s">
        <v>83</v>
      </c>
      <c r="C67">
        <v>2002</v>
      </c>
      <c r="D67">
        <v>2</v>
      </c>
      <c r="E67" t="s">
        <v>92</v>
      </c>
      <c r="F67" s="1">
        <v>37290</v>
      </c>
      <c r="G67">
        <v>1</v>
      </c>
      <c r="H67">
        <v>0</v>
      </c>
      <c r="I67">
        <v>0</v>
      </c>
      <c r="J67">
        <f t="shared" si="25"/>
        <v>11.596491228070175</v>
      </c>
      <c r="K67">
        <f t="shared" ref="K67:K130" si="26">AVERAGE(M67:GW67)</f>
        <v>8.1428571428571423</v>
      </c>
      <c r="L67" t="s">
        <v>485</v>
      </c>
      <c r="M67">
        <v>7</v>
      </c>
      <c r="N67">
        <v>11</v>
      </c>
      <c r="O67">
        <v>20</v>
      </c>
      <c r="P67">
        <v>5</v>
      </c>
      <c r="Q67">
        <v>4</v>
      </c>
      <c r="R67">
        <v>5</v>
      </c>
      <c r="S67">
        <v>5</v>
      </c>
    </row>
    <row r="68" spans="1:61" x14ac:dyDescent="0.3">
      <c r="A68">
        <v>67</v>
      </c>
      <c r="B68" t="s">
        <v>83</v>
      </c>
      <c r="C68">
        <v>2006</v>
      </c>
      <c r="D68">
        <v>2</v>
      </c>
      <c r="E68" t="s">
        <v>93</v>
      </c>
      <c r="F68" s="1">
        <v>38753</v>
      </c>
      <c r="G68">
        <v>1</v>
      </c>
      <c r="H68">
        <v>0</v>
      </c>
      <c r="I68">
        <v>0</v>
      </c>
      <c r="J68">
        <f t="shared" si="25"/>
        <v>11.596491228070175</v>
      </c>
      <c r="K68">
        <f t="shared" si="26"/>
        <v>8.1428571428571423</v>
      </c>
      <c r="L68" t="s">
        <v>525</v>
      </c>
      <c r="M68">
        <v>7</v>
      </c>
      <c r="N68">
        <v>11</v>
      </c>
      <c r="O68">
        <v>20</v>
      </c>
      <c r="P68">
        <v>5</v>
      </c>
      <c r="Q68">
        <v>4</v>
      </c>
      <c r="R68">
        <v>5</v>
      </c>
      <c r="S68">
        <v>5</v>
      </c>
    </row>
    <row r="69" spans="1:61" x14ac:dyDescent="0.3">
      <c r="A69">
        <v>68</v>
      </c>
      <c r="B69" t="s">
        <v>83</v>
      </c>
      <c r="C69">
        <v>2010</v>
      </c>
      <c r="D69">
        <v>2</v>
      </c>
      <c r="E69" t="s">
        <v>94</v>
      </c>
      <c r="F69" s="1">
        <v>40216</v>
      </c>
      <c r="G69">
        <v>1</v>
      </c>
      <c r="H69">
        <v>0</v>
      </c>
      <c r="I69">
        <v>0</v>
      </c>
      <c r="J69">
        <f>SUMSQ(M69:BG69)/SUM(M69:BG69)</f>
        <v>11.596491228070175</v>
      </c>
      <c r="K69">
        <f t="shared" si="26"/>
        <v>8.1428571428571423</v>
      </c>
      <c r="L69" t="s">
        <v>509</v>
      </c>
      <c r="M69">
        <v>11</v>
      </c>
      <c r="N69">
        <v>7</v>
      </c>
      <c r="O69">
        <v>4</v>
      </c>
      <c r="P69">
        <v>5</v>
      </c>
      <c r="Q69">
        <v>5</v>
      </c>
      <c r="R69">
        <v>5</v>
      </c>
      <c r="S69">
        <v>20</v>
      </c>
    </row>
    <row r="70" spans="1:61" x14ac:dyDescent="0.3">
      <c r="A70">
        <v>69</v>
      </c>
      <c r="B70" t="s">
        <v>83</v>
      </c>
      <c r="C70">
        <v>2014</v>
      </c>
      <c r="D70">
        <v>2</v>
      </c>
      <c r="E70" t="s">
        <v>95</v>
      </c>
      <c r="F70" s="1">
        <v>41672</v>
      </c>
      <c r="G70">
        <v>1</v>
      </c>
      <c r="H70">
        <v>0</v>
      </c>
      <c r="I70">
        <v>0</v>
      </c>
      <c r="J70">
        <f>SUMSQ(M70:BG70)/SUM(M70:BG70)</f>
        <v>11.784313725490197</v>
      </c>
      <c r="K70">
        <f t="shared" si="26"/>
        <v>7.2857142857142856</v>
      </c>
      <c r="L70" t="s">
        <v>509</v>
      </c>
      <c r="M70">
        <v>11</v>
      </c>
      <c r="N70">
        <v>7</v>
      </c>
      <c r="O70">
        <v>3</v>
      </c>
      <c r="P70">
        <v>6</v>
      </c>
      <c r="Q70">
        <v>5</v>
      </c>
      <c r="R70">
        <v>0</v>
      </c>
      <c r="S70">
        <v>19</v>
      </c>
    </row>
    <row r="71" spans="1:61" x14ac:dyDescent="0.3">
      <c r="A71">
        <v>70</v>
      </c>
      <c r="B71" t="s">
        <v>96</v>
      </c>
      <c r="C71">
        <v>1970</v>
      </c>
      <c r="D71">
        <v>2</v>
      </c>
      <c r="E71" t="s">
        <v>97</v>
      </c>
      <c r="F71" s="1">
        <v>25704</v>
      </c>
      <c r="G71">
        <v>1</v>
      </c>
      <c r="H71">
        <v>0</v>
      </c>
      <c r="I71">
        <v>0</v>
      </c>
      <c r="J71">
        <f>SUMSQ(M71:BG71)/SUM(M71:BG71)</f>
        <v>4.6923076923076925</v>
      </c>
      <c r="K71">
        <f t="shared" si="26"/>
        <v>3.25</v>
      </c>
      <c r="L71" t="s">
        <v>528</v>
      </c>
      <c r="M71">
        <v>10</v>
      </c>
      <c r="N71">
        <v>2</v>
      </c>
      <c r="O71">
        <v>2</v>
      </c>
      <c r="P71">
        <v>3</v>
      </c>
      <c r="Q71">
        <v>2</v>
      </c>
      <c r="R71">
        <v>3</v>
      </c>
      <c r="S71">
        <v>3</v>
      </c>
      <c r="T71">
        <v>4</v>
      </c>
      <c r="U71">
        <v>2</v>
      </c>
      <c r="V71">
        <v>2</v>
      </c>
      <c r="W71">
        <v>2</v>
      </c>
      <c r="X71">
        <v>2</v>
      </c>
      <c r="Y71">
        <v>3</v>
      </c>
      <c r="Z71">
        <v>3</v>
      </c>
      <c r="AA71">
        <v>3</v>
      </c>
      <c r="AB71">
        <v>2</v>
      </c>
      <c r="AC71">
        <v>1</v>
      </c>
      <c r="AD71">
        <v>5</v>
      </c>
      <c r="AE71">
        <v>3</v>
      </c>
      <c r="AF71">
        <v>2</v>
      </c>
      <c r="AG71">
        <v>2</v>
      </c>
      <c r="AH71">
        <v>6</v>
      </c>
      <c r="AI71">
        <v>2</v>
      </c>
      <c r="AJ71">
        <v>9</v>
      </c>
    </row>
    <row r="72" spans="1:61" x14ac:dyDescent="0.3">
      <c r="A72">
        <v>71</v>
      </c>
      <c r="B72" t="s">
        <v>96</v>
      </c>
      <c r="C72">
        <v>1974</v>
      </c>
      <c r="D72">
        <v>2</v>
      </c>
      <c r="E72" t="s">
        <v>98</v>
      </c>
      <c r="F72" s="1">
        <v>27165</v>
      </c>
      <c r="G72">
        <v>1</v>
      </c>
      <c r="H72">
        <v>0</v>
      </c>
      <c r="I72">
        <v>0</v>
      </c>
      <c r="K72" t="s">
        <v>66</v>
      </c>
    </row>
    <row r="73" spans="1:61" x14ac:dyDescent="0.3">
      <c r="A73">
        <v>72</v>
      </c>
      <c r="B73" t="s">
        <v>96</v>
      </c>
      <c r="C73">
        <v>1978</v>
      </c>
      <c r="D73">
        <v>2</v>
      </c>
      <c r="E73" t="s">
        <v>99</v>
      </c>
      <c r="F73" s="1">
        <v>28626</v>
      </c>
      <c r="G73">
        <v>1</v>
      </c>
      <c r="H73">
        <v>0</v>
      </c>
      <c r="I73">
        <v>0</v>
      </c>
      <c r="K73" t="s">
        <v>66</v>
      </c>
    </row>
    <row r="74" spans="1:61" x14ac:dyDescent="0.3">
      <c r="A74">
        <v>73</v>
      </c>
      <c r="B74" t="s">
        <v>96</v>
      </c>
      <c r="C74">
        <v>1982</v>
      </c>
      <c r="D74">
        <v>2</v>
      </c>
      <c r="E74" t="s">
        <v>100</v>
      </c>
      <c r="F74" s="1">
        <v>30087</v>
      </c>
      <c r="G74">
        <v>2</v>
      </c>
      <c r="H74">
        <v>0</v>
      </c>
      <c r="I74">
        <v>0</v>
      </c>
      <c r="J74">
        <f t="shared" ref="J74:J86" si="27">SUMSQ(M74:BG74)/SUM(M74:BG74)</f>
        <v>11.174603174603174</v>
      </c>
      <c r="K74">
        <f t="shared" si="26"/>
        <v>4.2</v>
      </c>
      <c r="L74" t="s">
        <v>531</v>
      </c>
      <c r="M74">
        <v>31</v>
      </c>
      <c r="N74">
        <v>2</v>
      </c>
      <c r="O74">
        <v>3</v>
      </c>
      <c r="P74">
        <v>2</v>
      </c>
      <c r="Q74">
        <v>3</v>
      </c>
      <c r="R74">
        <v>2</v>
      </c>
      <c r="S74">
        <v>5</v>
      </c>
      <c r="T74">
        <v>3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3</v>
      </c>
      <c r="AC74">
        <v>4</v>
      </c>
      <c r="AD74">
        <v>2</v>
      </c>
      <c r="AE74">
        <v>2</v>
      </c>
      <c r="AF74">
        <v>2</v>
      </c>
      <c r="AG74">
        <v>8</v>
      </c>
      <c r="AH74">
        <v>5</v>
      </c>
      <c r="AI74">
        <v>3</v>
      </c>
      <c r="AJ74">
        <v>3</v>
      </c>
      <c r="AK74">
        <v>11</v>
      </c>
      <c r="AL74">
        <v>3</v>
      </c>
      <c r="AM74">
        <v>3</v>
      </c>
      <c r="AN74">
        <v>2</v>
      </c>
      <c r="AO74">
        <v>2</v>
      </c>
      <c r="AP74">
        <v>8</v>
      </c>
    </row>
    <row r="75" spans="1:61" x14ac:dyDescent="0.3">
      <c r="A75">
        <v>74</v>
      </c>
      <c r="B75" t="s">
        <v>96</v>
      </c>
      <c r="C75">
        <v>1986</v>
      </c>
      <c r="D75">
        <v>2</v>
      </c>
      <c r="E75" t="s">
        <v>101</v>
      </c>
      <c r="F75" s="1">
        <v>31548</v>
      </c>
      <c r="G75">
        <v>2</v>
      </c>
      <c r="H75">
        <v>0</v>
      </c>
      <c r="I75">
        <v>0</v>
      </c>
      <c r="J75">
        <f t="shared" si="27"/>
        <v>11.15126050420168</v>
      </c>
      <c r="K75">
        <f t="shared" si="26"/>
        <v>3.9666666666666668</v>
      </c>
      <c r="L75" t="s">
        <v>529</v>
      </c>
      <c r="M75">
        <v>31</v>
      </c>
      <c r="N75">
        <v>2</v>
      </c>
      <c r="O75">
        <v>3</v>
      </c>
      <c r="P75">
        <v>2</v>
      </c>
      <c r="Q75">
        <v>3</v>
      </c>
      <c r="R75">
        <v>2</v>
      </c>
      <c r="S75">
        <v>4</v>
      </c>
      <c r="T75">
        <v>3</v>
      </c>
      <c r="U75">
        <v>2</v>
      </c>
      <c r="V75">
        <v>2</v>
      </c>
      <c r="W75">
        <v>2</v>
      </c>
      <c r="X75">
        <v>2</v>
      </c>
      <c r="Y75">
        <v>3</v>
      </c>
      <c r="Z75">
        <v>2</v>
      </c>
      <c r="AA75">
        <v>2</v>
      </c>
      <c r="AB75">
        <v>3</v>
      </c>
      <c r="AC75">
        <v>4</v>
      </c>
      <c r="AD75">
        <v>2</v>
      </c>
      <c r="AE75">
        <v>2</v>
      </c>
      <c r="AF75">
        <v>2</v>
      </c>
      <c r="AG75">
        <v>6</v>
      </c>
      <c r="AH75">
        <v>5</v>
      </c>
      <c r="AI75">
        <v>3</v>
      </c>
      <c r="AJ75">
        <v>3</v>
      </c>
      <c r="AK75">
        <v>11</v>
      </c>
      <c r="AL75">
        <v>2</v>
      </c>
      <c r="AM75">
        <v>2</v>
      </c>
      <c r="AN75">
        <v>2</v>
      </c>
      <c r="AO75">
        <v>2</v>
      </c>
      <c r="AP75">
        <v>5</v>
      </c>
    </row>
    <row r="76" spans="1:61" x14ac:dyDescent="0.3">
      <c r="A76">
        <v>75</v>
      </c>
      <c r="B76" t="s">
        <v>96</v>
      </c>
      <c r="C76">
        <v>1990</v>
      </c>
      <c r="D76">
        <v>2</v>
      </c>
      <c r="E76" t="s">
        <v>102</v>
      </c>
      <c r="F76" s="1">
        <v>33009</v>
      </c>
      <c r="G76">
        <v>2</v>
      </c>
      <c r="H76">
        <v>0</v>
      </c>
      <c r="I76">
        <v>0</v>
      </c>
      <c r="J76">
        <f t="shared" si="27"/>
        <v>11.133333333333333</v>
      </c>
      <c r="K76">
        <f t="shared" si="26"/>
        <v>4</v>
      </c>
      <c r="L76" t="s">
        <v>530</v>
      </c>
      <c r="M76">
        <v>31</v>
      </c>
      <c r="N76">
        <v>2</v>
      </c>
      <c r="O76">
        <v>3</v>
      </c>
      <c r="P76">
        <v>2</v>
      </c>
      <c r="Q76">
        <v>3</v>
      </c>
      <c r="R76">
        <v>2</v>
      </c>
      <c r="S76">
        <v>5</v>
      </c>
      <c r="T76">
        <v>3</v>
      </c>
      <c r="U76">
        <v>2</v>
      </c>
      <c r="V76">
        <v>2</v>
      </c>
      <c r="W76">
        <v>2</v>
      </c>
      <c r="X76">
        <v>2</v>
      </c>
      <c r="Y76">
        <v>3</v>
      </c>
      <c r="Z76">
        <v>2</v>
      </c>
      <c r="AA76">
        <v>2</v>
      </c>
      <c r="AB76">
        <v>3</v>
      </c>
      <c r="AC76">
        <v>4</v>
      </c>
      <c r="AD76">
        <v>2</v>
      </c>
      <c r="AE76">
        <v>2</v>
      </c>
      <c r="AF76">
        <v>2</v>
      </c>
      <c r="AG76">
        <v>6</v>
      </c>
      <c r="AH76">
        <v>5</v>
      </c>
      <c r="AI76">
        <v>3</v>
      </c>
      <c r="AJ76">
        <v>3</v>
      </c>
      <c r="AK76">
        <v>11</v>
      </c>
      <c r="AL76">
        <v>2</v>
      </c>
      <c r="AM76">
        <v>2</v>
      </c>
      <c r="AN76">
        <v>2</v>
      </c>
      <c r="AO76">
        <v>2</v>
      </c>
      <c r="AP76">
        <v>5</v>
      </c>
    </row>
    <row r="77" spans="1:61" x14ac:dyDescent="0.3">
      <c r="A77">
        <v>76</v>
      </c>
      <c r="B77" t="s">
        <v>96</v>
      </c>
      <c r="C77">
        <v>1994</v>
      </c>
      <c r="D77">
        <v>2</v>
      </c>
      <c r="E77" t="s">
        <v>103</v>
      </c>
      <c r="F77" s="1">
        <v>34470</v>
      </c>
      <c r="G77">
        <v>2</v>
      </c>
      <c r="H77">
        <v>0</v>
      </c>
      <c r="I77">
        <v>0</v>
      </c>
      <c r="J77">
        <f t="shared" si="27"/>
        <v>11.082644628099173</v>
      </c>
      <c r="K77">
        <f t="shared" si="26"/>
        <v>4.0333333333333332</v>
      </c>
      <c r="L77" t="s">
        <v>529</v>
      </c>
      <c r="M77">
        <v>31</v>
      </c>
      <c r="N77">
        <v>2</v>
      </c>
      <c r="O77">
        <v>3</v>
      </c>
      <c r="P77">
        <v>2</v>
      </c>
      <c r="Q77">
        <v>3</v>
      </c>
      <c r="R77">
        <v>2</v>
      </c>
      <c r="S77">
        <v>5</v>
      </c>
      <c r="T77">
        <v>3</v>
      </c>
      <c r="U77">
        <v>2</v>
      </c>
      <c r="V77">
        <v>3</v>
      </c>
      <c r="W77">
        <v>2</v>
      </c>
      <c r="X77">
        <v>3</v>
      </c>
      <c r="Y77">
        <v>2</v>
      </c>
      <c r="Z77">
        <v>2</v>
      </c>
      <c r="AA77">
        <v>3</v>
      </c>
      <c r="AB77">
        <v>4</v>
      </c>
      <c r="AC77">
        <v>2</v>
      </c>
      <c r="AD77">
        <v>2</v>
      </c>
      <c r="AE77">
        <v>2</v>
      </c>
      <c r="AF77">
        <v>6</v>
      </c>
      <c r="AG77">
        <v>5</v>
      </c>
      <c r="AH77">
        <v>3</v>
      </c>
      <c r="AI77">
        <v>3</v>
      </c>
      <c r="AJ77">
        <v>11</v>
      </c>
      <c r="AK77">
        <v>2</v>
      </c>
      <c r="AL77">
        <v>2</v>
      </c>
      <c r="AM77">
        <v>2</v>
      </c>
      <c r="AN77">
        <v>2</v>
      </c>
      <c r="AO77">
        <v>5</v>
      </c>
      <c r="AP77">
        <v>2</v>
      </c>
    </row>
    <row r="78" spans="1:61" x14ac:dyDescent="0.3">
      <c r="A78">
        <v>77</v>
      </c>
      <c r="B78" t="s">
        <v>96</v>
      </c>
      <c r="C78">
        <v>1998</v>
      </c>
      <c r="D78">
        <v>2</v>
      </c>
      <c r="E78" t="s">
        <v>104</v>
      </c>
      <c r="F78" s="1">
        <v>35931</v>
      </c>
      <c r="G78">
        <v>2</v>
      </c>
      <c r="H78">
        <v>0</v>
      </c>
      <c r="I78">
        <v>0</v>
      </c>
      <c r="J78">
        <f t="shared" si="27"/>
        <v>16.785234899328859</v>
      </c>
      <c r="K78">
        <f t="shared" si="26"/>
        <v>4.9666666666666668</v>
      </c>
      <c r="L78" t="s">
        <v>529</v>
      </c>
      <c r="M78">
        <v>44</v>
      </c>
      <c r="N78">
        <v>2</v>
      </c>
      <c r="O78">
        <v>4</v>
      </c>
      <c r="P78">
        <v>2</v>
      </c>
      <c r="Q78">
        <v>3</v>
      </c>
      <c r="R78">
        <v>2</v>
      </c>
      <c r="S78">
        <v>6</v>
      </c>
      <c r="T78">
        <v>2</v>
      </c>
      <c r="U78">
        <v>2</v>
      </c>
      <c r="V78">
        <v>4</v>
      </c>
      <c r="W78">
        <v>2</v>
      </c>
      <c r="X78">
        <v>2</v>
      </c>
      <c r="Y78">
        <v>3</v>
      </c>
      <c r="Z78">
        <v>7</v>
      </c>
      <c r="AA78">
        <v>2</v>
      </c>
      <c r="AB78">
        <v>3</v>
      </c>
      <c r="AC78">
        <v>2</v>
      </c>
      <c r="AD78">
        <v>3</v>
      </c>
      <c r="AE78">
        <v>2</v>
      </c>
      <c r="AF78">
        <v>4</v>
      </c>
      <c r="AG78">
        <v>5</v>
      </c>
      <c r="AH78">
        <v>2</v>
      </c>
      <c r="AI78">
        <v>2</v>
      </c>
      <c r="AJ78">
        <v>8</v>
      </c>
      <c r="AK78">
        <v>5</v>
      </c>
      <c r="AL78">
        <v>4</v>
      </c>
      <c r="AM78">
        <v>3</v>
      </c>
      <c r="AN78">
        <v>14</v>
      </c>
      <c r="AO78">
        <v>2</v>
      </c>
      <c r="AP78">
        <v>3</v>
      </c>
    </row>
    <row r="79" spans="1:61" x14ac:dyDescent="0.3">
      <c r="A79">
        <v>78</v>
      </c>
      <c r="B79" t="s">
        <v>96</v>
      </c>
      <c r="C79">
        <v>2002</v>
      </c>
      <c r="D79">
        <v>2</v>
      </c>
      <c r="E79" t="s">
        <v>105</v>
      </c>
      <c r="F79" s="1">
        <v>37392</v>
      </c>
      <c r="G79">
        <v>2</v>
      </c>
      <c r="H79">
        <v>0</v>
      </c>
      <c r="I79">
        <v>0</v>
      </c>
      <c r="J79">
        <f>SUMSQ(M79:BI79)/SUM(M79:BI79)</f>
        <v>3.9634146341463414</v>
      </c>
      <c r="K79">
        <f t="shared" si="26"/>
        <v>3.3469387755102042</v>
      </c>
      <c r="L79" t="s">
        <v>509</v>
      </c>
      <c r="M79">
        <v>2</v>
      </c>
      <c r="N79">
        <v>4</v>
      </c>
      <c r="O79">
        <v>2</v>
      </c>
      <c r="P79">
        <v>3</v>
      </c>
      <c r="Q79">
        <v>2</v>
      </c>
      <c r="R79">
        <v>5</v>
      </c>
      <c r="S79">
        <v>4</v>
      </c>
      <c r="T79">
        <v>8</v>
      </c>
      <c r="U79">
        <v>4</v>
      </c>
      <c r="V79">
        <v>2</v>
      </c>
      <c r="W79">
        <v>2</v>
      </c>
      <c r="X79">
        <v>2</v>
      </c>
      <c r="Y79">
        <v>4</v>
      </c>
      <c r="Z79">
        <v>2</v>
      </c>
      <c r="AA79">
        <v>2</v>
      </c>
      <c r="AB79">
        <v>3</v>
      </c>
      <c r="AC79">
        <v>5</v>
      </c>
      <c r="AD79">
        <v>2</v>
      </c>
      <c r="AE79">
        <v>2</v>
      </c>
      <c r="AF79">
        <v>3</v>
      </c>
      <c r="AG79">
        <v>3</v>
      </c>
      <c r="AH79">
        <v>2</v>
      </c>
      <c r="AI79">
        <v>5</v>
      </c>
      <c r="AJ79">
        <v>3</v>
      </c>
      <c r="AK79">
        <v>3</v>
      </c>
      <c r="AL79">
        <v>2</v>
      </c>
      <c r="AM79">
        <v>2</v>
      </c>
      <c r="AN79">
        <v>2</v>
      </c>
      <c r="AO79">
        <v>3</v>
      </c>
      <c r="AP79">
        <v>3</v>
      </c>
      <c r="AQ79">
        <v>2</v>
      </c>
      <c r="AR79">
        <v>2</v>
      </c>
      <c r="AS79">
        <v>3</v>
      </c>
      <c r="AT79">
        <v>2</v>
      </c>
      <c r="AU79">
        <v>4</v>
      </c>
      <c r="AV79">
        <v>3</v>
      </c>
      <c r="AW79">
        <v>6</v>
      </c>
      <c r="AX79">
        <v>4</v>
      </c>
      <c r="AY79">
        <v>4</v>
      </c>
      <c r="AZ79">
        <v>2</v>
      </c>
      <c r="BA79">
        <v>5</v>
      </c>
      <c r="BB79">
        <v>3</v>
      </c>
      <c r="BC79">
        <v>5</v>
      </c>
      <c r="BD79">
        <v>5</v>
      </c>
      <c r="BE79">
        <v>3</v>
      </c>
      <c r="BF79">
        <v>5</v>
      </c>
      <c r="BG79">
        <v>3</v>
      </c>
      <c r="BH79">
        <v>7</v>
      </c>
      <c r="BI79">
        <v>5</v>
      </c>
    </row>
    <row r="80" spans="1:61" x14ac:dyDescent="0.3">
      <c r="A80">
        <v>79</v>
      </c>
      <c r="B80" t="s">
        <v>96</v>
      </c>
      <c r="C80">
        <v>2006</v>
      </c>
      <c r="D80">
        <v>2</v>
      </c>
      <c r="E80" t="s">
        <v>106</v>
      </c>
      <c r="F80" s="1">
        <v>38853</v>
      </c>
      <c r="G80">
        <v>2</v>
      </c>
      <c r="H80">
        <v>0</v>
      </c>
      <c r="I80">
        <v>0</v>
      </c>
      <c r="J80">
        <f>SUMSQ(M80:BI80)/SUM(M80:BI80)</f>
        <v>4.7052631578947368</v>
      </c>
      <c r="K80">
        <f t="shared" si="26"/>
        <v>3.8775510204081631</v>
      </c>
      <c r="L80" t="s">
        <v>509</v>
      </c>
      <c r="M80">
        <v>4</v>
      </c>
      <c r="N80">
        <v>4</v>
      </c>
      <c r="O80">
        <v>2</v>
      </c>
      <c r="P80">
        <v>4</v>
      </c>
      <c r="Q80">
        <v>2</v>
      </c>
      <c r="R80">
        <v>6</v>
      </c>
      <c r="S80">
        <v>5</v>
      </c>
      <c r="T80">
        <v>7</v>
      </c>
      <c r="U80">
        <v>4</v>
      </c>
      <c r="V80">
        <v>2</v>
      </c>
      <c r="W80">
        <v>2</v>
      </c>
      <c r="X80">
        <v>2</v>
      </c>
      <c r="Y80">
        <v>5</v>
      </c>
      <c r="Z80">
        <v>2</v>
      </c>
      <c r="AA80">
        <v>2</v>
      </c>
      <c r="AB80">
        <v>4</v>
      </c>
      <c r="AC80">
        <v>6</v>
      </c>
      <c r="AD80">
        <v>2</v>
      </c>
      <c r="AE80">
        <v>3</v>
      </c>
      <c r="AF80">
        <v>3</v>
      </c>
      <c r="AG80">
        <v>4</v>
      </c>
      <c r="AH80">
        <v>2</v>
      </c>
      <c r="AI80">
        <v>2</v>
      </c>
      <c r="AJ80">
        <v>3</v>
      </c>
      <c r="AK80">
        <v>4</v>
      </c>
      <c r="AL80">
        <v>2</v>
      </c>
      <c r="AM80">
        <v>2</v>
      </c>
      <c r="AN80">
        <v>2</v>
      </c>
      <c r="AO80">
        <v>4</v>
      </c>
      <c r="AP80">
        <v>4</v>
      </c>
      <c r="AQ80">
        <v>3</v>
      </c>
      <c r="AR80">
        <v>2</v>
      </c>
      <c r="AS80">
        <v>3</v>
      </c>
      <c r="AT80">
        <v>2</v>
      </c>
      <c r="AU80">
        <v>6</v>
      </c>
      <c r="AV80">
        <v>3</v>
      </c>
      <c r="AW80">
        <v>8</v>
      </c>
      <c r="AX80">
        <v>4</v>
      </c>
      <c r="AY80">
        <v>6</v>
      </c>
      <c r="AZ80">
        <v>2</v>
      </c>
      <c r="BA80">
        <v>6</v>
      </c>
      <c r="BB80">
        <v>4</v>
      </c>
      <c r="BC80">
        <v>8</v>
      </c>
      <c r="BD80">
        <v>6</v>
      </c>
      <c r="BE80">
        <v>5</v>
      </c>
      <c r="BF80">
        <v>7</v>
      </c>
      <c r="BG80">
        <v>3</v>
      </c>
      <c r="BH80">
        <v>7</v>
      </c>
      <c r="BI80">
        <v>5</v>
      </c>
    </row>
    <row r="81" spans="1:61" x14ac:dyDescent="0.3">
      <c r="A81">
        <v>80</v>
      </c>
      <c r="B81" t="s">
        <v>96</v>
      </c>
      <c r="C81">
        <v>2010</v>
      </c>
      <c r="D81">
        <v>2</v>
      </c>
      <c r="E81" t="s">
        <v>107</v>
      </c>
      <c r="F81" s="1">
        <v>40314</v>
      </c>
      <c r="G81">
        <v>2</v>
      </c>
      <c r="H81">
        <v>0</v>
      </c>
      <c r="I81">
        <v>0</v>
      </c>
      <c r="J81">
        <f>SUMSQ(M81:BI81)/SUM(M81:BI81)</f>
        <v>4.7368421052631575</v>
      </c>
      <c r="K81">
        <f t="shared" si="26"/>
        <v>3.8775510204081631</v>
      </c>
      <c r="L81" t="s">
        <v>526</v>
      </c>
      <c r="M81">
        <v>6</v>
      </c>
      <c r="N81">
        <v>5</v>
      </c>
      <c r="O81">
        <v>7</v>
      </c>
      <c r="P81">
        <v>4</v>
      </c>
      <c r="Q81">
        <v>2</v>
      </c>
      <c r="R81">
        <v>4</v>
      </c>
      <c r="S81">
        <v>2</v>
      </c>
      <c r="T81">
        <v>4</v>
      </c>
      <c r="U81">
        <v>2</v>
      </c>
      <c r="V81">
        <v>2</v>
      </c>
      <c r="W81">
        <v>2</v>
      </c>
      <c r="X81">
        <v>5</v>
      </c>
      <c r="Y81">
        <v>2</v>
      </c>
      <c r="Z81">
        <v>2</v>
      </c>
      <c r="AA81">
        <v>2</v>
      </c>
      <c r="AB81">
        <v>4</v>
      </c>
      <c r="AC81">
        <v>4</v>
      </c>
      <c r="AD81">
        <v>6</v>
      </c>
      <c r="AE81">
        <v>2</v>
      </c>
      <c r="AF81">
        <v>3</v>
      </c>
      <c r="AG81">
        <v>3</v>
      </c>
      <c r="AH81">
        <v>2</v>
      </c>
      <c r="AI81">
        <v>4</v>
      </c>
      <c r="AJ81">
        <v>2</v>
      </c>
      <c r="AK81">
        <v>3</v>
      </c>
      <c r="AL81">
        <v>4</v>
      </c>
      <c r="AM81">
        <v>2</v>
      </c>
      <c r="AN81">
        <v>2</v>
      </c>
      <c r="AO81">
        <v>4</v>
      </c>
      <c r="AP81">
        <v>4</v>
      </c>
      <c r="AQ81">
        <v>3</v>
      </c>
      <c r="AR81">
        <v>2</v>
      </c>
      <c r="AS81">
        <v>3</v>
      </c>
      <c r="AT81">
        <v>2</v>
      </c>
      <c r="AU81">
        <v>6</v>
      </c>
      <c r="AV81">
        <v>3</v>
      </c>
      <c r="AW81">
        <v>8</v>
      </c>
      <c r="AX81">
        <v>4</v>
      </c>
      <c r="AY81">
        <v>6</v>
      </c>
      <c r="AZ81">
        <v>2</v>
      </c>
      <c r="BA81">
        <v>8</v>
      </c>
      <c r="BB81">
        <v>4</v>
      </c>
      <c r="BC81">
        <v>6</v>
      </c>
      <c r="BD81">
        <v>8</v>
      </c>
      <c r="BE81">
        <v>4</v>
      </c>
      <c r="BF81">
        <v>6</v>
      </c>
      <c r="BG81">
        <v>3</v>
      </c>
      <c r="BH81">
        <v>7</v>
      </c>
      <c r="BI81">
        <v>5</v>
      </c>
    </row>
    <row r="82" spans="1:61" x14ac:dyDescent="0.3">
      <c r="A82">
        <v>81</v>
      </c>
      <c r="B82" t="s">
        <v>108</v>
      </c>
      <c r="C82">
        <v>1979</v>
      </c>
      <c r="D82">
        <v>2</v>
      </c>
      <c r="E82" t="s">
        <v>109</v>
      </c>
      <c r="F82" s="1">
        <v>28974</v>
      </c>
      <c r="G82">
        <v>1</v>
      </c>
      <c r="H82">
        <v>0</v>
      </c>
      <c r="I82">
        <v>0</v>
      </c>
      <c r="J82">
        <f t="shared" si="27"/>
        <v>5.3188405797101446</v>
      </c>
      <c r="K82">
        <f t="shared" si="26"/>
        <v>3.2857142857142856</v>
      </c>
      <c r="L82" t="s">
        <v>536</v>
      </c>
      <c r="M82">
        <v>12</v>
      </c>
      <c r="N82">
        <v>3</v>
      </c>
      <c r="O82">
        <v>2</v>
      </c>
      <c r="P82">
        <v>3</v>
      </c>
      <c r="Q82">
        <v>8</v>
      </c>
      <c r="R82">
        <v>3</v>
      </c>
      <c r="S82">
        <v>1</v>
      </c>
      <c r="T82">
        <v>3</v>
      </c>
      <c r="U82">
        <v>2</v>
      </c>
      <c r="V82">
        <v>3</v>
      </c>
      <c r="W82">
        <v>3</v>
      </c>
      <c r="X82">
        <v>3</v>
      </c>
      <c r="Y82">
        <v>5</v>
      </c>
      <c r="Z82">
        <v>1</v>
      </c>
      <c r="AA82">
        <v>1</v>
      </c>
      <c r="AB82">
        <v>2</v>
      </c>
      <c r="AC82">
        <v>3</v>
      </c>
      <c r="AD82">
        <v>1</v>
      </c>
      <c r="AE82">
        <v>3</v>
      </c>
      <c r="AF82">
        <v>1</v>
      </c>
      <c r="AG82">
        <v>6</v>
      </c>
    </row>
    <row r="83" spans="1:61" x14ac:dyDescent="0.3">
      <c r="A83">
        <v>82</v>
      </c>
      <c r="B83" t="s">
        <v>108</v>
      </c>
      <c r="C83">
        <v>1984</v>
      </c>
      <c r="D83">
        <v>2</v>
      </c>
      <c r="E83" t="s">
        <v>110</v>
      </c>
      <c r="F83" s="1">
        <v>30710</v>
      </c>
      <c r="G83">
        <v>1</v>
      </c>
      <c r="H83">
        <v>0</v>
      </c>
      <c r="I83">
        <v>0</v>
      </c>
      <c r="J83">
        <f t="shared" si="27"/>
        <v>5.450704225352113</v>
      </c>
      <c r="K83">
        <f t="shared" si="26"/>
        <v>3.3809523809523809</v>
      </c>
      <c r="L83" t="s">
        <v>532</v>
      </c>
      <c r="M83">
        <v>12</v>
      </c>
      <c r="N83">
        <v>3</v>
      </c>
      <c r="O83">
        <v>2</v>
      </c>
      <c r="P83">
        <v>3</v>
      </c>
      <c r="Q83">
        <v>9</v>
      </c>
      <c r="R83">
        <v>3</v>
      </c>
      <c r="S83">
        <v>2</v>
      </c>
      <c r="T83">
        <v>3</v>
      </c>
      <c r="U83">
        <v>2</v>
      </c>
      <c r="V83">
        <v>3</v>
      </c>
      <c r="W83">
        <v>3</v>
      </c>
      <c r="X83">
        <v>3</v>
      </c>
      <c r="Y83">
        <v>5</v>
      </c>
      <c r="Z83">
        <v>1</v>
      </c>
      <c r="AA83">
        <v>1</v>
      </c>
      <c r="AB83">
        <v>2</v>
      </c>
      <c r="AC83">
        <v>3</v>
      </c>
      <c r="AD83">
        <v>1</v>
      </c>
      <c r="AE83">
        <v>3</v>
      </c>
      <c r="AF83">
        <v>1</v>
      </c>
      <c r="AG83">
        <v>6</v>
      </c>
    </row>
    <row r="84" spans="1:61" x14ac:dyDescent="0.3">
      <c r="A84">
        <v>83</v>
      </c>
      <c r="B84" t="s">
        <v>108</v>
      </c>
      <c r="C84">
        <v>1986</v>
      </c>
      <c r="D84">
        <v>2</v>
      </c>
      <c r="E84" t="s">
        <v>111</v>
      </c>
      <c r="F84" s="1">
        <v>31567</v>
      </c>
      <c r="G84">
        <v>1</v>
      </c>
      <c r="H84">
        <v>0</v>
      </c>
      <c r="I84">
        <v>0</v>
      </c>
      <c r="J84">
        <f t="shared" si="27"/>
        <v>4.1186440677966099</v>
      </c>
      <c r="K84">
        <f t="shared" si="26"/>
        <v>2.95</v>
      </c>
      <c r="L84" t="s">
        <v>533</v>
      </c>
      <c r="N84">
        <v>3</v>
      </c>
      <c r="O84">
        <v>2</v>
      </c>
      <c r="P84">
        <v>3</v>
      </c>
      <c r="Q84">
        <v>9</v>
      </c>
      <c r="R84">
        <v>3</v>
      </c>
      <c r="S84">
        <v>2</v>
      </c>
      <c r="T84">
        <v>3</v>
      </c>
      <c r="U84">
        <v>2</v>
      </c>
      <c r="V84">
        <v>3</v>
      </c>
      <c r="W84">
        <v>3</v>
      </c>
      <c r="X84">
        <v>3</v>
      </c>
      <c r="Y84">
        <v>5</v>
      </c>
      <c r="Z84">
        <v>1</v>
      </c>
      <c r="AA84">
        <v>1</v>
      </c>
      <c r="AB84">
        <v>2</v>
      </c>
      <c r="AC84">
        <v>3</v>
      </c>
      <c r="AD84">
        <v>1</v>
      </c>
      <c r="AE84">
        <v>3</v>
      </c>
      <c r="AF84">
        <v>1</v>
      </c>
      <c r="AG84">
        <v>6</v>
      </c>
    </row>
    <row r="85" spans="1:61" x14ac:dyDescent="0.3">
      <c r="A85">
        <v>84</v>
      </c>
      <c r="B85" t="s">
        <v>108</v>
      </c>
      <c r="C85">
        <v>1988</v>
      </c>
      <c r="D85">
        <v>2</v>
      </c>
      <c r="E85" t="s">
        <v>112</v>
      </c>
      <c r="F85" s="1">
        <v>32173</v>
      </c>
      <c r="G85">
        <v>1</v>
      </c>
      <c r="H85">
        <v>0</v>
      </c>
      <c r="I85">
        <v>0</v>
      </c>
      <c r="J85">
        <f t="shared" si="27"/>
        <v>5.450704225352113</v>
      </c>
      <c r="K85">
        <f t="shared" si="26"/>
        <v>3.3809523809523809</v>
      </c>
      <c r="L85" t="s">
        <v>534</v>
      </c>
      <c r="M85">
        <v>12</v>
      </c>
      <c r="N85">
        <v>3</v>
      </c>
      <c r="O85">
        <v>2</v>
      </c>
      <c r="P85">
        <v>3</v>
      </c>
      <c r="Q85">
        <v>9</v>
      </c>
      <c r="R85">
        <v>3</v>
      </c>
      <c r="S85">
        <v>2</v>
      </c>
      <c r="T85">
        <v>3</v>
      </c>
      <c r="U85">
        <v>2</v>
      </c>
      <c r="V85">
        <v>3</v>
      </c>
      <c r="W85">
        <v>3</v>
      </c>
      <c r="X85">
        <v>3</v>
      </c>
      <c r="Y85">
        <v>5</v>
      </c>
      <c r="Z85">
        <v>1</v>
      </c>
      <c r="AA85">
        <v>1</v>
      </c>
      <c r="AB85">
        <v>2</v>
      </c>
      <c r="AC85">
        <v>3</v>
      </c>
      <c r="AD85">
        <v>1</v>
      </c>
      <c r="AE85">
        <v>3</v>
      </c>
      <c r="AF85">
        <v>1</v>
      </c>
      <c r="AG85">
        <v>6</v>
      </c>
    </row>
    <row r="86" spans="1:61" x14ac:dyDescent="0.3">
      <c r="A86">
        <v>85</v>
      </c>
      <c r="B86" t="s">
        <v>108</v>
      </c>
      <c r="C86">
        <v>1990</v>
      </c>
      <c r="D86">
        <v>2</v>
      </c>
      <c r="E86" t="s">
        <v>113</v>
      </c>
      <c r="F86" s="1">
        <v>33041</v>
      </c>
      <c r="G86">
        <v>1</v>
      </c>
      <c r="H86">
        <v>0</v>
      </c>
      <c r="I86">
        <v>0</v>
      </c>
      <c r="J86">
        <f t="shared" si="27"/>
        <v>4.0666666666666664</v>
      </c>
      <c r="K86">
        <f t="shared" si="26"/>
        <v>2.8571428571428572</v>
      </c>
      <c r="L86" t="s">
        <v>536</v>
      </c>
      <c r="N86">
        <v>3</v>
      </c>
      <c r="O86">
        <v>2</v>
      </c>
      <c r="P86">
        <v>3</v>
      </c>
      <c r="Q86">
        <v>9</v>
      </c>
      <c r="R86">
        <v>3</v>
      </c>
      <c r="S86">
        <v>2</v>
      </c>
      <c r="T86">
        <v>1</v>
      </c>
      <c r="U86">
        <v>2</v>
      </c>
      <c r="V86">
        <v>3</v>
      </c>
      <c r="W86">
        <v>3</v>
      </c>
      <c r="X86">
        <v>3</v>
      </c>
      <c r="Y86">
        <v>5</v>
      </c>
      <c r="Z86">
        <v>1</v>
      </c>
      <c r="AA86">
        <v>3</v>
      </c>
      <c r="AB86">
        <v>2</v>
      </c>
      <c r="AC86">
        <v>3</v>
      </c>
      <c r="AD86">
        <v>1</v>
      </c>
      <c r="AE86">
        <v>3</v>
      </c>
      <c r="AF86">
        <v>1</v>
      </c>
      <c r="AG86">
        <v>6</v>
      </c>
      <c r="AH86">
        <v>1</v>
      </c>
    </row>
    <row r="87" spans="1:61" x14ac:dyDescent="0.3">
      <c r="A87">
        <v>86</v>
      </c>
      <c r="B87" t="s">
        <v>108</v>
      </c>
      <c r="C87">
        <v>1992</v>
      </c>
      <c r="D87">
        <v>2</v>
      </c>
      <c r="E87" t="s">
        <v>114</v>
      </c>
      <c r="F87" s="1">
        <v>33741</v>
      </c>
      <c r="G87">
        <v>1</v>
      </c>
      <c r="H87">
        <v>0</v>
      </c>
      <c r="I87">
        <v>0</v>
      </c>
      <c r="J87">
        <f t="shared" ref="J87" si="28">SUMSQ(M87:BG87)/SUM(M87:BG87)</f>
        <v>5.8311688311688314</v>
      </c>
      <c r="K87">
        <f t="shared" si="26"/>
        <v>3.5</v>
      </c>
      <c r="L87" t="s">
        <v>535</v>
      </c>
      <c r="M87">
        <v>12</v>
      </c>
      <c r="N87">
        <v>4</v>
      </c>
      <c r="O87">
        <v>2</v>
      </c>
      <c r="P87">
        <v>3</v>
      </c>
      <c r="Q87">
        <v>10</v>
      </c>
      <c r="R87">
        <v>4</v>
      </c>
      <c r="S87">
        <v>2</v>
      </c>
      <c r="T87">
        <v>3</v>
      </c>
      <c r="U87">
        <v>2</v>
      </c>
      <c r="V87">
        <v>3</v>
      </c>
      <c r="W87">
        <v>3</v>
      </c>
      <c r="X87">
        <v>3</v>
      </c>
      <c r="Y87">
        <v>5</v>
      </c>
      <c r="Z87">
        <v>1</v>
      </c>
      <c r="AA87">
        <v>1</v>
      </c>
      <c r="AB87">
        <v>2</v>
      </c>
      <c r="AC87">
        <v>3</v>
      </c>
      <c r="AD87">
        <v>1</v>
      </c>
      <c r="AE87">
        <v>3</v>
      </c>
      <c r="AF87">
        <v>1</v>
      </c>
      <c r="AG87">
        <v>8</v>
      </c>
      <c r="AH87">
        <v>1</v>
      </c>
    </row>
    <row r="88" spans="1:61" x14ac:dyDescent="0.3">
      <c r="A88">
        <v>87</v>
      </c>
      <c r="B88" t="s">
        <v>108</v>
      </c>
      <c r="C88">
        <v>1994</v>
      </c>
      <c r="D88">
        <v>2</v>
      </c>
      <c r="E88" t="s">
        <v>115</v>
      </c>
      <c r="F88" s="1">
        <v>34455</v>
      </c>
      <c r="G88">
        <v>1</v>
      </c>
      <c r="H88">
        <v>0</v>
      </c>
      <c r="I88">
        <v>0</v>
      </c>
      <c r="J88">
        <f t="shared" ref="J88" si="29">SUMSQ(M88:BG88)/SUM(M88:BG88)</f>
        <v>4.6923076923076925</v>
      </c>
      <c r="K88">
        <f t="shared" si="26"/>
        <v>3.0952380952380953</v>
      </c>
      <c r="L88" t="s">
        <v>535</v>
      </c>
      <c r="N88">
        <v>4</v>
      </c>
      <c r="O88">
        <v>2</v>
      </c>
      <c r="P88">
        <v>3</v>
      </c>
      <c r="Q88">
        <v>10</v>
      </c>
      <c r="R88">
        <v>4</v>
      </c>
      <c r="S88">
        <v>2</v>
      </c>
      <c r="T88">
        <v>3</v>
      </c>
      <c r="U88">
        <v>2</v>
      </c>
      <c r="V88">
        <v>3</v>
      </c>
      <c r="W88">
        <v>3</v>
      </c>
      <c r="X88">
        <v>3</v>
      </c>
      <c r="Y88">
        <v>5</v>
      </c>
      <c r="Z88">
        <v>1</v>
      </c>
      <c r="AA88">
        <v>1</v>
      </c>
      <c r="AB88">
        <v>2</v>
      </c>
      <c r="AC88">
        <v>3</v>
      </c>
      <c r="AD88">
        <v>1</v>
      </c>
      <c r="AE88">
        <v>3</v>
      </c>
      <c r="AF88">
        <v>1</v>
      </c>
      <c r="AG88">
        <v>8</v>
      </c>
      <c r="AH88">
        <v>1</v>
      </c>
    </row>
    <row r="89" spans="1:61" x14ac:dyDescent="0.3">
      <c r="A89">
        <v>88</v>
      </c>
      <c r="B89" t="s">
        <v>108</v>
      </c>
      <c r="C89">
        <v>1996</v>
      </c>
      <c r="D89">
        <v>2</v>
      </c>
      <c r="E89" t="s">
        <v>116</v>
      </c>
      <c r="F89" s="1">
        <v>35204</v>
      </c>
      <c r="G89">
        <v>1</v>
      </c>
      <c r="H89">
        <v>0</v>
      </c>
      <c r="I89">
        <v>0</v>
      </c>
      <c r="J89">
        <f t="shared" ref="J89" si="30">SUMSQ(M89:BG89)/SUM(M89:BG89)</f>
        <v>5.8311688311688314</v>
      </c>
      <c r="K89">
        <f t="shared" si="26"/>
        <v>3.5</v>
      </c>
      <c r="L89" t="s">
        <v>535</v>
      </c>
      <c r="M89">
        <v>12</v>
      </c>
      <c r="N89">
        <v>4</v>
      </c>
      <c r="O89">
        <v>2</v>
      </c>
      <c r="P89">
        <v>3</v>
      </c>
      <c r="Q89">
        <v>10</v>
      </c>
      <c r="R89">
        <v>4</v>
      </c>
      <c r="S89">
        <v>2</v>
      </c>
      <c r="T89">
        <v>1</v>
      </c>
      <c r="U89">
        <v>2</v>
      </c>
      <c r="V89">
        <v>3</v>
      </c>
      <c r="W89">
        <v>3</v>
      </c>
      <c r="X89">
        <v>3</v>
      </c>
      <c r="Y89">
        <v>5</v>
      </c>
      <c r="Z89">
        <v>1</v>
      </c>
      <c r="AA89">
        <v>3</v>
      </c>
      <c r="AB89">
        <v>2</v>
      </c>
      <c r="AC89">
        <v>3</v>
      </c>
      <c r="AD89">
        <v>1</v>
      </c>
      <c r="AE89">
        <v>3</v>
      </c>
      <c r="AF89">
        <v>1</v>
      </c>
      <c r="AG89">
        <v>8</v>
      </c>
      <c r="AH89">
        <v>1</v>
      </c>
    </row>
    <row r="90" spans="1:61" x14ac:dyDescent="0.3">
      <c r="A90">
        <v>89</v>
      </c>
      <c r="B90" t="s">
        <v>108</v>
      </c>
      <c r="C90">
        <v>1998</v>
      </c>
      <c r="D90">
        <v>2</v>
      </c>
      <c r="E90" t="s">
        <v>117</v>
      </c>
      <c r="F90" s="1">
        <v>35946</v>
      </c>
      <c r="G90">
        <v>2</v>
      </c>
      <c r="H90">
        <v>0</v>
      </c>
      <c r="I90">
        <v>0</v>
      </c>
      <c r="J90">
        <f t="shared" ref="J90" si="31">SUMSQ(M90:BG90)/SUM(M90:BG90)</f>
        <v>10.016666666666667</v>
      </c>
      <c r="K90">
        <f t="shared" si="26"/>
        <v>5.4545454545454541</v>
      </c>
      <c r="L90" t="s">
        <v>535</v>
      </c>
      <c r="M90">
        <v>20</v>
      </c>
      <c r="N90">
        <v>5</v>
      </c>
      <c r="O90">
        <v>3</v>
      </c>
      <c r="P90">
        <v>5</v>
      </c>
      <c r="Q90">
        <v>18</v>
      </c>
      <c r="R90">
        <v>5</v>
      </c>
      <c r="S90">
        <v>3</v>
      </c>
      <c r="T90">
        <v>4</v>
      </c>
      <c r="U90">
        <v>3</v>
      </c>
      <c r="V90">
        <v>3</v>
      </c>
      <c r="W90">
        <v>4</v>
      </c>
      <c r="X90">
        <v>3</v>
      </c>
      <c r="Y90">
        <v>8</v>
      </c>
      <c r="Z90">
        <v>2</v>
      </c>
      <c r="AA90">
        <v>2</v>
      </c>
      <c r="AB90">
        <v>3</v>
      </c>
      <c r="AC90">
        <v>4</v>
      </c>
      <c r="AD90">
        <v>2</v>
      </c>
      <c r="AE90">
        <v>4</v>
      </c>
      <c r="AF90">
        <v>3</v>
      </c>
      <c r="AG90">
        <v>14</v>
      </c>
      <c r="AH90">
        <v>2</v>
      </c>
    </row>
    <row r="91" spans="1:61" x14ac:dyDescent="0.3">
      <c r="A91">
        <v>90</v>
      </c>
      <c r="B91" t="s">
        <v>108</v>
      </c>
      <c r="C91">
        <v>2002</v>
      </c>
      <c r="D91">
        <v>2</v>
      </c>
      <c r="E91" t="s">
        <v>118</v>
      </c>
      <c r="F91" s="1">
        <v>37549</v>
      </c>
      <c r="G91">
        <v>2</v>
      </c>
      <c r="H91">
        <v>0</v>
      </c>
      <c r="I91">
        <v>0</v>
      </c>
      <c r="J91">
        <f t="shared" ref="J91" si="32">SUMSQ(M91:BG91)/SUM(M91:BG91)</f>
        <v>7.94</v>
      </c>
      <c r="K91">
        <f t="shared" si="26"/>
        <v>4.5454545454545459</v>
      </c>
      <c r="L91" t="s">
        <v>535</v>
      </c>
      <c r="N91">
        <v>5</v>
      </c>
      <c r="O91">
        <v>3</v>
      </c>
      <c r="P91">
        <v>4</v>
      </c>
      <c r="Q91">
        <v>18</v>
      </c>
      <c r="R91">
        <v>5</v>
      </c>
      <c r="S91">
        <v>2</v>
      </c>
      <c r="T91">
        <v>14</v>
      </c>
      <c r="U91">
        <v>2</v>
      </c>
      <c r="V91">
        <v>3</v>
      </c>
      <c r="W91">
        <v>4</v>
      </c>
      <c r="X91">
        <v>4</v>
      </c>
      <c r="Y91">
        <v>3</v>
      </c>
      <c r="Z91">
        <v>8</v>
      </c>
      <c r="AA91">
        <v>2</v>
      </c>
      <c r="AB91">
        <v>2</v>
      </c>
      <c r="AC91">
        <v>3</v>
      </c>
      <c r="AD91">
        <v>4</v>
      </c>
      <c r="AE91">
        <v>2</v>
      </c>
      <c r="AF91">
        <v>4</v>
      </c>
      <c r="AG91">
        <v>2</v>
      </c>
      <c r="AH91">
        <v>2</v>
      </c>
      <c r="AI91">
        <v>4</v>
      </c>
    </row>
    <row r="92" spans="1:61" x14ac:dyDescent="0.3">
      <c r="A92">
        <v>91</v>
      </c>
      <c r="B92" t="s">
        <v>108</v>
      </c>
      <c r="C92">
        <v>2006</v>
      </c>
      <c r="D92">
        <v>2</v>
      </c>
      <c r="E92" t="s">
        <v>119</v>
      </c>
      <c r="F92" s="1">
        <v>39005</v>
      </c>
      <c r="G92">
        <v>2</v>
      </c>
      <c r="H92">
        <v>0</v>
      </c>
      <c r="I92">
        <v>0</v>
      </c>
      <c r="J92">
        <f t="shared" ref="J92:J93" si="33">SUMSQ(M92:BG92)/SUM(M92:BG92)</f>
        <v>7.94</v>
      </c>
      <c r="K92">
        <f t="shared" si="26"/>
        <v>4.5454545454545459</v>
      </c>
      <c r="L92" t="s">
        <v>535</v>
      </c>
      <c r="N92">
        <v>5</v>
      </c>
      <c r="O92">
        <v>3</v>
      </c>
      <c r="P92">
        <v>4</v>
      </c>
      <c r="Q92">
        <v>18</v>
      </c>
      <c r="R92">
        <v>5</v>
      </c>
      <c r="S92">
        <v>2</v>
      </c>
      <c r="T92">
        <v>14</v>
      </c>
      <c r="U92">
        <v>2</v>
      </c>
      <c r="V92">
        <v>3</v>
      </c>
      <c r="W92">
        <v>4</v>
      </c>
      <c r="X92">
        <v>4</v>
      </c>
      <c r="Y92">
        <v>3</v>
      </c>
      <c r="Z92">
        <v>8</v>
      </c>
      <c r="AA92">
        <v>2</v>
      </c>
      <c r="AB92">
        <v>2</v>
      </c>
      <c r="AC92">
        <v>3</v>
      </c>
      <c r="AD92">
        <v>4</v>
      </c>
      <c r="AE92">
        <v>2</v>
      </c>
      <c r="AF92">
        <v>4</v>
      </c>
      <c r="AG92">
        <v>2</v>
      </c>
      <c r="AH92">
        <v>2</v>
      </c>
      <c r="AI92">
        <v>4</v>
      </c>
    </row>
    <row r="93" spans="1:61" x14ac:dyDescent="0.3">
      <c r="A93">
        <v>92</v>
      </c>
      <c r="B93" t="s">
        <v>108</v>
      </c>
      <c r="C93">
        <v>2009</v>
      </c>
      <c r="D93">
        <v>2</v>
      </c>
      <c r="E93" t="s">
        <v>120</v>
      </c>
      <c r="F93" s="1">
        <v>39929</v>
      </c>
      <c r="G93">
        <v>3</v>
      </c>
      <c r="H93">
        <v>0</v>
      </c>
      <c r="I93">
        <v>0</v>
      </c>
      <c r="J93">
        <f t="shared" si="33"/>
        <v>7.9516129032258061</v>
      </c>
      <c r="K93">
        <f t="shared" si="26"/>
        <v>4.7692307692307692</v>
      </c>
      <c r="L93" t="s">
        <v>534</v>
      </c>
      <c r="M93">
        <v>15</v>
      </c>
      <c r="N93">
        <v>5</v>
      </c>
      <c r="O93">
        <v>3</v>
      </c>
      <c r="P93">
        <v>3</v>
      </c>
      <c r="Q93">
        <v>3</v>
      </c>
      <c r="R93">
        <v>4</v>
      </c>
      <c r="S93">
        <v>4</v>
      </c>
      <c r="T93">
        <v>4</v>
      </c>
      <c r="U93">
        <v>4</v>
      </c>
      <c r="V93">
        <v>2</v>
      </c>
      <c r="W93">
        <v>17</v>
      </c>
      <c r="X93">
        <v>3</v>
      </c>
      <c r="Y93">
        <v>4</v>
      </c>
      <c r="Z93">
        <v>5</v>
      </c>
      <c r="AA93">
        <v>8</v>
      </c>
      <c r="AB93">
        <v>2</v>
      </c>
      <c r="AC93">
        <v>2</v>
      </c>
      <c r="AD93">
        <v>2</v>
      </c>
      <c r="AE93">
        <v>2</v>
      </c>
      <c r="AF93">
        <v>12</v>
      </c>
      <c r="AG93">
        <v>3</v>
      </c>
      <c r="AH93">
        <v>3</v>
      </c>
      <c r="AI93">
        <v>2</v>
      </c>
      <c r="AJ93">
        <v>4</v>
      </c>
      <c r="AK93">
        <v>2</v>
      </c>
      <c r="AL93">
        <v>6</v>
      </c>
    </row>
    <row r="94" spans="1:61" x14ac:dyDescent="0.3">
      <c r="A94">
        <v>93</v>
      </c>
      <c r="B94" t="s">
        <v>108</v>
      </c>
      <c r="C94">
        <v>2013</v>
      </c>
      <c r="D94">
        <v>2</v>
      </c>
      <c r="E94" t="s">
        <v>121</v>
      </c>
      <c r="F94" s="1">
        <v>41322</v>
      </c>
      <c r="G94">
        <v>3</v>
      </c>
      <c r="H94">
        <v>0</v>
      </c>
      <c r="I94">
        <v>0</v>
      </c>
      <c r="J94">
        <f t="shared" ref="J94" si="34">SUMSQ(M94:BG94)/SUM(M94:BG94)</f>
        <v>5.3404255319148932</v>
      </c>
      <c r="K94">
        <f t="shared" si="26"/>
        <v>4.1470588235294121</v>
      </c>
      <c r="L94" t="s">
        <v>549</v>
      </c>
      <c r="M94">
        <v>15</v>
      </c>
      <c r="N94">
        <v>5</v>
      </c>
      <c r="O94">
        <v>3</v>
      </c>
      <c r="P94">
        <v>5</v>
      </c>
      <c r="R94">
        <v>6</v>
      </c>
      <c r="S94">
        <v>2</v>
      </c>
      <c r="T94">
        <v>3</v>
      </c>
      <c r="U94">
        <v>2</v>
      </c>
      <c r="W94">
        <v>3</v>
      </c>
      <c r="X94">
        <v>4</v>
      </c>
      <c r="Y94">
        <v>4</v>
      </c>
      <c r="Z94">
        <v>4</v>
      </c>
      <c r="AB94">
        <v>2</v>
      </c>
      <c r="AC94">
        <v>4</v>
      </c>
      <c r="AD94">
        <v>4</v>
      </c>
      <c r="AE94">
        <v>3</v>
      </c>
      <c r="AF94">
        <v>4</v>
      </c>
      <c r="AG94">
        <v>2</v>
      </c>
      <c r="AH94">
        <v>4</v>
      </c>
      <c r="AI94">
        <v>2</v>
      </c>
      <c r="AJ94">
        <v>2</v>
      </c>
      <c r="AK94">
        <v>3</v>
      </c>
      <c r="AL94">
        <v>3</v>
      </c>
      <c r="AM94">
        <v>6</v>
      </c>
      <c r="AN94">
        <v>5</v>
      </c>
      <c r="AO94">
        <v>5</v>
      </c>
      <c r="AP94">
        <v>5</v>
      </c>
      <c r="AQ94">
        <v>5</v>
      </c>
      <c r="AR94">
        <v>5</v>
      </c>
      <c r="AS94">
        <v>4</v>
      </c>
      <c r="AT94">
        <v>5</v>
      </c>
      <c r="AU94">
        <v>3</v>
      </c>
      <c r="AV94">
        <v>4</v>
      </c>
      <c r="AW94">
        <v>5</v>
      </c>
    </row>
    <row r="95" spans="1:61" x14ac:dyDescent="0.3">
      <c r="A95">
        <v>94</v>
      </c>
      <c r="B95" t="s">
        <v>122</v>
      </c>
      <c r="C95">
        <v>1985</v>
      </c>
      <c r="D95">
        <v>2</v>
      </c>
      <c r="E95" t="s">
        <v>123</v>
      </c>
      <c r="F95" s="1">
        <v>31137</v>
      </c>
      <c r="G95">
        <v>1</v>
      </c>
      <c r="H95">
        <v>0</v>
      </c>
      <c r="I95">
        <v>0</v>
      </c>
      <c r="K95" t="s">
        <v>66</v>
      </c>
    </row>
    <row r="96" spans="1:61" x14ac:dyDescent="0.3">
      <c r="A96">
        <v>95</v>
      </c>
      <c r="B96" t="s">
        <v>122</v>
      </c>
      <c r="C96">
        <v>1988</v>
      </c>
      <c r="D96">
        <v>2</v>
      </c>
      <c r="E96" t="s">
        <v>124</v>
      </c>
      <c r="F96" s="1">
        <v>32222</v>
      </c>
      <c r="G96">
        <v>1</v>
      </c>
      <c r="H96">
        <v>0</v>
      </c>
      <c r="I96">
        <v>0</v>
      </c>
      <c r="J96">
        <f t="shared" ref="J96:J105" si="35">SUMSQ(N96:BG96)/SUM(N96:BG96)</f>
        <v>5.833333333333333</v>
      </c>
      <c r="K96">
        <f t="shared" si="26"/>
        <v>4.2857142857142856</v>
      </c>
      <c r="L96" t="s">
        <v>537</v>
      </c>
      <c r="N96">
        <v>13</v>
      </c>
      <c r="O96">
        <v>6</v>
      </c>
      <c r="P96">
        <v>5</v>
      </c>
      <c r="Q96">
        <v>4</v>
      </c>
      <c r="R96">
        <v>4</v>
      </c>
      <c r="S96">
        <v>4</v>
      </c>
      <c r="T96">
        <v>3</v>
      </c>
      <c r="U96">
        <v>3</v>
      </c>
      <c r="V96">
        <v>3</v>
      </c>
      <c r="W96">
        <v>3</v>
      </c>
      <c r="X96">
        <v>3</v>
      </c>
      <c r="Y96">
        <v>3</v>
      </c>
      <c r="Z96">
        <v>3</v>
      </c>
      <c r="AA96">
        <v>3</v>
      </c>
    </row>
    <row r="97" spans="1:36" x14ac:dyDescent="0.3">
      <c r="A97">
        <v>96</v>
      </c>
      <c r="B97" t="s">
        <v>122</v>
      </c>
      <c r="C97">
        <v>1991</v>
      </c>
      <c r="D97">
        <v>2</v>
      </c>
      <c r="E97" t="s">
        <v>125</v>
      </c>
      <c r="F97" s="1">
        <v>33307</v>
      </c>
      <c r="G97">
        <v>1</v>
      </c>
      <c r="H97">
        <v>0</v>
      </c>
      <c r="I97">
        <v>0</v>
      </c>
      <c r="J97">
        <f>SUMSQ(M97:BG97)/SUM(M97:BG97)</f>
        <v>10.071428571428571</v>
      </c>
      <c r="K97">
        <f t="shared" si="26"/>
        <v>5.6</v>
      </c>
      <c r="L97" s="4" t="s">
        <v>537</v>
      </c>
      <c r="M97">
        <v>20</v>
      </c>
      <c r="N97">
        <v>16</v>
      </c>
      <c r="O97">
        <v>6</v>
      </c>
      <c r="P97">
        <v>5</v>
      </c>
      <c r="Q97">
        <v>5</v>
      </c>
      <c r="R97">
        <v>4</v>
      </c>
      <c r="S97">
        <v>4</v>
      </c>
      <c r="T97">
        <v>3</v>
      </c>
      <c r="U97">
        <v>3</v>
      </c>
      <c r="V97">
        <v>3</v>
      </c>
      <c r="W97">
        <v>3</v>
      </c>
      <c r="X97">
        <v>3</v>
      </c>
      <c r="Y97">
        <v>3</v>
      </c>
      <c r="Z97">
        <v>3</v>
      </c>
      <c r="AA97">
        <v>3</v>
      </c>
    </row>
    <row r="98" spans="1:36" x14ac:dyDescent="0.3">
      <c r="A98">
        <v>97</v>
      </c>
      <c r="B98" t="s">
        <v>122</v>
      </c>
      <c r="C98">
        <v>1994</v>
      </c>
      <c r="D98">
        <v>2</v>
      </c>
      <c r="E98" t="s">
        <v>126</v>
      </c>
      <c r="F98" s="1">
        <v>34413</v>
      </c>
      <c r="G98">
        <v>1</v>
      </c>
      <c r="H98">
        <v>0</v>
      </c>
      <c r="I98">
        <v>0</v>
      </c>
      <c r="J98">
        <f>SUMSQ(M98:BG98)/SUM(M98:BG98)</f>
        <v>10.071428571428571</v>
      </c>
      <c r="K98">
        <f t="shared" si="26"/>
        <v>5.6</v>
      </c>
      <c r="L98" t="s">
        <v>509</v>
      </c>
      <c r="M98">
        <v>20</v>
      </c>
      <c r="N98">
        <v>3</v>
      </c>
      <c r="O98">
        <v>3</v>
      </c>
      <c r="P98">
        <v>3</v>
      </c>
      <c r="Q98">
        <v>3</v>
      </c>
      <c r="R98">
        <v>5</v>
      </c>
      <c r="S98">
        <v>3</v>
      </c>
      <c r="T98">
        <v>3</v>
      </c>
      <c r="U98">
        <v>3</v>
      </c>
      <c r="V98">
        <v>5</v>
      </c>
      <c r="W98">
        <v>16</v>
      </c>
      <c r="X98">
        <v>3</v>
      </c>
      <c r="Y98">
        <v>6</v>
      </c>
      <c r="Z98">
        <v>4</v>
      </c>
      <c r="AA98">
        <v>4</v>
      </c>
    </row>
    <row r="99" spans="1:36" x14ac:dyDescent="0.3">
      <c r="A99">
        <v>98</v>
      </c>
      <c r="B99" t="s">
        <v>122</v>
      </c>
      <c r="C99">
        <v>1997</v>
      </c>
      <c r="D99">
        <v>2</v>
      </c>
      <c r="E99" t="s">
        <v>127</v>
      </c>
      <c r="F99" s="1">
        <v>35505</v>
      </c>
      <c r="G99">
        <v>1</v>
      </c>
      <c r="H99">
        <v>0</v>
      </c>
      <c r="I99">
        <v>0</v>
      </c>
      <c r="J99">
        <f>SUMSQ(M99:BG99)/SUM(M99:BG99)</f>
        <v>10.071428571428571</v>
      </c>
      <c r="K99">
        <f t="shared" si="26"/>
        <v>5.6</v>
      </c>
      <c r="L99" t="s">
        <v>509</v>
      </c>
      <c r="M99">
        <v>20</v>
      </c>
      <c r="N99">
        <v>3</v>
      </c>
      <c r="O99">
        <v>3</v>
      </c>
      <c r="P99">
        <v>3</v>
      </c>
      <c r="Q99">
        <v>3</v>
      </c>
      <c r="R99">
        <v>5</v>
      </c>
      <c r="S99">
        <v>3</v>
      </c>
      <c r="T99">
        <v>3</v>
      </c>
      <c r="U99">
        <v>3</v>
      </c>
      <c r="V99">
        <v>5</v>
      </c>
      <c r="W99">
        <v>16</v>
      </c>
      <c r="X99">
        <v>3</v>
      </c>
      <c r="Y99">
        <v>6</v>
      </c>
      <c r="Z99">
        <v>4</v>
      </c>
      <c r="AA99">
        <v>4</v>
      </c>
    </row>
    <row r="100" spans="1:36" x14ac:dyDescent="0.3">
      <c r="A100">
        <v>99</v>
      </c>
      <c r="B100" t="s">
        <v>122</v>
      </c>
      <c r="C100">
        <v>2000</v>
      </c>
      <c r="D100">
        <v>2</v>
      </c>
      <c r="E100" t="s">
        <v>128</v>
      </c>
      <c r="F100" s="1">
        <v>36597</v>
      </c>
      <c r="G100">
        <v>1</v>
      </c>
      <c r="H100">
        <v>0</v>
      </c>
      <c r="I100">
        <v>0</v>
      </c>
      <c r="J100">
        <f>SUMSQ(M100:BG100)/SUM(M100:BG100)</f>
        <v>10.071428571428571</v>
      </c>
      <c r="K100">
        <f t="shared" si="26"/>
        <v>5.6</v>
      </c>
      <c r="L100" t="s">
        <v>509</v>
      </c>
      <c r="M100">
        <v>20</v>
      </c>
      <c r="N100">
        <v>3</v>
      </c>
      <c r="O100">
        <v>3</v>
      </c>
      <c r="P100">
        <v>3</v>
      </c>
      <c r="Q100">
        <v>3</v>
      </c>
      <c r="R100">
        <v>5</v>
      </c>
      <c r="S100">
        <v>3</v>
      </c>
      <c r="T100">
        <v>3</v>
      </c>
      <c r="U100">
        <v>3</v>
      </c>
      <c r="V100">
        <v>5</v>
      </c>
      <c r="W100">
        <v>16</v>
      </c>
      <c r="X100">
        <v>3</v>
      </c>
      <c r="Y100">
        <v>6</v>
      </c>
      <c r="Z100">
        <v>4</v>
      </c>
      <c r="AA100">
        <v>4</v>
      </c>
    </row>
    <row r="101" spans="1:36" x14ac:dyDescent="0.3">
      <c r="A101">
        <v>100</v>
      </c>
      <c r="B101" t="s">
        <v>122</v>
      </c>
      <c r="C101">
        <v>2003</v>
      </c>
      <c r="D101">
        <v>2</v>
      </c>
      <c r="E101" t="s">
        <v>129</v>
      </c>
      <c r="F101" s="1">
        <v>37696</v>
      </c>
      <c r="G101">
        <v>1</v>
      </c>
      <c r="H101">
        <v>0</v>
      </c>
      <c r="I101">
        <v>0</v>
      </c>
      <c r="J101">
        <f>SUMSQ(M101:BG101)/SUM(M101:BG101)</f>
        <v>10.071428571428571</v>
      </c>
      <c r="K101">
        <f t="shared" si="26"/>
        <v>5.6</v>
      </c>
      <c r="L101" t="s">
        <v>509</v>
      </c>
      <c r="M101">
        <v>20</v>
      </c>
      <c r="N101">
        <v>3</v>
      </c>
      <c r="O101">
        <v>3</v>
      </c>
      <c r="P101">
        <v>3</v>
      </c>
      <c r="Q101">
        <v>3</v>
      </c>
      <c r="R101">
        <v>6</v>
      </c>
      <c r="S101">
        <v>3</v>
      </c>
      <c r="T101">
        <v>3</v>
      </c>
      <c r="U101">
        <v>3</v>
      </c>
      <c r="V101">
        <v>5</v>
      </c>
      <c r="W101">
        <v>16</v>
      </c>
      <c r="X101">
        <v>3</v>
      </c>
      <c r="Y101">
        <v>5</v>
      </c>
      <c r="Z101">
        <v>4</v>
      </c>
      <c r="AA101">
        <v>4</v>
      </c>
    </row>
    <row r="102" spans="1:36" x14ac:dyDescent="0.3">
      <c r="A102">
        <v>101</v>
      </c>
      <c r="B102" t="s">
        <v>122</v>
      </c>
      <c r="C102">
        <v>2006</v>
      </c>
      <c r="D102">
        <v>2</v>
      </c>
      <c r="E102" t="s">
        <v>130</v>
      </c>
      <c r="F102" s="1">
        <v>38788</v>
      </c>
      <c r="G102">
        <v>1</v>
      </c>
      <c r="H102">
        <v>0</v>
      </c>
      <c r="I102">
        <v>0</v>
      </c>
      <c r="J102">
        <f t="shared" si="35"/>
        <v>11.047619047619047</v>
      </c>
      <c r="K102">
        <f t="shared" si="26"/>
        <v>6</v>
      </c>
      <c r="L102" t="s">
        <v>509</v>
      </c>
      <c r="N102">
        <v>4</v>
      </c>
      <c r="O102">
        <v>3</v>
      </c>
      <c r="P102">
        <v>3</v>
      </c>
      <c r="Q102">
        <v>3</v>
      </c>
      <c r="R102">
        <v>8</v>
      </c>
      <c r="S102">
        <v>4</v>
      </c>
      <c r="T102">
        <v>4</v>
      </c>
      <c r="U102">
        <v>3</v>
      </c>
      <c r="V102">
        <v>6</v>
      </c>
      <c r="W102">
        <v>25</v>
      </c>
      <c r="X102">
        <v>3</v>
      </c>
      <c r="Y102">
        <v>7</v>
      </c>
      <c r="Z102">
        <v>6</v>
      </c>
      <c r="AA102">
        <v>5</v>
      </c>
    </row>
    <row r="103" spans="1:36" x14ac:dyDescent="0.3">
      <c r="A103">
        <v>102</v>
      </c>
      <c r="B103" t="s">
        <v>122</v>
      </c>
      <c r="C103">
        <v>2009</v>
      </c>
      <c r="D103">
        <v>2</v>
      </c>
      <c r="E103" t="s">
        <v>131</v>
      </c>
      <c r="F103" s="1">
        <v>39831</v>
      </c>
      <c r="G103">
        <v>1</v>
      </c>
      <c r="H103">
        <v>0</v>
      </c>
      <c r="I103">
        <v>0</v>
      </c>
      <c r="J103">
        <f t="shared" si="35"/>
        <v>11.047619047619047</v>
      </c>
      <c r="K103">
        <f t="shared" si="26"/>
        <v>6</v>
      </c>
      <c r="L103" t="s">
        <v>509</v>
      </c>
      <c r="N103">
        <v>4</v>
      </c>
      <c r="O103">
        <v>3</v>
      </c>
      <c r="P103">
        <v>3</v>
      </c>
      <c r="Q103">
        <v>3</v>
      </c>
      <c r="R103">
        <v>8</v>
      </c>
      <c r="S103">
        <v>4</v>
      </c>
      <c r="T103">
        <v>4</v>
      </c>
      <c r="U103">
        <v>3</v>
      </c>
      <c r="V103">
        <v>6</v>
      </c>
      <c r="W103">
        <v>25</v>
      </c>
      <c r="X103">
        <v>3</v>
      </c>
      <c r="Y103">
        <v>7</v>
      </c>
      <c r="Z103">
        <v>6</v>
      </c>
      <c r="AA103">
        <v>5</v>
      </c>
    </row>
    <row r="104" spans="1:36" x14ac:dyDescent="0.3">
      <c r="A104">
        <v>103</v>
      </c>
      <c r="B104" t="s">
        <v>122</v>
      </c>
      <c r="C104">
        <v>2012</v>
      </c>
      <c r="D104">
        <v>2</v>
      </c>
      <c r="E104" t="s">
        <v>132</v>
      </c>
      <c r="F104" s="1">
        <v>40979</v>
      </c>
      <c r="G104">
        <v>1</v>
      </c>
      <c r="H104">
        <v>0</v>
      </c>
      <c r="I104">
        <v>0</v>
      </c>
      <c r="J104">
        <f t="shared" si="35"/>
        <v>10.80952380952381</v>
      </c>
      <c r="K104">
        <f t="shared" si="26"/>
        <v>6</v>
      </c>
      <c r="L104" t="s">
        <v>509</v>
      </c>
      <c r="N104">
        <v>4</v>
      </c>
      <c r="O104">
        <v>3</v>
      </c>
      <c r="P104">
        <v>3</v>
      </c>
      <c r="Q104">
        <v>3</v>
      </c>
      <c r="R104">
        <v>10</v>
      </c>
      <c r="S104">
        <v>4</v>
      </c>
      <c r="T104">
        <v>3</v>
      </c>
      <c r="U104">
        <v>3</v>
      </c>
      <c r="V104">
        <v>6</v>
      </c>
      <c r="W104">
        <v>24</v>
      </c>
      <c r="X104">
        <v>3</v>
      </c>
      <c r="Y104">
        <v>7</v>
      </c>
      <c r="Z104">
        <v>6</v>
      </c>
      <c r="AA104">
        <v>5</v>
      </c>
    </row>
    <row r="105" spans="1:36" x14ac:dyDescent="0.3">
      <c r="A105">
        <v>104</v>
      </c>
      <c r="B105" t="s">
        <v>122</v>
      </c>
      <c r="C105">
        <v>2015</v>
      </c>
      <c r="D105">
        <v>2</v>
      </c>
      <c r="E105" t="s">
        <v>133</v>
      </c>
      <c r="F105" s="1">
        <v>42090</v>
      </c>
      <c r="G105">
        <v>1</v>
      </c>
      <c r="H105">
        <v>0</v>
      </c>
      <c r="I105">
        <v>0</v>
      </c>
      <c r="J105">
        <f t="shared" si="35"/>
        <v>10.80952380952381</v>
      </c>
      <c r="K105">
        <f t="shared" si="26"/>
        <v>6</v>
      </c>
      <c r="L105" t="s">
        <v>538</v>
      </c>
      <c r="N105">
        <v>24</v>
      </c>
      <c r="O105">
        <v>7</v>
      </c>
      <c r="P105">
        <v>6</v>
      </c>
      <c r="Q105">
        <v>3</v>
      </c>
      <c r="R105">
        <v>10</v>
      </c>
      <c r="S105">
        <v>5</v>
      </c>
      <c r="T105">
        <v>6</v>
      </c>
      <c r="U105">
        <v>4</v>
      </c>
      <c r="V105">
        <v>3</v>
      </c>
      <c r="W105">
        <v>3</v>
      </c>
      <c r="X105">
        <v>4</v>
      </c>
      <c r="Y105">
        <v>3</v>
      </c>
      <c r="Z105">
        <v>3</v>
      </c>
      <c r="AA105">
        <v>3</v>
      </c>
    </row>
    <row r="106" spans="1:36" x14ac:dyDescent="0.3">
      <c r="A106">
        <v>105</v>
      </c>
      <c r="B106" t="s">
        <v>134</v>
      </c>
      <c r="C106">
        <v>1970</v>
      </c>
      <c r="D106">
        <v>2</v>
      </c>
      <c r="E106" t="s">
        <v>135</v>
      </c>
      <c r="F106" s="1">
        <v>25628</v>
      </c>
      <c r="G106">
        <v>1</v>
      </c>
      <c r="H106">
        <v>0</v>
      </c>
      <c r="I106">
        <v>0</v>
      </c>
      <c r="K106" t="s">
        <v>66</v>
      </c>
    </row>
    <row r="107" spans="1:36" x14ac:dyDescent="0.3">
      <c r="A107">
        <v>106</v>
      </c>
      <c r="B107" t="s">
        <v>134</v>
      </c>
      <c r="C107">
        <v>1974</v>
      </c>
      <c r="D107">
        <v>2</v>
      </c>
      <c r="E107" t="s">
        <v>136</v>
      </c>
      <c r="F107" s="1">
        <v>27091</v>
      </c>
      <c r="G107">
        <v>1</v>
      </c>
      <c r="H107">
        <v>0</v>
      </c>
      <c r="I107">
        <v>0</v>
      </c>
      <c r="K107" t="s">
        <v>66</v>
      </c>
    </row>
    <row r="108" spans="1:36" x14ac:dyDescent="0.3">
      <c r="A108">
        <v>107</v>
      </c>
      <c r="B108" t="s">
        <v>134</v>
      </c>
      <c r="C108">
        <v>1978</v>
      </c>
      <c r="D108">
        <v>2</v>
      </c>
      <c r="E108" t="s">
        <v>137</v>
      </c>
      <c r="F108" s="1">
        <v>28554</v>
      </c>
      <c r="G108">
        <v>1</v>
      </c>
      <c r="H108">
        <v>0</v>
      </c>
      <c r="I108">
        <v>0</v>
      </c>
      <c r="K108" t="s">
        <v>66</v>
      </c>
    </row>
    <row r="109" spans="1:36" x14ac:dyDescent="0.3">
      <c r="A109">
        <v>108</v>
      </c>
      <c r="B109" t="s">
        <v>134</v>
      </c>
      <c r="C109">
        <v>1982</v>
      </c>
      <c r="D109">
        <v>4</v>
      </c>
      <c r="E109" t="s">
        <v>138</v>
      </c>
      <c r="F109" s="1">
        <v>30017</v>
      </c>
      <c r="G109">
        <v>1</v>
      </c>
      <c r="H109">
        <v>0</v>
      </c>
      <c r="I109">
        <v>0</v>
      </c>
      <c r="K109" t="s">
        <v>66</v>
      </c>
    </row>
    <row r="110" spans="1:36" x14ac:dyDescent="0.3">
      <c r="A110">
        <v>109</v>
      </c>
      <c r="B110" t="s">
        <v>134</v>
      </c>
      <c r="C110">
        <v>1985</v>
      </c>
      <c r="D110">
        <v>2</v>
      </c>
      <c r="E110" t="s">
        <v>139</v>
      </c>
      <c r="F110" s="1">
        <v>31354</v>
      </c>
      <c r="G110">
        <v>1</v>
      </c>
      <c r="H110">
        <v>0</v>
      </c>
      <c r="I110">
        <v>0</v>
      </c>
      <c r="J110">
        <f t="shared" ref="J110" si="36">SUMSQ(M110:BG110)/SUM(M110:BG110)</f>
        <v>9.6</v>
      </c>
      <c r="K110">
        <f t="shared" si="26"/>
        <v>4.166666666666667</v>
      </c>
      <c r="L110" t="s">
        <v>542</v>
      </c>
      <c r="M110">
        <v>25</v>
      </c>
      <c r="N110">
        <v>2</v>
      </c>
      <c r="O110">
        <v>2</v>
      </c>
      <c r="P110">
        <v>2</v>
      </c>
      <c r="Q110">
        <v>2</v>
      </c>
      <c r="R110">
        <v>2</v>
      </c>
      <c r="S110">
        <v>2</v>
      </c>
      <c r="T110">
        <v>2</v>
      </c>
      <c r="U110">
        <v>2</v>
      </c>
      <c r="V110">
        <v>2</v>
      </c>
      <c r="W110">
        <v>2</v>
      </c>
      <c r="X110">
        <v>2</v>
      </c>
      <c r="Y110">
        <v>2</v>
      </c>
      <c r="Z110">
        <v>3</v>
      </c>
      <c r="AA110">
        <v>2</v>
      </c>
      <c r="AB110">
        <v>2</v>
      </c>
      <c r="AC110">
        <v>4</v>
      </c>
      <c r="AD110">
        <v>5</v>
      </c>
      <c r="AE110">
        <v>4</v>
      </c>
      <c r="AF110">
        <v>6</v>
      </c>
      <c r="AG110">
        <v>4</v>
      </c>
      <c r="AH110">
        <v>5</v>
      </c>
      <c r="AI110">
        <v>6</v>
      </c>
      <c r="AJ110">
        <v>10</v>
      </c>
    </row>
    <row r="111" spans="1:36" x14ac:dyDescent="0.3">
      <c r="A111">
        <v>110</v>
      </c>
      <c r="B111" t="s">
        <v>134</v>
      </c>
      <c r="C111">
        <v>1990</v>
      </c>
      <c r="D111">
        <v>2</v>
      </c>
      <c r="E111" t="s">
        <v>140</v>
      </c>
      <c r="F111" s="1">
        <v>33188</v>
      </c>
      <c r="G111">
        <v>1</v>
      </c>
      <c r="H111">
        <v>0</v>
      </c>
      <c r="I111">
        <v>0</v>
      </c>
      <c r="J111">
        <f t="shared" ref="J111:J114" si="37">SUMSQ(M111:BG111)/SUM(M111:BG111)</f>
        <v>12.412698412698413</v>
      </c>
      <c r="K111">
        <f t="shared" si="26"/>
        <v>5.25</v>
      </c>
      <c r="L111" t="s">
        <v>542</v>
      </c>
      <c r="M111">
        <v>29</v>
      </c>
      <c r="N111">
        <v>2</v>
      </c>
      <c r="O111">
        <v>2</v>
      </c>
      <c r="P111">
        <v>2</v>
      </c>
      <c r="Q111">
        <v>2</v>
      </c>
      <c r="R111">
        <v>3</v>
      </c>
      <c r="S111">
        <v>2</v>
      </c>
      <c r="T111">
        <v>2</v>
      </c>
      <c r="U111">
        <v>3</v>
      </c>
      <c r="V111">
        <v>3</v>
      </c>
      <c r="W111">
        <v>2</v>
      </c>
      <c r="X111">
        <v>3</v>
      </c>
      <c r="Y111">
        <v>2</v>
      </c>
      <c r="Z111">
        <v>4</v>
      </c>
      <c r="AA111">
        <v>3</v>
      </c>
      <c r="AB111">
        <v>3</v>
      </c>
      <c r="AC111">
        <v>5</v>
      </c>
      <c r="AD111">
        <v>5</v>
      </c>
      <c r="AE111">
        <v>5</v>
      </c>
      <c r="AF111">
        <v>6</v>
      </c>
      <c r="AG111">
        <v>5</v>
      </c>
      <c r="AH111">
        <v>6</v>
      </c>
      <c r="AI111">
        <v>20</v>
      </c>
      <c r="AJ111">
        <v>7</v>
      </c>
    </row>
    <row r="112" spans="1:36" x14ac:dyDescent="0.3">
      <c r="A112">
        <v>111</v>
      </c>
      <c r="B112" t="s">
        <v>134</v>
      </c>
      <c r="C112">
        <v>1994</v>
      </c>
      <c r="D112">
        <v>2</v>
      </c>
      <c r="E112" t="s">
        <v>141</v>
      </c>
      <c r="F112" s="1">
        <v>34560</v>
      </c>
      <c r="G112">
        <v>1</v>
      </c>
      <c r="H112">
        <v>0</v>
      </c>
      <c r="I112">
        <v>0</v>
      </c>
      <c r="J112">
        <f t="shared" si="37"/>
        <v>4.25</v>
      </c>
      <c r="K112">
        <f t="shared" si="26"/>
        <v>2.7826086956521738</v>
      </c>
      <c r="L112" t="s">
        <v>542</v>
      </c>
      <c r="N112">
        <v>1</v>
      </c>
      <c r="O112">
        <v>1</v>
      </c>
      <c r="P112">
        <v>1</v>
      </c>
      <c r="Q112">
        <v>1</v>
      </c>
      <c r="R112">
        <v>2</v>
      </c>
      <c r="S112">
        <v>1</v>
      </c>
      <c r="T112">
        <v>1</v>
      </c>
      <c r="U112">
        <v>2</v>
      </c>
      <c r="V112">
        <v>2</v>
      </c>
      <c r="W112">
        <v>1</v>
      </c>
      <c r="X112">
        <v>2</v>
      </c>
      <c r="Y112">
        <v>1</v>
      </c>
      <c r="Z112">
        <v>3</v>
      </c>
      <c r="AA112">
        <v>2</v>
      </c>
      <c r="AB112">
        <v>2</v>
      </c>
      <c r="AC112">
        <v>4</v>
      </c>
      <c r="AD112">
        <v>4</v>
      </c>
      <c r="AE112">
        <v>4</v>
      </c>
      <c r="AF112">
        <v>5</v>
      </c>
      <c r="AG112">
        <v>4</v>
      </c>
      <c r="AH112">
        <v>5</v>
      </c>
      <c r="AI112">
        <v>9</v>
      </c>
      <c r="AJ112">
        <v>6</v>
      </c>
    </row>
    <row r="113" spans="1:36" x14ac:dyDescent="0.3">
      <c r="A113">
        <v>112</v>
      </c>
      <c r="B113" t="s">
        <v>134</v>
      </c>
      <c r="C113">
        <v>1995</v>
      </c>
      <c r="D113">
        <v>2</v>
      </c>
      <c r="E113" t="s">
        <v>142</v>
      </c>
      <c r="F113" s="1">
        <v>35015</v>
      </c>
      <c r="G113">
        <v>1</v>
      </c>
      <c r="H113">
        <v>0</v>
      </c>
      <c r="I113">
        <v>0</v>
      </c>
      <c r="J113">
        <f t="shared" si="37"/>
        <v>6.6</v>
      </c>
      <c r="K113">
        <f t="shared" si="26"/>
        <v>3.3333333333333335</v>
      </c>
      <c r="L113" t="s">
        <v>542</v>
      </c>
      <c r="M113">
        <v>16</v>
      </c>
      <c r="N113">
        <v>1</v>
      </c>
      <c r="O113">
        <v>1</v>
      </c>
      <c r="P113">
        <v>1</v>
      </c>
      <c r="Q113">
        <v>1</v>
      </c>
      <c r="R113">
        <v>2</v>
      </c>
      <c r="S113">
        <v>1</v>
      </c>
      <c r="T113">
        <v>1</v>
      </c>
      <c r="U113">
        <v>2</v>
      </c>
      <c r="V113">
        <v>2</v>
      </c>
      <c r="W113">
        <v>1</v>
      </c>
      <c r="X113">
        <v>2</v>
      </c>
      <c r="Y113">
        <v>1</v>
      </c>
      <c r="Z113">
        <v>3</v>
      </c>
      <c r="AA113">
        <v>2</v>
      </c>
      <c r="AB113">
        <v>2</v>
      </c>
      <c r="AC113">
        <v>4</v>
      </c>
      <c r="AD113">
        <v>4</v>
      </c>
      <c r="AE113">
        <v>4</v>
      </c>
      <c r="AF113">
        <v>5</v>
      </c>
      <c r="AG113">
        <v>4</v>
      </c>
      <c r="AH113">
        <v>5</v>
      </c>
      <c r="AI113">
        <v>9</v>
      </c>
      <c r="AJ113">
        <v>6</v>
      </c>
    </row>
    <row r="114" spans="1:36" x14ac:dyDescent="0.3">
      <c r="A114">
        <v>113</v>
      </c>
      <c r="B114" t="s">
        <v>134</v>
      </c>
      <c r="C114">
        <v>1999</v>
      </c>
      <c r="D114">
        <v>2</v>
      </c>
      <c r="E114" t="s">
        <v>143</v>
      </c>
      <c r="F114" s="1">
        <v>36471</v>
      </c>
      <c r="G114">
        <v>1</v>
      </c>
      <c r="H114">
        <v>0</v>
      </c>
      <c r="I114">
        <v>0</v>
      </c>
      <c r="J114">
        <f t="shared" si="37"/>
        <v>9.2321428571428577</v>
      </c>
      <c r="K114">
        <f t="shared" si="26"/>
        <v>4.8695652173913047</v>
      </c>
      <c r="L114" t="s">
        <v>542</v>
      </c>
      <c r="M114">
        <v>22</v>
      </c>
      <c r="N114">
        <v>1</v>
      </c>
      <c r="O114">
        <v>1</v>
      </c>
      <c r="P114">
        <v>2</v>
      </c>
      <c r="Q114">
        <v>3</v>
      </c>
      <c r="R114">
        <v>2</v>
      </c>
      <c r="S114">
        <v>2</v>
      </c>
      <c r="T114">
        <v>3</v>
      </c>
      <c r="U114">
        <v>2</v>
      </c>
      <c r="V114">
        <v>2</v>
      </c>
      <c r="W114">
        <v>3</v>
      </c>
      <c r="X114">
        <v>2</v>
      </c>
      <c r="Y114">
        <v>3</v>
      </c>
      <c r="Z114">
        <v>3</v>
      </c>
      <c r="AA114">
        <v>3</v>
      </c>
      <c r="AB114">
        <v>4</v>
      </c>
      <c r="AC114">
        <v>6</v>
      </c>
      <c r="AD114">
        <v>5</v>
      </c>
      <c r="AE114">
        <v>8</v>
      </c>
      <c r="AF114">
        <v>6</v>
      </c>
      <c r="AG114">
        <v>7</v>
      </c>
      <c r="AH114">
        <v>10</v>
      </c>
      <c r="AI114">
        <v>12</v>
      </c>
    </row>
    <row r="115" spans="1:36" x14ac:dyDescent="0.3">
      <c r="A115">
        <v>114</v>
      </c>
      <c r="B115" t="s">
        <v>134</v>
      </c>
      <c r="C115">
        <v>2003</v>
      </c>
      <c r="D115">
        <v>2</v>
      </c>
      <c r="E115" t="s">
        <v>144</v>
      </c>
      <c r="F115" s="1">
        <v>37934</v>
      </c>
      <c r="G115">
        <v>2</v>
      </c>
      <c r="H115">
        <v>0</v>
      </c>
      <c r="I115">
        <v>0</v>
      </c>
      <c r="J115">
        <f t="shared" ref="J115" si="38">SUMSQ(M115:BG115)/SUM(M115:BG115)</f>
        <v>12.810126582278482</v>
      </c>
      <c r="K115">
        <f t="shared" si="26"/>
        <v>6.583333333333333</v>
      </c>
      <c r="L115" t="s">
        <v>540</v>
      </c>
      <c r="M115">
        <v>31</v>
      </c>
      <c r="N115">
        <v>1</v>
      </c>
      <c r="O115">
        <v>2</v>
      </c>
      <c r="P115">
        <v>2</v>
      </c>
      <c r="Q115">
        <v>3</v>
      </c>
      <c r="R115">
        <v>3</v>
      </c>
      <c r="S115">
        <v>3</v>
      </c>
      <c r="T115">
        <v>3</v>
      </c>
      <c r="U115">
        <v>3</v>
      </c>
      <c r="V115">
        <v>3</v>
      </c>
      <c r="W115">
        <v>3</v>
      </c>
      <c r="X115">
        <v>4</v>
      </c>
      <c r="Y115">
        <v>4</v>
      </c>
      <c r="Z115">
        <v>4</v>
      </c>
      <c r="AA115">
        <v>5</v>
      </c>
      <c r="AB115">
        <v>5</v>
      </c>
      <c r="AC115">
        <v>6</v>
      </c>
      <c r="AD115">
        <v>7</v>
      </c>
      <c r="AE115">
        <v>8</v>
      </c>
      <c r="AF115">
        <v>9</v>
      </c>
      <c r="AG115">
        <v>9</v>
      </c>
      <c r="AH115">
        <v>10</v>
      </c>
      <c r="AI115">
        <v>11</v>
      </c>
      <c r="AJ115">
        <v>19</v>
      </c>
    </row>
    <row r="116" spans="1:36" x14ac:dyDescent="0.3">
      <c r="A116">
        <v>115</v>
      </c>
      <c r="B116" t="s">
        <v>134</v>
      </c>
      <c r="C116">
        <v>2007</v>
      </c>
      <c r="D116">
        <v>2</v>
      </c>
      <c r="E116" t="s">
        <v>145</v>
      </c>
      <c r="F116" s="1">
        <v>39334</v>
      </c>
      <c r="G116">
        <v>2</v>
      </c>
      <c r="H116">
        <v>0</v>
      </c>
      <c r="I116">
        <v>0</v>
      </c>
      <c r="J116">
        <f t="shared" ref="J116:J117" si="39">SUMSQ(M116:BG116)/SUM(M116:BG116)</f>
        <v>12.810126582278482</v>
      </c>
      <c r="K116">
        <f t="shared" si="26"/>
        <v>6.583333333333333</v>
      </c>
      <c r="L116" t="s">
        <v>541</v>
      </c>
      <c r="M116">
        <v>31</v>
      </c>
      <c r="N116">
        <v>1</v>
      </c>
      <c r="O116">
        <v>2</v>
      </c>
      <c r="P116">
        <v>2</v>
      </c>
      <c r="Q116">
        <v>3</v>
      </c>
      <c r="R116">
        <v>3</v>
      </c>
      <c r="S116">
        <v>3</v>
      </c>
      <c r="T116">
        <v>3</v>
      </c>
      <c r="U116">
        <v>3</v>
      </c>
      <c r="V116">
        <v>3</v>
      </c>
      <c r="W116">
        <v>3</v>
      </c>
      <c r="X116">
        <v>4</v>
      </c>
      <c r="Y116">
        <v>4</v>
      </c>
      <c r="Z116">
        <v>4</v>
      </c>
      <c r="AA116">
        <v>5</v>
      </c>
      <c r="AB116">
        <v>5</v>
      </c>
      <c r="AC116">
        <v>6</v>
      </c>
      <c r="AD116">
        <v>7</v>
      </c>
      <c r="AE116">
        <v>8</v>
      </c>
      <c r="AF116">
        <v>9</v>
      </c>
      <c r="AG116">
        <v>9</v>
      </c>
      <c r="AH116">
        <v>10</v>
      </c>
      <c r="AI116">
        <v>11</v>
      </c>
      <c r="AJ116">
        <v>19</v>
      </c>
    </row>
    <row r="117" spans="1:36" x14ac:dyDescent="0.3">
      <c r="A117">
        <v>116</v>
      </c>
      <c r="B117" t="s">
        <v>134</v>
      </c>
      <c r="C117">
        <v>2011</v>
      </c>
      <c r="D117">
        <v>2</v>
      </c>
      <c r="E117" t="s">
        <v>146</v>
      </c>
      <c r="F117" s="1">
        <v>40797</v>
      </c>
      <c r="G117">
        <v>2</v>
      </c>
      <c r="H117">
        <v>0</v>
      </c>
      <c r="I117">
        <v>0</v>
      </c>
      <c r="J117">
        <f t="shared" si="39"/>
        <v>12.810126582278482</v>
      </c>
      <c r="K117">
        <f t="shared" si="26"/>
        <v>6.583333333333333</v>
      </c>
      <c r="L117" t="s">
        <v>539</v>
      </c>
      <c r="M117">
        <v>31</v>
      </c>
      <c r="N117">
        <v>1</v>
      </c>
      <c r="O117">
        <v>2</v>
      </c>
      <c r="P117">
        <v>2</v>
      </c>
      <c r="Q117">
        <v>3</v>
      </c>
      <c r="R117">
        <v>3</v>
      </c>
      <c r="S117">
        <v>3</v>
      </c>
      <c r="T117">
        <v>3</v>
      </c>
      <c r="U117">
        <v>3</v>
      </c>
      <c r="V117">
        <v>3</v>
      </c>
      <c r="W117">
        <v>3</v>
      </c>
      <c r="X117">
        <v>4</v>
      </c>
      <c r="Y117">
        <v>4</v>
      </c>
      <c r="Z117">
        <v>4</v>
      </c>
      <c r="AA117">
        <v>5</v>
      </c>
      <c r="AB117">
        <v>5</v>
      </c>
      <c r="AC117">
        <v>6</v>
      </c>
      <c r="AD117">
        <v>7</v>
      </c>
      <c r="AE117">
        <v>8</v>
      </c>
      <c r="AF117">
        <v>9</v>
      </c>
      <c r="AG117">
        <v>9</v>
      </c>
      <c r="AH117">
        <v>10</v>
      </c>
      <c r="AI117">
        <v>11</v>
      </c>
      <c r="AJ117">
        <v>19</v>
      </c>
    </row>
    <row r="118" spans="1:36" x14ac:dyDescent="0.3">
      <c r="A118">
        <v>117</v>
      </c>
      <c r="B118" t="s">
        <v>147</v>
      </c>
      <c r="C118">
        <v>1971</v>
      </c>
      <c r="D118">
        <v>2</v>
      </c>
      <c r="E118" t="s">
        <v>148</v>
      </c>
      <c r="F118" s="1">
        <v>26020</v>
      </c>
      <c r="G118">
        <v>1</v>
      </c>
      <c r="H118">
        <v>0</v>
      </c>
      <c r="I118">
        <v>0</v>
      </c>
      <c r="K118" t="s">
        <v>66</v>
      </c>
    </row>
    <row r="119" spans="1:36" x14ac:dyDescent="0.3">
      <c r="A119">
        <v>118</v>
      </c>
      <c r="B119" t="s">
        <v>147</v>
      </c>
      <c r="C119">
        <v>1985</v>
      </c>
      <c r="D119">
        <v>2</v>
      </c>
      <c r="E119" t="s">
        <v>149</v>
      </c>
      <c r="F119" s="1">
        <v>31375</v>
      </c>
      <c r="G119">
        <v>2</v>
      </c>
      <c r="H119">
        <v>0</v>
      </c>
      <c r="I119">
        <v>0</v>
      </c>
      <c r="K119" t="s">
        <v>66</v>
      </c>
    </row>
    <row r="120" spans="1:36" x14ac:dyDescent="0.3">
      <c r="A120">
        <v>119</v>
      </c>
      <c r="B120" t="s">
        <v>147</v>
      </c>
      <c r="C120">
        <v>1989</v>
      </c>
      <c r="D120">
        <v>2</v>
      </c>
      <c r="E120" t="s">
        <v>150</v>
      </c>
      <c r="F120" s="1">
        <v>32838</v>
      </c>
      <c r="G120">
        <v>2</v>
      </c>
      <c r="H120">
        <v>0</v>
      </c>
      <c r="I120">
        <v>0</v>
      </c>
      <c r="J120">
        <f t="shared" ref="J120:J121" si="40">SUMSQ(M120:BG120)/SUM(M120:BG120)</f>
        <v>11.71875</v>
      </c>
      <c r="K120">
        <f t="shared" si="26"/>
        <v>7.1111111111111107</v>
      </c>
      <c r="L120" t="s">
        <v>516</v>
      </c>
      <c r="M120">
        <v>8</v>
      </c>
      <c r="N120">
        <v>4</v>
      </c>
      <c r="O120">
        <v>7</v>
      </c>
      <c r="P120">
        <v>7</v>
      </c>
      <c r="Q120">
        <v>20</v>
      </c>
      <c r="R120">
        <v>9</v>
      </c>
      <c r="S120">
        <v>6</v>
      </c>
      <c r="T120">
        <v>23</v>
      </c>
      <c r="U120">
        <v>1</v>
      </c>
      <c r="V120">
        <v>3</v>
      </c>
      <c r="W120">
        <v>1</v>
      </c>
      <c r="X120">
        <v>3</v>
      </c>
      <c r="Y120">
        <v>5</v>
      </c>
      <c r="Z120">
        <v>2</v>
      </c>
      <c r="AA120">
        <v>7</v>
      </c>
      <c r="AB120">
        <v>9</v>
      </c>
      <c r="AC120">
        <v>4</v>
      </c>
      <c r="AD120">
        <v>9</v>
      </c>
    </row>
    <row r="121" spans="1:36" x14ac:dyDescent="0.3">
      <c r="A121">
        <v>120</v>
      </c>
      <c r="B121" t="s">
        <v>147</v>
      </c>
      <c r="C121">
        <v>1993</v>
      </c>
      <c r="D121">
        <v>2</v>
      </c>
      <c r="E121" t="s">
        <v>151</v>
      </c>
      <c r="F121" s="1">
        <v>34301</v>
      </c>
      <c r="G121">
        <v>2</v>
      </c>
      <c r="H121">
        <v>0</v>
      </c>
      <c r="I121">
        <v>0</v>
      </c>
      <c r="J121">
        <f t="shared" si="40"/>
        <v>11.71875</v>
      </c>
      <c r="K121">
        <f t="shared" si="26"/>
        <v>7.1111111111111107</v>
      </c>
      <c r="L121" t="s">
        <v>516</v>
      </c>
      <c r="M121">
        <v>8</v>
      </c>
      <c r="N121">
        <v>4</v>
      </c>
      <c r="O121">
        <v>7</v>
      </c>
      <c r="P121">
        <v>7</v>
      </c>
      <c r="Q121">
        <v>20</v>
      </c>
      <c r="R121">
        <v>9</v>
      </c>
      <c r="S121">
        <v>6</v>
      </c>
      <c r="T121">
        <v>23</v>
      </c>
      <c r="U121">
        <v>1</v>
      </c>
      <c r="V121">
        <v>3</v>
      </c>
      <c r="W121">
        <v>1</v>
      </c>
      <c r="X121">
        <v>3</v>
      </c>
      <c r="Y121">
        <v>5</v>
      </c>
      <c r="Z121">
        <v>2</v>
      </c>
      <c r="AA121">
        <v>7</v>
      </c>
      <c r="AB121">
        <v>9</v>
      </c>
      <c r="AC121">
        <v>4</v>
      </c>
      <c r="AD121">
        <v>9</v>
      </c>
    </row>
    <row r="122" spans="1:36" x14ac:dyDescent="0.3">
      <c r="A122">
        <v>121</v>
      </c>
      <c r="B122" t="s">
        <v>147</v>
      </c>
      <c r="C122">
        <v>1997</v>
      </c>
      <c r="D122">
        <v>2</v>
      </c>
      <c r="E122" t="s">
        <v>152</v>
      </c>
      <c r="F122" s="1">
        <v>35764</v>
      </c>
      <c r="G122">
        <v>2</v>
      </c>
      <c r="H122">
        <v>0</v>
      </c>
      <c r="I122">
        <v>0</v>
      </c>
      <c r="J122">
        <f t="shared" ref="J122:J124" si="41">SUMSQ(M122:BG122)/SUM(M122:BG122)</f>
        <v>11.71875</v>
      </c>
      <c r="K122">
        <f t="shared" si="26"/>
        <v>7.1111111111111107</v>
      </c>
      <c r="L122" t="s">
        <v>544</v>
      </c>
      <c r="M122">
        <v>8</v>
      </c>
      <c r="N122">
        <v>4</v>
      </c>
      <c r="O122">
        <v>7</v>
      </c>
      <c r="P122">
        <v>7</v>
      </c>
      <c r="Q122">
        <v>20</v>
      </c>
      <c r="R122">
        <v>9</v>
      </c>
      <c r="S122">
        <v>6</v>
      </c>
      <c r="T122">
        <v>23</v>
      </c>
      <c r="U122">
        <v>1</v>
      </c>
      <c r="V122">
        <v>3</v>
      </c>
      <c r="W122">
        <v>1</v>
      </c>
      <c r="X122">
        <v>3</v>
      </c>
      <c r="Y122">
        <v>5</v>
      </c>
      <c r="Z122">
        <v>2</v>
      </c>
      <c r="AA122">
        <v>7</v>
      </c>
      <c r="AB122">
        <v>9</v>
      </c>
      <c r="AC122">
        <v>4</v>
      </c>
      <c r="AD122">
        <v>9</v>
      </c>
    </row>
    <row r="123" spans="1:36" x14ac:dyDescent="0.3">
      <c r="A123">
        <v>122</v>
      </c>
      <c r="B123" t="s">
        <v>147</v>
      </c>
      <c r="C123">
        <v>2001</v>
      </c>
      <c r="D123">
        <v>2</v>
      </c>
      <c r="E123" t="s">
        <v>153</v>
      </c>
      <c r="F123" s="1">
        <v>37220</v>
      </c>
      <c r="G123">
        <v>2</v>
      </c>
      <c r="H123">
        <v>0</v>
      </c>
      <c r="I123">
        <v>0</v>
      </c>
      <c r="J123">
        <f t="shared" si="41"/>
        <v>11.71875</v>
      </c>
      <c r="K123">
        <f t="shared" si="26"/>
        <v>7.1111111111111107</v>
      </c>
      <c r="L123" t="s">
        <v>545</v>
      </c>
      <c r="M123">
        <v>8</v>
      </c>
      <c r="N123">
        <v>4</v>
      </c>
      <c r="O123">
        <v>7</v>
      </c>
      <c r="P123">
        <v>7</v>
      </c>
      <c r="Q123">
        <v>20</v>
      </c>
      <c r="R123">
        <v>9</v>
      </c>
      <c r="S123">
        <v>6</v>
      </c>
      <c r="T123">
        <v>23</v>
      </c>
      <c r="U123">
        <v>1</v>
      </c>
      <c r="V123">
        <v>3</v>
      </c>
      <c r="W123">
        <v>1</v>
      </c>
      <c r="X123">
        <v>3</v>
      </c>
      <c r="Y123">
        <v>5</v>
      </c>
      <c r="Z123">
        <v>2</v>
      </c>
      <c r="AA123">
        <v>7</v>
      </c>
      <c r="AB123">
        <v>9</v>
      </c>
      <c r="AC123">
        <v>4</v>
      </c>
      <c r="AD123">
        <v>9</v>
      </c>
    </row>
    <row r="124" spans="1:36" x14ac:dyDescent="0.3">
      <c r="A124">
        <v>123</v>
      </c>
      <c r="B124" t="s">
        <v>147</v>
      </c>
      <c r="C124">
        <v>2005</v>
      </c>
      <c r="D124">
        <v>2</v>
      </c>
      <c r="E124" t="s">
        <v>154</v>
      </c>
      <c r="F124" s="1">
        <v>38683</v>
      </c>
      <c r="G124">
        <v>2</v>
      </c>
      <c r="H124">
        <v>0</v>
      </c>
      <c r="I124">
        <v>0</v>
      </c>
      <c r="J124">
        <f t="shared" si="41"/>
        <v>11.71875</v>
      </c>
      <c r="K124">
        <f t="shared" si="26"/>
        <v>7.1111111111111107</v>
      </c>
      <c r="L124" t="s">
        <v>543</v>
      </c>
      <c r="M124">
        <v>8</v>
      </c>
      <c r="N124">
        <v>4</v>
      </c>
      <c r="O124">
        <v>7</v>
      </c>
      <c r="P124">
        <v>7</v>
      </c>
      <c r="Q124">
        <v>20</v>
      </c>
      <c r="R124">
        <v>9</v>
      </c>
      <c r="S124">
        <v>6</v>
      </c>
      <c r="T124">
        <v>23</v>
      </c>
      <c r="U124">
        <v>1</v>
      </c>
      <c r="V124">
        <v>3</v>
      </c>
      <c r="W124">
        <v>1</v>
      </c>
      <c r="X124">
        <v>3</v>
      </c>
      <c r="Y124">
        <v>5</v>
      </c>
      <c r="Z124">
        <v>2</v>
      </c>
      <c r="AA124">
        <v>7</v>
      </c>
      <c r="AB124">
        <v>9</v>
      </c>
      <c r="AC124">
        <v>4</v>
      </c>
      <c r="AD124">
        <v>9</v>
      </c>
    </row>
    <row r="125" spans="1:36" x14ac:dyDescent="0.3">
      <c r="A125">
        <v>124</v>
      </c>
      <c r="B125" t="s">
        <v>147</v>
      </c>
      <c r="C125">
        <v>2009</v>
      </c>
      <c r="D125">
        <v>2</v>
      </c>
      <c r="E125" t="s">
        <v>155</v>
      </c>
      <c r="F125" s="1">
        <v>40146</v>
      </c>
      <c r="G125">
        <v>2</v>
      </c>
      <c r="H125">
        <v>0</v>
      </c>
      <c r="I125">
        <v>0</v>
      </c>
      <c r="J125">
        <f t="shared" ref="J125:J126" si="42">SUMSQ(M125:BG125)/SUM(M125:BG125)</f>
        <v>11.71875</v>
      </c>
      <c r="K125">
        <f t="shared" si="26"/>
        <v>7.1111111111111107</v>
      </c>
      <c r="L125" t="s">
        <v>509</v>
      </c>
      <c r="M125">
        <v>8</v>
      </c>
      <c r="N125">
        <v>4</v>
      </c>
      <c r="O125">
        <v>7</v>
      </c>
      <c r="P125">
        <v>7</v>
      </c>
      <c r="Q125">
        <v>20</v>
      </c>
      <c r="R125">
        <v>9</v>
      </c>
      <c r="S125">
        <v>6</v>
      </c>
      <c r="T125">
        <v>23</v>
      </c>
      <c r="U125">
        <v>1</v>
      </c>
      <c r="V125">
        <v>3</v>
      </c>
      <c r="W125">
        <v>1</v>
      </c>
      <c r="X125">
        <v>3</v>
      </c>
      <c r="Y125">
        <v>5</v>
      </c>
      <c r="Z125">
        <v>2</v>
      </c>
      <c r="AA125">
        <v>7</v>
      </c>
      <c r="AB125">
        <v>9</v>
      </c>
      <c r="AC125">
        <v>4</v>
      </c>
      <c r="AD125">
        <v>9</v>
      </c>
    </row>
    <row r="126" spans="1:36" x14ac:dyDescent="0.3">
      <c r="A126">
        <v>125</v>
      </c>
      <c r="B126" t="s">
        <v>147</v>
      </c>
      <c r="C126">
        <v>2013</v>
      </c>
      <c r="D126">
        <v>2</v>
      </c>
      <c r="E126" t="s">
        <v>156</v>
      </c>
      <c r="F126" s="1">
        <v>41602</v>
      </c>
      <c r="G126">
        <v>2</v>
      </c>
      <c r="H126">
        <v>0</v>
      </c>
      <c r="I126">
        <v>0</v>
      </c>
      <c r="J126">
        <f t="shared" si="42"/>
        <v>11.71875</v>
      </c>
      <c r="K126">
        <f t="shared" si="26"/>
        <v>7.1111111111111107</v>
      </c>
      <c r="L126" t="s">
        <v>509</v>
      </c>
      <c r="M126">
        <v>8</v>
      </c>
      <c r="N126">
        <v>4</v>
      </c>
      <c r="O126">
        <v>7</v>
      </c>
      <c r="P126">
        <v>7</v>
      </c>
      <c r="Q126">
        <v>20</v>
      </c>
      <c r="R126">
        <v>9</v>
      </c>
      <c r="S126">
        <v>6</v>
      </c>
      <c r="T126">
        <v>23</v>
      </c>
      <c r="U126">
        <v>1</v>
      </c>
      <c r="V126">
        <v>3</v>
      </c>
      <c r="W126">
        <v>1</v>
      </c>
      <c r="X126">
        <v>3</v>
      </c>
      <c r="Y126">
        <v>5</v>
      </c>
      <c r="Z126">
        <v>2</v>
      </c>
      <c r="AA126">
        <v>7</v>
      </c>
      <c r="AB126">
        <v>9</v>
      </c>
      <c r="AC126">
        <v>4</v>
      </c>
      <c r="AD126">
        <v>9</v>
      </c>
    </row>
    <row r="127" spans="1:36" x14ac:dyDescent="0.3">
      <c r="A127">
        <v>126</v>
      </c>
      <c r="B127" t="s">
        <v>157</v>
      </c>
      <c r="C127">
        <v>1997</v>
      </c>
      <c r="D127">
        <v>2</v>
      </c>
      <c r="E127" t="s">
        <v>158</v>
      </c>
      <c r="F127" s="1">
        <v>35617</v>
      </c>
      <c r="G127">
        <v>1</v>
      </c>
      <c r="H127">
        <v>0</v>
      </c>
      <c r="I127">
        <v>0</v>
      </c>
      <c r="J127">
        <f t="shared" ref="J127:J133" si="43">SUMSQ(M127:BG127)/SUM(M127:BG127)</f>
        <v>100</v>
      </c>
      <c r="K127">
        <f t="shared" si="26"/>
        <v>100</v>
      </c>
      <c r="L127" t="s">
        <v>510</v>
      </c>
      <c r="M127">
        <f t="shared" ref="M127:M128" si="44">40+8+2+9+5+19+3+8+7-1</f>
        <v>100</v>
      </c>
      <c r="N127">
        <f t="shared" ref="N127:N128" si="45">40+3+7+15+12+4+7+8+5-1</f>
        <v>100</v>
      </c>
      <c r="O127">
        <f t="shared" ref="O127:O128" si="46">40+2+12+11+3+6+23+5-2</f>
        <v>100</v>
      </c>
      <c r="P127">
        <f t="shared" ref="P127:P128" si="47">40+30+10+5+16+3-4</f>
        <v>100</v>
      </c>
      <c r="Q127">
        <f t="shared" ref="Q127:Q128" si="48">40+2+7+40+13-2</f>
        <v>100</v>
      </c>
    </row>
    <row r="128" spans="1:36" x14ac:dyDescent="0.3">
      <c r="A128">
        <v>127</v>
      </c>
      <c r="B128" t="s">
        <v>157</v>
      </c>
      <c r="C128">
        <v>2000</v>
      </c>
      <c r="D128">
        <v>2</v>
      </c>
      <c r="E128" t="s">
        <v>159</v>
      </c>
      <c r="F128" s="1">
        <v>36709</v>
      </c>
      <c r="G128">
        <v>1</v>
      </c>
      <c r="H128">
        <v>0</v>
      </c>
      <c r="I128">
        <v>0</v>
      </c>
      <c r="J128">
        <f t="shared" si="43"/>
        <v>100</v>
      </c>
      <c r="K128">
        <f t="shared" si="26"/>
        <v>100</v>
      </c>
      <c r="L128" t="s">
        <v>510</v>
      </c>
      <c r="M128">
        <f t="shared" si="44"/>
        <v>100</v>
      </c>
      <c r="N128">
        <f t="shared" si="45"/>
        <v>100</v>
      </c>
      <c r="O128">
        <f t="shared" si="46"/>
        <v>100</v>
      </c>
      <c r="P128">
        <f t="shared" si="47"/>
        <v>100</v>
      </c>
      <c r="Q128">
        <f t="shared" si="48"/>
        <v>100</v>
      </c>
    </row>
    <row r="129" spans="1:55" x14ac:dyDescent="0.3">
      <c r="A129">
        <v>128</v>
      </c>
      <c r="B129" t="s">
        <v>157</v>
      </c>
      <c r="C129">
        <v>2003</v>
      </c>
      <c r="D129">
        <v>2</v>
      </c>
      <c r="E129" t="s">
        <v>160</v>
      </c>
      <c r="F129" s="1">
        <v>37808</v>
      </c>
      <c r="G129">
        <v>1</v>
      </c>
      <c r="H129">
        <v>0</v>
      </c>
      <c r="I129">
        <v>0</v>
      </c>
      <c r="J129">
        <f t="shared" si="43"/>
        <v>100</v>
      </c>
      <c r="K129">
        <f t="shared" si="26"/>
        <v>100</v>
      </c>
      <c r="L129" t="s">
        <v>510</v>
      </c>
      <c r="M129">
        <f>40+8+2+9+5+19+3+8+7-1</f>
        <v>100</v>
      </c>
      <c r="N129">
        <f>40+3+7+15+12+4+7+8+5-1</f>
        <v>100</v>
      </c>
      <c r="O129">
        <f>40+2+12+11+3+6+23+5-2</f>
        <v>100</v>
      </c>
      <c r="P129">
        <f>40+30+10+5+16+3-4</f>
        <v>100</v>
      </c>
      <c r="Q129">
        <f>40+2+7+40+13-2</f>
        <v>100</v>
      </c>
    </row>
    <row r="130" spans="1:55" x14ac:dyDescent="0.3">
      <c r="A130">
        <v>129</v>
      </c>
      <c r="B130" t="s">
        <v>157</v>
      </c>
      <c r="C130">
        <v>2006</v>
      </c>
      <c r="D130">
        <v>2</v>
      </c>
      <c r="E130" t="s">
        <v>161</v>
      </c>
      <c r="F130" s="1">
        <v>38900</v>
      </c>
      <c r="G130">
        <v>1</v>
      </c>
      <c r="H130">
        <v>0</v>
      </c>
      <c r="I130">
        <v>0</v>
      </c>
      <c r="J130">
        <f t="shared" si="43"/>
        <v>100.004</v>
      </c>
      <c r="K130">
        <f t="shared" si="26"/>
        <v>100</v>
      </c>
      <c r="L130" t="s">
        <v>510</v>
      </c>
      <c r="M130">
        <f>40+8+2+9+4+19+3+8+7</f>
        <v>100</v>
      </c>
      <c r="N130">
        <f>40+3+7+14+12+4+7+8+4</f>
        <v>99</v>
      </c>
      <c r="O130">
        <f>40+2+12+11+3+6+21+5</f>
        <v>100</v>
      </c>
      <c r="P130">
        <f>40+27+9+5+16+3</f>
        <v>100</v>
      </c>
      <c r="Q130">
        <f>40+2+7+40+12</f>
        <v>101</v>
      </c>
    </row>
    <row r="131" spans="1:55" x14ac:dyDescent="0.3">
      <c r="A131">
        <v>130</v>
      </c>
      <c r="B131" t="s">
        <v>157</v>
      </c>
      <c r="C131">
        <v>2009</v>
      </c>
      <c r="D131">
        <v>2</v>
      </c>
      <c r="E131" t="s">
        <v>162</v>
      </c>
      <c r="F131" s="1">
        <v>39999</v>
      </c>
      <c r="G131">
        <v>1</v>
      </c>
      <c r="H131">
        <v>0</v>
      </c>
      <c r="I131">
        <v>0</v>
      </c>
      <c r="J131">
        <f t="shared" si="43"/>
        <v>100.004</v>
      </c>
      <c r="K131">
        <f t="shared" ref="K131:K173" si="49">AVERAGE(M131:GW131)</f>
        <v>100</v>
      </c>
      <c r="L131" t="s">
        <v>510</v>
      </c>
      <c r="M131">
        <f t="shared" ref="M131:M133" si="50">40+8+2+9+4+19+3+8+7</f>
        <v>100</v>
      </c>
      <c r="N131">
        <f t="shared" ref="N131:N133" si="51">40+3+7+14+12+4+7+8+4</f>
        <v>99</v>
      </c>
      <c r="O131">
        <f t="shared" ref="O131:O133" si="52">40+2+12+11+3+6+21+5</f>
        <v>100</v>
      </c>
      <c r="P131">
        <f t="shared" ref="P131:P133" si="53">40+27+9+5+16+3</f>
        <v>100</v>
      </c>
      <c r="Q131">
        <f t="shared" ref="Q131:Q133" si="54">40+2+7+40+12</f>
        <v>101</v>
      </c>
    </row>
    <row r="132" spans="1:55" x14ac:dyDescent="0.3">
      <c r="A132">
        <v>131</v>
      </c>
      <c r="B132" t="s">
        <v>157</v>
      </c>
      <c r="C132">
        <v>2012</v>
      </c>
      <c r="D132">
        <v>2</v>
      </c>
      <c r="E132" t="s">
        <v>163</v>
      </c>
      <c r="F132" s="1">
        <v>41091</v>
      </c>
      <c r="G132">
        <v>1</v>
      </c>
      <c r="H132">
        <v>0</v>
      </c>
      <c r="I132">
        <v>0</v>
      </c>
      <c r="J132">
        <f t="shared" si="43"/>
        <v>100.004</v>
      </c>
      <c r="K132">
        <f t="shared" si="49"/>
        <v>100</v>
      </c>
      <c r="L132" t="s">
        <v>510</v>
      </c>
      <c r="M132">
        <f t="shared" si="50"/>
        <v>100</v>
      </c>
      <c r="N132">
        <f t="shared" si="51"/>
        <v>99</v>
      </c>
      <c r="O132">
        <f t="shared" si="52"/>
        <v>100</v>
      </c>
      <c r="P132">
        <f t="shared" si="53"/>
        <v>100</v>
      </c>
      <c r="Q132">
        <f t="shared" si="54"/>
        <v>101</v>
      </c>
    </row>
    <row r="133" spans="1:55" x14ac:dyDescent="0.3">
      <c r="A133">
        <v>132</v>
      </c>
      <c r="B133" t="s">
        <v>157</v>
      </c>
      <c r="C133">
        <v>2015</v>
      </c>
      <c r="D133">
        <v>2</v>
      </c>
      <c r="E133" t="s">
        <v>164</v>
      </c>
      <c r="F133" s="1">
        <v>42162</v>
      </c>
      <c r="G133">
        <v>1</v>
      </c>
      <c r="H133">
        <v>0</v>
      </c>
      <c r="I133">
        <v>0</v>
      </c>
      <c r="J133">
        <f t="shared" si="43"/>
        <v>100.004</v>
      </c>
      <c r="K133">
        <f t="shared" si="49"/>
        <v>100</v>
      </c>
      <c r="L133" t="s">
        <v>510</v>
      </c>
      <c r="M133">
        <f t="shared" si="50"/>
        <v>100</v>
      </c>
      <c r="N133">
        <f t="shared" si="51"/>
        <v>99</v>
      </c>
      <c r="O133">
        <f t="shared" si="52"/>
        <v>100</v>
      </c>
      <c r="P133">
        <f t="shared" si="53"/>
        <v>100</v>
      </c>
      <c r="Q133">
        <f t="shared" si="54"/>
        <v>101</v>
      </c>
    </row>
    <row r="134" spans="1:55" x14ac:dyDescent="0.3">
      <c r="A134">
        <v>133</v>
      </c>
      <c r="B134" t="s">
        <v>165</v>
      </c>
      <c r="C134">
        <v>1990</v>
      </c>
      <c r="D134">
        <v>2</v>
      </c>
      <c r="E134" t="s">
        <v>166</v>
      </c>
      <c r="F134" s="1">
        <v>32929</v>
      </c>
      <c r="G134">
        <v>1</v>
      </c>
      <c r="H134">
        <v>0</v>
      </c>
      <c r="I134">
        <v>0</v>
      </c>
      <c r="K134" t="s">
        <v>66</v>
      </c>
    </row>
    <row r="135" spans="1:55" x14ac:dyDescent="0.3">
      <c r="A135">
        <v>134</v>
      </c>
      <c r="B135" t="s">
        <v>165</v>
      </c>
      <c r="C135">
        <v>1996</v>
      </c>
      <c r="D135">
        <v>2</v>
      </c>
      <c r="E135" t="s">
        <v>167</v>
      </c>
      <c r="F135" s="1">
        <v>35358</v>
      </c>
      <c r="G135">
        <v>2</v>
      </c>
      <c r="H135">
        <v>0</v>
      </c>
      <c r="I135">
        <v>0</v>
      </c>
      <c r="J135">
        <f t="shared" ref="J135" si="55">SUMSQ(M135:BG135)/SUM(M135:BG135)</f>
        <v>10.666666666666666</v>
      </c>
      <c r="K135">
        <f t="shared" si="49"/>
        <v>5</v>
      </c>
      <c r="L135" t="s">
        <v>547</v>
      </c>
      <c r="M135">
        <v>20</v>
      </c>
      <c r="N135">
        <v>2</v>
      </c>
      <c r="O135">
        <v>2</v>
      </c>
      <c r="P135">
        <v>3</v>
      </c>
      <c r="Q135">
        <v>6</v>
      </c>
      <c r="R135">
        <v>6</v>
      </c>
      <c r="S135">
        <v>19</v>
      </c>
      <c r="T135">
        <v>4</v>
      </c>
      <c r="U135">
        <v>3</v>
      </c>
      <c r="V135">
        <v>3</v>
      </c>
      <c r="W135">
        <v>2</v>
      </c>
      <c r="X135">
        <v>3</v>
      </c>
      <c r="Y135">
        <v>2</v>
      </c>
      <c r="Z135">
        <v>6</v>
      </c>
      <c r="AA135">
        <v>3</v>
      </c>
      <c r="AB135">
        <v>3</v>
      </c>
      <c r="AC135">
        <v>2</v>
      </c>
      <c r="AD135">
        <v>1</v>
      </c>
    </row>
    <row r="136" spans="1:55" x14ac:dyDescent="0.3">
      <c r="A136">
        <v>135</v>
      </c>
      <c r="B136" t="s">
        <v>165</v>
      </c>
      <c r="C136">
        <v>2001</v>
      </c>
      <c r="D136">
        <v>2</v>
      </c>
      <c r="E136" t="s">
        <v>168</v>
      </c>
      <c r="F136" s="1">
        <v>37199</v>
      </c>
      <c r="G136">
        <v>2</v>
      </c>
      <c r="H136">
        <v>0</v>
      </c>
      <c r="I136">
        <v>0</v>
      </c>
      <c r="J136">
        <f t="shared" ref="J136" si="56">SUMSQ(M136:BG136)/SUM(M136:BG136)</f>
        <v>10.666666666666666</v>
      </c>
      <c r="K136">
        <f t="shared" si="49"/>
        <v>5</v>
      </c>
      <c r="L136" t="s">
        <v>548</v>
      </c>
      <c r="M136">
        <v>20</v>
      </c>
      <c r="N136">
        <v>2</v>
      </c>
      <c r="O136">
        <v>2</v>
      </c>
      <c r="P136">
        <v>3</v>
      </c>
      <c r="Q136">
        <v>6</v>
      </c>
      <c r="R136">
        <v>6</v>
      </c>
      <c r="S136">
        <v>19</v>
      </c>
      <c r="T136">
        <v>4</v>
      </c>
      <c r="U136">
        <v>3</v>
      </c>
      <c r="V136">
        <v>3</v>
      </c>
      <c r="W136">
        <v>2</v>
      </c>
      <c r="X136">
        <v>3</v>
      </c>
      <c r="Y136">
        <v>2</v>
      </c>
      <c r="Z136">
        <v>6</v>
      </c>
      <c r="AA136">
        <v>3</v>
      </c>
      <c r="AB136">
        <v>3</v>
      </c>
      <c r="AC136">
        <v>2</v>
      </c>
      <c r="AD136">
        <v>1</v>
      </c>
    </row>
    <row r="137" spans="1:55" x14ac:dyDescent="0.3">
      <c r="A137">
        <v>136</v>
      </c>
      <c r="B137" t="s">
        <v>165</v>
      </c>
      <c r="C137">
        <v>2006</v>
      </c>
      <c r="D137">
        <v>2</v>
      </c>
      <c r="E137" t="s">
        <v>169</v>
      </c>
      <c r="F137" s="1">
        <v>39026</v>
      </c>
      <c r="G137">
        <v>2</v>
      </c>
      <c r="H137">
        <v>0</v>
      </c>
      <c r="I137">
        <v>0</v>
      </c>
      <c r="J137">
        <f t="shared" ref="J137" si="57">SUMSQ(M137:BG137)/SUM(M137:BG137)</f>
        <v>10.666666666666666</v>
      </c>
      <c r="K137">
        <f t="shared" si="49"/>
        <v>5</v>
      </c>
      <c r="L137" t="s">
        <v>546</v>
      </c>
      <c r="M137">
        <v>20</v>
      </c>
      <c r="N137">
        <v>2</v>
      </c>
      <c r="O137">
        <v>2</v>
      </c>
      <c r="P137">
        <v>3</v>
      </c>
      <c r="Q137">
        <v>6</v>
      </c>
      <c r="R137">
        <v>6</v>
      </c>
      <c r="S137">
        <v>19</v>
      </c>
      <c r="T137">
        <v>4</v>
      </c>
      <c r="U137">
        <v>3</v>
      </c>
      <c r="V137">
        <v>3</v>
      </c>
      <c r="W137">
        <v>2</v>
      </c>
      <c r="X137">
        <v>3</v>
      </c>
      <c r="Y137">
        <v>2</v>
      </c>
      <c r="Z137">
        <v>6</v>
      </c>
      <c r="AA137">
        <v>3</v>
      </c>
      <c r="AB137">
        <v>3</v>
      </c>
      <c r="AC137">
        <v>2</v>
      </c>
      <c r="AD137">
        <v>1</v>
      </c>
    </row>
    <row r="138" spans="1:55" x14ac:dyDescent="0.3">
      <c r="A138">
        <v>137</v>
      </c>
      <c r="B138" t="s">
        <v>165</v>
      </c>
      <c r="C138">
        <v>2011</v>
      </c>
      <c r="D138">
        <v>2</v>
      </c>
      <c r="E138" t="s">
        <v>170</v>
      </c>
      <c r="F138" s="1">
        <v>40853</v>
      </c>
      <c r="G138">
        <v>2</v>
      </c>
      <c r="H138">
        <v>0</v>
      </c>
      <c r="I138">
        <v>0</v>
      </c>
      <c r="J138">
        <f t="shared" ref="J138:J150" si="58">SUMSQ(M138:BG138)/SUM(M138:BG138)</f>
        <v>10.666666666666666</v>
      </c>
      <c r="K138">
        <f t="shared" si="49"/>
        <v>5</v>
      </c>
      <c r="L138" t="s">
        <v>546</v>
      </c>
      <c r="M138">
        <v>20</v>
      </c>
      <c r="N138">
        <v>2</v>
      </c>
      <c r="O138">
        <v>2</v>
      </c>
      <c r="P138">
        <v>3</v>
      </c>
      <c r="Q138">
        <v>6</v>
      </c>
      <c r="R138">
        <v>6</v>
      </c>
      <c r="S138">
        <v>19</v>
      </c>
      <c r="T138">
        <v>4</v>
      </c>
      <c r="U138">
        <v>3</v>
      </c>
      <c r="V138">
        <v>3</v>
      </c>
      <c r="W138">
        <v>2</v>
      </c>
      <c r="X138">
        <v>3</v>
      </c>
      <c r="Y138">
        <v>2</v>
      </c>
      <c r="Z138">
        <v>6</v>
      </c>
      <c r="AA138">
        <v>3</v>
      </c>
      <c r="AB138">
        <v>3</v>
      </c>
      <c r="AC138">
        <v>2</v>
      </c>
      <c r="AD138">
        <v>1</v>
      </c>
    </row>
    <row r="139" spans="1:55" x14ac:dyDescent="0.3">
      <c r="A139">
        <v>138</v>
      </c>
      <c r="B139" t="s">
        <v>171</v>
      </c>
      <c r="C139">
        <v>1989</v>
      </c>
      <c r="D139">
        <v>2</v>
      </c>
      <c r="E139" t="s">
        <v>172</v>
      </c>
      <c r="F139" s="1">
        <v>32635</v>
      </c>
      <c r="G139">
        <v>1</v>
      </c>
      <c r="H139">
        <v>0</v>
      </c>
      <c r="I139">
        <v>0</v>
      </c>
      <c r="J139">
        <f t="shared" si="58"/>
        <v>2.4925373134328357</v>
      </c>
      <c r="K139">
        <f t="shared" si="49"/>
        <v>1.675</v>
      </c>
      <c r="L139" t="s">
        <v>556</v>
      </c>
      <c r="M139">
        <v>1</v>
      </c>
      <c r="N139">
        <v>1</v>
      </c>
      <c r="O139">
        <v>2</v>
      </c>
      <c r="P139">
        <v>1</v>
      </c>
      <c r="Q139">
        <v>1</v>
      </c>
      <c r="R139">
        <v>1</v>
      </c>
      <c r="S139">
        <v>4</v>
      </c>
      <c r="T139">
        <v>1</v>
      </c>
      <c r="U139">
        <v>3</v>
      </c>
      <c r="V139">
        <v>2</v>
      </c>
      <c r="W139">
        <v>2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2</v>
      </c>
      <c r="AK139">
        <v>1</v>
      </c>
      <c r="AL139">
        <v>1</v>
      </c>
      <c r="AM139">
        <v>1</v>
      </c>
      <c r="AN139">
        <v>2</v>
      </c>
      <c r="AO139">
        <v>5</v>
      </c>
      <c r="AP139">
        <v>3</v>
      </c>
      <c r="AQ139">
        <v>4</v>
      </c>
      <c r="AR139">
        <v>5</v>
      </c>
      <c r="AS139">
        <v>4</v>
      </c>
      <c r="AT139">
        <v>2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</row>
    <row r="140" spans="1:55" x14ac:dyDescent="0.3">
      <c r="A140">
        <v>139</v>
      </c>
      <c r="B140" t="s">
        <v>171</v>
      </c>
      <c r="C140">
        <v>1994</v>
      </c>
      <c r="D140">
        <v>2</v>
      </c>
      <c r="E140" t="s">
        <v>173</v>
      </c>
      <c r="F140" s="1">
        <v>34462</v>
      </c>
      <c r="G140">
        <v>1</v>
      </c>
      <c r="H140">
        <v>0</v>
      </c>
      <c r="I140">
        <v>0</v>
      </c>
      <c r="J140">
        <f t="shared" si="58"/>
        <v>2.7746478873239435</v>
      </c>
      <c r="K140">
        <f t="shared" si="49"/>
        <v>1.7749999999999999</v>
      </c>
      <c r="L140" t="s">
        <v>554</v>
      </c>
      <c r="M140">
        <v>2</v>
      </c>
      <c r="N140">
        <v>1</v>
      </c>
      <c r="O140">
        <v>2</v>
      </c>
      <c r="P140">
        <v>1</v>
      </c>
      <c r="Q140">
        <v>1</v>
      </c>
      <c r="R140">
        <v>1</v>
      </c>
      <c r="S140">
        <v>4</v>
      </c>
      <c r="T140">
        <v>1</v>
      </c>
      <c r="U140">
        <v>3</v>
      </c>
      <c r="V140">
        <v>2</v>
      </c>
      <c r="W140">
        <v>2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2</v>
      </c>
      <c r="AK140">
        <v>1</v>
      </c>
      <c r="AL140">
        <v>1</v>
      </c>
      <c r="AM140">
        <v>1</v>
      </c>
      <c r="AN140">
        <v>2</v>
      </c>
      <c r="AO140">
        <v>6</v>
      </c>
      <c r="AP140">
        <v>4</v>
      </c>
      <c r="AQ140">
        <v>4</v>
      </c>
      <c r="AR140">
        <v>5</v>
      </c>
      <c r="AS140">
        <v>5</v>
      </c>
      <c r="AT140">
        <v>2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</row>
    <row r="141" spans="1:55" x14ac:dyDescent="0.3">
      <c r="A141">
        <v>140</v>
      </c>
      <c r="B141" t="s">
        <v>171</v>
      </c>
      <c r="C141">
        <v>1999</v>
      </c>
      <c r="D141">
        <v>2</v>
      </c>
      <c r="E141" t="s">
        <v>174</v>
      </c>
      <c r="F141" s="1">
        <v>36282</v>
      </c>
      <c r="G141">
        <v>1</v>
      </c>
      <c r="H141">
        <v>0</v>
      </c>
      <c r="I141">
        <v>0</v>
      </c>
      <c r="J141">
        <f t="shared" si="58"/>
        <v>2.7746478873239435</v>
      </c>
      <c r="K141">
        <f t="shared" si="49"/>
        <v>1.7749999999999999</v>
      </c>
      <c r="L141" t="s">
        <v>552</v>
      </c>
      <c r="M141">
        <v>2</v>
      </c>
      <c r="N141">
        <v>1</v>
      </c>
      <c r="O141">
        <v>2</v>
      </c>
      <c r="P141">
        <v>1</v>
      </c>
      <c r="Q141">
        <v>1</v>
      </c>
      <c r="R141">
        <v>1</v>
      </c>
      <c r="S141">
        <v>4</v>
      </c>
      <c r="T141">
        <v>1</v>
      </c>
      <c r="U141">
        <v>3</v>
      </c>
      <c r="V141">
        <v>2</v>
      </c>
      <c r="W141">
        <v>2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2</v>
      </c>
      <c r="AK141">
        <v>1</v>
      </c>
      <c r="AL141">
        <v>1</v>
      </c>
      <c r="AM141">
        <v>1</v>
      </c>
      <c r="AN141">
        <v>2</v>
      </c>
      <c r="AO141">
        <v>6</v>
      </c>
      <c r="AP141">
        <v>4</v>
      </c>
      <c r="AQ141">
        <v>4</v>
      </c>
      <c r="AR141">
        <v>5</v>
      </c>
      <c r="AS141">
        <v>5</v>
      </c>
      <c r="AT141">
        <v>2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</row>
    <row r="142" spans="1:55" x14ac:dyDescent="0.3">
      <c r="A142">
        <v>141</v>
      </c>
      <c r="B142" t="s">
        <v>171</v>
      </c>
      <c r="C142">
        <v>2004</v>
      </c>
      <c r="D142">
        <v>2</v>
      </c>
      <c r="E142" t="s">
        <v>175</v>
      </c>
      <c r="F142" s="1">
        <v>38109</v>
      </c>
      <c r="G142">
        <v>1</v>
      </c>
      <c r="H142">
        <v>0</v>
      </c>
      <c r="I142">
        <v>0</v>
      </c>
      <c r="J142">
        <f t="shared" si="58"/>
        <v>3.3333333333333335</v>
      </c>
      <c r="K142">
        <f t="shared" si="49"/>
        <v>1.9024390243902438</v>
      </c>
      <c r="L142" t="s">
        <v>551</v>
      </c>
      <c r="M142">
        <v>2</v>
      </c>
      <c r="O142">
        <v>2</v>
      </c>
      <c r="P142">
        <v>1</v>
      </c>
      <c r="Q142">
        <v>1</v>
      </c>
      <c r="R142">
        <v>1</v>
      </c>
      <c r="S142">
        <v>4</v>
      </c>
      <c r="T142">
        <v>1</v>
      </c>
      <c r="U142">
        <v>3</v>
      </c>
      <c r="V142">
        <v>2</v>
      </c>
      <c r="W142">
        <v>2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4</v>
      </c>
      <c r="AK142">
        <v>1</v>
      </c>
      <c r="AL142">
        <v>1</v>
      </c>
      <c r="AM142">
        <v>1</v>
      </c>
      <c r="AN142">
        <v>3</v>
      </c>
      <c r="AO142">
        <v>7</v>
      </c>
      <c r="AP142">
        <v>3</v>
      </c>
      <c r="AQ142">
        <v>4</v>
      </c>
      <c r="AR142">
        <v>5</v>
      </c>
      <c r="AS142">
        <v>8</v>
      </c>
      <c r="AT142">
        <v>2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</row>
    <row r="143" spans="1:55" x14ac:dyDescent="0.3">
      <c r="A143">
        <v>142</v>
      </c>
      <c r="B143" t="s">
        <v>171</v>
      </c>
      <c r="C143">
        <v>2009</v>
      </c>
      <c r="D143">
        <v>2</v>
      </c>
      <c r="E143" t="s">
        <v>176</v>
      </c>
      <c r="F143" s="1">
        <v>39936</v>
      </c>
      <c r="G143">
        <v>1</v>
      </c>
      <c r="H143">
        <v>0</v>
      </c>
      <c r="I143">
        <v>0</v>
      </c>
      <c r="J143">
        <f t="shared" si="58"/>
        <v>3</v>
      </c>
      <c r="K143">
        <f t="shared" si="49"/>
        <v>1.8205128205128205</v>
      </c>
      <c r="L143" t="s">
        <v>550</v>
      </c>
      <c r="M143">
        <v>2</v>
      </c>
      <c r="O143">
        <v>2</v>
      </c>
      <c r="P143">
        <v>1</v>
      </c>
      <c r="Q143">
        <v>1</v>
      </c>
      <c r="R143">
        <v>1</v>
      </c>
      <c r="S143">
        <v>4</v>
      </c>
      <c r="T143">
        <v>1</v>
      </c>
      <c r="U143">
        <v>3</v>
      </c>
      <c r="V143">
        <v>1</v>
      </c>
      <c r="W143">
        <v>1</v>
      </c>
      <c r="X143">
        <v>1</v>
      </c>
      <c r="Y143">
        <v>1</v>
      </c>
      <c r="Z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J143">
        <v>3</v>
      </c>
      <c r="AK143">
        <v>1</v>
      </c>
      <c r="AL143">
        <v>1</v>
      </c>
      <c r="AM143">
        <v>1</v>
      </c>
      <c r="AN143">
        <v>3</v>
      </c>
      <c r="AO143">
        <v>7</v>
      </c>
      <c r="AP143">
        <v>5</v>
      </c>
      <c r="AQ143">
        <v>5</v>
      </c>
      <c r="AR143">
        <v>4</v>
      </c>
      <c r="AS143">
        <v>4</v>
      </c>
      <c r="AT143">
        <v>2</v>
      </c>
      <c r="AU143">
        <v>1</v>
      </c>
      <c r="AV143">
        <v>1</v>
      </c>
      <c r="AW143">
        <v>1</v>
      </c>
      <c r="AY143">
        <v>1</v>
      </c>
      <c r="AZ143">
        <v>1</v>
      </c>
      <c r="BA143">
        <v>1</v>
      </c>
      <c r="BB143">
        <v>1</v>
      </c>
      <c r="BC143">
        <v>1</v>
      </c>
    </row>
    <row r="144" spans="1:55" x14ac:dyDescent="0.3">
      <c r="A144">
        <v>143</v>
      </c>
      <c r="B144" t="s">
        <v>171</v>
      </c>
      <c r="C144">
        <v>2014</v>
      </c>
      <c r="D144">
        <v>2</v>
      </c>
      <c r="E144" t="s">
        <v>177</v>
      </c>
      <c r="F144" s="1">
        <v>41763</v>
      </c>
      <c r="G144">
        <v>1</v>
      </c>
      <c r="H144">
        <v>0</v>
      </c>
      <c r="I144">
        <v>0</v>
      </c>
      <c r="J144">
        <f t="shared" si="58"/>
        <v>2.943661971830986</v>
      </c>
      <c r="K144">
        <f t="shared" si="49"/>
        <v>1.8205128205128205</v>
      </c>
      <c r="L144" t="s">
        <v>553</v>
      </c>
      <c r="M144">
        <v>2</v>
      </c>
      <c r="O144">
        <v>2</v>
      </c>
      <c r="P144">
        <v>1</v>
      </c>
      <c r="Q144">
        <v>1</v>
      </c>
      <c r="R144">
        <v>1</v>
      </c>
      <c r="S144">
        <v>4</v>
      </c>
      <c r="T144">
        <v>1</v>
      </c>
      <c r="U144">
        <v>3</v>
      </c>
      <c r="V144">
        <v>1</v>
      </c>
      <c r="W144">
        <v>2</v>
      </c>
      <c r="X144">
        <v>1</v>
      </c>
      <c r="Y144">
        <v>1</v>
      </c>
      <c r="Z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J144">
        <v>3</v>
      </c>
      <c r="AK144">
        <v>1</v>
      </c>
      <c r="AL144">
        <v>1</v>
      </c>
      <c r="AM144">
        <v>1</v>
      </c>
      <c r="AN144">
        <v>3</v>
      </c>
      <c r="AO144">
        <v>7</v>
      </c>
      <c r="AP144">
        <v>5</v>
      </c>
      <c r="AQ144">
        <v>5</v>
      </c>
      <c r="AR144">
        <v>3</v>
      </c>
      <c r="AS144">
        <v>4</v>
      </c>
      <c r="AT144">
        <v>2</v>
      </c>
      <c r="AU144">
        <v>1</v>
      </c>
      <c r="AV144">
        <v>1</v>
      </c>
      <c r="AW144">
        <v>1</v>
      </c>
      <c r="AY144">
        <v>1</v>
      </c>
      <c r="AZ144">
        <v>1</v>
      </c>
      <c r="BA144">
        <v>1</v>
      </c>
      <c r="BB144">
        <v>1</v>
      </c>
      <c r="BC144">
        <v>1</v>
      </c>
    </row>
    <row r="145" spans="1:38" x14ac:dyDescent="0.3">
      <c r="A145">
        <v>144</v>
      </c>
      <c r="B145" t="s">
        <v>178</v>
      </c>
      <c r="C145">
        <v>1989</v>
      </c>
      <c r="D145">
        <v>2</v>
      </c>
      <c r="E145" t="s">
        <v>179</v>
      </c>
      <c r="F145" s="1">
        <v>32629</v>
      </c>
      <c r="G145">
        <v>1</v>
      </c>
      <c r="H145">
        <v>0</v>
      </c>
      <c r="I145">
        <v>0</v>
      </c>
      <c r="J145">
        <f t="shared" si="58"/>
        <v>72</v>
      </c>
      <c r="K145">
        <f t="shared" si="49"/>
        <v>72</v>
      </c>
      <c r="L145" t="s">
        <v>575</v>
      </c>
      <c r="M145">
        <v>72</v>
      </c>
    </row>
    <row r="146" spans="1:38" x14ac:dyDescent="0.3">
      <c r="A146">
        <v>145</v>
      </c>
      <c r="B146" t="s">
        <v>178</v>
      </c>
      <c r="C146">
        <v>1993</v>
      </c>
      <c r="D146">
        <v>2</v>
      </c>
      <c r="E146" t="s">
        <v>180</v>
      </c>
      <c r="F146" s="1">
        <v>34098</v>
      </c>
      <c r="G146">
        <v>2</v>
      </c>
      <c r="H146">
        <v>0</v>
      </c>
      <c r="I146">
        <v>0</v>
      </c>
      <c r="J146">
        <f t="shared" si="58"/>
        <v>8.4250000000000007</v>
      </c>
      <c r="K146">
        <f t="shared" si="49"/>
        <v>4.4444444444444446</v>
      </c>
      <c r="L146" t="s">
        <v>573</v>
      </c>
      <c r="M146">
        <v>13</v>
      </c>
      <c r="N146">
        <v>3</v>
      </c>
      <c r="O146">
        <v>4</v>
      </c>
      <c r="P146">
        <v>5</v>
      </c>
      <c r="Q146">
        <v>3</v>
      </c>
      <c r="R146">
        <v>6</v>
      </c>
      <c r="S146">
        <v>2</v>
      </c>
      <c r="T146">
        <v>7</v>
      </c>
      <c r="U146">
        <v>2</v>
      </c>
      <c r="V146">
        <v>4</v>
      </c>
      <c r="W146">
        <v>6</v>
      </c>
      <c r="X146">
        <v>17</v>
      </c>
      <c r="Y146">
        <v>2</v>
      </c>
      <c r="Z146">
        <v>2</v>
      </c>
      <c r="AA146">
        <v>1</v>
      </c>
      <c r="AB146">
        <v>1</v>
      </c>
      <c r="AC146">
        <v>1</v>
      </c>
      <c r="AD146">
        <v>1</v>
      </c>
    </row>
    <row r="147" spans="1:38" x14ac:dyDescent="0.3">
      <c r="A147">
        <v>146</v>
      </c>
      <c r="B147" t="s">
        <v>178</v>
      </c>
      <c r="C147">
        <v>1998</v>
      </c>
      <c r="D147">
        <v>2</v>
      </c>
      <c r="E147" t="s">
        <v>181</v>
      </c>
      <c r="F147" s="1">
        <v>35925</v>
      </c>
      <c r="G147">
        <v>2</v>
      </c>
      <c r="H147">
        <v>0</v>
      </c>
      <c r="I147">
        <v>0</v>
      </c>
      <c r="J147">
        <f t="shared" si="58"/>
        <v>8.0749999999999993</v>
      </c>
      <c r="K147">
        <f t="shared" si="49"/>
        <v>4.4444444444444446</v>
      </c>
      <c r="L147" t="s">
        <v>572</v>
      </c>
      <c r="M147">
        <v>10</v>
      </c>
      <c r="N147">
        <v>3</v>
      </c>
      <c r="O147">
        <v>4</v>
      </c>
      <c r="P147">
        <v>5</v>
      </c>
      <c r="Q147">
        <v>3</v>
      </c>
      <c r="R147">
        <v>6</v>
      </c>
      <c r="S147">
        <v>2</v>
      </c>
      <c r="T147">
        <v>6</v>
      </c>
      <c r="U147">
        <v>2</v>
      </c>
      <c r="V147">
        <v>4</v>
      </c>
      <c r="W147">
        <v>7</v>
      </c>
      <c r="X147">
        <v>18</v>
      </c>
      <c r="Y147">
        <v>2</v>
      </c>
      <c r="Z147">
        <v>2</v>
      </c>
      <c r="AA147">
        <v>2</v>
      </c>
      <c r="AB147">
        <v>2</v>
      </c>
      <c r="AC147">
        <v>1</v>
      </c>
      <c r="AD147">
        <v>1</v>
      </c>
    </row>
    <row r="148" spans="1:38" x14ac:dyDescent="0.3">
      <c r="A148">
        <v>147</v>
      </c>
      <c r="B148" t="s">
        <v>178</v>
      </c>
      <c r="C148">
        <v>2003</v>
      </c>
      <c r="D148">
        <v>2</v>
      </c>
      <c r="E148" t="s">
        <v>182</v>
      </c>
      <c r="F148" s="1">
        <v>37738</v>
      </c>
      <c r="G148">
        <v>2</v>
      </c>
      <c r="H148">
        <v>0</v>
      </c>
      <c r="I148">
        <v>0</v>
      </c>
      <c r="J148">
        <f t="shared" si="58"/>
        <v>8.2592592592592595</v>
      </c>
      <c r="K148">
        <f t="shared" si="49"/>
        <v>4.5</v>
      </c>
      <c r="L148" t="s">
        <v>571</v>
      </c>
      <c r="M148">
        <v>9</v>
      </c>
      <c r="N148">
        <v>3</v>
      </c>
      <c r="O148">
        <v>4</v>
      </c>
      <c r="P148">
        <v>5</v>
      </c>
      <c r="Q148">
        <v>3</v>
      </c>
      <c r="R148">
        <v>6</v>
      </c>
      <c r="S148">
        <v>2</v>
      </c>
      <c r="T148">
        <v>6</v>
      </c>
      <c r="U148">
        <v>3</v>
      </c>
      <c r="V148">
        <v>4</v>
      </c>
      <c r="W148">
        <v>7</v>
      </c>
      <c r="X148">
        <v>19</v>
      </c>
      <c r="Y148">
        <v>2</v>
      </c>
      <c r="Z148">
        <v>2</v>
      </c>
      <c r="AA148">
        <v>2</v>
      </c>
      <c r="AB148">
        <v>2</v>
      </c>
      <c r="AC148">
        <v>1</v>
      </c>
      <c r="AD148">
        <v>1</v>
      </c>
    </row>
    <row r="149" spans="1:38" x14ac:dyDescent="0.3">
      <c r="A149">
        <v>148</v>
      </c>
      <c r="B149" t="s">
        <v>178</v>
      </c>
      <c r="C149">
        <v>2008</v>
      </c>
      <c r="D149">
        <v>2</v>
      </c>
      <c r="E149" t="s">
        <v>183</v>
      </c>
      <c r="F149" s="1">
        <v>39558</v>
      </c>
      <c r="G149">
        <v>2</v>
      </c>
      <c r="H149">
        <v>0</v>
      </c>
      <c r="I149">
        <v>0</v>
      </c>
      <c r="J149">
        <f t="shared" si="58"/>
        <v>8.3000000000000007</v>
      </c>
      <c r="K149">
        <f t="shared" si="49"/>
        <v>4.4444444444444446</v>
      </c>
      <c r="L149" t="s">
        <v>570</v>
      </c>
      <c r="M149">
        <v>9</v>
      </c>
      <c r="N149">
        <v>3</v>
      </c>
      <c r="O149">
        <v>5</v>
      </c>
      <c r="P149">
        <v>4</v>
      </c>
      <c r="Q149">
        <v>3</v>
      </c>
      <c r="R149">
        <v>6</v>
      </c>
      <c r="S149">
        <v>2</v>
      </c>
      <c r="T149">
        <v>6</v>
      </c>
      <c r="U149">
        <v>2</v>
      </c>
      <c r="V149">
        <v>4</v>
      </c>
      <c r="W149">
        <v>7</v>
      </c>
      <c r="X149">
        <v>19</v>
      </c>
      <c r="Y149">
        <v>2</v>
      </c>
      <c r="Z149">
        <v>2</v>
      </c>
      <c r="AA149">
        <v>2</v>
      </c>
      <c r="AB149">
        <v>2</v>
      </c>
      <c r="AC149">
        <v>1</v>
      </c>
      <c r="AD149">
        <v>1</v>
      </c>
    </row>
    <row r="150" spans="1:38" x14ac:dyDescent="0.3">
      <c r="A150">
        <v>149</v>
      </c>
      <c r="B150" t="s">
        <v>178</v>
      </c>
      <c r="C150">
        <v>2013</v>
      </c>
      <c r="D150">
        <v>2</v>
      </c>
      <c r="E150" t="s">
        <v>184</v>
      </c>
      <c r="F150" s="1">
        <v>41385</v>
      </c>
      <c r="G150">
        <v>2</v>
      </c>
      <c r="H150">
        <v>0</v>
      </c>
      <c r="I150">
        <v>0</v>
      </c>
      <c r="J150">
        <f t="shared" si="58"/>
        <v>8.2750000000000004</v>
      </c>
      <c r="K150">
        <f t="shared" si="49"/>
        <v>4.4444444444444446</v>
      </c>
      <c r="L150" t="s">
        <v>559</v>
      </c>
      <c r="M150">
        <v>8</v>
      </c>
      <c r="N150">
        <v>3</v>
      </c>
      <c r="O150">
        <v>5</v>
      </c>
      <c r="P150">
        <v>4</v>
      </c>
      <c r="Q150">
        <v>3</v>
      </c>
      <c r="R150">
        <v>6</v>
      </c>
      <c r="S150">
        <v>2</v>
      </c>
      <c r="T150">
        <v>6</v>
      </c>
      <c r="U150">
        <v>2</v>
      </c>
      <c r="V150">
        <v>4</v>
      </c>
      <c r="W150">
        <v>8</v>
      </c>
      <c r="X150">
        <v>19</v>
      </c>
      <c r="Y150">
        <v>2</v>
      </c>
      <c r="Z150">
        <v>2</v>
      </c>
      <c r="AA150">
        <v>2</v>
      </c>
      <c r="AB150">
        <v>2</v>
      </c>
      <c r="AC150">
        <v>1</v>
      </c>
      <c r="AD150">
        <v>1</v>
      </c>
    </row>
    <row r="151" spans="1:38" x14ac:dyDescent="0.3">
      <c r="A151">
        <v>150</v>
      </c>
      <c r="B151" t="s">
        <v>185</v>
      </c>
      <c r="C151">
        <v>1980</v>
      </c>
      <c r="D151">
        <v>2</v>
      </c>
      <c r="E151" t="s">
        <v>186</v>
      </c>
      <c r="F151" s="1">
        <v>29359</v>
      </c>
      <c r="G151">
        <v>1</v>
      </c>
      <c r="H151">
        <v>0</v>
      </c>
      <c r="I151">
        <v>0</v>
      </c>
      <c r="J151">
        <f t="shared" ref="J151:J165" si="59">SUMSQ(M151:BG151)/SUM(M151:BG151)</f>
        <v>14.944444444444445</v>
      </c>
      <c r="K151">
        <f t="shared" si="49"/>
        <v>7.2</v>
      </c>
      <c r="L151" t="s">
        <v>509</v>
      </c>
      <c r="M151">
        <v>3</v>
      </c>
      <c r="N151">
        <v>9</v>
      </c>
      <c r="O151">
        <v>3</v>
      </c>
      <c r="P151">
        <v>9</v>
      </c>
      <c r="Q151">
        <v>4</v>
      </c>
      <c r="R151">
        <v>10</v>
      </c>
      <c r="S151">
        <v>7</v>
      </c>
      <c r="T151">
        <v>8</v>
      </c>
      <c r="U151">
        <v>3</v>
      </c>
      <c r="V151">
        <v>4</v>
      </c>
      <c r="W151">
        <v>6</v>
      </c>
      <c r="X151">
        <v>10</v>
      </c>
      <c r="Y151">
        <v>11</v>
      </c>
      <c r="Z151">
        <v>8</v>
      </c>
      <c r="AA151">
        <v>9</v>
      </c>
      <c r="AB151">
        <v>40</v>
      </c>
      <c r="AC151">
        <v>7</v>
      </c>
      <c r="AD151">
        <v>1</v>
      </c>
      <c r="AE151">
        <v>1</v>
      </c>
      <c r="AF151">
        <v>2</v>
      </c>
      <c r="AG151">
        <v>11</v>
      </c>
      <c r="AH151">
        <v>8</v>
      </c>
      <c r="AI151">
        <v>3</v>
      </c>
      <c r="AJ151">
        <v>2</v>
      </c>
      <c r="AK151">
        <v>1</v>
      </c>
    </row>
    <row r="152" spans="1:38" x14ac:dyDescent="0.3">
      <c r="A152">
        <v>151</v>
      </c>
      <c r="B152" t="s">
        <v>185</v>
      </c>
      <c r="C152">
        <v>1985</v>
      </c>
      <c r="D152">
        <v>2</v>
      </c>
      <c r="E152" t="s">
        <v>187</v>
      </c>
      <c r="F152" s="1">
        <v>31151</v>
      </c>
      <c r="G152">
        <v>1</v>
      </c>
      <c r="H152">
        <v>0</v>
      </c>
      <c r="I152">
        <v>0</v>
      </c>
      <c r="J152">
        <f t="shared" si="59"/>
        <v>14.843575418994414</v>
      </c>
      <c r="K152">
        <f t="shared" si="49"/>
        <v>6.884615384615385</v>
      </c>
      <c r="L152" t="s">
        <v>509</v>
      </c>
      <c r="M152">
        <v>3</v>
      </c>
      <c r="N152">
        <v>9</v>
      </c>
      <c r="O152">
        <v>3</v>
      </c>
      <c r="P152">
        <v>9</v>
      </c>
      <c r="Q152">
        <v>4</v>
      </c>
      <c r="R152">
        <v>10</v>
      </c>
      <c r="S152">
        <v>6</v>
      </c>
      <c r="T152">
        <v>8</v>
      </c>
      <c r="U152">
        <v>3</v>
      </c>
      <c r="V152">
        <v>4</v>
      </c>
      <c r="W152">
        <v>6</v>
      </c>
      <c r="X152">
        <v>10</v>
      </c>
      <c r="Y152">
        <v>11</v>
      </c>
      <c r="Z152">
        <v>8</v>
      </c>
      <c r="AA152">
        <v>9</v>
      </c>
      <c r="AB152">
        <v>40</v>
      </c>
      <c r="AC152">
        <v>5</v>
      </c>
      <c r="AD152">
        <v>1</v>
      </c>
      <c r="AE152">
        <v>1</v>
      </c>
      <c r="AF152">
        <v>2</v>
      </c>
      <c r="AG152">
        <v>11</v>
      </c>
      <c r="AH152">
        <v>8</v>
      </c>
      <c r="AI152">
        <v>3</v>
      </c>
      <c r="AJ152">
        <v>2</v>
      </c>
      <c r="AK152">
        <v>1</v>
      </c>
      <c r="AL152">
        <v>2</v>
      </c>
    </row>
    <row r="153" spans="1:38" x14ac:dyDescent="0.3">
      <c r="A153">
        <v>152</v>
      </c>
      <c r="B153" t="s">
        <v>185</v>
      </c>
      <c r="C153">
        <v>1990</v>
      </c>
      <c r="D153">
        <v>3</v>
      </c>
      <c r="E153" t="s">
        <v>188</v>
      </c>
      <c r="F153" s="1">
        <v>32971</v>
      </c>
      <c r="G153">
        <v>1</v>
      </c>
      <c r="H153">
        <v>0</v>
      </c>
      <c r="I153">
        <v>0</v>
      </c>
      <c r="J153">
        <f t="shared" si="59"/>
        <v>14.833333333333334</v>
      </c>
      <c r="K153">
        <f t="shared" si="49"/>
        <v>6.9230769230769234</v>
      </c>
      <c r="L153" t="s">
        <v>509</v>
      </c>
      <c r="M153">
        <v>3</v>
      </c>
      <c r="N153">
        <v>9</v>
      </c>
      <c r="O153">
        <v>3</v>
      </c>
      <c r="P153">
        <v>9</v>
      </c>
      <c r="Q153">
        <v>4</v>
      </c>
      <c r="R153">
        <v>10</v>
      </c>
      <c r="S153">
        <v>7</v>
      </c>
      <c r="T153">
        <v>8</v>
      </c>
      <c r="U153">
        <v>3</v>
      </c>
      <c r="V153">
        <v>4</v>
      </c>
      <c r="W153">
        <v>6</v>
      </c>
      <c r="X153">
        <v>10</v>
      </c>
      <c r="Y153">
        <v>11</v>
      </c>
      <c r="Z153">
        <v>8</v>
      </c>
      <c r="AA153">
        <v>9</v>
      </c>
      <c r="AB153">
        <v>40</v>
      </c>
      <c r="AC153">
        <v>5</v>
      </c>
      <c r="AD153">
        <v>1</v>
      </c>
      <c r="AE153">
        <v>1</v>
      </c>
      <c r="AF153">
        <v>2</v>
      </c>
      <c r="AG153">
        <v>11</v>
      </c>
      <c r="AH153">
        <v>8</v>
      </c>
      <c r="AI153">
        <v>3</v>
      </c>
      <c r="AJ153">
        <v>2</v>
      </c>
      <c r="AK153">
        <v>1</v>
      </c>
      <c r="AL153">
        <v>2</v>
      </c>
    </row>
    <row r="154" spans="1:38" x14ac:dyDescent="0.3">
      <c r="A154">
        <v>153</v>
      </c>
      <c r="B154" t="s">
        <v>185</v>
      </c>
      <c r="C154">
        <v>2001</v>
      </c>
      <c r="D154">
        <v>2</v>
      </c>
      <c r="E154" t="s">
        <v>189</v>
      </c>
      <c r="F154" s="1">
        <v>36989</v>
      </c>
      <c r="G154">
        <v>2</v>
      </c>
      <c r="H154">
        <v>0</v>
      </c>
      <c r="I154">
        <v>0</v>
      </c>
      <c r="J154">
        <f t="shared" si="59"/>
        <v>13.216666666666667</v>
      </c>
      <c r="K154">
        <f t="shared" si="49"/>
        <v>4.8</v>
      </c>
      <c r="L154" t="s">
        <v>509</v>
      </c>
      <c r="M154">
        <v>2</v>
      </c>
      <c r="N154">
        <v>5</v>
      </c>
      <c r="O154">
        <v>2</v>
      </c>
      <c r="P154">
        <v>5</v>
      </c>
      <c r="Q154">
        <v>3</v>
      </c>
      <c r="R154">
        <v>5</v>
      </c>
      <c r="S154">
        <v>4</v>
      </c>
      <c r="T154">
        <v>5</v>
      </c>
      <c r="U154">
        <v>2</v>
      </c>
      <c r="V154">
        <v>3</v>
      </c>
      <c r="W154">
        <v>4</v>
      </c>
      <c r="X154">
        <v>5</v>
      </c>
      <c r="Y154">
        <v>7</v>
      </c>
      <c r="Z154">
        <v>5</v>
      </c>
      <c r="AA154">
        <v>35</v>
      </c>
      <c r="AB154">
        <v>3</v>
      </c>
      <c r="AC154">
        <v>1</v>
      </c>
      <c r="AD154">
        <v>2</v>
      </c>
      <c r="AE154">
        <v>2</v>
      </c>
      <c r="AF154">
        <v>6</v>
      </c>
      <c r="AG154">
        <v>5</v>
      </c>
      <c r="AH154">
        <v>3</v>
      </c>
      <c r="AI154">
        <v>2</v>
      </c>
      <c r="AJ154">
        <v>2</v>
      </c>
      <c r="AK154">
        <v>2</v>
      </c>
    </row>
    <row r="155" spans="1:38" x14ac:dyDescent="0.3">
      <c r="A155">
        <v>154</v>
      </c>
      <c r="B155" t="s">
        <v>185</v>
      </c>
      <c r="C155">
        <v>2006</v>
      </c>
      <c r="D155">
        <v>2</v>
      </c>
      <c r="E155" t="s">
        <v>190</v>
      </c>
      <c r="F155" s="1">
        <v>38816</v>
      </c>
      <c r="G155">
        <v>2</v>
      </c>
      <c r="H155">
        <v>0</v>
      </c>
      <c r="I155">
        <v>0</v>
      </c>
      <c r="J155">
        <f t="shared" si="59"/>
        <v>13.216666666666667</v>
      </c>
      <c r="K155">
        <f t="shared" si="49"/>
        <v>4.8</v>
      </c>
      <c r="L155" t="s">
        <v>509</v>
      </c>
      <c r="M155">
        <v>2</v>
      </c>
      <c r="N155">
        <v>5</v>
      </c>
      <c r="O155">
        <v>2</v>
      </c>
      <c r="P155">
        <v>5</v>
      </c>
      <c r="Q155">
        <v>3</v>
      </c>
      <c r="R155">
        <v>5</v>
      </c>
      <c r="S155">
        <v>4</v>
      </c>
      <c r="T155">
        <v>5</v>
      </c>
      <c r="U155">
        <v>2</v>
      </c>
      <c r="V155">
        <v>3</v>
      </c>
      <c r="W155">
        <v>4</v>
      </c>
      <c r="X155">
        <v>5</v>
      </c>
      <c r="Y155">
        <v>7</v>
      </c>
      <c r="Z155">
        <v>5</v>
      </c>
      <c r="AA155">
        <v>35</v>
      </c>
      <c r="AB155">
        <v>3</v>
      </c>
      <c r="AC155">
        <v>1</v>
      </c>
      <c r="AD155">
        <v>2</v>
      </c>
      <c r="AE155">
        <v>2</v>
      </c>
      <c r="AF155">
        <v>6</v>
      </c>
      <c r="AG155">
        <v>5</v>
      </c>
      <c r="AH155">
        <v>3</v>
      </c>
      <c r="AI155">
        <v>2</v>
      </c>
      <c r="AJ155">
        <v>2</v>
      </c>
      <c r="AK155">
        <v>2</v>
      </c>
    </row>
    <row r="156" spans="1:38" x14ac:dyDescent="0.3">
      <c r="A156">
        <v>155</v>
      </c>
      <c r="B156" t="s">
        <v>185</v>
      </c>
      <c r="C156">
        <v>2011</v>
      </c>
      <c r="D156">
        <v>2</v>
      </c>
      <c r="E156" t="s">
        <v>191</v>
      </c>
      <c r="F156" s="1">
        <v>40643</v>
      </c>
      <c r="G156">
        <v>2</v>
      </c>
      <c r="H156">
        <v>0</v>
      </c>
      <c r="I156">
        <v>0</v>
      </c>
      <c r="J156">
        <f t="shared" si="59"/>
        <v>13.246153846153845</v>
      </c>
      <c r="K156">
        <f t="shared" si="49"/>
        <v>5</v>
      </c>
      <c r="L156" t="s">
        <v>509</v>
      </c>
      <c r="M156">
        <v>2</v>
      </c>
      <c r="N156">
        <v>5</v>
      </c>
      <c r="O156">
        <v>2</v>
      </c>
      <c r="P156">
        <v>6</v>
      </c>
      <c r="Q156">
        <v>3</v>
      </c>
      <c r="R156">
        <v>6</v>
      </c>
      <c r="S156">
        <v>4</v>
      </c>
      <c r="T156">
        <v>5</v>
      </c>
      <c r="U156">
        <v>2</v>
      </c>
      <c r="V156">
        <v>3</v>
      </c>
      <c r="W156">
        <v>4</v>
      </c>
      <c r="X156">
        <v>5</v>
      </c>
      <c r="Y156">
        <v>7</v>
      </c>
      <c r="Z156">
        <v>5</v>
      </c>
      <c r="AA156">
        <v>4</v>
      </c>
      <c r="AB156">
        <v>36</v>
      </c>
      <c r="AC156">
        <v>4</v>
      </c>
      <c r="AD156">
        <v>1</v>
      </c>
      <c r="AE156">
        <v>2</v>
      </c>
      <c r="AF156">
        <v>2</v>
      </c>
      <c r="AG156">
        <v>7</v>
      </c>
      <c r="AH156">
        <v>5</v>
      </c>
      <c r="AI156">
        <v>4</v>
      </c>
      <c r="AJ156">
        <v>2</v>
      </c>
      <c r="AK156">
        <v>2</v>
      </c>
      <c r="AL156">
        <v>2</v>
      </c>
    </row>
    <row r="157" spans="1:38" x14ac:dyDescent="0.3">
      <c r="A157">
        <v>156</v>
      </c>
      <c r="B157" t="s">
        <v>192</v>
      </c>
      <c r="C157">
        <v>1971</v>
      </c>
      <c r="D157">
        <v>2</v>
      </c>
      <c r="E157" t="s">
        <v>193</v>
      </c>
      <c r="F157" s="1">
        <v>26265</v>
      </c>
      <c r="G157">
        <v>1</v>
      </c>
      <c r="H157">
        <v>0</v>
      </c>
      <c r="I157">
        <v>0</v>
      </c>
      <c r="J157">
        <f t="shared" si="59"/>
        <v>21.08080808080808</v>
      </c>
      <c r="K157">
        <f t="shared" si="49"/>
        <v>5.2105263157894735</v>
      </c>
      <c r="L157" t="s">
        <v>599</v>
      </c>
      <c r="M157">
        <v>43</v>
      </c>
      <c r="N157">
        <v>10</v>
      </c>
      <c r="O157">
        <v>2</v>
      </c>
      <c r="P157">
        <v>2</v>
      </c>
      <c r="Q157">
        <v>2</v>
      </c>
      <c r="R157">
        <v>3</v>
      </c>
      <c r="S157">
        <v>3</v>
      </c>
      <c r="T157">
        <v>2</v>
      </c>
      <c r="U157">
        <v>4</v>
      </c>
      <c r="V157">
        <v>4</v>
      </c>
      <c r="W157">
        <v>2</v>
      </c>
      <c r="X157">
        <v>3</v>
      </c>
      <c r="Y157">
        <v>5</v>
      </c>
      <c r="Z157">
        <v>3</v>
      </c>
      <c r="AA157">
        <v>2</v>
      </c>
      <c r="AB157">
        <v>2</v>
      </c>
      <c r="AC157">
        <v>2</v>
      </c>
      <c r="AD157">
        <v>2</v>
      </c>
      <c r="AE157">
        <v>3</v>
      </c>
    </row>
    <row r="158" spans="1:38" x14ac:dyDescent="0.3">
      <c r="A158">
        <v>157</v>
      </c>
      <c r="B158" t="s">
        <v>192</v>
      </c>
      <c r="C158">
        <v>1984</v>
      </c>
      <c r="D158">
        <v>2</v>
      </c>
      <c r="E158" t="s">
        <v>194</v>
      </c>
      <c r="F158" s="1">
        <v>31011</v>
      </c>
      <c r="G158">
        <v>1</v>
      </c>
      <c r="H158">
        <v>0</v>
      </c>
      <c r="I158">
        <v>0</v>
      </c>
      <c r="J158">
        <f t="shared" si="59"/>
        <v>25.545454545454547</v>
      </c>
      <c r="K158">
        <f t="shared" si="49"/>
        <v>5.2105263157894735</v>
      </c>
      <c r="L158" t="s">
        <v>600</v>
      </c>
      <c r="M158">
        <v>48</v>
      </c>
      <c r="N158">
        <v>11</v>
      </c>
      <c r="O158">
        <v>3</v>
      </c>
      <c r="P158">
        <v>2</v>
      </c>
      <c r="Q158">
        <v>2</v>
      </c>
      <c r="R158">
        <v>2</v>
      </c>
      <c r="S158">
        <v>2</v>
      </c>
      <c r="T158">
        <v>2</v>
      </c>
      <c r="U158">
        <v>3</v>
      </c>
      <c r="V158">
        <v>3</v>
      </c>
      <c r="W158">
        <v>2</v>
      </c>
      <c r="X158">
        <v>2</v>
      </c>
      <c r="Y158">
        <v>5</v>
      </c>
      <c r="Z158">
        <v>2</v>
      </c>
      <c r="AA158">
        <v>2</v>
      </c>
      <c r="AB158">
        <v>2</v>
      </c>
      <c r="AC158">
        <v>2</v>
      </c>
      <c r="AD158">
        <v>2</v>
      </c>
      <c r="AE158">
        <v>2</v>
      </c>
    </row>
    <row r="159" spans="1:38" x14ac:dyDescent="0.3">
      <c r="A159">
        <v>158</v>
      </c>
      <c r="B159" t="s">
        <v>192</v>
      </c>
      <c r="C159">
        <v>1989</v>
      </c>
      <c r="D159">
        <v>2</v>
      </c>
      <c r="E159" t="s">
        <v>195</v>
      </c>
      <c r="F159" s="1">
        <v>32838</v>
      </c>
      <c r="G159">
        <v>1</v>
      </c>
      <c r="H159">
        <v>0</v>
      </c>
      <c r="I159">
        <v>0</v>
      </c>
      <c r="J159">
        <f t="shared" si="59"/>
        <v>24.676767676767678</v>
      </c>
      <c r="K159">
        <f t="shared" si="49"/>
        <v>5.2105263157894735</v>
      </c>
      <c r="L159" t="s">
        <v>598</v>
      </c>
      <c r="M159">
        <v>47</v>
      </c>
      <c r="N159">
        <v>11</v>
      </c>
      <c r="O159">
        <v>4</v>
      </c>
      <c r="P159">
        <v>2</v>
      </c>
      <c r="Q159">
        <v>2</v>
      </c>
      <c r="R159">
        <v>2</v>
      </c>
      <c r="S159">
        <v>2</v>
      </c>
      <c r="T159">
        <v>2</v>
      </c>
      <c r="U159">
        <v>2</v>
      </c>
      <c r="V159">
        <v>5</v>
      </c>
      <c r="W159">
        <v>2</v>
      </c>
      <c r="X159">
        <v>2</v>
      </c>
      <c r="Y159">
        <v>4</v>
      </c>
      <c r="Z159">
        <v>2</v>
      </c>
      <c r="AA159">
        <v>2</v>
      </c>
      <c r="AB159">
        <v>2</v>
      </c>
      <c r="AC159">
        <v>2</v>
      </c>
      <c r="AD159">
        <v>2</v>
      </c>
      <c r="AE159">
        <v>2</v>
      </c>
    </row>
    <row r="160" spans="1:38" x14ac:dyDescent="0.3">
      <c r="A160">
        <v>159</v>
      </c>
      <c r="B160" t="s">
        <v>192</v>
      </c>
      <c r="C160">
        <v>1994</v>
      </c>
      <c r="D160">
        <v>2</v>
      </c>
      <c r="E160" t="s">
        <v>196</v>
      </c>
      <c r="F160" s="1">
        <v>34665</v>
      </c>
      <c r="G160">
        <v>1</v>
      </c>
      <c r="H160">
        <v>0</v>
      </c>
      <c r="I160">
        <v>0</v>
      </c>
      <c r="J160">
        <f t="shared" si="59"/>
        <v>23.202020202020201</v>
      </c>
      <c r="K160">
        <f t="shared" si="49"/>
        <v>5.2105263157894735</v>
      </c>
      <c r="L160" t="s">
        <v>597</v>
      </c>
      <c r="M160">
        <v>45</v>
      </c>
      <c r="N160">
        <v>13</v>
      </c>
      <c r="O160">
        <v>3</v>
      </c>
      <c r="P160">
        <v>2</v>
      </c>
      <c r="Q160">
        <v>2</v>
      </c>
      <c r="R160">
        <v>2</v>
      </c>
      <c r="S160">
        <v>2</v>
      </c>
      <c r="T160">
        <v>2</v>
      </c>
      <c r="U160">
        <v>3</v>
      </c>
      <c r="V160">
        <v>3</v>
      </c>
      <c r="W160">
        <v>2</v>
      </c>
      <c r="X160">
        <v>3</v>
      </c>
      <c r="Y160">
        <v>3</v>
      </c>
      <c r="Z160">
        <v>3</v>
      </c>
      <c r="AA160">
        <v>2</v>
      </c>
      <c r="AB160">
        <v>3</v>
      </c>
      <c r="AC160">
        <v>2</v>
      </c>
      <c r="AD160">
        <v>2</v>
      </c>
      <c r="AE160">
        <v>2</v>
      </c>
    </row>
    <row r="161" spans="1:204" x14ac:dyDescent="0.3">
      <c r="A161">
        <v>160</v>
      </c>
      <c r="B161" t="s">
        <v>192</v>
      </c>
      <c r="C161">
        <v>1999</v>
      </c>
      <c r="D161">
        <v>2</v>
      </c>
      <c r="E161" t="s">
        <v>197</v>
      </c>
      <c r="F161" s="1">
        <v>36464</v>
      </c>
      <c r="G161">
        <v>1</v>
      </c>
      <c r="H161">
        <v>0</v>
      </c>
      <c r="I161">
        <v>0</v>
      </c>
      <c r="J161">
        <f t="shared" si="59"/>
        <v>22.795918367346939</v>
      </c>
      <c r="K161">
        <f t="shared" si="49"/>
        <v>5.1578947368421053</v>
      </c>
      <c r="L161" t="s">
        <v>596</v>
      </c>
      <c r="M161">
        <v>44</v>
      </c>
      <c r="N161">
        <v>14</v>
      </c>
      <c r="O161">
        <v>4</v>
      </c>
      <c r="P161">
        <v>3</v>
      </c>
      <c r="Q161">
        <v>2</v>
      </c>
      <c r="R161">
        <v>3</v>
      </c>
      <c r="S161">
        <v>2</v>
      </c>
      <c r="T161">
        <v>2</v>
      </c>
      <c r="U161">
        <v>3</v>
      </c>
      <c r="V161">
        <v>2</v>
      </c>
      <c r="W161">
        <v>2</v>
      </c>
      <c r="X161">
        <v>2</v>
      </c>
      <c r="Y161">
        <v>3</v>
      </c>
      <c r="Z161">
        <v>2</v>
      </c>
      <c r="AA161">
        <v>1</v>
      </c>
      <c r="AB161">
        <v>3</v>
      </c>
      <c r="AC161">
        <v>2</v>
      </c>
      <c r="AD161">
        <v>2</v>
      </c>
      <c r="AE161">
        <v>2</v>
      </c>
    </row>
    <row r="162" spans="1:204" x14ac:dyDescent="0.3">
      <c r="A162">
        <v>161</v>
      </c>
      <c r="B162" t="s">
        <v>192</v>
      </c>
      <c r="C162">
        <v>2004</v>
      </c>
      <c r="D162">
        <v>2</v>
      </c>
      <c r="E162" t="s">
        <v>198</v>
      </c>
      <c r="F162" s="1">
        <v>38291</v>
      </c>
      <c r="G162">
        <v>1</v>
      </c>
      <c r="H162">
        <v>0</v>
      </c>
      <c r="I162">
        <v>0</v>
      </c>
      <c r="J162">
        <f t="shared" si="59"/>
        <v>20.567010309278352</v>
      </c>
      <c r="K162">
        <f t="shared" si="49"/>
        <v>5.1052631578947372</v>
      </c>
      <c r="L162" t="s">
        <v>596</v>
      </c>
      <c r="M162">
        <v>41</v>
      </c>
      <c r="N162">
        <v>14</v>
      </c>
      <c r="O162">
        <v>5</v>
      </c>
      <c r="P162">
        <v>2</v>
      </c>
      <c r="Q162">
        <v>2</v>
      </c>
      <c r="R162">
        <v>2</v>
      </c>
      <c r="S162">
        <v>3</v>
      </c>
      <c r="T162">
        <v>3</v>
      </c>
      <c r="U162">
        <v>3</v>
      </c>
      <c r="V162">
        <v>3</v>
      </c>
      <c r="W162">
        <v>1</v>
      </c>
      <c r="X162">
        <v>2</v>
      </c>
      <c r="Y162">
        <v>4</v>
      </c>
      <c r="Z162">
        <v>2</v>
      </c>
      <c r="AA162">
        <v>2</v>
      </c>
      <c r="AB162">
        <v>2</v>
      </c>
      <c r="AC162">
        <v>2</v>
      </c>
      <c r="AD162">
        <v>2</v>
      </c>
      <c r="AE162">
        <v>2</v>
      </c>
    </row>
    <row r="163" spans="1:204" x14ac:dyDescent="0.3">
      <c r="A163">
        <v>162</v>
      </c>
      <c r="B163" t="s">
        <v>192</v>
      </c>
      <c r="C163">
        <v>2009</v>
      </c>
      <c r="D163">
        <v>2</v>
      </c>
      <c r="E163" t="s">
        <v>199</v>
      </c>
      <c r="F163" s="1">
        <v>40111</v>
      </c>
      <c r="G163">
        <v>1</v>
      </c>
      <c r="H163">
        <v>0</v>
      </c>
      <c r="I163">
        <v>0</v>
      </c>
      <c r="J163">
        <f t="shared" si="59"/>
        <v>20.414141414141415</v>
      </c>
      <c r="K163">
        <f t="shared" si="49"/>
        <v>5.2105263157894735</v>
      </c>
      <c r="L163" t="s">
        <v>576</v>
      </c>
      <c r="M163">
        <v>41</v>
      </c>
      <c r="N163">
        <v>15</v>
      </c>
      <c r="O163">
        <v>4</v>
      </c>
      <c r="P163">
        <v>2</v>
      </c>
      <c r="Q163">
        <v>2</v>
      </c>
      <c r="R163">
        <v>2</v>
      </c>
      <c r="S163">
        <v>3</v>
      </c>
      <c r="T163">
        <v>2</v>
      </c>
      <c r="U163">
        <v>3</v>
      </c>
      <c r="V163">
        <v>3</v>
      </c>
      <c r="W163">
        <v>2</v>
      </c>
      <c r="X163">
        <v>3</v>
      </c>
      <c r="Y163">
        <v>3</v>
      </c>
      <c r="Z163">
        <v>3</v>
      </c>
      <c r="AA163">
        <v>2</v>
      </c>
      <c r="AB163">
        <v>2</v>
      </c>
      <c r="AC163">
        <v>2</v>
      </c>
      <c r="AD163">
        <v>2</v>
      </c>
      <c r="AE163">
        <v>3</v>
      </c>
    </row>
    <row r="164" spans="1:204" x14ac:dyDescent="0.3">
      <c r="A164">
        <v>163</v>
      </c>
      <c r="B164" t="s">
        <v>192</v>
      </c>
      <c r="C164">
        <v>2014</v>
      </c>
      <c r="D164">
        <v>2</v>
      </c>
      <c r="E164" t="s">
        <v>200</v>
      </c>
      <c r="F164" s="1">
        <v>41937</v>
      </c>
      <c r="G164">
        <v>1</v>
      </c>
      <c r="H164">
        <v>0</v>
      </c>
      <c r="I164">
        <v>0</v>
      </c>
      <c r="J164">
        <f t="shared" si="59"/>
        <v>19.484848484848484</v>
      </c>
      <c r="K164">
        <f t="shared" si="49"/>
        <v>5.2105263157894735</v>
      </c>
      <c r="L164" t="s">
        <v>509</v>
      </c>
      <c r="M164">
        <v>40</v>
      </c>
      <c r="N164">
        <v>14</v>
      </c>
      <c r="O164">
        <v>5</v>
      </c>
      <c r="P164">
        <v>2</v>
      </c>
      <c r="Q164">
        <v>2</v>
      </c>
      <c r="R164">
        <v>2</v>
      </c>
      <c r="S164">
        <v>3</v>
      </c>
      <c r="T164">
        <v>2</v>
      </c>
      <c r="U164">
        <v>4</v>
      </c>
      <c r="V164">
        <v>3</v>
      </c>
      <c r="W164">
        <v>2</v>
      </c>
      <c r="X164">
        <v>2</v>
      </c>
      <c r="Y164">
        <v>4</v>
      </c>
      <c r="Z164">
        <v>3</v>
      </c>
      <c r="AA164">
        <v>2</v>
      </c>
      <c r="AB164">
        <v>2</v>
      </c>
      <c r="AC164">
        <v>2</v>
      </c>
      <c r="AD164">
        <v>2</v>
      </c>
      <c r="AE164">
        <v>3</v>
      </c>
    </row>
    <row r="165" spans="1:204" x14ac:dyDescent="0.3">
      <c r="A165">
        <v>164</v>
      </c>
      <c r="B165" t="s">
        <v>201</v>
      </c>
      <c r="C165">
        <v>1973</v>
      </c>
      <c r="D165">
        <v>2</v>
      </c>
      <c r="E165" t="s">
        <v>202</v>
      </c>
      <c r="F165" s="1">
        <v>27007</v>
      </c>
      <c r="G165">
        <v>1</v>
      </c>
      <c r="H165">
        <v>0</v>
      </c>
      <c r="I165">
        <v>0</v>
      </c>
      <c r="J165">
        <f t="shared" si="59"/>
        <v>17.77</v>
      </c>
      <c r="K165">
        <f t="shared" si="49"/>
        <v>8.695652173913043</v>
      </c>
      <c r="L165" t="s">
        <v>485</v>
      </c>
      <c r="M165">
        <v>43</v>
      </c>
      <c r="N165">
        <v>1</v>
      </c>
      <c r="O165">
        <v>10</v>
      </c>
      <c r="P165">
        <v>3</v>
      </c>
      <c r="Q165">
        <v>9</v>
      </c>
      <c r="R165">
        <v>3</v>
      </c>
      <c r="S165">
        <v>7</v>
      </c>
      <c r="T165">
        <v>13</v>
      </c>
      <c r="U165">
        <v>2</v>
      </c>
      <c r="V165">
        <v>1</v>
      </c>
      <c r="W165">
        <v>7</v>
      </c>
      <c r="X165">
        <v>6</v>
      </c>
      <c r="Y165">
        <v>11</v>
      </c>
      <c r="Z165">
        <v>6</v>
      </c>
      <c r="AA165">
        <v>14</v>
      </c>
      <c r="AB165">
        <v>5</v>
      </c>
      <c r="AC165">
        <v>2</v>
      </c>
      <c r="AD165">
        <v>5</v>
      </c>
      <c r="AE165">
        <v>9</v>
      </c>
      <c r="AF165">
        <v>9</v>
      </c>
      <c r="AG165">
        <v>6</v>
      </c>
      <c r="AH165">
        <v>4</v>
      </c>
      <c r="AI165">
        <v>24</v>
      </c>
    </row>
    <row r="166" spans="1:204" x14ac:dyDescent="0.3">
      <c r="A166">
        <v>165</v>
      </c>
      <c r="B166" t="s">
        <v>201</v>
      </c>
      <c r="C166">
        <v>1978</v>
      </c>
      <c r="D166">
        <v>2</v>
      </c>
      <c r="E166" t="s">
        <v>203</v>
      </c>
      <c r="F166" s="1">
        <v>28827</v>
      </c>
      <c r="G166">
        <v>1</v>
      </c>
      <c r="H166">
        <v>0</v>
      </c>
      <c r="I166">
        <v>0</v>
      </c>
      <c r="J166">
        <f t="shared" ref="J166:J171" si="60">SUMSQ(M166:BG166)/SUM(M166:BG166)</f>
        <v>15.914572864321608</v>
      </c>
      <c r="K166">
        <f t="shared" si="49"/>
        <v>8.6521739130434785</v>
      </c>
      <c r="L166" t="s">
        <v>485</v>
      </c>
      <c r="M166">
        <v>37</v>
      </c>
      <c r="N166">
        <v>1</v>
      </c>
      <c r="O166">
        <v>12</v>
      </c>
      <c r="P166">
        <v>3</v>
      </c>
      <c r="Q166">
        <v>9</v>
      </c>
      <c r="R166">
        <v>4</v>
      </c>
      <c r="S166">
        <v>7</v>
      </c>
      <c r="T166">
        <v>12</v>
      </c>
      <c r="U166">
        <v>2</v>
      </c>
      <c r="V166">
        <v>1</v>
      </c>
      <c r="W166">
        <v>8</v>
      </c>
      <c r="X166">
        <v>5</v>
      </c>
      <c r="Y166">
        <v>13</v>
      </c>
      <c r="Z166">
        <v>6</v>
      </c>
      <c r="AA166">
        <v>16</v>
      </c>
      <c r="AB166">
        <v>5</v>
      </c>
      <c r="AC166">
        <v>2</v>
      </c>
      <c r="AD166">
        <v>5</v>
      </c>
      <c r="AE166">
        <v>10</v>
      </c>
      <c r="AF166">
        <v>8</v>
      </c>
      <c r="AG166">
        <v>6</v>
      </c>
      <c r="AH166">
        <v>4</v>
      </c>
      <c r="AI166">
        <v>23</v>
      </c>
    </row>
    <row r="167" spans="1:204" x14ac:dyDescent="0.3">
      <c r="A167">
        <v>166</v>
      </c>
      <c r="B167" t="s">
        <v>201</v>
      </c>
      <c r="C167">
        <v>1983</v>
      </c>
      <c r="D167">
        <v>2</v>
      </c>
      <c r="E167" t="s">
        <v>204</v>
      </c>
      <c r="F167" s="1">
        <v>30654</v>
      </c>
      <c r="G167">
        <v>1</v>
      </c>
      <c r="H167">
        <v>0</v>
      </c>
      <c r="I167">
        <v>0</v>
      </c>
      <c r="J167">
        <f t="shared" si="60"/>
        <v>15.6</v>
      </c>
      <c r="K167">
        <f t="shared" si="49"/>
        <v>8.695652173913043</v>
      </c>
      <c r="L167" t="s">
        <v>485</v>
      </c>
      <c r="M167">
        <v>33</v>
      </c>
      <c r="N167">
        <v>1</v>
      </c>
      <c r="O167">
        <v>11</v>
      </c>
      <c r="P167">
        <v>2</v>
      </c>
      <c r="Q167">
        <v>11</v>
      </c>
      <c r="R167">
        <v>4</v>
      </c>
      <c r="S167">
        <v>9</v>
      </c>
      <c r="T167">
        <v>13</v>
      </c>
      <c r="U167">
        <v>2</v>
      </c>
      <c r="V167">
        <v>1</v>
      </c>
      <c r="W167">
        <v>6</v>
      </c>
      <c r="X167">
        <v>5</v>
      </c>
      <c r="Y167">
        <v>13</v>
      </c>
      <c r="Z167">
        <v>6</v>
      </c>
      <c r="AA167">
        <v>21</v>
      </c>
      <c r="AB167">
        <v>5</v>
      </c>
      <c r="AC167">
        <v>3</v>
      </c>
      <c r="AD167">
        <v>5</v>
      </c>
      <c r="AE167">
        <v>7</v>
      </c>
      <c r="AF167">
        <v>9</v>
      </c>
      <c r="AG167">
        <v>5</v>
      </c>
      <c r="AH167">
        <v>4</v>
      </c>
      <c r="AI167">
        <v>24</v>
      </c>
    </row>
    <row r="168" spans="1:204" x14ac:dyDescent="0.3">
      <c r="A168">
        <v>167</v>
      </c>
      <c r="B168" t="s">
        <v>201</v>
      </c>
      <c r="C168">
        <v>1988</v>
      </c>
      <c r="D168">
        <v>2</v>
      </c>
      <c r="E168" t="s">
        <v>205</v>
      </c>
      <c r="F168" s="1">
        <v>32481</v>
      </c>
      <c r="G168">
        <v>1</v>
      </c>
      <c r="H168">
        <v>0</v>
      </c>
      <c r="I168">
        <v>0</v>
      </c>
      <c r="J168">
        <f t="shared" si="60"/>
        <v>14.870646766169154</v>
      </c>
      <c r="K168">
        <f t="shared" si="49"/>
        <v>8.7391304347826093</v>
      </c>
      <c r="L168" t="s">
        <v>485</v>
      </c>
      <c r="M168">
        <v>30</v>
      </c>
      <c r="N168">
        <v>1</v>
      </c>
      <c r="O168">
        <v>10</v>
      </c>
      <c r="P168">
        <v>2</v>
      </c>
      <c r="Q168">
        <v>12</v>
      </c>
      <c r="R168">
        <v>4</v>
      </c>
      <c r="S168">
        <v>9</v>
      </c>
      <c r="T168">
        <v>15</v>
      </c>
      <c r="U168">
        <v>2</v>
      </c>
      <c r="V168">
        <v>1</v>
      </c>
      <c r="W168">
        <v>7</v>
      </c>
      <c r="X168">
        <v>4</v>
      </c>
      <c r="Y168">
        <v>11</v>
      </c>
      <c r="Z168">
        <v>7</v>
      </c>
      <c r="AA168">
        <v>21</v>
      </c>
      <c r="AB168">
        <v>5</v>
      </c>
      <c r="AC168">
        <v>3</v>
      </c>
      <c r="AD168">
        <v>7</v>
      </c>
      <c r="AE168">
        <v>8</v>
      </c>
      <c r="AF168">
        <v>8</v>
      </c>
      <c r="AG168">
        <v>5</v>
      </c>
      <c r="AH168">
        <v>5</v>
      </c>
      <c r="AI168">
        <v>24</v>
      </c>
    </row>
    <row r="169" spans="1:204" x14ac:dyDescent="0.3">
      <c r="A169">
        <v>168</v>
      </c>
      <c r="B169" t="s">
        <v>201</v>
      </c>
      <c r="C169">
        <v>1993</v>
      </c>
      <c r="D169">
        <v>2</v>
      </c>
      <c r="E169" t="s">
        <v>206</v>
      </c>
      <c r="F169" s="1">
        <v>34308</v>
      </c>
      <c r="G169">
        <v>2</v>
      </c>
      <c r="H169">
        <v>0</v>
      </c>
      <c r="I169">
        <v>0</v>
      </c>
      <c r="J169">
        <f t="shared" si="60"/>
        <v>13.325123152709359</v>
      </c>
      <c r="K169">
        <f t="shared" si="49"/>
        <v>8.8260869565217384</v>
      </c>
      <c r="L169" t="s">
        <v>617</v>
      </c>
      <c r="M169">
        <v>23</v>
      </c>
      <c r="N169">
        <v>4</v>
      </c>
      <c r="O169">
        <v>10</v>
      </c>
      <c r="P169">
        <v>3</v>
      </c>
      <c r="Q169">
        <v>12</v>
      </c>
      <c r="R169">
        <v>4</v>
      </c>
      <c r="S169">
        <v>9</v>
      </c>
      <c r="T169">
        <v>16</v>
      </c>
      <c r="U169">
        <v>3</v>
      </c>
      <c r="V169">
        <v>3</v>
      </c>
      <c r="W169">
        <v>7</v>
      </c>
      <c r="X169">
        <v>6</v>
      </c>
      <c r="Y169">
        <v>12</v>
      </c>
      <c r="Z169">
        <v>6</v>
      </c>
      <c r="AA169">
        <v>20</v>
      </c>
      <c r="AB169">
        <v>6</v>
      </c>
      <c r="AC169">
        <v>3</v>
      </c>
      <c r="AD169">
        <v>6</v>
      </c>
      <c r="AE169">
        <v>7</v>
      </c>
      <c r="AF169">
        <v>8</v>
      </c>
      <c r="AG169">
        <v>6</v>
      </c>
      <c r="AH169">
        <v>4</v>
      </c>
      <c r="AI169">
        <v>25</v>
      </c>
    </row>
    <row r="170" spans="1:204" x14ac:dyDescent="0.3">
      <c r="A170">
        <v>169</v>
      </c>
      <c r="B170" t="s">
        <v>201</v>
      </c>
      <c r="C170">
        <v>1998</v>
      </c>
      <c r="D170">
        <v>2</v>
      </c>
      <c r="E170" t="s">
        <v>207</v>
      </c>
      <c r="F170" s="1">
        <v>36107</v>
      </c>
      <c r="G170">
        <v>2</v>
      </c>
      <c r="H170">
        <v>0</v>
      </c>
      <c r="I170">
        <v>0</v>
      </c>
      <c r="J170">
        <f t="shared" si="60"/>
        <v>13.241545893719806</v>
      </c>
      <c r="K170">
        <f t="shared" si="49"/>
        <v>8.625</v>
      </c>
      <c r="L170" t="s">
        <v>644</v>
      </c>
      <c r="M170">
        <v>21</v>
      </c>
      <c r="N170">
        <v>3</v>
      </c>
      <c r="O170">
        <v>9</v>
      </c>
      <c r="P170">
        <v>3</v>
      </c>
      <c r="Q170">
        <v>11</v>
      </c>
      <c r="R170">
        <v>4</v>
      </c>
      <c r="S170">
        <v>12</v>
      </c>
      <c r="T170">
        <v>18</v>
      </c>
      <c r="U170">
        <v>3</v>
      </c>
      <c r="V170">
        <v>3</v>
      </c>
      <c r="W170">
        <v>10</v>
      </c>
      <c r="X170">
        <v>5</v>
      </c>
      <c r="Y170">
        <v>12</v>
      </c>
      <c r="Z170">
        <v>6</v>
      </c>
      <c r="AA170">
        <v>20</v>
      </c>
      <c r="AB170">
        <v>5</v>
      </c>
      <c r="AC170">
        <v>3</v>
      </c>
      <c r="AD170">
        <v>6</v>
      </c>
      <c r="AE170">
        <v>8</v>
      </c>
      <c r="AF170">
        <v>8</v>
      </c>
      <c r="AG170">
        <v>5</v>
      </c>
      <c r="AH170">
        <v>4</v>
      </c>
      <c r="AI170">
        <v>25</v>
      </c>
      <c r="AJ170">
        <v>3</v>
      </c>
    </row>
    <row r="171" spans="1:204" x14ac:dyDescent="0.3">
      <c r="A171">
        <v>170</v>
      </c>
      <c r="B171" t="s">
        <v>201</v>
      </c>
      <c r="C171">
        <v>2000</v>
      </c>
      <c r="D171">
        <v>2</v>
      </c>
      <c r="E171" t="s">
        <v>208</v>
      </c>
      <c r="F171" s="1">
        <v>36737</v>
      </c>
      <c r="G171">
        <v>3</v>
      </c>
      <c r="H171">
        <v>0</v>
      </c>
      <c r="I171">
        <v>0</v>
      </c>
      <c r="J171">
        <f t="shared" si="60"/>
        <v>8.0617283950617278</v>
      </c>
      <c r="K171">
        <f t="shared" si="49"/>
        <v>6.75</v>
      </c>
      <c r="L171" t="s">
        <v>645</v>
      </c>
      <c r="M171">
        <f>6+4</f>
        <v>10</v>
      </c>
      <c r="N171">
        <f>2+1</f>
        <v>3</v>
      </c>
      <c r="O171">
        <f>4+3</f>
        <v>7</v>
      </c>
      <c r="P171">
        <f>3+2</f>
        <v>5</v>
      </c>
      <c r="Q171">
        <f>5+4</f>
        <v>9</v>
      </c>
      <c r="R171">
        <f>3+2</f>
        <v>5</v>
      </c>
      <c r="S171">
        <f>5+3</f>
        <v>8</v>
      </c>
      <c r="T171">
        <f>7+4</f>
        <v>11</v>
      </c>
      <c r="U171">
        <f>2+2</f>
        <v>4</v>
      </c>
      <c r="V171">
        <f>2+2</f>
        <v>4</v>
      </c>
      <c r="W171">
        <f>4+2</f>
        <v>6</v>
      </c>
      <c r="X171">
        <f>3+2</f>
        <v>5</v>
      </c>
      <c r="Y171">
        <f>5+4</f>
        <v>9</v>
      </c>
      <c r="Z171">
        <f>4+2</f>
        <v>6</v>
      </c>
      <c r="AA171">
        <f>8+5</f>
        <v>13</v>
      </c>
      <c r="AB171">
        <f>3+2</f>
        <v>5</v>
      </c>
      <c r="AC171">
        <f>2+2</f>
        <v>4</v>
      </c>
      <c r="AD171">
        <f>4+2</f>
        <v>6</v>
      </c>
      <c r="AE171">
        <f>4+2</f>
        <v>6</v>
      </c>
      <c r="AF171">
        <f>4+3</f>
        <v>7</v>
      </c>
      <c r="AG171">
        <f>3+2</f>
        <v>5</v>
      </c>
      <c r="AH171">
        <f>3+2</f>
        <v>5</v>
      </c>
      <c r="AI171">
        <f>9+6</f>
        <v>15</v>
      </c>
      <c r="AJ171">
        <f>2+2</f>
        <v>4</v>
      </c>
    </row>
    <row r="172" spans="1:204" x14ac:dyDescent="0.3">
      <c r="A172">
        <v>171</v>
      </c>
      <c r="B172" t="s">
        <v>201</v>
      </c>
      <c r="C172">
        <v>2005</v>
      </c>
      <c r="D172">
        <v>2</v>
      </c>
      <c r="E172" t="s">
        <v>209</v>
      </c>
      <c r="F172" s="1">
        <v>38690</v>
      </c>
      <c r="G172">
        <v>4</v>
      </c>
      <c r="H172">
        <v>0</v>
      </c>
      <c r="I172">
        <v>0</v>
      </c>
      <c r="J172">
        <f>SUMSQ(M172:GV172)/SUM(M172:GV172)</f>
        <v>1.6206896551724137</v>
      </c>
      <c r="K172">
        <f t="shared" si="49"/>
        <v>1.2146596858638743</v>
      </c>
      <c r="L172" s="4" t="s">
        <v>646</v>
      </c>
      <c r="M172">
        <v>4</v>
      </c>
      <c r="N172">
        <v>1</v>
      </c>
      <c r="O172">
        <v>3</v>
      </c>
      <c r="P172">
        <v>2</v>
      </c>
      <c r="Q172">
        <v>4</v>
      </c>
      <c r="R172">
        <v>2</v>
      </c>
      <c r="S172">
        <v>3</v>
      </c>
      <c r="T172">
        <v>4</v>
      </c>
      <c r="U172">
        <v>2</v>
      </c>
      <c r="V172">
        <v>2</v>
      </c>
      <c r="W172">
        <v>2</v>
      </c>
      <c r="X172">
        <v>2</v>
      </c>
      <c r="Y172">
        <v>4</v>
      </c>
      <c r="Z172">
        <v>2</v>
      </c>
      <c r="AA172">
        <v>5</v>
      </c>
      <c r="AB172">
        <v>2</v>
      </c>
      <c r="AC172">
        <v>2</v>
      </c>
      <c r="AD172">
        <v>2</v>
      </c>
      <c r="AE172">
        <v>2</v>
      </c>
      <c r="AF172">
        <v>3</v>
      </c>
      <c r="AG172">
        <v>2</v>
      </c>
      <c r="AH172">
        <v>2</v>
      </c>
      <c r="AI172">
        <v>6</v>
      </c>
      <c r="AJ172">
        <v>2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1</v>
      </c>
      <c r="CN172">
        <v>1</v>
      </c>
      <c r="CO172">
        <v>1</v>
      </c>
      <c r="CP172">
        <v>1</v>
      </c>
      <c r="CQ172">
        <v>1</v>
      </c>
      <c r="CR172">
        <v>1</v>
      </c>
      <c r="CS172">
        <v>1</v>
      </c>
      <c r="CT172">
        <v>1</v>
      </c>
      <c r="CU172">
        <v>1</v>
      </c>
      <c r="CV172">
        <v>1</v>
      </c>
      <c r="CW172">
        <v>1</v>
      </c>
      <c r="CX172">
        <v>1</v>
      </c>
      <c r="CY172">
        <v>1</v>
      </c>
      <c r="CZ172">
        <v>1</v>
      </c>
      <c r="DA172">
        <v>1</v>
      </c>
      <c r="DB172">
        <v>1</v>
      </c>
      <c r="DC172">
        <v>1</v>
      </c>
      <c r="DD172">
        <v>1</v>
      </c>
      <c r="DE172">
        <v>1</v>
      </c>
      <c r="DF172">
        <v>1</v>
      </c>
      <c r="DG172">
        <v>1</v>
      </c>
      <c r="DH172">
        <v>1</v>
      </c>
      <c r="DI172">
        <v>1</v>
      </c>
      <c r="DJ172">
        <v>1</v>
      </c>
      <c r="DK172">
        <v>1</v>
      </c>
      <c r="DL172">
        <v>1</v>
      </c>
      <c r="DM172">
        <v>1</v>
      </c>
      <c r="DN172">
        <v>1</v>
      </c>
      <c r="DO172">
        <v>1</v>
      </c>
      <c r="DP172">
        <v>1</v>
      </c>
      <c r="DQ172">
        <v>1</v>
      </c>
      <c r="DR172">
        <v>1</v>
      </c>
      <c r="DS172">
        <v>1</v>
      </c>
      <c r="DT172">
        <v>1</v>
      </c>
      <c r="DU172">
        <v>1</v>
      </c>
      <c r="DV172">
        <v>1</v>
      </c>
      <c r="DW172">
        <v>1</v>
      </c>
      <c r="DX172">
        <v>1</v>
      </c>
      <c r="DY172">
        <v>1</v>
      </c>
      <c r="DZ172">
        <v>1</v>
      </c>
      <c r="EA172">
        <v>1</v>
      </c>
      <c r="EB172">
        <v>1</v>
      </c>
      <c r="EC172">
        <v>1</v>
      </c>
      <c r="ED172">
        <v>1</v>
      </c>
      <c r="EE172">
        <v>1</v>
      </c>
      <c r="EF172">
        <v>1</v>
      </c>
      <c r="EG172">
        <v>1</v>
      </c>
      <c r="EH172">
        <v>1</v>
      </c>
      <c r="EI172">
        <v>1</v>
      </c>
      <c r="EJ172">
        <v>1</v>
      </c>
      <c r="EK172">
        <v>1</v>
      </c>
      <c r="EL172">
        <v>1</v>
      </c>
      <c r="EM172">
        <v>1</v>
      </c>
      <c r="EN172">
        <v>1</v>
      </c>
      <c r="EO172">
        <v>1</v>
      </c>
      <c r="EP172">
        <v>1</v>
      </c>
      <c r="EQ172">
        <v>1</v>
      </c>
      <c r="ER172">
        <v>1</v>
      </c>
      <c r="ES172">
        <v>1</v>
      </c>
      <c r="ET172">
        <v>1</v>
      </c>
      <c r="EU172">
        <v>1</v>
      </c>
      <c r="EV172">
        <v>1</v>
      </c>
      <c r="EW172">
        <v>1</v>
      </c>
      <c r="EX172">
        <v>1</v>
      </c>
      <c r="EY172">
        <v>1</v>
      </c>
      <c r="EZ172">
        <v>1</v>
      </c>
      <c r="FA172">
        <v>1</v>
      </c>
      <c r="FB172">
        <v>1</v>
      </c>
      <c r="FC172">
        <v>1</v>
      </c>
      <c r="FD172">
        <v>1</v>
      </c>
      <c r="FE172">
        <v>1</v>
      </c>
      <c r="FF172">
        <v>1</v>
      </c>
      <c r="FG172">
        <v>1</v>
      </c>
      <c r="FH172">
        <v>1</v>
      </c>
      <c r="FI172">
        <v>1</v>
      </c>
      <c r="FJ172">
        <v>1</v>
      </c>
      <c r="FK172">
        <v>1</v>
      </c>
      <c r="FL172">
        <v>1</v>
      </c>
      <c r="FM172">
        <v>1</v>
      </c>
      <c r="FN172">
        <v>1</v>
      </c>
      <c r="FO172">
        <v>1</v>
      </c>
      <c r="FP172">
        <v>1</v>
      </c>
      <c r="FQ172">
        <v>1</v>
      </c>
      <c r="FR172">
        <v>1</v>
      </c>
      <c r="FS172">
        <v>1</v>
      </c>
      <c r="FT172">
        <v>1</v>
      </c>
      <c r="FU172">
        <v>1</v>
      </c>
      <c r="FV172">
        <v>1</v>
      </c>
      <c r="FW172">
        <v>1</v>
      </c>
      <c r="FX172">
        <v>1</v>
      </c>
      <c r="FY172">
        <v>1</v>
      </c>
      <c r="FZ172">
        <v>1</v>
      </c>
      <c r="GA172">
        <v>1</v>
      </c>
      <c r="GB172">
        <v>1</v>
      </c>
      <c r="GC172">
        <v>1</v>
      </c>
      <c r="GD172">
        <v>1</v>
      </c>
      <c r="GE172">
        <v>1</v>
      </c>
      <c r="GF172">
        <v>1</v>
      </c>
      <c r="GG172">
        <v>1</v>
      </c>
      <c r="GH172">
        <v>1</v>
      </c>
      <c r="GI172">
        <v>1</v>
      </c>
      <c r="GJ172">
        <v>1</v>
      </c>
      <c r="GK172">
        <v>1</v>
      </c>
      <c r="GL172">
        <v>1</v>
      </c>
      <c r="GM172">
        <v>1</v>
      </c>
      <c r="GN172">
        <v>1</v>
      </c>
      <c r="GO172">
        <v>1</v>
      </c>
      <c r="GP172">
        <v>1</v>
      </c>
      <c r="GQ172">
        <v>1</v>
      </c>
      <c r="GR172">
        <v>1</v>
      </c>
      <c r="GS172">
        <v>1</v>
      </c>
      <c r="GT172">
        <v>1</v>
      </c>
      <c r="GU172">
        <v>1</v>
      </c>
      <c r="GV172">
        <v>1</v>
      </c>
    </row>
    <row r="173" spans="1:204" x14ac:dyDescent="0.3">
      <c r="A173">
        <v>172</v>
      </c>
      <c r="B173" t="s">
        <v>201</v>
      </c>
      <c r="C173">
        <v>2010</v>
      </c>
      <c r="D173">
        <v>2</v>
      </c>
      <c r="E173" t="s">
        <v>210</v>
      </c>
      <c r="F173" s="1">
        <v>40447</v>
      </c>
      <c r="G173">
        <v>4</v>
      </c>
      <c r="H173">
        <v>0</v>
      </c>
      <c r="I173">
        <v>0</v>
      </c>
      <c r="J173">
        <f>SUMSQ(M173:GT173)/SUM(M173:GT173)</f>
        <v>1.2949308755760369</v>
      </c>
      <c r="K173">
        <f t="shared" si="49"/>
        <v>1.1481481481481481</v>
      </c>
      <c r="L173" t="s">
        <v>647</v>
      </c>
      <c r="M173">
        <v>3</v>
      </c>
      <c r="N173">
        <v>2</v>
      </c>
      <c r="O173">
        <v>2</v>
      </c>
      <c r="P173">
        <v>2</v>
      </c>
      <c r="Q173">
        <v>2</v>
      </c>
      <c r="R173">
        <v>2</v>
      </c>
      <c r="S173">
        <v>2</v>
      </c>
      <c r="T173">
        <v>3</v>
      </c>
      <c r="U173">
        <v>2</v>
      </c>
      <c r="V173">
        <v>2</v>
      </c>
      <c r="W173">
        <v>2</v>
      </c>
      <c r="X173">
        <v>2</v>
      </c>
      <c r="Y173">
        <v>2</v>
      </c>
      <c r="Z173">
        <v>2</v>
      </c>
      <c r="AA173">
        <v>3</v>
      </c>
      <c r="AB173">
        <v>2</v>
      </c>
      <c r="AC173">
        <v>2</v>
      </c>
      <c r="AD173">
        <v>2</v>
      </c>
      <c r="AE173">
        <v>2</v>
      </c>
      <c r="AF173">
        <v>2</v>
      </c>
      <c r="AG173">
        <v>2</v>
      </c>
      <c r="AH173">
        <v>2</v>
      </c>
      <c r="AI173">
        <v>3</v>
      </c>
      <c r="AJ173">
        <v>2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1</v>
      </c>
      <c r="CO173">
        <v>1</v>
      </c>
      <c r="CP173">
        <v>1</v>
      </c>
      <c r="CQ173">
        <v>1</v>
      </c>
      <c r="CR173">
        <v>1</v>
      </c>
      <c r="CS173">
        <v>1</v>
      </c>
      <c r="CT173">
        <v>1</v>
      </c>
      <c r="CU173">
        <v>1</v>
      </c>
      <c r="CV173">
        <v>1</v>
      </c>
      <c r="CW173">
        <v>1</v>
      </c>
      <c r="CX173">
        <v>1</v>
      </c>
      <c r="CY173">
        <v>1</v>
      </c>
      <c r="CZ173">
        <v>1</v>
      </c>
      <c r="DA173">
        <v>1</v>
      </c>
      <c r="DB173">
        <v>1</v>
      </c>
      <c r="DC173">
        <v>1</v>
      </c>
      <c r="DD173">
        <v>1</v>
      </c>
      <c r="DE173">
        <v>1</v>
      </c>
      <c r="DF173">
        <v>1</v>
      </c>
      <c r="DG173">
        <v>1</v>
      </c>
      <c r="DH173">
        <v>1</v>
      </c>
      <c r="DI173">
        <v>1</v>
      </c>
      <c r="DJ173">
        <v>1</v>
      </c>
      <c r="DK173">
        <v>1</v>
      </c>
      <c r="DL173">
        <v>1</v>
      </c>
      <c r="DM173">
        <v>1</v>
      </c>
      <c r="DN173">
        <v>1</v>
      </c>
      <c r="DO173">
        <v>1</v>
      </c>
      <c r="DP173">
        <v>1</v>
      </c>
      <c r="DQ173">
        <v>1</v>
      </c>
      <c r="DR173">
        <v>1</v>
      </c>
      <c r="DS173">
        <v>1</v>
      </c>
      <c r="DT173">
        <v>1</v>
      </c>
      <c r="DU173">
        <v>1</v>
      </c>
      <c r="DV173">
        <v>1</v>
      </c>
      <c r="DW173">
        <v>1</v>
      </c>
      <c r="DX173">
        <v>1</v>
      </c>
      <c r="DY173">
        <v>1</v>
      </c>
      <c r="DZ173">
        <v>1</v>
      </c>
      <c r="EA173">
        <v>1</v>
      </c>
      <c r="EB173">
        <v>1</v>
      </c>
      <c r="EC173">
        <v>1</v>
      </c>
      <c r="ED173">
        <v>1</v>
      </c>
      <c r="EE173">
        <v>1</v>
      </c>
      <c r="EF173">
        <v>1</v>
      </c>
      <c r="EG173">
        <v>1</v>
      </c>
      <c r="EH173">
        <v>1</v>
      </c>
      <c r="EI173">
        <v>1</v>
      </c>
      <c r="EJ173">
        <v>1</v>
      </c>
      <c r="EK173">
        <v>1</v>
      </c>
      <c r="EL173">
        <v>1</v>
      </c>
      <c r="EM173">
        <v>1</v>
      </c>
      <c r="EN173">
        <v>1</v>
      </c>
      <c r="EO173">
        <v>1</v>
      </c>
      <c r="EP173">
        <v>1</v>
      </c>
      <c r="EQ173">
        <v>1</v>
      </c>
      <c r="ER173">
        <v>1</v>
      </c>
      <c r="ES173">
        <v>1</v>
      </c>
      <c r="ET173">
        <v>1</v>
      </c>
      <c r="EU173">
        <v>1</v>
      </c>
      <c r="EV173">
        <v>1</v>
      </c>
      <c r="EW173">
        <v>1</v>
      </c>
      <c r="EX173">
        <v>1</v>
      </c>
      <c r="EY173">
        <v>1</v>
      </c>
      <c r="EZ173">
        <v>1</v>
      </c>
      <c r="FA173">
        <v>1</v>
      </c>
      <c r="FB173">
        <v>1</v>
      </c>
      <c r="FC173">
        <v>1</v>
      </c>
      <c r="FD173">
        <v>1</v>
      </c>
      <c r="FE173">
        <v>1</v>
      </c>
      <c r="FF173">
        <v>1</v>
      </c>
      <c r="FG173">
        <v>1</v>
      </c>
      <c r="FH173">
        <v>1</v>
      </c>
      <c r="FI173">
        <v>1</v>
      </c>
      <c r="FJ173">
        <v>1</v>
      </c>
      <c r="FK173">
        <v>1</v>
      </c>
      <c r="FL173">
        <v>1</v>
      </c>
      <c r="FM173">
        <v>1</v>
      </c>
      <c r="FN173">
        <v>1</v>
      </c>
      <c r="FO173">
        <v>1</v>
      </c>
      <c r="FP173">
        <v>1</v>
      </c>
      <c r="FQ173">
        <v>1</v>
      </c>
      <c r="FR173">
        <v>1</v>
      </c>
      <c r="FS173">
        <v>1</v>
      </c>
      <c r="FT173">
        <v>1</v>
      </c>
      <c r="FU173">
        <v>1</v>
      </c>
      <c r="FV173">
        <v>1</v>
      </c>
      <c r="FW173">
        <v>1</v>
      </c>
      <c r="FX173">
        <v>1</v>
      </c>
      <c r="FY173">
        <v>1</v>
      </c>
      <c r="FZ173">
        <v>1</v>
      </c>
      <c r="GA173">
        <v>1</v>
      </c>
      <c r="GB173">
        <v>1</v>
      </c>
      <c r="GC173">
        <v>1</v>
      </c>
      <c r="GD173">
        <v>1</v>
      </c>
      <c r="GE173">
        <v>1</v>
      </c>
      <c r="GF173">
        <v>1</v>
      </c>
      <c r="GG173">
        <v>1</v>
      </c>
      <c r="GH173">
        <v>1</v>
      </c>
      <c r="GI173">
        <v>1</v>
      </c>
      <c r="GJ173">
        <v>1</v>
      </c>
      <c r="GK173">
        <v>1</v>
      </c>
      <c r="GL173">
        <v>1</v>
      </c>
      <c r="GM173">
        <v>1</v>
      </c>
      <c r="GN173">
        <v>1</v>
      </c>
      <c r="GO173">
        <v>1</v>
      </c>
      <c r="GP173">
        <v>1</v>
      </c>
      <c r="GQ173">
        <v>1</v>
      </c>
      <c r="GR173">
        <v>1</v>
      </c>
      <c r="GS173">
        <v>1</v>
      </c>
      <c r="GT173">
        <v>1</v>
      </c>
    </row>
    <row r="174" spans="1:204" x14ac:dyDescent="0.3">
      <c r="A174">
        <v>173</v>
      </c>
      <c r="B174" t="s">
        <v>19</v>
      </c>
      <c r="C174">
        <v>1973</v>
      </c>
      <c r="D174">
        <v>2</v>
      </c>
      <c r="E174" t="s">
        <v>211</v>
      </c>
      <c r="F174" s="1">
        <v>26734</v>
      </c>
      <c r="G174">
        <v>1</v>
      </c>
      <c r="H174">
        <v>1</v>
      </c>
      <c r="I174">
        <v>0</v>
      </c>
      <c r="J174">
        <v>1</v>
      </c>
    </row>
    <row r="175" spans="1:204" x14ac:dyDescent="0.3">
      <c r="A175">
        <v>174</v>
      </c>
      <c r="B175" t="s">
        <v>19</v>
      </c>
      <c r="C175">
        <v>1973</v>
      </c>
      <c r="D175">
        <v>2</v>
      </c>
      <c r="E175" t="s">
        <v>212</v>
      </c>
      <c r="F175" s="1">
        <v>26930</v>
      </c>
      <c r="G175">
        <v>1</v>
      </c>
      <c r="H175">
        <v>1</v>
      </c>
      <c r="I175">
        <v>0</v>
      </c>
      <c r="J175">
        <v>1</v>
      </c>
    </row>
    <row r="176" spans="1:204" x14ac:dyDescent="0.3">
      <c r="A176">
        <v>175</v>
      </c>
      <c r="B176" t="s">
        <v>19</v>
      </c>
      <c r="C176">
        <v>1983</v>
      </c>
      <c r="D176">
        <v>2</v>
      </c>
      <c r="E176" t="s">
        <v>213</v>
      </c>
      <c r="F176" s="1">
        <v>30619</v>
      </c>
      <c r="G176">
        <v>2</v>
      </c>
      <c r="H176">
        <v>1</v>
      </c>
      <c r="I176">
        <v>0</v>
      </c>
      <c r="J176">
        <v>1</v>
      </c>
    </row>
    <row r="177" spans="1:10" x14ac:dyDescent="0.3">
      <c r="A177">
        <v>176</v>
      </c>
      <c r="B177" t="s">
        <v>19</v>
      </c>
      <c r="C177">
        <v>1989</v>
      </c>
      <c r="D177">
        <v>2</v>
      </c>
      <c r="E177" t="s">
        <v>214</v>
      </c>
      <c r="F177" s="1">
        <v>32642</v>
      </c>
      <c r="G177">
        <v>2</v>
      </c>
      <c r="H177">
        <v>1</v>
      </c>
      <c r="I177">
        <v>0</v>
      </c>
      <c r="J177">
        <v>1</v>
      </c>
    </row>
    <row r="178" spans="1:10" x14ac:dyDescent="0.3">
      <c r="A178">
        <v>177</v>
      </c>
      <c r="B178" t="s">
        <v>19</v>
      </c>
      <c r="C178">
        <v>1995</v>
      </c>
      <c r="D178">
        <v>2</v>
      </c>
      <c r="E178" t="s">
        <v>215</v>
      </c>
      <c r="F178" s="1">
        <v>34833</v>
      </c>
      <c r="G178">
        <v>3</v>
      </c>
      <c r="H178">
        <v>1</v>
      </c>
      <c r="I178">
        <v>0</v>
      </c>
      <c r="J178">
        <v>1</v>
      </c>
    </row>
    <row r="179" spans="1:10" x14ac:dyDescent="0.3">
      <c r="A179">
        <v>178</v>
      </c>
      <c r="B179" t="s">
        <v>19</v>
      </c>
      <c r="C179">
        <v>1999</v>
      </c>
      <c r="D179">
        <v>2</v>
      </c>
      <c r="E179" t="s">
        <v>216</v>
      </c>
      <c r="F179" s="1">
        <v>36457</v>
      </c>
      <c r="G179">
        <v>3</v>
      </c>
      <c r="H179">
        <v>1</v>
      </c>
      <c r="I179">
        <v>0</v>
      </c>
      <c r="J179">
        <v>1</v>
      </c>
    </row>
    <row r="180" spans="1:10" x14ac:dyDescent="0.3">
      <c r="A180">
        <v>179</v>
      </c>
      <c r="B180" t="s">
        <v>19</v>
      </c>
      <c r="C180">
        <v>2003</v>
      </c>
      <c r="D180">
        <v>2</v>
      </c>
      <c r="E180" t="s">
        <v>217</v>
      </c>
      <c r="F180" s="1">
        <v>37738</v>
      </c>
      <c r="G180">
        <v>3</v>
      </c>
      <c r="H180">
        <v>1</v>
      </c>
      <c r="I180">
        <v>0</v>
      </c>
      <c r="J180">
        <v>1</v>
      </c>
    </row>
    <row r="181" spans="1:10" x14ac:dyDescent="0.3">
      <c r="A181">
        <v>180</v>
      </c>
      <c r="B181" t="s">
        <v>19</v>
      </c>
      <c r="C181">
        <v>2007</v>
      </c>
      <c r="D181">
        <v>2</v>
      </c>
      <c r="E181" t="s">
        <v>218</v>
      </c>
      <c r="F181" s="1">
        <v>39383</v>
      </c>
      <c r="G181">
        <v>3</v>
      </c>
      <c r="H181">
        <v>1</v>
      </c>
      <c r="I181">
        <v>0</v>
      </c>
      <c r="J181">
        <v>1</v>
      </c>
    </row>
    <row r="182" spans="1:10" x14ac:dyDescent="0.3">
      <c r="A182">
        <v>181</v>
      </c>
      <c r="B182" t="s">
        <v>19</v>
      </c>
      <c r="C182">
        <v>2011</v>
      </c>
      <c r="D182">
        <v>2</v>
      </c>
      <c r="E182" t="s">
        <v>219</v>
      </c>
      <c r="F182" s="1">
        <v>40839</v>
      </c>
      <c r="G182">
        <v>3</v>
      </c>
      <c r="H182">
        <v>1</v>
      </c>
      <c r="I182">
        <v>0</v>
      </c>
      <c r="J182">
        <v>1</v>
      </c>
    </row>
    <row r="183" spans="1:10" x14ac:dyDescent="0.3">
      <c r="A183">
        <v>182</v>
      </c>
      <c r="B183" t="s">
        <v>37</v>
      </c>
      <c r="C183">
        <v>1979</v>
      </c>
      <c r="D183">
        <v>2</v>
      </c>
      <c r="E183" t="s">
        <v>220</v>
      </c>
      <c r="F183" s="1">
        <v>29037</v>
      </c>
      <c r="G183">
        <v>1</v>
      </c>
      <c r="H183">
        <v>1</v>
      </c>
      <c r="I183">
        <v>0</v>
      </c>
      <c r="J183">
        <v>1</v>
      </c>
    </row>
    <row r="184" spans="1:10" x14ac:dyDescent="0.3">
      <c r="A184">
        <v>183</v>
      </c>
      <c r="B184" t="s">
        <v>37</v>
      </c>
      <c r="C184">
        <v>1980</v>
      </c>
      <c r="D184">
        <v>4</v>
      </c>
      <c r="E184" t="s">
        <v>221</v>
      </c>
      <c r="F184" s="1">
        <v>29401</v>
      </c>
      <c r="G184">
        <v>1</v>
      </c>
      <c r="H184">
        <v>1</v>
      </c>
      <c r="I184">
        <v>0</v>
      </c>
      <c r="J184">
        <v>1</v>
      </c>
    </row>
    <row r="185" spans="1:10" x14ac:dyDescent="0.3">
      <c r="A185">
        <v>184</v>
      </c>
      <c r="B185" t="s">
        <v>37</v>
      </c>
      <c r="C185">
        <v>1985</v>
      </c>
      <c r="D185">
        <v>2</v>
      </c>
      <c r="E185" t="s">
        <v>222</v>
      </c>
      <c r="F185" s="1">
        <v>31242</v>
      </c>
      <c r="G185">
        <v>1</v>
      </c>
      <c r="H185">
        <v>1</v>
      </c>
      <c r="I185">
        <v>0</v>
      </c>
      <c r="J185">
        <v>1</v>
      </c>
    </row>
    <row r="186" spans="1:10" x14ac:dyDescent="0.3">
      <c r="A186">
        <v>185</v>
      </c>
      <c r="B186" t="s">
        <v>37</v>
      </c>
      <c r="C186">
        <v>1989</v>
      </c>
      <c r="D186">
        <v>2</v>
      </c>
      <c r="E186" t="s">
        <v>223</v>
      </c>
      <c r="F186" s="1">
        <v>32635</v>
      </c>
      <c r="G186">
        <v>1</v>
      </c>
      <c r="H186">
        <v>1</v>
      </c>
      <c r="I186">
        <v>0</v>
      </c>
      <c r="J186">
        <v>1</v>
      </c>
    </row>
    <row r="187" spans="1:10" x14ac:dyDescent="0.3">
      <c r="A187">
        <v>186</v>
      </c>
      <c r="B187" t="s">
        <v>37</v>
      </c>
      <c r="C187">
        <v>1993</v>
      </c>
      <c r="D187">
        <v>2</v>
      </c>
      <c r="E187" t="s">
        <v>224</v>
      </c>
      <c r="F187" s="1">
        <v>34126</v>
      </c>
      <c r="G187">
        <v>1</v>
      </c>
      <c r="H187">
        <v>1</v>
      </c>
      <c r="I187">
        <v>0</v>
      </c>
      <c r="J187">
        <v>1</v>
      </c>
    </row>
    <row r="188" spans="1:10" x14ac:dyDescent="0.3">
      <c r="A188">
        <v>187</v>
      </c>
      <c r="B188" t="s">
        <v>37</v>
      </c>
      <c r="C188">
        <v>1997</v>
      </c>
      <c r="D188">
        <v>2</v>
      </c>
      <c r="E188" t="s">
        <v>225</v>
      </c>
      <c r="F188" s="1">
        <v>35582</v>
      </c>
      <c r="G188">
        <v>1</v>
      </c>
      <c r="H188">
        <v>1</v>
      </c>
      <c r="I188">
        <v>0</v>
      </c>
      <c r="J188">
        <v>1</v>
      </c>
    </row>
    <row r="189" spans="1:10" x14ac:dyDescent="0.3">
      <c r="A189">
        <v>188</v>
      </c>
      <c r="B189" t="s">
        <v>37</v>
      </c>
      <c r="C189">
        <v>2002</v>
      </c>
      <c r="D189">
        <v>2</v>
      </c>
      <c r="E189" t="s">
        <v>226</v>
      </c>
      <c r="F189" s="1">
        <v>37437</v>
      </c>
      <c r="G189">
        <v>1</v>
      </c>
      <c r="H189">
        <v>1</v>
      </c>
      <c r="I189">
        <v>0</v>
      </c>
      <c r="J189">
        <v>1</v>
      </c>
    </row>
    <row r="190" spans="1:10" x14ac:dyDescent="0.3">
      <c r="A190">
        <v>189</v>
      </c>
      <c r="B190" t="s">
        <v>37</v>
      </c>
      <c r="C190">
        <v>2005</v>
      </c>
      <c r="D190">
        <v>2</v>
      </c>
      <c r="E190" t="s">
        <v>227</v>
      </c>
      <c r="F190" s="1">
        <v>38704</v>
      </c>
      <c r="G190">
        <v>1</v>
      </c>
      <c r="H190">
        <v>1</v>
      </c>
      <c r="I190">
        <v>0</v>
      </c>
      <c r="J190">
        <v>1</v>
      </c>
    </row>
    <row r="191" spans="1:10" x14ac:dyDescent="0.3">
      <c r="A191">
        <v>190</v>
      </c>
      <c r="B191" t="s">
        <v>37</v>
      </c>
      <c r="C191">
        <v>2009</v>
      </c>
      <c r="D191">
        <v>2</v>
      </c>
      <c r="E191" t="s">
        <v>228</v>
      </c>
      <c r="F191" s="1">
        <v>40153</v>
      </c>
      <c r="G191">
        <v>1</v>
      </c>
      <c r="H191">
        <v>1</v>
      </c>
      <c r="I191">
        <v>0</v>
      </c>
      <c r="J191">
        <v>1</v>
      </c>
    </row>
    <row r="192" spans="1:10" x14ac:dyDescent="0.3">
      <c r="A192">
        <v>191</v>
      </c>
      <c r="B192" t="s">
        <v>37</v>
      </c>
      <c r="C192">
        <v>2014</v>
      </c>
      <c r="D192">
        <v>2</v>
      </c>
      <c r="E192" t="s">
        <v>229</v>
      </c>
      <c r="F192" s="1">
        <v>41924</v>
      </c>
      <c r="G192">
        <v>1</v>
      </c>
      <c r="H192">
        <v>1</v>
      </c>
      <c r="I192">
        <v>0</v>
      </c>
      <c r="J192">
        <v>1</v>
      </c>
    </row>
    <row r="193" spans="1:10" x14ac:dyDescent="0.3">
      <c r="A193">
        <v>192</v>
      </c>
      <c r="B193" t="s">
        <v>48</v>
      </c>
      <c r="C193">
        <v>1989</v>
      </c>
      <c r="D193">
        <v>2</v>
      </c>
      <c r="E193" t="s">
        <v>230</v>
      </c>
      <c r="F193" s="1">
        <v>32827</v>
      </c>
      <c r="G193">
        <v>1</v>
      </c>
      <c r="H193">
        <v>1</v>
      </c>
      <c r="I193">
        <v>0</v>
      </c>
      <c r="J193">
        <v>1</v>
      </c>
    </row>
    <row r="194" spans="1:10" x14ac:dyDescent="0.3">
      <c r="A194">
        <v>193</v>
      </c>
      <c r="B194" t="s">
        <v>48</v>
      </c>
      <c r="C194">
        <v>1994</v>
      </c>
      <c r="D194">
        <v>2</v>
      </c>
      <c r="E194" t="s">
        <v>231</v>
      </c>
      <c r="F194" s="1">
        <v>34610</v>
      </c>
      <c r="G194">
        <v>1</v>
      </c>
      <c r="H194">
        <v>1</v>
      </c>
      <c r="I194">
        <v>0</v>
      </c>
      <c r="J194">
        <v>1</v>
      </c>
    </row>
    <row r="195" spans="1:10" x14ac:dyDescent="0.3">
      <c r="A195">
        <v>194</v>
      </c>
      <c r="B195" t="s">
        <v>48</v>
      </c>
      <c r="C195">
        <v>1998</v>
      </c>
      <c r="D195">
        <v>2</v>
      </c>
      <c r="E195" t="s">
        <v>232</v>
      </c>
      <c r="F195" s="1">
        <v>36072</v>
      </c>
      <c r="G195">
        <v>1</v>
      </c>
      <c r="H195">
        <v>1</v>
      </c>
      <c r="I195">
        <v>0</v>
      </c>
      <c r="J195">
        <v>1</v>
      </c>
    </row>
    <row r="196" spans="1:10" x14ac:dyDescent="0.3">
      <c r="A196">
        <v>195</v>
      </c>
      <c r="B196" t="s">
        <v>48</v>
      </c>
      <c r="C196">
        <v>2002</v>
      </c>
      <c r="D196">
        <v>2</v>
      </c>
      <c r="E196" t="s">
        <v>233</v>
      </c>
      <c r="F196" s="1">
        <v>37535</v>
      </c>
      <c r="G196">
        <v>1</v>
      </c>
      <c r="H196">
        <v>1</v>
      </c>
      <c r="I196">
        <v>0</v>
      </c>
      <c r="J196">
        <v>1</v>
      </c>
    </row>
    <row r="197" spans="1:10" x14ac:dyDescent="0.3">
      <c r="A197">
        <v>196</v>
      </c>
      <c r="B197" t="s">
        <v>48</v>
      </c>
      <c r="C197">
        <v>2006</v>
      </c>
      <c r="D197">
        <v>2</v>
      </c>
      <c r="E197" t="s">
        <v>234</v>
      </c>
      <c r="F197" s="1">
        <v>38991</v>
      </c>
      <c r="G197">
        <v>1</v>
      </c>
      <c r="H197">
        <v>1</v>
      </c>
      <c r="I197">
        <v>0</v>
      </c>
      <c r="J197">
        <v>1</v>
      </c>
    </row>
    <row r="198" spans="1:10" x14ac:dyDescent="0.3">
      <c r="A198">
        <v>197</v>
      </c>
      <c r="B198" t="s">
        <v>48</v>
      </c>
      <c r="C198">
        <v>2010</v>
      </c>
      <c r="D198">
        <v>2</v>
      </c>
      <c r="E198" t="s">
        <v>235</v>
      </c>
      <c r="F198" s="1">
        <v>40454</v>
      </c>
      <c r="G198">
        <v>1</v>
      </c>
      <c r="H198">
        <v>1</v>
      </c>
      <c r="I198">
        <v>0</v>
      </c>
      <c r="J198">
        <v>1</v>
      </c>
    </row>
    <row r="199" spans="1:10" x14ac:dyDescent="0.3">
      <c r="A199">
        <v>198</v>
      </c>
      <c r="B199" t="s">
        <v>48</v>
      </c>
      <c r="C199">
        <v>2014</v>
      </c>
      <c r="D199">
        <v>2</v>
      </c>
      <c r="E199" t="s">
        <v>236</v>
      </c>
      <c r="F199" s="1">
        <v>41917</v>
      </c>
      <c r="G199">
        <v>1</v>
      </c>
      <c r="H199">
        <v>1</v>
      </c>
      <c r="I199">
        <v>0</v>
      </c>
      <c r="J199">
        <v>1</v>
      </c>
    </row>
    <row r="200" spans="1:10" x14ac:dyDescent="0.3">
      <c r="A200">
        <v>199</v>
      </c>
      <c r="B200" t="s">
        <v>58</v>
      </c>
      <c r="C200">
        <v>1970</v>
      </c>
      <c r="D200">
        <v>2</v>
      </c>
      <c r="E200" t="s">
        <v>237</v>
      </c>
      <c r="F200" s="1">
        <v>25815</v>
      </c>
      <c r="G200">
        <v>1</v>
      </c>
      <c r="H200">
        <v>1</v>
      </c>
      <c r="I200">
        <v>0</v>
      </c>
      <c r="J200">
        <v>1</v>
      </c>
    </row>
    <row r="201" spans="1:10" x14ac:dyDescent="0.3">
      <c r="A201">
        <v>200</v>
      </c>
      <c r="B201" t="s">
        <v>58</v>
      </c>
      <c r="C201">
        <v>1989</v>
      </c>
      <c r="D201">
        <v>2</v>
      </c>
      <c r="E201" t="s">
        <v>238</v>
      </c>
      <c r="F201" s="1">
        <v>32853</v>
      </c>
      <c r="G201">
        <v>2</v>
      </c>
      <c r="H201">
        <v>1</v>
      </c>
      <c r="I201">
        <v>0</v>
      </c>
      <c r="J201">
        <v>1</v>
      </c>
    </row>
    <row r="202" spans="1:10" x14ac:dyDescent="0.3">
      <c r="A202">
        <v>201</v>
      </c>
      <c r="B202" t="s">
        <v>58</v>
      </c>
      <c r="C202">
        <v>1993</v>
      </c>
      <c r="D202">
        <v>2</v>
      </c>
      <c r="E202" t="s">
        <v>239</v>
      </c>
      <c r="F202" s="1">
        <v>34314</v>
      </c>
      <c r="G202">
        <v>2</v>
      </c>
      <c r="H202">
        <v>1</v>
      </c>
      <c r="I202">
        <v>0</v>
      </c>
      <c r="J202">
        <v>1</v>
      </c>
    </row>
    <row r="203" spans="1:10" x14ac:dyDescent="0.3">
      <c r="A203">
        <v>202</v>
      </c>
      <c r="B203" t="s">
        <v>58</v>
      </c>
      <c r="C203">
        <v>1999</v>
      </c>
      <c r="D203">
        <v>2</v>
      </c>
      <c r="E203" t="s">
        <v>240</v>
      </c>
      <c r="F203" s="1">
        <v>36506</v>
      </c>
      <c r="G203">
        <v>2</v>
      </c>
      <c r="H203">
        <v>1</v>
      </c>
      <c r="I203">
        <v>0</v>
      </c>
      <c r="J203">
        <v>1</v>
      </c>
    </row>
    <row r="204" spans="1:10" x14ac:dyDescent="0.3">
      <c r="A204">
        <v>203</v>
      </c>
      <c r="B204" t="s">
        <v>58</v>
      </c>
      <c r="C204">
        <v>2005</v>
      </c>
      <c r="D204">
        <v>2</v>
      </c>
      <c r="E204" t="s">
        <v>241</v>
      </c>
      <c r="F204" s="1">
        <v>38697</v>
      </c>
      <c r="G204">
        <v>2</v>
      </c>
      <c r="H204">
        <v>1</v>
      </c>
      <c r="I204">
        <v>0</v>
      </c>
      <c r="J204">
        <v>1</v>
      </c>
    </row>
    <row r="205" spans="1:10" x14ac:dyDescent="0.3">
      <c r="A205">
        <v>204</v>
      </c>
      <c r="B205" t="s">
        <v>58</v>
      </c>
      <c r="C205">
        <v>2009</v>
      </c>
      <c r="D205">
        <v>2</v>
      </c>
      <c r="E205" t="s">
        <v>242</v>
      </c>
      <c r="F205" s="1">
        <v>40160</v>
      </c>
      <c r="G205">
        <v>2</v>
      </c>
      <c r="H205">
        <v>1</v>
      </c>
      <c r="I205">
        <v>0</v>
      </c>
      <c r="J205">
        <v>1</v>
      </c>
    </row>
    <row r="206" spans="1:10" x14ac:dyDescent="0.3">
      <c r="A206">
        <v>205</v>
      </c>
      <c r="B206" t="s">
        <v>58</v>
      </c>
      <c r="C206">
        <v>2013</v>
      </c>
      <c r="D206">
        <v>2</v>
      </c>
      <c r="E206" t="s">
        <v>243</v>
      </c>
      <c r="F206" s="1">
        <v>41595</v>
      </c>
      <c r="G206">
        <v>2</v>
      </c>
      <c r="H206">
        <v>1</v>
      </c>
      <c r="I206">
        <v>0</v>
      </c>
      <c r="J206">
        <v>1</v>
      </c>
    </row>
    <row r="207" spans="1:10" x14ac:dyDescent="0.3">
      <c r="A207">
        <v>206</v>
      </c>
      <c r="B207" t="s">
        <v>68</v>
      </c>
      <c r="C207">
        <v>1970</v>
      </c>
      <c r="D207">
        <v>2</v>
      </c>
      <c r="E207" t="s">
        <v>244</v>
      </c>
      <c r="F207" s="1">
        <v>25677</v>
      </c>
      <c r="G207">
        <v>1</v>
      </c>
      <c r="H207">
        <v>1</v>
      </c>
      <c r="I207">
        <v>0</v>
      </c>
      <c r="J207">
        <v>1</v>
      </c>
    </row>
    <row r="208" spans="1:10" x14ac:dyDescent="0.3">
      <c r="A208">
        <v>207</v>
      </c>
      <c r="B208" t="s">
        <v>68</v>
      </c>
      <c r="C208">
        <v>1974</v>
      </c>
      <c r="D208">
        <v>2</v>
      </c>
      <c r="E208" t="s">
        <v>245</v>
      </c>
      <c r="F208" s="1">
        <v>27140</v>
      </c>
      <c r="G208">
        <v>1</v>
      </c>
      <c r="H208">
        <v>1</v>
      </c>
      <c r="I208">
        <v>0</v>
      </c>
      <c r="J208">
        <v>1</v>
      </c>
    </row>
    <row r="209" spans="1:10" x14ac:dyDescent="0.3">
      <c r="A209">
        <v>208</v>
      </c>
      <c r="B209" t="s">
        <v>68</v>
      </c>
      <c r="C209">
        <v>1978</v>
      </c>
      <c r="D209">
        <v>2</v>
      </c>
      <c r="E209" t="s">
        <v>246</v>
      </c>
      <c r="F209" s="1">
        <v>28645</v>
      </c>
      <c r="G209">
        <v>1</v>
      </c>
      <c r="H209">
        <v>1</v>
      </c>
      <c r="I209">
        <v>0</v>
      </c>
      <c r="J209">
        <v>1</v>
      </c>
    </row>
    <row r="210" spans="1:10" x14ac:dyDescent="0.3">
      <c r="A210">
        <v>209</v>
      </c>
      <c r="B210" t="s">
        <v>68</v>
      </c>
      <c r="C210">
        <v>1982</v>
      </c>
      <c r="D210">
        <v>2</v>
      </c>
      <c r="E210" t="s">
        <v>247</v>
      </c>
      <c r="F210" s="1">
        <v>30101</v>
      </c>
      <c r="G210">
        <v>1</v>
      </c>
      <c r="H210">
        <v>1</v>
      </c>
      <c r="I210">
        <v>0</v>
      </c>
      <c r="J210">
        <v>1</v>
      </c>
    </row>
    <row r="211" spans="1:10" x14ac:dyDescent="0.3">
      <c r="A211">
        <v>210</v>
      </c>
      <c r="B211" t="s">
        <v>68</v>
      </c>
      <c r="C211">
        <v>1986</v>
      </c>
      <c r="D211">
        <v>2</v>
      </c>
      <c r="E211" t="s">
        <v>248</v>
      </c>
      <c r="F211" s="1">
        <v>31557</v>
      </c>
      <c r="G211">
        <v>1</v>
      </c>
      <c r="H211">
        <v>1</v>
      </c>
      <c r="I211">
        <v>0</v>
      </c>
      <c r="J211">
        <v>1</v>
      </c>
    </row>
    <row r="212" spans="1:10" x14ac:dyDescent="0.3">
      <c r="A212">
        <v>211</v>
      </c>
      <c r="B212" t="s">
        <v>68</v>
      </c>
      <c r="C212">
        <v>1990</v>
      </c>
      <c r="D212">
        <v>2</v>
      </c>
      <c r="E212" t="s">
        <v>249</v>
      </c>
      <c r="F212" s="1">
        <v>33020</v>
      </c>
      <c r="G212">
        <v>1</v>
      </c>
      <c r="H212">
        <v>1</v>
      </c>
      <c r="I212">
        <v>0</v>
      </c>
      <c r="J212">
        <v>1</v>
      </c>
    </row>
    <row r="213" spans="1:10" x14ac:dyDescent="0.3">
      <c r="A213">
        <v>212</v>
      </c>
      <c r="B213" t="s">
        <v>68</v>
      </c>
      <c r="C213">
        <v>1994</v>
      </c>
      <c r="D213">
        <v>2</v>
      </c>
      <c r="E213" t="s">
        <v>250</v>
      </c>
      <c r="F213" s="1">
        <v>34483</v>
      </c>
      <c r="G213">
        <v>2</v>
      </c>
      <c r="H213">
        <v>1</v>
      </c>
      <c r="I213">
        <v>0</v>
      </c>
      <c r="J213">
        <v>1</v>
      </c>
    </row>
    <row r="214" spans="1:10" x14ac:dyDescent="0.3">
      <c r="A214">
        <v>213</v>
      </c>
      <c r="B214" t="s">
        <v>68</v>
      </c>
      <c r="C214">
        <v>1998</v>
      </c>
      <c r="D214">
        <v>2</v>
      </c>
      <c r="E214" t="s">
        <v>251</v>
      </c>
      <c r="F214" s="1">
        <v>35946</v>
      </c>
      <c r="G214">
        <v>2</v>
      </c>
      <c r="H214">
        <v>1</v>
      </c>
      <c r="I214">
        <v>0</v>
      </c>
      <c r="J214">
        <v>1</v>
      </c>
    </row>
    <row r="215" spans="1:10" x14ac:dyDescent="0.3">
      <c r="A215">
        <v>214</v>
      </c>
      <c r="B215" t="s">
        <v>68</v>
      </c>
      <c r="C215">
        <v>2002</v>
      </c>
      <c r="D215">
        <v>2</v>
      </c>
      <c r="E215" t="s">
        <v>252</v>
      </c>
      <c r="F215" s="1">
        <v>37402</v>
      </c>
      <c r="G215">
        <v>2</v>
      </c>
      <c r="H215">
        <v>1</v>
      </c>
      <c r="I215">
        <v>0</v>
      </c>
      <c r="J215">
        <v>1</v>
      </c>
    </row>
    <row r="216" spans="1:10" x14ac:dyDescent="0.3">
      <c r="A216">
        <v>215</v>
      </c>
      <c r="B216" t="s">
        <v>68</v>
      </c>
      <c r="C216">
        <v>2006</v>
      </c>
      <c r="D216">
        <v>2</v>
      </c>
      <c r="E216" t="s">
        <v>253</v>
      </c>
      <c r="F216" s="1">
        <v>38865</v>
      </c>
      <c r="G216">
        <v>2</v>
      </c>
      <c r="H216">
        <v>1</v>
      </c>
      <c r="I216">
        <v>0</v>
      </c>
      <c r="J216">
        <v>1</v>
      </c>
    </row>
    <row r="217" spans="1:10" x14ac:dyDescent="0.3">
      <c r="A217">
        <v>216</v>
      </c>
      <c r="B217" t="s">
        <v>68</v>
      </c>
      <c r="C217">
        <v>2010</v>
      </c>
      <c r="D217">
        <v>2</v>
      </c>
      <c r="E217" t="s">
        <v>254</v>
      </c>
      <c r="F217" s="1">
        <v>40328</v>
      </c>
      <c r="G217">
        <v>2</v>
      </c>
      <c r="H217">
        <v>1</v>
      </c>
      <c r="I217">
        <v>0</v>
      </c>
      <c r="J217">
        <v>1</v>
      </c>
    </row>
    <row r="218" spans="1:10" x14ac:dyDescent="0.3">
      <c r="A218">
        <v>217</v>
      </c>
      <c r="B218" t="s">
        <v>68</v>
      </c>
      <c r="C218">
        <v>2014</v>
      </c>
      <c r="D218">
        <v>2</v>
      </c>
      <c r="E218" t="s">
        <v>255</v>
      </c>
      <c r="F218" s="1">
        <v>41784</v>
      </c>
      <c r="G218">
        <v>2</v>
      </c>
      <c r="H218">
        <v>1</v>
      </c>
      <c r="I218">
        <v>0</v>
      </c>
      <c r="J218">
        <v>1</v>
      </c>
    </row>
    <row r="219" spans="1:10" x14ac:dyDescent="0.3">
      <c r="A219">
        <v>218</v>
      </c>
      <c r="B219" t="s">
        <v>83</v>
      </c>
      <c r="C219">
        <v>1970</v>
      </c>
      <c r="D219">
        <v>2</v>
      </c>
      <c r="E219" t="s">
        <v>256</v>
      </c>
      <c r="F219" s="1">
        <v>25600</v>
      </c>
      <c r="G219">
        <v>1</v>
      </c>
      <c r="H219">
        <v>1</v>
      </c>
      <c r="I219">
        <v>0</v>
      </c>
      <c r="J219">
        <v>1</v>
      </c>
    </row>
    <row r="220" spans="1:10" x14ac:dyDescent="0.3">
      <c r="A220">
        <v>219</v>
      </c>
      <c r="B220" t="s">
        <v>83</v>
      </c>
      <c r="C220">
        <v>1974</v>
      </c>
      <c r="D220">
        <v>2</v>
      </c>
      <c r="E220" t="s">
        <v>257</v>
      </c>
      <c r="F220" s="1">
        <v>27063</v>
      </c>
      <c r="G220">
        <v>1</v>
      </c>
      <c r="H220">
        <v>1</v>
      </c>
      <c r="I220">
        <v>0</v>
      </c>
      <c r="J220">
        <v>1</v>
      </c>
    </row>
    <row r="221" spans="1:10" x14ac:dyDescent="0.3">
      <c r="A221">
        <v>220</v>
      </c>
      <c r="B221" t="s">
        <v>83</v>
      </c>
      <c r="C221">
        <v>1978</v>
      </c>
      <c r="D221">
        <v>2</v>
      </c>
      <c r="E221" t="s">
        <v>258</v>
      </c>
      <c r="F221" s="1">
        <v>28526</v>
      </c>
      <c r="G221">
        <v>1</v>
      </c>
      <c r="H221">
        <v>1</v>
      </c>
      <c r="I221">
        <v>0</v>
      </c>
      <c r="J221">
        <v>1</v>
      </c>
    </row>
    <row r="222" spans="1:10" x14ac:dyDescent="0.3">
      <c r="A222">
        <v>221</v>
      </c>
      <c r="B222" t="s">
        <v>83</v>
      </c>
      <c r="C222">
        <v>1982</v>
      </c>
      <c r="D222">
        <v>2</v>
      </c>
      <c r="E222" t="s">
        <v>259</v>
      </c>
      <c r="F222" s="1">
        <v>29989</v>
      </c>
      <c r="G222">
        <v>1</v>
      </c>
      <c r="H222">
        <v>1</v>
      </c>
      <c r="I222">
        <v>0</v>
      </c>
      <c r="J222">
        <v>1</v>
      </c>
    </row>
    <row r="223" spans="1:10" x14ac:dyDescent="0.3">
      <c r="A223">
        <v>222</v>
      </c>
      <c r="B223" t="s">
        <v>83</v>
      </c>
      <c r="C223">
        <v>1986</v>
      </c>
      <c r="D223">
        <v>2</v>
      </c>
      <c r="E223" t="s">
        <v>260</v>
      </c>
      <c r="F223" s="1">
        <v>31445</v>
      </c>
      <c r="G223">
        <v>1</v>
      </c>
      <c r="H223">
        <v>1</v>
      </c>
      <c r="I223">
        <v>0</v>
      </c>
      <c r="J223">
        <v>1</v>
      </c>
    </row>
    <row r="224" spans="1:10" x14ac:dyDescent="0.3">
      <c r="A224">
        <v>223</v>
      </c>
      <c r="B224" t="s">
        <v>83</v>
      </c>
      <c r="C224">
        <v>1990</v>
      </c>
      <c r="D224">
        <v>2</v>
      </c>
      <c r="E224" t="s">
        <v>261</v>
      </c>
      <c r="F224" s="1">
        <v>32908</v>
      </c>
      <c r="G224">
        <v>1</v>
      </c>
      <c r="H224">
        <v>1</v>
      </c>
      <c r="I224">
        <v>0</v>
      </c>
      <c r="J224">
        <v>1</v>
      </c>
    </row>
    <row r="225" spans="1:10" x14ac:dyDescent="0.3">
      <c r="A225">
        <v>224</v>
      </c>
      <c r="B225" t="s">
        <v>83</v>
      </c>
      <c r="C225">
        <v>1994</v>
      </c>
      <c r="D225">
        <v>2</v>
      </c>
      <c r="E225" t="s">
        <v>262</v>
      </c>
      <c r="F225" s="1">
        <v>34371</v>
      </c>
      <c r="G225">
        <v>1</v>
      </c>
      <c r="H225">
        <v>1</v>
      </c>
      <c r="I225">
        <v>0</v>
      </c>
      <c r="J225">
        <v>1</v>
      </c>
    </row>
    <row r="226" spans="1:10" x14ac:dyDescent="0.3">
      <c r="A226">
        <v>225</v>
      </c>
      <c r="B226" t="s">
        <v>83</v>
      </c>
      <c r="C226">
        <v>1998</v>
      </c>
      <c r="D226">
        <v>2</v>
      </c>
      <c r="E226" t="s">
        <v>263</v>
      </c>
      <c r="F226" s="1">
        <v>35797</v>
      </c>
      <c r="G226">
        <v>1</v>
      </c>
      <c r="H226">
        <v>1</v>
      </c>
      <c r="I226">
        <v>0</v>
      </c>
      <c r="J226">
        <v>1</v>
      </c>
    </row>
    <row r="227" spans="1:10" x14ac:dyDescent="0.3">
      <c r="A227">
        <v>226</v>
      </c>
      <c r="B227" t="s">
        <v>83</v>
      </c>
      <c r="C227">
        <v>2002</v>
      </c>
      <c r="D227">
        <v>2</v>
      </c>
      <c r="E227" t="s">
        <v>264</v>
      </c>
      <c r="F227" s="1">
        <v>37290</v>
      </c>
      <c r="G227">
        <v>1</v>
      </c>
      <c r="H227">
        <v>1</v>
      </c>
      <c r="I227">
        <v>0</v>
      </c>
      <c r="J227">
        <v>1</v>
      </c>
    </row>
    <row r="228" spans="1:10" x14ac:dyDescent="0.3">
      <c r="A228">
        <v>227</v>
      </c>
      <c r="B228" t="s">
        <v>83</v>
      </c>
      <c r="C228">
        <v>2006</v>
      </c>
      <c r="D228">
        <v>2</v>
      </c>
      <c r="E228" t="s">
        <v>265</v>
      </c>
      <c r="F228" s="1">
        <v>38753</v>
      </c>
      <c r="G228">
        <v>1</v>
      </c>
      <c r="H228">
        <v>1</v>
      </c>
      <c r="I228">
        <v>0</v>
      </c>
      <c r="J228">
        <v>1</v>
      </c>
    </row>
    <row r="229" spans="1:10" x14ac:dyDescent="0.3">
      <c r="A229">
        <v>228</v>
      </c>
      <c r="B229" t="s">
        <v>83</v>
      </c>
      <c r="C229">
        <v>2010</v>
      </c>
      <c r="D229">
        <v>2</v>
      </c>
      <c r="E229" t="s">
        <v>266</v>
      </c>
      <c r="F229" s="1">
        <v>40216</v>
      </c>
      <c r="G229">
        <v>1</v>
      </c>
      <c r="H229">
        <v>1</v>
      </c>
      <c r="I229">
        <v>0</v>
      </c>
      <c r="J229">
        <v>1</v>
      </c>
    </row>
    <row r="230" spans="1:10" x14ac:dyDescent="0.3">
      <c r="A230">
        <v>229</v>
      </c>
      <c r="B230" t="s">
        <v>83</v>
      </c>
      <c r="C230">
        <v>2014</v>
      </c>
      <c r="D230">
        <v>2</v>
      </c>
      <c r="E230" t="s">
        <v>267</v>
      </c>
      <c r="F230" s="1">
        <v>41672</v>
      </c>
      <c r="G230">
        <v>1</v>
      </c>
      <c r="H230">
        <v>1</v>
      </c>
      <c r="I230">
        <v>0</v>
      </c>
      <c r="J230">
        <v>1</v>
      </c>
    </row>
    <row r="231" spans="1:10" x14ac:dyDescent="0.3">
      <c r="A231">
        <v>230</v>
      </c>
      <c r="B231" t="s">
        <v>96</v>
      </c>
      <c r="C231">
        <v>1970</v>
      </c>
      <c r="D231">
        <v>2</v>
      </c>
      <c r="E231" t="s">
        <v>268</v>
      </c>
      <c r="F231" s="1">
        <v>25704</v>
      </c>
      <c r="G231">
        <v>1</v>
      </c>
      <c r="H231">
        <v>1</v>
      </c>
      <c r="I231">
        <v>0</v>
      </c>
      <c r="J231">
        <v>1</v>
      </c>
    </row>
    <row r="232" spans="1:10" x14ac:dyDescent="0.3">
      <c r="A232">
        <v>231</v>
      </c>
      <c r="B232" t="s">
        <v>96</v>
      </c>
      <c r="C232">
        <v>1974</v>
      </c>
      <c r="D232">
        <v>2</v>
      </c>
      <c r="E232" t="s">
        <v>269</v>
      </c>
      <c r="F232" s="1">
        <v>27165</v>
      </c>
      <c r="G232">
        <v>1</v>
      </c>
      <c r="H232">
        <v>1</v>
      </c>
      <c r="I232">
        <v>0</v>
      </c>
      <c r="J232">
        <v>1</v>
      </c>
    </row>
    <row r="233" spans="1:10" x14ac:dyDescent="0.3">
      <c r="A233">
        <v>232</v>
      </c>
      <c r="B233" t="s">
        <v>96</v>
      </c>
      <c r="C233">
        <v>1978</v>
      </c>
      <c r="D233">
        <v>2</v>
      </c>
      <c r="E233" t="s">
        <v>270</v>
      </c>
      <c r="F233" s="1">
        <v>28626</v>
      </c>
      <c r="G233">
        <v>1</v>
      </c>
      <c r="H233">
        <v>1</v>
      </c>
      <c r="I233">
        <v>0</v>
      </c>
      <c r="J233">
        <v>1</v>
      </c>
    </row>
    <row r="234" spans="1:10" x14ac:dyDescent="0.3">
      <c r="A234">
        <v>233</v>
      </c>
      <c r="B234" t="s">
        <v>96</v>
      </c>
      <c r="C234">
        <v>1982</v>
      </c>
      <c r="D234">
        <v>2</v>
      </c>
      <c r="E234" t="s">
        <v>271</v>
      </c>
      <c r="F234" s="1">
        <v>30087</v>
      </c>
      <c r="G234">
        <v>1</v>
      </c>
      <c r="H234">
        <v>1</v>
      </c>
      <c r="I234">
        <v>0</v>
      </c>
      <c r="J234">
        <v>1</v>
      </c>
    </row>
    <row r="235" spans="1:10" x14ac:dyDescent="0.3">
      <c r="A235">
        <v>234</v>
      </c>
      <c r="B235" t="s">
        <v>96</v>
      </c>
      <c r="C235">
        <v>1986</v>
      </c>
      <c r="D235">
        <v>2</v>
      </c>
      <c r="E235" t="s">
        <v>272</v>
      </c>
      <c r="F235" s="1">
        <v>31548</v>
      </c>
      <c r="G235">
        <v>1</v>
      </c>
      <c r="H235">
        <v>1</v>
      </c>
      <c r="I235">
        <v>0</v>
      </c>
      <c r="J235">
        <v>1</v>
      </c>
    </row>
    <row r="236" spans="1:10" x14ac:dyDescent="0.3">
      <c r="A236">
        <v>235</v>
      </c>
      <c r="B236" t="s">
        <v>96</v>
      </c>
      <c r="C236">
        <v>1990</v>
      </c>
      <c r="D236">
        <v>2</v>
      </c>
      <c r="E236" t="s">
        <v>273</v>
      </c>
      <c r="F236" s="1">
        <v>33009</v>
      </c>
      <c r="G236">
        <v>1</v>
      </c>
      <c r="H236">
        <v>1</v>
      </c>
      <c r="I236">
        <v>0</v>
      </c>
      <c r="J236">
        <v>1</v>
      </c>
    </row>
    <row r="237" spans="1:10" x14ac:dyDescent="0.3">
      <c r="A237">
        <v>236</v>
      </c>
      <c r="B237" t="s">
        <v>96</v>
      </c>
      <c r="C237">
        <v>1994</v>
      </c>
      <c r="D237">
        <v>2</v>
      </c>
      <c r="E237" t="s">
        <v>274</v>
      </c>
      <c r="F237" s="1">
        <v>34470</v>
      </c>
      <c r="G237">
        <v>1</v>
      </c>
      <c r="H237">
        <v>1</v>
      </c>
      <c r="I237">
        <v>0</v>
      </c>
      <c r="J237">
        <v>1</v>
      </c>
    </row>
    <row r="238" spans="1:10" x14ac:dyDescent="0.3">
      <c r="A238">
        <v>237</v>
      </c>
      <c r="B238" t="s">
        <v>96</v>
      </c>
      <c r="C238">
        <v>1996</v>
      </c>
      <c r="D238">
        <v>2</v>
      </c>
      <c r="E238" t="s">
        <v>275</v>
      </c>
      <c r="F238" s="1">
        <v>35201</v>
      </c>
      <c r="G238">
        <v>2</v>
      </c>
      <c r="H238">
        <v>1</v>
      </c>
      <c r="I238">
        <v>0</v>
      </c>
      <c r="J238">
        <v>1</v>
      </c>
    </row>
    <row r="239" spans="1:10" x14ac:dyDescent="0.3">
      <c r="A239">
        <v>238</v>
      </c>
      <c r="B239" t="s">
        <v>96</v>
      </c>
      <c r="C239">
        <v>2000</v>
      </c>
      <c r="D239">
        <v>2</v>
      </c>
      <c r="E239" t="s">
        <v>276</v>
      </c>
      <c r="F239" s="1">
        <v>36662</v>
      </c>
      <c r="G239">
        <v>2</v>
      </c>
      <c r="H239">
        <v>1</v>
      </c>
      <c r="I239">
        <v>0</v>
      </c>
      <c r="J239">
        <v>1</v>
      </c>
    </row>
    <row r="240" spans="1:10" x14ac:dyDescent="0.3">
      <c r="A240">
        <v>239</v>
      </c>
      <c r="B240" t="s">
        <v>96</v>
      </c>
      <c r="C240">
        <v>2004</v>
      </c>
      <c r="D240">
        <v>2</v>
      </c>
      <c r="E240" t="s">
        <v>277</v>
      </c>
      <c r="F240" s="1">
        <v>38123</v>
      </c>
      <c r="G240">
        <v>2</v>
      </c>
      <c r="H240">
        <v>1</v>
      </c>
      <c r="I240">
        <v>0</v>
      </c>
      <c r="J240">
        <v>1</v>
      </c>
    </row>
    <row r="241" spans="1:10" x14ac:dyDescent="0.3">
      <c r="A241">
        <v>240</v>
      </c>
      <c r="B241" t="s">
        <v>96</v>
      </c>
      <c r="C241">
        <v>2008</v>
      </c>
      <c r="D241">
        <v>2</v>
      </c>
      <c r="E241" t="s">
        <v>278</v>
      </c>
      <c r="F241" s="1">
        <v>39584</v>
      </c>
      <c r="G241">
        <v>2</v>
      </c>
      <c r="H241">
        <v>1</v>
      </c>
      <c r="I241">
        <v>0</v>
      </c>
      <c r="J241">
        <v>1</v>
      </c>
    </row>
    <row r="242" spans="1:10" x14ac:dyDescent="0.3">
      <c r="A242">
        <v>241</v>
      </c>
      <c r="B242" t="s">
        <v>96</v>
      </c>
      <c r="C242">
        <v>2012</v>
      </c>
      <c r="D242">
        <v>2</v>
      </c>
      <c r="E242" t="s">
        <v>279</v>
      </c>
      <c r="F242" s="1">
        <v>41049</v>
      </c>
      <c r="G242">
        <v>2</v>
      </c>
      <c r="H242">
        <v>1</v>
      </c>
      <c r="I242">
        <v>0</v>
      </c>
      <c r="J242">
        <v>1</v>
      </c>
    </row>
    <row r="243" spans="1:10" x14ac:dyDescent="0.3">
      <c r="A243">
        <v>242</v>
      </c>
      <c r="B243" t="s">
        <v>108</v>
      </c>
      <c r="C243">
        <v>1979</v>
      </c>
      <c r="D243">
        <v>2</v>
      </c>
      <c r="E243" t="s">
        <v>280</v>
      </c>
      <c r="F243" s="1">
        <v>28974</v>
      </c>
      <c r="G243">
        <v>1</v>
      </c>
      <c r="H243">
        <v>1</v>
      </c>
      <c r="I243">
        <v>0</v>
      </c>
      <c r="J243">
        <v>1</v>
      </c>
    </row>
    <row r="244" spans="1:10" x14ac:dyDescent="0.3">
      <c r="A244">
        <v>243</v>
      </c>
      <c r="B244" t="s">
        <v>108</v>
      </c>
      <c r="C244">
        <v>1984</v>
      </c>
      <c r="D244">
        <v>2</v>
      </c>
      <c r="E244" t="s">
        <v>281</v>
      </c>
      <c r="F244" s="1">
        <v>30710</v>
      </c>
      <c r="G244">
        <v>1</v>
      </c>
      <c r="H244">
        <v>1</v>
      </c>
      <c r="I244">
        <v>0</v>
      </c>
      <c r="J244">
        <v>1</v>
      </c>
    </row>
    <row r="245" spans="1:10" x14ac:dyDescent="0.3">
      <c r="A245">
        <v>244</v>
      </c>
      <c r="B245" t="s">
        <v>108</v>
      </c>
      <c r="C245">
        <v>1988</v>
      </c>
      <c r="D245">
        <v>2</v>
      </c>
      <c r="E245" t="s">
        <v>282</v>
      </c>
      <c r="F245" s="1">
        <v>32173</v>
      </c>
      <c r="G245">
        <v>1</v>
      </c>
      <c r="H245">
        <v>1</v>
      </c>
      <c r="I245">
        <v>0</v>
      </c>
      <c r="J245">
        <v>1</v>
      </c>
    </row>
    <row r="246" spans="1:10" x14ac:dyDescent="0.3">
      <c r="A246">
        <v>245</v>
      </c>
      <c r="B246" t="s">
        <v>108</v>
      </c>
      <c r="C246">
        <v>1992</v>
      </c>
      <c r="D246">
        <v>2</v>
      </c>
      <c r="E246" t="s">
        <v>283</v>
      </c>
      <c r="F246" s="1">
        <v>33741</v>
      </c>
      <c r="G246">
        <v>1</v>
      </c>
      <c r="H246">
        <v>1</v>
      </c>
      <c r="I246">
        <v>0</v>
      </c>
      <c r="J246">
        <v>1</v>
      </c>
    </row>
    <row r="247" spans="1:10" x14ac:dyDescent="0.3">
      <c r="A247">
        <v>246</v>
      </c>
      <c r="B247" t="s">
        <v>108</v>
      </c>
      <c r="C247">
        <v>1996</v>
      </c>
      <c r="D247">
        <v>2</v>
      </c>
      <c r="E247" t="s">
        <v>284</v>
      </c>
      <c r="F247" s="1">
        <v>35194</v>
      </c>
      <c r="G247">
        <v>1</v>
      </c>
      <c r="H247">
        <v>1</v>
      </c>
      <c r="I247">
        <v>0</v>
      </c>
      <c r="J247">
        <v>1</v>
      </c>
    </row>
    <row r="248" spans="1:10" x14ac:dyDescent="0.3">
      <c r="A248">
        <v>247</v>
      </c>
      <c r="B248" t="s">
        <v>108</v>
      </c>
      <c r="C248">
        <v>1998</v>
      </c>
      <c r="D248">
        <v>2</v>
      </c>
      <c r="E248" t="s">
        <v>285</v>
      </c>
      <c r="F248" s="1">
        <v>35946</v>
      </c>
      <c r="G248">
        <v>1</v>
      </c>
      <c r="H248">
        <v>1</v>
      </c>
      <c r="I248">
        <v>0</v>
      </c>
      <c r="J248">
        <v>1</v>
      </c>
    </row>
    <row r="249" spans="1:10" x14ac:dyDescent="0.3">
      <c r="A249">
        <v>248</v>
      </c>
      <c r="B249" t="s">
        <v>108</v>
      </c>
      <c r="C249">
        <v>2002</v>
      </c>
      <c r="D249">
        <v>2</v>
      </c>
      <c r="E249" t="s">
        <v>286</v>
      </c>
      <c r="F249" s="1">
        <v>37549</v>
      </c>
      <c r="G249">
        <v>1</v>
      </c>
      <c r="H249">
        <v>1</v>
      </c>
      <c r="I249">
        <v>0</v>
      </c>
      <c r="J249">
        <v>1</v>
      </c>
    </row>
    <row r="250" spans="1:10" x14ac:dyDescent="0.3">
      <c r="A250">
        <v>249</v>
      </c>
      <c r="B250" t="s">
        <v>108</v>
      </c>
      <c r="C250">
        <v>2006</v>
      </c>
      <c r="D250">
        <v>2</v>
      </c>
      <c r="E250" t="s">
        <v>287</v>
      </c>
      <c r="F250" s="1">
        <v>39005</v>
      </c>
      <c r="G250">
        <v>1</v>
      </c>
      <c r="H250">
        <v>1</v>
      </c>
      <c r="I250">
        <v>0</v>
      </c>
      <c r="J250">
        <v>1</v>
      </c>
    </row>
    <row r="251" spans="1:10" x14ac:dyDescent="0.3">
      <c r="A251">
        <v>250</v>
      </c>
      <c r="B251" t="s">
        <v>108</v>
      </c>
      <c r="C251">
        <v>2009</v>
      </c>
      <c r="D251">
        <v>2</v>
      </c>
      <c r="E251" t="s">
        <v>288</v>
      </c>
      <c r="F251" s="1">
        <v>39929</v>
      </c>
      <c r="G251">
        <v>1</v>
      </c>
      <c r="H251">
        <v>1</v>
      </c>
      <c r="I251">
        <v>0</v>
      </c>
      <c r="J251">
        <v>1</v>
      </c>
    </row>
    <row r="252" spans="1:10" x14ac:dyDescent="0.3">
      <c r="A252">
        <v>251</v>
      </c>
      <c r="B252" t="s">
        <v>108</v>
      </c>
      <c r="C252">
        <v>2013</v>
      </c>
      <c r="D252">
        <v>2</v>
      </c>
      <c r="E252" t="s">
        <v>289</v>
      </c>
      <c r="F252" s="1">
        <v>41322</v>
      </c>
      <c r="G252">
        <v>1</v>
      </c>
      <c r="H252">
        <v>1</v>
      </c>
      <c r="I252">
        <v>0</v>
      </c>
      <c r="J252">
        <v>1</v>
      </c>
    </row>
    <row r="253" spans="1:10" x14ac:dyDescent="0.3">
      <c r="A253">
        <v>252</v>
      </c>
      <c r="B253" t="s">
        <v>122</v>
      </c>
      <c r="C253">
        <v>1984</v>
      </c>
      <c r="D253">
        <v>2</v>
      </c>
      <c r="E253" t="s">
        <v>290</v>
      </c>
      <c r="F253" s="1">
        <v>30766</v>
      </c>
      <c r="G253">
        <v>1</v>
      </c>
      <c r="H253">
        <v>1</v>
      </c>
      <c r="I253">
        <v>0</v>
      </c>
      <c r="J253">
        <v>1</v>
      </c>
    </row>
    <row r="254" spans="1:10" x14ac:dyDescent="0.3">
      <c r="A254">
        <v>253</v>
      </c>
      <c r="B254" t="s">
        <v>122</v>
      </c>
      <c r="C254">
        <v>1989</v>
      </c>
      <c r="D254">
        <v>2</v>
      </c>
      <c r="E254" t="s">
        <v>291</v>
      </c>
      <c r="F254" s="1">
        <v>32586</v>
      </c>
      <c r="G254">
        <v>1</v>
      </c>
      <c r="H254">
        <v>1</v>
      </c>
      <c r="I254">
        <v>0</v>
      </c>
      <c r="J254">
        <v>1</v>
      </c>
    </row>
    <row r="255" spans="1:10" x14ac:dyDescent="0.3">
      <c r="A255">
        <v>254</v>
      </c>
      <c r="B255" t="s">
        <v>122</v>
      </c>
      <c r="C255">
        <v>1994</v>
      </c>
      <c r="D255">
        <v>2</v>
      </c>
      <c r="E255" t="s">
        <v>292</v>
      </c>
      <c r="F255" s="1">
        <v>34413</v>
      </c>
      <c r="G255">
        <v>1</v>
      </c>
      <c r="H255">
        <v>1</v>
      </c>
      <c r="I255">
        <v>0</v>
      </c>
      <c r="J255">
        <v>1</v>
      </c>
    </row>
    <row r="256" spans="1:10" x14ac:dyDescent="0.3">
      <c r="A256">
        <v>255</v>
      </c>
      <c r="B256" t="s">
        <v>122</v>
      </c>
      <c r="C256">
        <v>1999</v>
      </c>
      <c r="D256">
        <v>2</v>
      </c>
      <c r="E256" t="s">
        <v>293</v>
      </c>
      <c r="F256" s="1">
        <v>36226</v>
      </c>
      <c r="G256">
        <v>1</v>
      </c>
      <c r="H256">
        <v>1</v>
      </c>
      <c r="I256">
        <v>0</v>
      </c>
      <c r="J256">
        <v>1</v>
      </c>
    </row>
    <row r="257" spans="1:10" x14ac:dyDescent="0.3">
      <c r="A257">
        <v>256</v>
      </c>
      <c r="B257" t="s">
        <v>122</v>
      </c>
      <c r="C257">
        <v>2004</v>
      </c>
      <c r="D257">
        <v>2</v>
      </c>
      <c r="E257" t="s">
        <v>294</v>
      </c>
      <c r="F257" s="1">
        <v>38067</v>
      </c>
      <c r="G257">
        <v>1</v>
      </c>
      <c r="H257">
        <v>1</v>
      </c>
      <c r="I257">
        <v>0</v>
      </c>
      <c r="J257">
        <v>1</v>
      </c>
    </row>
    <row r="258" spans="1:10" x14ac:dyDescent="0.3">
      <c r="A258">
        <v>257</v>
      </c>
      <c r="B258" t="s">
        <v>122</v>
      </c>
      <c r="C258">
        <v>2009</v>
      </c>
      <c r="D258">
        <v>2</v>
      </c>
      <c r="E258" t="s">
        <v>295</v>
      </c>
      <c r="F258" s="1">
        <v>39887</v>
      </c>
      <c r="G258">
        <v>1</v>
      </c>
      <c r="H258">
        <v>1</v>
      </c>
      <c r="I258">
        <v>0</v>
      </c>
      <c r="J258">
        <v>1</v>
      </c>
    </row>
    <row r="259" spans="1:10" x14ac:dyDescent="0.3">
      <c r="A259">
        <v>258</v>
      </c>
      <c r="B259" t="s">
        <v>122</v>
      </c>
      <c r="C259">
        <v>2014</v>
      </c>
      <c r="D259">
        <v>2</v>
      </c>
      <c r="E259" t="s">
        <v>296</v>
      </c>
      <c r="F259" s="1">
        <v>41672</v>
      </c>
      <c r="G259">
        <v>1</v>
      </c>
      <c r="H259">
        <v>1</v>
      </c>
      <c r="I259">
        <v>0</v>
      </c>
      <c r="J259">
        <v>1</v>
      </c>
    </row>
    <row r="260" spans="1:10" x14ac:dyDescent="0.3">
      <c r="A260">
        <v>259</v>
      </c>
      <c r="B260" t="s">
        <v>134</v>
      </c>
      <c r="C260">
        <v>1970</v>
      </c>
      <c r="D260">
        <v>2</v>
      </c>
      <c r="E260" t="s">
        <v>297</v>
      </c>
      <c r="F260" s="1">
        <v>25628</v>
      </c>
      <c r="G260">
        <v>1</v>
      </c>
      <c r="H260">
        <v>1</v>
      </c>
      <c r="I260">
        <v>0</v>
      </c>
      <c r="J260">
        <v>1</v>
      </c>
    </row>
    <row r="261" spans="1:10" x14ac:dyDescent="0.3">
      <c r="A261">
        <v>260</v>
      </c>
      <c r="B261" t="s">
        <v>134</v>
      </c>
      <c r="C261">
        <v>1974</v>
      </c>
      <c r="D261">
        <v>2</v>
      </c>
      <c r="E261" t="s">
        <v>298</v>
      </c>
      <c r="F261" s="1">
        <v>27091</v>
      </c>
      <c r="G261">
        <v>1</v>
      </c>
      <c r="H261">
        <v>1</v>
      </c>
      <c r="I261">
        <v>0</v>
      </c>
      <c r="J261">
        <v>1</v>
      </c>
    </row>
    <row r="262" spans="1:10" x14ac:dyDescent="0.3">
      <c r="A262">
        <v>261</v>
      </c>
      <c r="B262" t="s">
        <v>134</v>
      </c>
      <c r="C262">
        <v>1978</v>
      </c>
      <c r="D262">
        <v>2</v>
      </c>
      <c r="E262" t="s">
        <v>299</v>
      </c>
      <c r="F262" s="1">
        <v>28554</v>
      </c>
      <c r="G262">
        <v>1</v>
      </c>
      <c r="H262">
        <v>1</v>
      </c>
      <c r="I262">
        <v>0</v>
      </c>
      <c r="J262">
        <v>1</v>
      </c>
    </row>
    <row r="263" spans="1:10" x14ac:dyDescent="0.3">
      <c r="A263">
        <v>262</v>
      </c>
      <c r="B263" t="s">
        <v>134</v>
      </c>
      <c r="C263">
        <v>1982</v>
      </c>
      <c r="D263">
        <v>4</v>
      </c>
      <c r="E263" t="s">
        <v>300</v>
      </c>
      <c r="F263" s="1">
        <v>30017</v>
      </c>
      <c r="G263">
        <v>1</v>
      </c>
      <c r="H263">
        <v>1</v>
      </c>
      <c r="I263">
        <v>0</v>
      </c>
      <c r="J263">
        <v>1</v>
      </c>
    </row>
    <row r="264" spans="1:10" x14ac:dyDescent="0.3">
      <c r="A264">
        <v>263</v>
      </c>
      <c r="B264" t="s">
        <v>134</v>
      </c>
      <c r="C264">
        <v>1985</v>
      </c>
      <c r="D264">
        <v>2</v>
      </c>
      <c r="E264" t="s">
        <v>301</v>
      </c>
      <c r="F264" s="1">
        <v>31354</v>
      </c>
      <c r="G264">
        <v>2</v>
      </c>
      <c r="H264">
        <v>1</v>
      </c>
      <c r="I264">
        <v>0</v>
      </c>
      <c r="J264">
        <v>1</v>
      </c>
    </row>
    <row r="265" spans="1:10" x14ac:dyDescent="0.3">
      <c r="A265">
        <v>264</v>
      </c>
      <c r="B265" t="s">
        <v>134</v>
      </c>
      <c r="C265">
        <v>1990</v>
      </c>
      <c r="D265">
        <v>2</v>
      </c>
      <c r="E265" t="s">
        <v>302</v>
      </c>
      <c r="F265" s="1">
        <v>33188</v>
      </c>
      <c r="G265">
        <v>2</v>
      </c>
      <c r="H265">
        <v>1</v>
      </c>
      <c r="I265">
        <v>0</v>
      </c>
      <c r="J265">
        <v>1</v>
      </c>
    </row>
    <row r="266" spans="1:10" x14ac:dyDescent="0.3">
      <c r="A266">
        <v>265</v>
      </c>
      <c r="B266" t="s">
        <v>134</v>
      </c>
      <c r="C266">
        <v>1995</v>
      </c>
      <c r="D266">
        <v>2</v>
      </c>
      <c r="E266" t="s">
        <v>303</v>
      </c>
      <c r="F266" s="1">
        <v>35015</v>
      </c>
      <c r="G266">
        <v>2</v>
      </c>
      <c r="H266">
        <v>1</v>
      </c>
      <c r="I266">
        <v>0</v>
      </c>
      <c r="J266">
        <v>1</v>
      </c>
    </row>
    <row r="267" spans="1:10" x14ac:dyDescent="0.3">
      <c r="A267">
        <v>266</v>
      </c>
      <c r="B267" t="s">
        <v>134</v>
      </c>
      <c r="C267">
        <v>1999</v>
      </c>
      <c r="D267">
        <v>2</v>
      </c>
      <c r="E267" t="s">
        <v>304</v>
      </c>
      <c r="F267" s="1">
        <v>36471</v>
      </c>
      <c r="G267">
        <v>2</v>
      </c>
      <c r="H267">
        <v>1</v>
      </c>
      <c r="I267">
        <v>0</v>
      </c>
      <c r="J267">
        <v>1</v>
      </c>
    </row>
    <row r="268" spans="1:10" x14ac:dyDescent="0.3">
      <c r="A268">
        <v>267</v>
      </c>
      <c r="B268" t="s">
        <v>134</v>
      </c>
      <c r="C268">
        <v>2003</v>
      </c>
      <c r="D268">
        <v>2</v>
      </c>
      <c r="E268" t="s">
        <v>305</v>
      </c>
      <c r="F268" s="1">
        <v>37934</v>
      </c>
      <c r="G268">
        <v>2</v>
      </c>
      <c r="H268">
        <v>1</v>
      </c>
      <c r="I268">
        <v>0</v>
      </c>
      <c r="J268">
        <v>1</v>
      </c>
    </row>
    <row r="269" spans="1:10" x14ac:dyDescent="0.3">
      <c r="A269">
        <v>268</v>
      </c>
      <c r="B269" t="s">
        <v>134</v>
      </c>
      <c r="C269">
        <v>2007</v>
      </c>
      <c r="D269">
        <v>2</v>
      </c>
      <c r="E269" t="s">
        <v>306</v>
      </c>
      <c r="F269" s="1">
        <v>39334</v>
      </c>
      <c r="G269">
        <v>2</v>
      </c>
      <c r="H269">
        <v>1</v>
      </c>
      <c r="I269">
        <v>0</v>
      </c>
      <c r="J269">
        <v>1</v>
      </c>
    </row>
    <row r="270" spans="1:10" x14ac:dyDescent="0.3">
      <c r="A270">
        <v>269</v>
      </c>
      <c r="B270" t="s">
        <v>134</v>
      </c>
      <c r="C270">
        <v>2011</v>
      </c>
      <c r="D270">
        <v>2</v>
      </c>
      <c r="E270" t="s">
        <v>307</v>
      </c>
      <c r="F270" s="1">
        <v>40797</v>
      </c>
      <c r="G270">
        <v>2</v>
      </c>
      <c r="H270">
        <v>1</v>
      </c>
      <c r="I270">
        <v>0</v>
      </c>
      <c r="J270">
        <v>1</v>
      </c>
    </row>
    <row r="271" spans="1:10" x14ac:dyDescent="0.3">
      <c r="A271">
        <v>270</v>
      </c>
      <c r="B271" t="s">
        <v>134</v>
      </c>
      <c r="C271">
        <v>2015</v>
      </c>
      <c r="D271">
        <v>2</v>
      </c>
      <c r="E271" t="s">
        <v>308</v>
      </c>
      <c r="F271" s="1">
        <v>42253</v>
      </c>
      <c r="G271">
        <v>2</v>
      </c>
      <c r="H271">
        <v>1</v>
      </c>
      <c r="I271">
        <v>0</v>
      </c>
      <c r="J271">
        <v>1</v>
      </c>
    </row>
    <row r="272" spans="1:10" x14ac:dyDescent="0.3">
      <c r="A272">
        <v>271</v>
      </c>
      <c r="B272" t="s">
        <v>147</v>
      </c>
      <c r="C272">
        <v>1971</v>
      </c>
      <c r="D272">
        <v>2</v>
      </c>
      <c r="E272" t="s">
        <v>309</v>
      </c>
      <c r="F272" s="1">
        <v>26020</v>
      </c>
      <c r="G272">
        <v>1</v>
      </c>
      <c r="H272">
        <v>1</v>
      </c>
      <c r="I272">
        <v>0</v>
      </c>
      <c r="J272">
        <v>1</v>
      </c>
    </row>
    <row r="273" spans="1:10" x14ac:dyDescent="0.3">
      <c r="A273">
        <v>272</v>
      </c>
      <c r="B273" t="s">
        <v>147</v>
      </c>
      <c r="C273">
        <v>1985</v>
      </c>
      <c r="D273">
        <v>2</v>
      </c>
      <c r="E273" t="s">
        <v>310</v>
      </c>
      <c r="F273" s="1">
        <v>31375</v>
      </c>
      <c r="G273">
        <v>1</v>
      </c>
      <c r="H273">
        <v>1</v>
      </c>
      <c r="I273">
        <v>0</v>
      </c>
      <c r="J273">
        <v>1</v>
      </c>
    </row>
    <row r="274" spans="1:10" x14ac:dyDescent="0.3">
      <c r="A274">
        <v>273</v>
      </c>
      <c r="B274" t="s">
        <v>147</v>
      </c>
      <c r="C274">
        <v>1989</v>
      </c>
      <c r="D274">
        <v>2</v>
      </c>
      <c r="E274" t="s">
        <v>311</v>
      </c>
      <c r="F274" s="1">
        <v>32838</v>
      </c>
      <c r="G274">
        <v>1</v>
      </c>
      <c r="H274">
        <v>1</v>
      </c>
      <c r="I274">
        <v>0</v>
      </c>
      <c r="J274">
        <v>1</v>
      </c>
    </row>
    <row r="275" spans="1:10" x14ac:dyDescent="0.3">
      <c r="A275">
        <v>274</v>
      </c>
      <c r="B275" t="s">
        <v>147</v>
      </c>
      <c r="C275">
        <v>1993</v>
      </c>
      <c r="D275">
        <v>2</v>
      </c>
      <c r="E275" t="s">
        <v>312</v>
      </c>
      <c r="F275" s="1">
        <v>34301</v>
      </c>
      <c r="G275">
        <v>1</v>
      </c>
      <c r="H275">
        <v>1</v>
      </c>
      <c r="I275">
        <v>0</v>
      </c>
      <c r="J275">
        <v>1</v>
      </c>
    </row>
    <row r="276" spans="1:10" x14ac:dyDescent="0.3">
      <c r="A276">
        <v>275</v>
      </c>
      <c r="B276" t="s">
        <v>147</v>
      </c>
      <c r="C276">
        <v>1997</v>
      </c>
      <c r="D276">
        <v>2</v>
      </c>
      <c r="E276" t="s">
        <v>313</v>
      </c>
      <c r="F276" s="1">
        <v>35764</v>
      </c>
      <c r="G276">
        <v>1</v>
      </c>
      <c r="H276">
        <v>1</v>
      </c>
      <c r="I276">
        <v>0</v>
      </c>
      <c r="J276">
        <v>1</v>
      </c>
    </row>
    <row r="277" spans="1:10" x14ac:dyDescent="0.3">
      <c r="A277">
        <v>276</v>
      </c>
      <c r="B277" t="s">
        <v>147</v>
      </c>
      <c r="C277">
        <v>2001</v>
      </c>
      <c r="D277">
        <v>2</v>
      </c>
      <c r="E277" t="s">
        <v>314</v>
      </c>
      <c r="F277" s="1">
        <v>37220</v>
      </c>
      <c r="G277">
        <v>1</v>
      </c>
      <c r="H277">
        <v>1</v>
      </c>
      <c r="I277">
        <v>0</v>
      </c>
      <c r="J277">
        <v>1</v>
      </c>
    </row>
    <row r="278" spans="1:10" x14ac:dyDescent="0.3">
      <c r="A278">
        <v>277</v>
      </c>
      <c r="B278" t="s">
        <v>147</v>
      </c>
      <c r="C278">
        <v>2005</v>
      </c>
      <c r="D278">
        <v>2</v>
      </c>
      <c r="E278" t="s">
        <v>315</v>
      </c>
      <c r="F278" s="1">
        <v>38683</v>
      </c>
      <c r="G278">
        <v>1</v>
      </c>
      <c r="H278">
        <v>1</v>
      </c>
      <c r="I278">
        <v>0</v>
      </c>
      <c r="J278">
        <v>1</v>
      </c>
    </row>
    <row r="279" spans="1:10" x14ac:dyDescent="0.3">
      <c r="A279">
        <v>278</v>
      </c>
      <c r="B279" t="s">
        <v>147</v>
      </c>
      <c r="C279">
        <v>2009</v>
      </c>
      <c r="D279">
        <v>2</v>
      </c>
      <c r="E279" t="s">
        <v>316</v>
      </c>
      <c r="F279" s="1">
        <v>40146</v>
      </c>
      <c r="G279">
        <v>1</v>
      </c>
      <c r="H279">
        <v>1</v>
      </c>
      <c r="I279">
        <v>0</v>
      </c>
      <c r="J279">
        <v>1</v>
      </c>
    </row>
    <row r="280" spans="1:10" x14ac:dyDescent="0.3">
      <c r="A280">
        <v>279</v>
      </c>
      <c r="B280" t="s">
        <v>147</v>
      </c>
      <c r="C280">
        <v>2013</v>
      </c>
      <c r="D280">
        <v>2</v>
      </c>
      <c r="E280" t="s">
        <v>317</v>
      </c>
      <c r="F280" s="1">
        <v>41602</v>
      </c>
      <c r="G280">
        <v>1</v>
      </c>
      <c r="H280">
        <v>1</v>
      </c>
      <c r="I280">
        <v>0</v>
      </c>
      <c r="J280">
        <v>1</v>
      </c>
    </row>
    <row r="281" spans="1:10" x14ac:dyDescent="0.3">
      <c r="A281">
        <v>280</v>
      </c>
      <c r="B281" t="s">
        <v>157</v>
      </c>
      <c r="C281">
        <v>2000</v>
      </c>
      <c r="D281">
        <v>2</v>
      </c>
      <c r="E281" t="s">
        <v>318</v>
      </c>
      <c r="F281" s="1">
        <v>36709</v>
      </c>
      <c r="G281">
        <v>1</v>
      </c>
      <c r="H281">
        <v>1</v>
      </c>
      <c r="I281">
        <v>0</v>
      </c>
      <c r="J281">
        <v>1</v>
      </c>
    </row>
    <row r="282" spans="1:10" x14ac:dyDescent="0.3">
      <c r="A282">
        <v>281</v>
      </c>
      <c r="B282" t="s">
        <v>157</v>
      </c>
      <c r="C282">
        <v>2006</v>
      </c>
      <c r="D282">
        <v>2</v>
      </c>
      <c r="E282" t="s">
        <v>319</v>
      </c>
      <c r="F282" s="1">
        <v>38900</v>
      </c>
      <c r="G282">
        <v>1</v>
      </c>
      <c r="H282">
        <v>1</v>
      </c>
      <c r="I282">
        <v>0</v>
      </c>
      <c r="J282">
        <v>1</v>
      </c>
    </row>
    <row r="283" spans="1:10" x14ac:dyDescent="0.3">
      <c r="A283">
        <v>282</v>
      </c>
      <c r="B283" t="s">
        <v>157</v>
      </c>
      <c r="C283">
        <v>2012</v>
      </c>
      <c r="D283">
        <v>2</v>
      </c>
      <c r="E283" t="s">
        <v>320</v>
      </c>
      <c r="F283" s="1">
        <v>41091</v>
      </c>
      <c r="G283">
        <v>1</v>
      </c>
      <c r="H283">
        <v>1</v>
      </c>
      <c r="I283">
        <v>0</v>
      </c>
      <c r="J283">
        <v>1</v>
      </c>
    </row>
    <row r="284" spans="1:10" x14ac:dyDescent="0.3">
      <c r="A284">
        <v>283</v>
      </c>
      <c r="B284" t="s">
        <v>165</v>
      </c>
      <c r="C284">
        <v>1984</v>
      </c>
      <c r="D284">
        <v>2</v>
      </c>
      <c r="E284" t="s">
        <v>321</v>
      </c>
      <c r="F284" s="1">
        <v>30990</v>
      </c>
      <c r="G284">
        <v>1</v>
      </c>
      <c r="H284">
        <v>1</v>
      </c>
      <c r="I284">
        <v>0</v>
      </c>
      <c r="J284">
        <v>1</v>
      </c>
    </row>
    <row r="285" spans="1:10" x14ac:dyDescent="0.3">
      <c r="A285">
        <v>284</v>
      </c>
      <c r="B285" t="s">
        <v>165</v>
      </c>
      <c r="C285">
        <v>1990</v>
      </c>
      <c r="D285">
        <v>2</v>
      </c>
      <c r="E285" t="s">
        <v>322</v>
      </c>
      <c r="F285" s="1">
        <v>32929</v>
      </c>
      <c r="G285">
        <v>1</v>
      </c>
      <c r="H285">
        <v>1</v>
      </c>
      <c r="I285">
        <v>0</v>
      </c>
      <c r="J285">
        <v>1</v>
      </c>
    </row>
    <row r="286" spans="1:10" x14ac:dyDescent="0.3">
      <c r="A286">
        <v>285</v>
      </c>
      <c r="B286" t="s">
        <v>165</v>
      </c>
      <c r="C286">
        <v>1996</v>
      </c>
      <c r="D286">
        <v>2</v>
      </c>
      <c r="E286" t="s">
        <v>323</v>
      </c>
      <c r="F286" s="1">
        <v>35358</v>
      </c>
      <c r="G286">
        <v>2</v>
      </c>
      <c r="H286">
        <v>1</v>
      </c>
      <c r="I286">
        <v>0</v>
      </c>
      <c r="J286">
        <v>1</v>
      </c>
    </row>
    <row r="287" spans="1:10" x14ac:dyDescent="0.3">
      <c r="A287">
        <v>286</v>
      </c>
      <c r="B287" t="s">
        <v>165</v>
      </c>
      <c r="C287">
        <v>2001</v>
      </c>
      <c r="D287">
        <v>2</v>
      </c>
      <c r="E287" t="s">
        <v>324</v>
      </c>
      <c r="F287" s="1">
        <v>37199</v>
      </c>
      <c r="G287">
        <v>2</v>
      </c>
      <c r="H287">
        <v>1</v>
      </c>
      <c r="I287">
        <v>0</v>
      </c>
      <c r="J287">
        <v>1</v>
      </c>
    </row>
    <row r="288" spans="1:10" x14ac:dyDescent="0.3">
      <c r="A288">
        <v>287</v>
      </c>
      <c r="B288" t="s">
        <v>165</v>
      </c>
      <c r="C288">
        <v>2006</v>
      </c>
      <c r="D288">
        <v>2</v>
      </c>
      <c r="E288" t="s">
        <v>325</v>
      </c>
      <c r="F288" s="1">
        <v>39026</v>
      </c>
      <c r="G288">
        <v>2</v>
      </c>
      <c r="H288">
        <v>1</v>
      </c>
      <c r="I288">
        <v>0</v>
      </c>
      <c r="J288">
        <v>1</v>
      </c>
    </row>
    <row r="289" spans="1:10" x14ac:dyDescent="0.3">
      <c r="A289">
        <v>288</v>
      </c>
      <c r="B289" t="s">
        <v>165</v>
      </c>
      <c r="C289">
        <v>2011</v>
      </c>
      <c r="D289">
        <v>2</v>
      </c>
      <c r="E289" t="s">
        <v>326</v>
      </c>
      <c r="F289" s="1">
        <v>40853</v>
      </c>
      <c r="G289">
        <v>2</v>
      </c>
      <c r="H289">
        <v>1</v>
      </c>
      <c r="I289">
        <v>0</v>
      </c>
      <c r="J289">
        <v>1</v>
      </c>
    </row>
    <row r="290" spans="1:10" x14ac:dyDescent="0.3">
      <c r="A290">
        <v>289</v>
      </c>
      <c r="B290" t="s">
        <v>171</v>
      </c>
      <c r="C290">
        <v>1989</v>
      </c>
      <c r="D290">
        <v>2</v>
      </c>
      <c r="E290" t="s">
        <v>327</v>
      </c>
      <c r="F290" s="1">
        <v>32635</v>
      </c>
      <c r="G290">
        <v>1</v>
      </c>
      <c r="H290">
        <v>1</v>
      </c>
      <c r="I290">
        <v>0</v>
      </c>
      <c r="J290">
        <v>1</v>
      </c>
    </row>
    <row r="291" spans="1:10" x14ac:dyDescent="0.3">
      <c r="A291">
        <v>290</v>
      </c>
      <c r="B291" t="s">
        <v>171</v>
      </c>
      <c r="C291">
        <v>1994</v>
      </c>
      <c r="D291">
        <v>2</v>
      </c>
      <c r="E291" t="s">
        <v>328</v>
      </c>
      <c r="F291" s="1">
        <v>34462</v>
      </c>
      <c r="G291">
        <v>1</v>
      </c>
      <c r="H291">
        <v>1</v>
      </c>
      <c r="I291">
        <v>0</v>
      </c>
      <c r="J291">
        <v>1</v>
      </c>
    </row>
    <row r="292" spans="1:10" x14ac:dyDescent="0.3">
      <c r="A292">
        <v>291</v>
      </c>
      <c r="B292" t="s">
        <v>171</v>
      </c>
      <c r="C292">
        <v>1999</v>
      </c>
      <c r="D292">
        <v>2</v>
      </c>
      <c r="E292" t="s">
        <v>329</v>
      </c>
      <c r="F292" s="1">
        <v>36282</v>
      </c>
      <c r="G292">
        <v>1</v>
      </c>
      <c r="H292">
        <v>1</v>
      </c>
      <c r="I292">
        <v>0</v>
      </c>
      <c r="J292">
        <v>1</v>
      </c>
    </row>
    <row r="293" spans="1:10" x14ac:dyDescent="0.3">
      <c r="A293">
        <v>292</v>
      </c>
      <c r="B293" t="s">
        <v>171</v>
      </c>
      <c r="C293">
        <v>2004</v>
      </c>
      <c r="D293">
        <v>2</v>
      </c>
      <c r="E293" t="s">
        <v>330</v>
      </c>
      <c r="F293" s="1">
        <v>38109</v>
      </c>
      <c r="G293">
        <v>1</v>
      </c>
      <c r="H293">
        <v>1</v>
      </c>
      <c r="I293">
        <v>0</v>
      </c>
      <c r="J293">
        <v>1</v>
      </c>
    </row>
    <row r="294" spans="1:10" x14ac:dyDescent="0.3">
      <c r="A294">
        <v>293</v>
      </c>
      <c r="B294" t="s">
        <v>171</v>
      </c>
      <c r="C294">
        <v>2009</v>
      </c>
      <c r="D294">
        <v>2</v>
      </c>
      <c r="E294" t="s">
        <v>331</v>
      </c>
      <c r="F294" s="1">
        <v>39936</v>
      </c>
      <c r="G294">
        <v>1</v>
      </c>
      <c r="H294">
        <v>1</v>
      </c>
      <c r="I294">
        <v>0</v>
      </c>
      <c r="J294">
        <v>1</v>
      </c>
    </row>
    <row r="295" spans="1:10" x14ac:dyDescent="0.3">
      <c r="A295">
        <v>294</v>
      </c>
      <c r="B295" t="s">
        <v>171</v>
      </c>
      <c r="C295">
        <v>2014</v>
      </c>
      <c r="D295">
        <v>2</v>
      </c>
      <c r="E295" t="s">
        <v>332</v>
      </c>
      <c r="F295" s="2">
        <v>42494</v>
      </c>
      <c r="G295">
        <v>2014</v>
      </c>
      <c r="H295">
        <v>1</v>
      </c>
      <c r="I295">
        <v>1</v>
      </c>
      <c r="J295">
        <v>1</v>
      </c>
    </row>
    <row r="296" spans="1:10" x14ac:dyDescent="0.3">
      <c r="A296">
        <v>295</v>
      </c>
      <c r="B296" t="s">
        <v>178</v>
      </c>
      <c r="C296">
        <v>1989</v>
      </c>
      <c r="D296">
        <v>2</v>
      </c>
      <c r="E296" t="s">
        <v>334</v>
      </c>
      <c r="F296" s="1">
        <v>32629</v>
      </c>
      <c r="G296">
        <v>1</v>
      </c>
      <c r="H296">
        <v>1</v>
      </c>
      <c r="I296">
        <v>0</v>
      </c>
      <c r="J296">
        <v>1</v>
      </c>
    </row>
    <row r="297" spans="1:10" x14ac:dyDescent="0.3">
      <c r="A297">
        <v>296</v>
      </c>
      <c r="B297" t="s">
        <v>178</v>
      </c>
      <c r="C297">
        <v>1993</v>
      </c>
      <c r="D297">
        <v>2</v>
      </c>
      <c r="E297" t="s">
        <v>335</v>
      </c>
      <c r="F297" s="1">
        <v>34098</v>
      </c>
      <c r="G297">
        <v>1</v>
      </c>
      <c r="H297">
        <v>1</v>
      </c>
      <c r="I297">
        <v>0</v>
      </c>
      <c r="J297">
        <v>1</v>
      </c>
    </row>
    <row r="298" spans="1:10" x14ac:dyDescent="0.3">
      <c r="A298">
        <v>297</v>
      </c>
      <c r="B298" t="s">
        <v>178</v>
      </c>
      <c r="C298">
        <v>1998</v>
      </c>
      <c r="D298">
        <v>2</v>
      </c>
      <c r="E298" t="s">
        <v>336</v>
      </c>
      <c r="F298" s="1">
        <v>35925</v>
      </c>
      <c r="G298">
        <v>1</v>
      </c>
      <c r="H298">
        <v>1</v>
      </c>
      <c r="I298">
        <v>0</v>
      </c>
      <c r="J298">
        <v>1</v>
      </c>
    </row>
    <row r="299" spans="1:10" x14ac:dyDescent="0.3">
      <c r="A299">
        <v>298</v>
      </c>
      <c r="B299" t="s">
        <v>178</v>
      </c>
      <c r="C299">
        <v>2003</v>
      </c>
      <c r="D299">
        <v>2</v>
      </c>
      <c r="E299" t="s">
        <v>337</v>
      </c>
      <c r="F299" s="1">
        <v>37738</v>
      </c>
      <c r="G299">
        <v>1</v>
      </c>
      <c r="H299">
        <v>1</v>
      </c>
      <c r="I299">
        <v>0</v>
      </c>
      <c r="J299">
        <v>1</v>
      </c>
    </row>
    <row r="300" spans="1:10" x14ac:dyDescent="0.3">
      <c r="A300">
        <v>299</v>
      </c>
      <c r="B300" t="s">
        <v>178</v>
      </c>
      <c r="C300">
        <v>2008</v>
      </c>
      <c r="D300">
        <v>2</v>
      </c>
      <c r="E300" t="s">
        <v>338</v>
      </c>
      <c r="F300" s="1">
        <v>39558</v>
      </c>
      <c r="G300">
        <v>1</v>
      </c>
      <c r="H300">
        <v>1</v>
      </c>
      <c r="I300">
        <v>0</v>
      </c>
      <c r="J300">
        <v>1</v>
      </c>
    </row>
    <row r="301" spans="1:10" x14ac:dyDescent="0.3">
      <c r="A301">
        <v>300</v>
      </c>
      <c r="B301" t="s">
        <v>178</v>
      </c>
      <c r="C301">
        <v>2013</v>
      </c>
      <c r="D301">
        <v>2</v>
      </c>
      <c r="E301" t="s">
        <v>339</v>
      </c>
      <c r="F301" s="1">
        <v>41385</v>
      </c>
      <c r="G301">
        <v>1</v>
      </c>
      <c r="H301">
        <v>1</v>
      </c>
      <c r="I301">
        <v>0</v>
      </c>
      <c r="J301">
        <v>1</v>
      </c>
    </row>
    <row r="302" spans="1:10" x14ac:dyDescent="0.3">
      <c r="A302">
        <v>301</v>
      </c>
      <c r="B302" t="s">
        <v>185</v>
      </c>
      <c r="C302">
        <v>1980</v>
      </c>
      <c r="D302">
        <v>2</v>
      </c>
      <c r="E302" t="s">
        <v>340</v>
      </c>
      <c r="F302" s="1">
        <v>29359</v>
      </c>
      <c r="G302">
        <v>1</v>
      </c>
      <c r="H302">
        <v>1</v>
      </c>
      <c r="I302">
        <v>0</v>
      </c>
      <c r="J302">
        <v>1</v>
      </c>
    </row>
    <row r="303" spans="1:10" x14ac:dyDescent="0.3">
      <c r="A303">
        <v>302</v>
      </c>
      <c r="B303" t="s">
        <v>185</v>
      </c>
      <c r="C303">
        <v>1985</v>
      </c>
      <c r="D303">
        <v>2</v>
      </c>
      <c r="E303" t="s">
        <v>341</v>
      </c>
      <c r="F303" s="1">
        <v>31151</v>
      </c>
      <c r="G303">
        <v>2</v>
      </c>
      <c r="H303">
        <v>1</v>
      </c>
      <c r="I303">
        <v>0</v>
      </c>
      <c r="J303">
        <v>1</v>
      </c>
    </row>
    <row r="304" spans="1:10" x14ac:dyDescent="0.3">
      <c r="A304">
        <v>303</v>
      </c>
      <c r="B304" t="s">
        <v>185</v>
      </c>
      <c r="C304">
        <v>1990</v>
      </c>
      <c r="D304">
        <v>3</v>
      </c>
      <c r="E304" t="s">
        <v>342</v>
      </c>
      <c r="F304" s="1">
        <v>33034</v>
      </c>
      <c r="G304">
        <v>2</v>
      </c>
      <c r="H304">
        <v>1</v>
      </c>
      <c r="I304">
        <v>0</v>
      </c>
      <c r="J304">
        <v>1</v>
      </c>
    </row>
    <row r="305" spans="1:10" x14ac:dyDescent="0.3">
      <c r="A305">
        <v>304</v>
      </c>
      <c r="B305" t="s">
        <v>185</v>
      </c>
      <c r="C305">
        <v>2001</v>
      </c>
      <c r="D305">
        <v>2</v>
      </c>
      <c r="E305" t="s">
        <v>343</v>
      </c>
      <c r="F305" s="1">
        <v>36989</v>
      </c>
      <c r="G305">
        <v>2</v>
      </c>
      <c r="H305">
        <v>1</v>
      </c>
      <c r="I305">
        <v>0</v>
      </c>
      <c r="J305">
        <v>1</v>
      </c>
    </row>
    <row r="306" spans="1:10" x14ac:dyDescent="0.3">
      <c r="A306">
        <v>305</v>
      </c>
      <c r="B306" t="s">
        <v>185</v>
      </c>
      <c r="C306">
        <v>2006</v>
      </c>
      <c r="D306">
        <v>2</v>
      </c>
      <c r="E306" t="s">
        <v>344</v>
      </c>
      <c r="F306" s="1">
        <v>38816</v>
      </c>
      <c r="G306">
        <v>2</v>
      </c>
      <c r="H306">
        <v>1</v>
      </c>
      <c r="I306">
        <v>0</v>
      </c>
      <c r="J306">
        <v>1</v>
      </c>
    </row>
    <row r="307" spans="1:10" x14ac:dyDescent="0.3">
      <c r="A307">
        <v>306</v>
      </c>
      <c r="B307" t="s">
        <v>185</v>
      </c>
      <c r="C307">
        <v>2011</v>
      </c>
      <c r="D307">
        <v>2</v>
      </c>
      <c r="E307" t="s">
        <v>345</v>
      </c>
      <c r="F307" s="1">
        <v>40643</v>
      </c>
      <c r="G307">
        <v>2</v>
      </c>
      <c r="H307">
        <v>1</v>
      </c>
      <c r="I307">
        <v>0</v>
      </c>
      <c r="J307">
        <v>1</v>
      </c>
    </row>
    <row r="308" spans="1:10" x14ac:dyDescent="0.3">
      <c r="A308">
        <v>307</v>
      </c>
      <c r="B308" t="s">
        <v>192</v>
      </c>
      <c r="C308">
        <v>1971</v>
      </c>
      <c r="D308">
        <v>2</v>
      </c>
      <c r="E308" t="s">
        <v>346</v>
      </c>
      <c r="F308" s="1">
        <v>26265</v>
      </c>
      <c r="G308">
        <v>1</v>
      </c>
      <c r="H308">
        <v>1</v>
      </c>
      <c r="I308">
        <v>0</v>
      </c>
      <c r="J308">
        <v>1</v>
      </c>
    </row>
    <row r="309" spans="1:10" x14ac:dyDescent="0.3">
      <c r="A309">
        <v>308</v>
      </c>
      <c r="B309" t="s">
        <v>192</v>
      </c>
      <c r="C309">
        <v>1984</v>
      </c>
      <c r="D309">
        <v>2</v>
      </c>
      <c r="E309" t="s">
        <v>347</v>
      </c>
      <c r="F309" s="1">
        <v>31011</v>
      </c>
      <c r="G309">
        <v>1</v>
      </c>
      <c r="H309">
        <v>1</v>
      </c>
      <c r="I309">
        <v>0</v>
      </c>
      <c r="J309">
        <v>1</v>
      </c>
    </row>
    <row r="310" spans="1:10" x14ac:dyDescent="0.3">
      <c r="A310">
        <v>309</v>
      </c>
      <c r="B310" t="s">
        <v>192</v>
      </c>
      <c r="C310">
        <v>1989</v>
      </c>
      <c r="D310">
        <v>2</v>
      </c>
      <c r="E310" t="s">
        <v>348</v>
      </c>
      <c r="F310" s="1">
        <v>32838</v>
      </c>
      <c r="G310">
        <v>1</v>
      </c>
      <c r="H310">
        <v>1</v>
      </c>
      <c r="I310">
        <v>0</v>
      </c>
      <c r="J310">
        <v>1</v>
      </c>
    </row>
    <row r="311" spans="1:10" x14ac:dyDescent="0.3">
      <c r="A311">
        <v>310</v>
      </c>
      <c r="B311" t="s">
        <v>192</v>
      </c>
      <c r="C311">
        <v>1994</v>
      </c>
      <c r="D311">
        <v>2</v>
      </c>
      <c r="E311" t="s">
        <v>349</v>
      </c>
      <c r="F311" s="1">
        <v>34665</v>
      </c>
      <c r="G311">
        <v>2</v>
      </c>
      <c r="H311">
        <v>1</v>
      </c>
      <c r="I311">
        <v>0</v>
      </c>
      <c r="J311">
        <v>1</v>
      </c>
    </row>
    <row r="312" spans="1:10" x14ac:dyDescent="0.3">
      <c r="A312">
        <v>311</v>
      </c>
      <c r="B312" t="s">
        <v>192</v>
      </c>
      <c r="C312">
        <v>1999</v>
      </c>
      <c r="D312">
        <v>2</v>
      </c>
      <c r="E312" t="s">
        <v>350</v>
      </c>
      <c r="F312" s="1">
        <v>36464</v>
      </c>
      <c r="G312">
        <v>2</v>
      </c>
      <c r="H312">
        <v>1</v>
      </c>
      <c r="I312">
        <v>0</v>
      </c>
      <c r="J312">
        <v>1</v>
      </c>
    </row>
    <row r="313" spans="1:10" x14ac:dyDescent="0.3">
      <c r="A313">
        <v>312</v>
      </c>
      <c r="B313" t="s">
        <v>192</v>
      </c>
      <c r="C313">
        <v>2004</v>
      </c>
      <c r="D313">
        <v>2</v>
      </c>
      <c r="E313" t="s">
        <v>351</v>
      </c>
      <c r="F313" s="1">
        <v>38291</v>
      </c>
      <c r="G313">
        <v>2</v>
      </c>
      <c r="H313">
        <v>1</v>
      </c>
      <c r="I313">
        <v>0</v>
      </c>
      <c r="J313">
        <v>1</v>
      </c>
    </row>
    <row r="314" spans="1:10" x14ac:dyDescent="0.3">
      <c r="A314">
        <v>313</v>
      </c>
      <c r="B314" t="s">
        <v>192</v>
      </c>
      <c r="C314">
        <v>2009</v>
      </c>
      <c r="D314">
        <v>2</v>
      </c>
      <c r="E314" t="s">
        <v>352</v>
      </c>
      <c r="F314" s="1">
        <v>40111</v>
      </c>
      <c r="G314">
        <v>2</v>
      </c>
      <c r="H314">
        <v>1</v>
      </c>
      <c r="I314">
        <v>0</v>
      </c>
      <c r="J314">
        <v>1</v>
      </c>
    </row>
    <row r="315" spans="1:10" x14ac:dyDescent="0.3">
      <c r="A315">
        <v>314</v>
      </c>
      <c r="B315" t="s">
        <v>192</v>
      </c>
      <c r="C315">
        <v>2014</v>
      </c>
      <c r="D315">
        <v>2</v>
      </c>
      <c r="E315" t="s">
        <v>353</v>
      </c>
      <c r="F315" s="1">
        <v>41938</v>
      </c>
      <c r="G315">
        <v>2</v>
      </c>
      <c r="H315">
        <v>1</v>
      </c>
      <c r="I315">
        <v>0</v>
      </c>
      <c r="J315">
        <v>1</v>
      </c>
    </row>
    <row r="316" spans="1:10" x14ac:dyDescent="0.3">
      <c r="A316">
        <v>315</v>
      </c>
      <c r="B316" t="s">
        <v>201</v>
      </c>
      <c r="C316">
        <v>1973</v>
      </c>
      <c r="D316">
        <v>2</v>
      </c>
      <c r="E316" t="s">
        <v>354</v>
      </c>
      <c r="F316" s="1">
        <v>27007</v>
      </c>
      <c r="G316">
        <v>1</v>
      </c>
      <c r="H316">
        <v>1</v>
      </c>
      <c r="I316">
        <v>0</v>
      </c>
      <c r="J316">
        <v>1</v>
      </c>
    </row>
    <row r="317" spans="1:10" x14ac:dyDescent="0.3">
      <c r="A317">
        <v>316</v>
      </c>
      <c r="B317" t="s">
        <v>201</v>
      </c>
      <c r="C317">
        <v>1978</v>
      </c>
      <c r="D317">
        <v>2</v>
      </c>
      <c r="E317" t="s">
        <v>355</v>
      </c>
      <c r="F317" s="1">
        <v>28827</v>
      </c>
      <c r="G317">
        <v>1</v>
      </c>
      <c r="H317">
        <v>1</v>
      </c>
      <c r="I317">
        <v>0</v>
      </c>
      <c r="J317">
        <v>1</v>
      </c>
    </row>
    <row r="318" spans="1:10" x14ac:dyDescent="0.3">
      <c r="A318">
        <v>317</v>
      </c>
      <c r="B318" t="s">
        <v>201</v>
      </c>
      <c r="C318">
        <v>1983</v>
      </c>
      <c r="D318">
        <v>2</v>
      </c>
      <c r="E318" t="s">
        <v>356</v>
      </c>
      <c r="F318" s="1">
        <v>30654</v>
      </c>
      <c r="G318">
        <v>1</v>
      </c>
      <c r="H318">
        <v>1</v>
      </c>
      <c r="I318">
        <v>0</v>
      </c>
      <c r="J318">
        <v>1</v>
      </c>
    </row>
    <row r="319" spans="1:10" x14ac:dyDescent="0.3">
      <c r="A319">
        <v>318</v>
      </c>
      <c r="B319" t="s">
        <v>201</v>
      </c>
      <c r="C319">
        <v>1988</v>
      </c>
      <c r="D319">
        <v>2</v>
      </c>
      <c r="E319" t="s">
        <v>357</v>
      </c>
      <c r="F319" s="1">
        <v>32481</v>
      </c>
      <c r="G319">
        <v>1</v>
      </c>
      <c r="H319">
        <v>1</v>
      </c>
      <c r="I319">
        <v>0</v>
      </c>
      <c r="J319">
        <v>1</v>
      </c>
    </row>
    <row r="320" spans="1:10" x14ac:dyDescent="0.3">
      <c r="A320">
        <v>319</v>
      </c>
      <c r="B320" t="s">
        <v>201</v>
      </c>
      <c r="C320">
        <v>1993</v>
      </c>
      <c r="D320">
        <v>2</v>
      </c>
      <c r="E320" t="s">
        <v>358</v>
      </c>
      <c r="F320" s="1">
        <v>34308</v>
      </c>
      <c r="G320">
        <v>1</v>
      </c>
      <c r="H320">
        <v>1</v>
      </c>
      <c r="I320">
        <v>0</v>
      </c>
      <c r="J320">
        <v>1</v>
      </c>
    </row>
    <row r="321" spans="1:36" x14ac:dyDescent="0.3">
      <c r="A321">
        <v>320</v>
      </c>
      <c r="B321" t="s">
        <v>201</v>
      </c>
      <c r="C321">
        <v>1998</v>
      </c>
      <c r="D321">
        <v>2</v>
      </c>
      <c r="E321" t="s">
        <v>359</v>
      </c>
      <c r="F321" s="1">
        <v>36135</v>
      </c>
      <c r="G321">
        <v>1</v>
      </c>
      <c r="H321">
        <v>1</v>
      </c>
      <c r="I321">
        <v>0</v>
      </c>
      <c r="J321">
        <v>1</v>
      </c>
    </row>
    <row r="322" spans="1:36" x14ac:dyDescent="0.3">
      <c r="A322">
        <v>321</v>
      </c>
      <c r="B322" t="s">
        <v>201</v>
      </c>
      <c r="C322">
        <v>2000</v>
      </c>
      <c r="D322">
        <v>2</v>
      </c>
      <c r="E322" t="s">
        <v>360</v>
      </c>
      <c r="F322" s="1">
        <v>36737</v>
      </c>
      <c r="G322">
        <v>1</v>
      </c>
      <c r="H322">
        <v>1</v>
      </c>
      <c r="I322">
        <v>0</v>
      </c>
      <c r="J322">
        <v>1</v>
      </c>
    </row>
    <row r="323" spans="1:36" x14ac:dyDescent="0.3">
      <c r="A323">
        <v>322</v>
      </c>
      <c r="B323" t="s">
        <v>201</v>
      </c>
      <c r="C323">
        <v>2006</v>
      </c>
      <c r="D323">
        <v>2</v>
      </c>
      <c r="E323" t="s">
        <v>361</v>
      </c>
      <c r="F323" s="1">
        <v>39054</v>
      </c>
      <c r="G323">
        <v>1</v>
      </c>
      <c r="H323">
        <v>1</v>
      </c>
      <c r="I323">
        <v>0</v>
      </c>
      <c r="J323">
        <v>1</v>
      </c>
    </row>
    <row r="324" spans="1:36" x14ac:dyDescent="0.3">
      <c r="A324">
        <v>323</v>
      </c>
      <c r="B324" t="s">
        <v>201</v>
      </c>
      <c r="C324">
        <v>2012</v>
      </c>
      <c r="D324">
        <v>2</v>
      </c>
      <c r="E324" t="s">
        <v>362</v>
      </c>
      <c r="F324" s="1">
        <v>41209</v>
      </c>
      <c r="G324">
        <v>1</v>
      </c>
      <c r="H324">
        <v>1</v>
      </c>
      <c r="I324">
        <v>0</v>
      </c>
      <c r="J324">
        <v>1</v>
      </c>
    </row>
    <row r="325" spans="1:36" x14ac:dyDescent="0.3">
      <c r="A325">
        <v>324</v>
      </c>
      <c r="B325" t="s">
        <v>201</v>
      </c>
      <c r="C325">
        <v>2013</v>
      </c>
      <c r="D325">
        <v>2</v>
      </c>
      <c r="E325" t="s">
        <v>363</v>
      </c>
      <c r="F325" s="1">
        <v>41378</v>
      </c>
      <c r="G325">
        <v>1</v>
      </c>
      <c r="H325">
        <v>1</v>
      </c>
      <c r="I325">
        <v>0</v>
      </c>
      <c r="J325">
        <v>1</v>
      </c>
    </row>
    <row r="326" spans="1:36" x14ac:dyDescent="0.3">
      <c r="A326">
        <v>325</v>
      </c>
      <c r="B326" t="s">
        <v>19</v>
      </c>
      <c r="C326">
        <v>1973</v>
      </c>
      <c r="D326">
        <v>2</v>
      </c>
      <c r="E326" t="s">
        <v>364</v>
      </c>
      <c r="F326" s="1">
        <v>26734</v>
      </c>
      <c r="G326">
        <v>1</v>
      </c>
      <c r="H326">
        <v>0</v>
      </c>
      <c r="I326">
        <v>1</v>
      </c>
      <c r="J326" t="s">
        <v>70</v>
      </c>
    </row>
    <row r="327" spans="1:36" x14ac:dyDescent="0.3">
      <c r="A327">
        <v>326</v>
      </c>
      <c r="B327" t="s">
        <v>19</v>
      </c>
      <c r="C327">
        <v>1983</v>
      </c>
      <c r="D327">
        <v>2</v>
      </c>
      <c r="E327" t="s">
        <v>365</v>
      </c>
      <c r="F327" s="1">
        <v>30619</v>
      </c>
      <c r="G327">
        <v>1</v>
      </c>
      <c r="H327">
        <v>0</v>
      </c>
      <c r="I327">
        <v>1</v>
      </c>
      <c r="J327" t="s">
        <v>70</v>
      </c>
    </row>
    <row r="328" spans="1:36" x14ac:dyDescent="0.3">
      <c r="A328">
        <v>327</v>
      </c>
      <c r="B328" t="s">
        <v>19</v>
      </c>
      <c r="C328">
        <v>1985</v>
      </c>
      <c r="D328">
        <v>2</v>
      </c>
      <c r="E328" t="s">
        <v>366</v>
      </c>
      <c r="F328" s="1">
        <v>31354</v>
      </c>
      <c r="G328">
        <v>1</v>
      </c>
      <c r="H328">
        <v>0</v>
      </c>
      <c r="I328">
        <v>1</v>
      </c>
      <c r="J328" t="s">
        <v>70</v>
      </c>
    </row>
    <row r="329" spans="1:36" x14ac:dyDescent="0.3">
      <c r="A329">
        <v>328</v>
      </c>
      <c r="B329" t="s">
        <v>19</v>
      </c>
      <c r="C329">
        <v>1987</v>
      </c>
      <c r="D329">
        <v>2</v>
      </c>
      <c r="E329" t="s">
        <v>367</v>
      </c>
      <c r="F329" s="1">
        <v>32026</v>
      </c>
      <c r="G329">
        <v>1</v>
      </c>
      <c r="H329">
        <v>0</v>
      </c>
      <c r="I329">
        <v>1</v>
      </c>
      <c r="J329" t="s">
        <v>70</v>
      </c>
    </row>
    <row r="330" spans="1:36" x14ac:dyDescent="0.3">
      <c r="A330">
        <v>329</v>
      </c>
      <c r="B330" t="s">
        <v>19</v>
      </c>
      <c r="C330">
        <v>1989</v>
      </c>
      <c r="D330">
        <v>2</v>
      </c>
      <c r="E330" t="s">
        <v>368</v>
      </c>
      <c r="F330" s="1">
        <v>32642</v>
      </c>
      <c r="G330">
        <v>1</v>
      </c>
      <c r="H330">
        <v>0</v>
      </c>
      <c r="I330">
        <v>1</v>
      </c>
      <c r="J330" t="s">
        <v>70</v>
      </c>
    </row>
    <row r="331" spans="1:36" x14ac:dyDescent="0.3">
      <c r="A331">
        <v>330</v>
      </c>
      <c r="B331" t="s">
        <v>19</v>
      </c>
      <c r="C331">
        <v>1991</v>
      </c>
      <c r="D331">
        <v>2</v>
      </c>
      <c r="E331" t="s">
        <v>369</v>
      </c>
      <c r="F331" s="1">
        <v>33538</v>
      </c>
      <c r="G331">
        <v>1</v>
      </c>
      <c r="H331">
        <v>0</v>
      </c>
      <c r="I331">
        <v>1</v>
      </c>
      <c r="J331" t="s">
        <v>70</v>
      </c>
    </row>
    <row r="332" spans="1:36" x14ac:dyDescent="0.3">
      <c r="A332">
        <v>331</v>
      </c>
      <c r="B332" t="s">
        <v>19</v>
      </c>
      <c r="C332">
        <v>1993</v>
      </c>
      <c r="D332">
        <v>2</v>
      </c>
      <c r="E332" t="s">
        <v>370</v>
      </c>
      <c r="F332" s="1">
        <v>34245</v>
      </c>
      <c r="G332">
        <v>1</v>
      </c>
      <c r="H332">
        <v>0</v>
      </c>
      <c r="I332">
        <v>1</v>
      </c>
      <c r="J332" t="s">
        <v>70</v>
      </c>
    </row>
    <row r="333" spans="1:36" x14ac:dyDescent="0.3">
      <c r="A333">
        <v>332</v>
      </c>
      <c r="B333" t="s">
        <v>19</v>
      </c>
      <c r="C333">
        <v>1995</v>
      </c>
      <c r="D333">
        <v>2</v>
      </c>
      <c r="E333" t="s">
        <v>371</v>
      </c>
      <c r="F333" s="1">
        <v>34833</v>
      </c>
      <c r="G333">
        <v>1</v>
      </c>
      <c r="H333">
        <v>0</v>
      </c>
      <c r="I333">
        <v>1</v>
      </c>
      <c r="J333" t="s">
        <v>70</v>
      </c>
    </row>
    <row r="334" spans="1:36" x14ac:dyDescent="0.3">
      <c r="A334">
        <v>333</v>
      </c>
      <c r="B334" t="s">
        <v>19</v>
      </c>
      <c r="C334">
        <v>1997</v>
      </c>
      <c r="D334">
        <v>2</v>
      </c>
      <c r="E334" t="s">
        <v>372</v>
      </c>
      <c r="F334" s="1">
        <v>35729</v>
      </c>
      <c r="G334">
        <v>1</v>
      </c>
      <c r="H334">
        <v>0</v>
      </c>
      <c r="I334">
        <v>1</v>
      </c>
      <c r="J334" t="s">
        <v>70</v>
      </c>
    </row>
    <row r="335" spans="1:36" x14ac:dyDescent="0.3">
      <c r="A335">
        <v>334</v>
      </c>
      <c r="B335" t="s">
        <v>19</v>
      </c>
      <c r="C335">
        <v>1999</v>
      </c>
      <c r="D335">
        <v>2</v>
      </c>
      <c r="E335" t="s">
        <v>373</v>
      </c>
      <c r="F335" s="1">
        <v>36457</v>
      </c>
      <c r="G335">
        <v>1</v>
      </c>
      <c r="H335">
        <v>0</v>
      </c>
      <c r="I335">
        <v>1</v>
      </c>
      <c r="J335" t="s">
        <v>70</v>
      </c>
    </row>
    <row r="336" spans="1:36" x14ac:dyDescent="0.3">
      <c r="A336">
        <v>335</v>
      </c>
      <c r="B336" t="s">
        <v>19</v>
      </c>
      <c r="C336">
        <v>2001</v>
      </c>
      <c r="D336">
        <v>2</v>
      </c>
      <c r="E336" t="s">
        <v>374</v>
      </c>
      <c r="F336" s="1">
        <v>37178</v>
      </c>
      <c r="G336">
        <v>2</v>
      </c>
      <c r="H336">
        <v>0</v>
      </c>
      <c r="I336">
        <v>1</v>
      </c>
      <c r="J336">
        <f t="shared" ref="J336:J343" si="61">SUMSQ(M336:BG336)/SUM(M336:BG336)</f>
        <v>3</v>
      </c>
      <c r="K336">
        <f t="shared" ref="K336:K384" si="62">AVERAGE(M336:GW336)</f>
        <v>3</v>
      </c>
      <c r="L336" t="s">
        <v>616</v>
      </c>
      <c r="M336">
        <v>3</v>
      </c>
      <c r="N336">
        <v>3</v>
      </c>
      <c r="O336">
        <v>3</v>
      </c>
      <c r="P336">
        <v>3</v>
      </c>
      <c r="Q336">
        <v>3</v>
      </c>
      <c r="R336">
        <v>3</v>
      </c>
      <c r="S336">
        <v>3</v>
      </c>
      <c r="T336">
        <v>3</v>
      </c>
      <c r="U336">
        <v>3</v>
      </c>
      <c r="V336">
        <v>3</v>
      </c>
      <c r="W336">
        <v>3</v>
      </c>
      <c r="X336">
        <v>3</v>
      </c>
      <c r="Y336">
        <v>3</v>
      </c>
      <c r="Z336">
        <v>3</v>
      </c>
      <c r="AA336">
        <v>3</v>
      </c>
      <c r="AB336">
        <v>3</v>
      </c>
      <c r="AC336">
        <v>3</v>
      </c>
      <c r="AD336">
        <v>3</v>
      </c>
      <c r="AE336">
        <v>3</v>
      </c>
      <c r="AF336">
        <v>3</v>
      </c>
      <c r="AG336">
        <v>3</v>
      </c>
      <c r="AH336">
        <v>3</v>
      </c>
      <c r="AI336">
        <v>3</v>
      </c>
      <c r="AJ336">
        <v>3</v>
      </c>
    </row>
    <row r="337" spans="1:21" x14ac:dyDescent="0.3">
      <c r="A337">
        <v>336</v>
      </c>
      <c r="B337" t="s">
        <v>19</v>
      </c>
      <c r="C337">
        <v>2003</v>
      </c>
      <c r="D337">
        <v>2</v>
      </c>
      <c r="E337" t="s">
        <v>375</v>
      </c>
      <c r="F337" s="1">
        <v>37738</v>
      </c>
      <c r="G337">
        <v>2</v>
      </c>
      <c r="H337">
        <v>0</v>
      </c>
      <c r="I337">
        <v>1</v>
      </c>
      <c r="J337">
        <f t="shared" ref="J337:J343" si="63">SUMSQ(M337:BG337)/SUM(M337:BG337)</f>
        <v>3</v>
      </c>
      <c r="K337">
        <f t="shared" ref="K337:K343" si="64">AVERAGE(M337:GW337)</f>
        <v>3</v>
      </c>
      <c r="L337" t="s">
        <v>616</v>
      </c>
      <c r="M337">
        <v>3</v>
      </c>
      <c r="N337">
        <v>3</v>
      </c>
      <c r="O337">
        <v>3</v>
      </c>
      <c r="P337">
        <v>3</v>
      </c>
      <c r="Q337">
        <v>3</v>
      </c>
      <c r="R337">
        <v>3</v>
      </c>
      <c r="S337">
        <v>3</v>
      </c>
      <c r="T337">
        <v>3</v>
      </c>
    </row>
    <row r="338" spans="1:21" x14ac:dyDescent="0.3">
      <c r="A338">
        <v>337</v>
      </c>
      <c r="B338" t="s">
        <v>19</v>
      </c>
      <c r="C338">
        <v>2005</v>
      </c>
      <c r="D338">
        <v>2</v>
      </c>
      <c r="E338" t="s">
        <v>376</v>
      </c>
      <c r="F338" s="1">
        <v>38648</v>
      </c>
      <c r="G338">
        <v>2</v>
      </c>
      <c r="H338">
        <v>0</v>
      </c>
      <c r="I338">
        <v>1</v>
      </c>
      <c r="J338">
        <f t="shared" si="63"/>
        <v>3</v>
      </c>
      <c r="K338">
        <f t="shared" si="64"/>
        <v>3</v>
      </c>
      <c r="L338" t="s">
        <v>616</v>
      </c>
      <c r="M338">
        <v>3</v>
      </c>
      <c r="N338">
        <v>3</v>
      </c>
      <c r="O338">
        <v>3</v>
      </c>
      <c r="P338">
        <v>3</v>
      </c>
      <c r="Q338">
        <v>3</v>
      </c>
      <c r="R338">
        <v>3</v>
      </c>
      <c r="S338">
        <v>3</v>
      </c>
      <c r="T338">
        <v>3</v>
      </c>
    </row>
    <row r="339" spans="1:21" x14ac:dyDescent="0.3">
      <c r="A339">
        <v>338</v>
      </c>
      <c r="B339" t="s">
        <v>19</v>
      </c>
      <c r="C339">
        <v>2007</v>
      </c>
      <c r="D339">
        <v>2</v>
      </c>
      <c r="E339" t="s">
        <v>377</v>
      </c>
      <c r="F339" s="1">
        <v>39383</v>
      </c>
      <c r="G339">
        <v>2</v>
      </c>
      <c r="H339">
        <v>0</v>
      </c>
      <c r="I339">
        <v>1</v>
      </c>
      <c r="J339">
        <f t="shared" si="63"/>
        <v>3</v>
      </c>
      <c r="K339">
        <f t="shared" si="64"/>
        <v>3</v>
      </c>
      <c r="L339" t="s">
        <v>616</v>
      </c>
      <c r="M339">
        <v>3</v>
      </c>
      <c r="N339">
        <v>3</v>
      </c>
      <c r="O339">
        <v>3</v>
      </c>
      <c r="P339">
        <v>3</v>
      </c>
      <c r="Q339">
        <v>3</v>
      </c>
      <c r="R339">
        <v>3</v>
      </c>
      <c r="S339">
        <v>3</v>
      </c>
      <c r="T339">
        <v>3</v>
      </c>
    </row>
    <row r="340" spans="1:21" x14ac:dyDescent="0.3">
      <c r="A340">
        <v>339</v>
      </c>
      <c r="B340" t="s">
        <v>19</v>
      </c>
      <c r="C340">
        <v>2009</v>
      </c>
      <c r="D340">
        <v>2</v>
      </c>
      <c r="E340" t="s">
        <v>378</v>
      </c>
      <c r="F340" s="1">
        <v>39992</v>
      </c>
      <c r="G340">
        <v>2</v>
      </c>
      <c r="H340">
        <v>0</v>
      </c>
      <c r="I340">
        <v>1</v>
      </c>
      <c r="J340">
        <f t="shared" si="63"/>
        <v>3</v>
      </c>
      <c r="K340">
        <f t="shared" si="64"/>
        <v>3</v>
      </c>
      <c r="L340" t="s">
        <v>616</v>
      </c>
      <c r="M340">
        <v>3</v>
      </c>
      <c r="N340">
        <v>3</v>
      </c>
      <c r="O340">
        <v>3</v>
      </c>
      <c r="P340">
        <v>3</v>
      </c>
      <c r="Q340">
        <v>3</v>
      </c>
      <c r="R340">
        <v>3</v>
      </c>
      <c r="S340">
        <v>3</v>
      </c>
      <c r="T340">
        <v>3</v>
      </c>
    </row>
    <row r="341" spans="1:21" x14ac:dyDescent="0.3">
      <c r="A341">
        <v>340</v>
      </c>
      <c r="B341" t="s">
        <v>19</v>
      </c>
      <c r="C341">
        <v>2011</v>
      </c>
      <c r="D341">
        <v>2</v>
      </c>
      <c r="E341" t="s">
        <v>379</v>
      </c>
      <c r="F341" s="1">
        <v>40839</v>
      </c>
      <c r="G341">
        <v>2</v>
      </c>
      <c r="H341">
        <v>0</v>
      </c>
      <c r="I341">
        <v>1</v>
      </c>
      <c r="J341">
        <f t="shared" si="63"/>
        <v>3</v>
      </c>
      <c r="K341">
        <f t="shared" si="64"/>
        <v>3</v>
      </c>
      <c r="L341" t="s">
        <v>616</v>
      </c>
      <c r="M341">
        <v>3</v>
      </c>
      <c r="N341">
        <v>3</v>
      </c>
      <c r="O341">
        <v>3</v>
      </c>
      <c r="P341">
        <v>3</v>
      </c>
      <c r="Q341">
        <v>3</v>
      </c>
      <c r="R341">
        <v>3</v>
      </c>
      <c r="S341">
        <v>3</v>
      </c>
      <c r="T341">
        <v>3</v>
      </c>
    </row>
    <row r="342" spans="1:21" x14ac:dyDescent="0.3">
      <c r="A342">
        <v>341</v>
      </c>
      <c r="B342" t="s">
        <v>19</v>
      </c>
      <c r="C342">
        <v>2013</v>
      </c>
      <c r="D342">
        <v>2</v>
      </c>
      <c r="E342" t="s">
        <v>380</v>
      </c>
      <c r="F342" s="1">
        <v>41574</v>
      </c>
      <c r="G342">
        <v>2</v>
      </c>
      <c r="H342">
        <v>0</v>
      </c>
      <c r="I342">
        <v>1</v>
      </c>
      <c r="J342">
        <f t="shared" si="63"/>
        <v>3</v>
      </c>
      <c r="K342">
        <f t="shared" si="64"/>
        <v>3</v>
      </c>
      <c r="L342" t="s">
        <v>616</v>
      </c>
      <c r="M342">
        <v>3</v>
      </c>
      <c r="N342">
        <v>3</v>
      </c>
      <c r="O342">
        <v>3</v>
      </c>
      <c r="P342">
        <v>3</v>
      </c>
      <c r="Q342">
        <v>3</v>
      </c>
      <c r="R342">
        <v>3</v>
      </c>
      <c r="S342">
        <v>3</v>
      </c>
      <c r="T342">
        <v>3</v>
      </c>
    </row>
    <row r="343" spans="1:21" x14ac:dyDescent="0.3">
      <c r="A343">
        <v>342</v>
      </c>
      <c r="B343" t="s">
        <v>19</v>
      </c>
      <c r="C343">
        <v>2015</v>
      </c>
      <c r="D343">
        <v>2</v>
      </c>
      <c r="E343" t="s">
        <v>381</v>
      </c>
      <c r="F343" s="1">
        <v>42300</v>
      </c>
      <c r="G343">
        <v>2</v>
      </c>
      <c r="H343">
        <v>0</v>
      </c>
      <c r="I343">
        <v>1</v>
      </c>
      <c r="J343">
        <f t="shared" si="63"/>
        <v>3</v>
      </c>
      <c r="K343">
        <f t="shared" si="64"/>
        <v>3</v>
      </c>
      <c r="L343" t="s">
        <v>616</v>
      </c>
      <c r="M343">
        <v>3</v>
      </c>
      <c r="N343">
        <v>3</v>
      </c>
      <c r="O343">
        <v>3</v>
      </c>
      <c r="P343">
        <v>3</v>
      </c>
      <c r="Q343">
        <v>3</v>
      </c>
      <c r="R343">
        <v>3</v>
      </c>
      <c r="S343">
        <v>3</v>
      </c>
      <c r="T343">
        <v>3</v>
      </c>
    </row>
    <row r="344" spans="1:21" x14ac:dyDescent="0.3">
      <c r="A344">
        <v>343</v>
      </c>
      <c r="B344" t="s">
        <v>37</v>
      </c>
      <c r="C344">
        <v>1979</v>
      </c>
      <c r="D344">
        <v>2</v>
      </c>
      <c r="E344" t="s">
        <v>382</v>
      </c>
      <c r="F344" s="1">
        <v>29037</v>
      </c>
      <c r="G344">
        <v>1</v>
      </c>
      <c r="H344">
        <v>0</v>
      </c>
      <c r="I344">
        <v>1</v>
      </c>
      <c r="J344">
        <f t="shared" ref="J344" si="65">SUMSQ(M344:BG344)/SUM(M344:BG344)</f>
        <v>3</v>
      </c>
      <c r="K344">
        <f t="shared" si="62"/>
        <v>3</v>
      </c>
      <c r="L344" t="s">
        <v>512</v>
      </c>
      <c r="M344">
        <v>3</v>
      </c>
      <c r="N344">
        <v>3</v>
      </c>
      <c r="O344">
        <v>3</v>
      </c>
      <c r="P344">
        <v>3</v>
      </c>
      <c r="Q344">
        <v>3</v>
      </c>
      <c r="R344">
        <v>3</v>
      </c>
      <c r="S344">
        <v>3</v>
      </c>
      <c r="T344">
        <v>3</v>
      </c>
      <c r="U344">
        <v>3</v>
      </c>
    </row>
    <row r="345" spans="1:21" x14ac:dyDescent="0.3">
      <c r="A345">
        <v>344</v>
      </c>
      <c r="B345" t="s">
        <v>37</v>
      </c>
      <c r="C345">
        <v>1980</v>
      </c>
      <c r="D345">
        <v>2</v>
      </c>
      <c r="E345" t="s">
        <v>383</v>
      </c>
      <c r="F345" s="1">
        <v>29401</v>
      </c>
      <c r="G345">
        <v>1</v>
      </c>
      <c r="H345">
        <v>0</v>
      </c>
      <c r="I345">
        <v>1</v>
      </c>
      <c r="J345">
        <f t="shared" ref="J345" si="66">SUMSQ(M345:BG345)/SUM(M345:BG345)</f>
        <v>3</v>
      </c>
      <c r="K345">
        <f t="shared" si="62"/>
        <v>3</v>
      </c>
      <c r="L345" t="s">
        <v>513</v>
      </c>
      <c r="M345">
        <v>3</v>
      </c>
      <c r="N345">
        <v>3</v>
      </c>
      <c r="O345">
        <v>3</v>
      </c>
      <c r="P345">
        <v>3</v>
      </c>
      <c r="Q345">
        <v>3</v>
      </c>
      <c r="R345">
        <v>3</v>
      </c>
      <c r="S345">
        <v>3</v>
      </c>
      <c r="T345">
        <v>3</v>
      </c>
      <c r="U345">
        <v>3</v>
      </c>
    </row>
    <row r="346" spans="1:21" x14ac:dyDescent="0.3">
      <c r="A346">
        <v>345</v>
      </c>
      <c r="B346" t="s">
        <v>37</v>
      </c>
      <c r="C346">
        <v>1985</v>
      </c>
      <c r="D346">
        <v>2</v>
      </c>
      <c r="E346" t="s">
        <v>384</v>
      </c>
      <c r="F346" s="1">
        <v>31242</v>
      </c>
      <c r="G346">
        <v>1</v>
      </c>
      <c r="H346">
        <v>0</v>
      </c>
      <c r="I346">
        <v>1</v>
      </c>
      <c r="J346">
        <f t="shared" ref="J346" si="67">SUMSQ(M346:BG346)/SUM(M346:BG346)</f>
        <v>3</v>
      </c>
      <c r="K346">
        <f t="shared" si="62"/>
        <v>3</v>
      </c>
      <c r="L346" t="s">
        <v>513</v>
      </c>
      <c r="M346">
        <v>3</v>
      </c>
      <c r="N346">
        <v>3</v>
      </c>
      <c r="O346">
        <v>3</v>
      </c>
      <c r="P346">
        <v>3</v>
      </c>
      <c r="Q346">
        <v>3</v>
      </c>
      <c r="R346">
        <v>3</v>
      </c>
      <c r="S346">
        <v>3</v>
      </c>
      <c r="T346">
        <v>3</v>
      </c>
      <c r="U346">
        <v>3</v>
      </c>
    </row>
    <row r="347" spans="1:21" x14ac:dyDescent="0.3">
      <c r="A347">
        <v>346</v>
      </c>
      <c r="B347" t="s">
        <v>37</v>
      </c>
      <c r="C347">
        <v>1989</v>
      </c>
      <c r="D347">
        <v>2</v>
      </c>
      <c r="E347" t="s">
        <v>385</v>
      </c>
      <c r="F347" s="1">
        <v>32635</v>
      </c>
      <c r="G347">
        <v>1</v>
      </c>
      <c r="H347">
        <v>0</v>
      </c>
      <c r="I347">
        <v>1</v>
      </c>
      <c r="J347">
        <f t="shared" ref="J347:J352" si="68">SUMSQ(M347:BG347)/SUM(M347:BG347)</f>
        <v>3</v>
      </c>
      <c r="K347">
        <f t="shared" si="62"/>
        <v>3</v>
      </c>
      <c r="L347" t="s">
        <v>485</v>
      </c>
      <c r="M347">
        <v>3</v>
      </c>
      <c r="N347">
        <v>3</v>
      </c>
      <c r="O347">
        <v>3</v>
      </c>
      <c r="P347">
        <v>3</v>
      </c>
      <c r="Q347">
        <v>3</v>
      </c>
      <c r="R347">
        <v>3</v>
      </c>
      <c r="S347">
        <v>3</v>
      </c>
      <c r="T347">
        <v>3</v>
      </c>
      <c r="U347">
        <v>3</v>
      </c>
    </row>
    <row r="348" spans="1:21" x14ac:dyDescent="0.3">
      <c r="A348">
        <v>347</v>
      </c>
      <c r="B348" t="s">
        <v>37</v>
      </c>
      <c r="C348">
        <v>1993</v>
      </c>
      <c r="D348">
        <v>2</v>
      </c>
      <c r="E348" t="s">
        <v>386</v>
      </c>
      <c r="F348" s="1">
        <v>34126</v>
      </c>
      <c r="G348">
        <v>1</v>
      </c>
      <c r="H348">
        <v>0</v>
      </c>
      <c r="I348">
        <v>1</v>
      </c>
      <c r="J348">
        <f t="shared" si="68"/>
        <v>3</v>
      </c>
      <c r="K348">
        <f t="shared" si="62"/>
        <v>3</v>
      </c>
      <c r="L348" t="s">
        <v>485</v>
      </c>
      <c r="M348">
        <v>3</v>
      </c>
      <c r="N348">
        <v>3</v>
      </c>
      <c r="O348">
        <v>3</v>
      </c>
      <c r="P348">
        <v>3</v>
      </c>
      <c r="Q348">
        <v>3</v>
      </c>
      <c r="R348">
        <v>3</v>
      </c>
      <c r="S348">
        <v>3</v>
      </c>
      <c r="T348">
        <v>3</v>
      </c>
      <c r="U348">
        <v>3</v>
      </c>
    </row>
    <row r="349" spans="1:21" x14ac:dyDescent="0.3">
      <c r="A349">
        <v>348</v>
      </c>
      <c r="B349" t="s">
        <v>37</v>
      </c>
      <c r="C349">
        <v>1997</v>
      </c>
      <c r="D349">
        <v>2</v>
      </c>
      <c r="E349" t="s">
        <v>387</v>
      </c>
      <c r="F349" s="1">
        <v>35582</v>
      </c>
      <c r="G349">
        <v>1</v>
      </c>
      <c r="H349">
        <v>0</v>
      </c>
      <c r="I349">
        <v>1</v>
      </c>
      <c r="J349">
        <f t="shared" si="68"/>
        <v>3</v>
      </c>
      <c r="K349">
        <f t="shared" si="62"/>
        <v>3</v>
      </c>
      <c r="L349" t="s">
        <v>513</v>
      </c>
      <c r="M349">
        <v>3</v>
      </c>
      <c r="N349">
        <v>3</v>
      </c>
      <c r="O349">
        <v>3</v>
      </c>
      <c r="P349">
        <v>3</v>
      </c>
      <c r="Q349">
        <v>3</v>
      </c>
      <c r="R349">
        <v>3</v>
      </c>
      <c r="S349">
        <v>3</v>
      </c>
      <c r="T349">
        <v>3</v>
      </c>
      <c r="U349">
        <v>3</v>
      </c>
    </row>
    <row r="350" spans="1:21" x14ac:dyDescent="0.3">
      <c r="A350">
        <v>349</v>
      </c>
      <c r="B350" t="s">
        <v>37</v>
      </c>
      <c r="C350">
        <v>2002</v>
      </c>
      <c r="D350">
        <v>2</v>
      </c>
      <c r="E350" t="s">
        <v>388</v>
      </c>
      <c r="F350" s="1">
        <v>37437</v>
      </c>
      <c r="G350">
        <v>1</v>
      </c>
      <c r="H350">
        <v>0</v>
      </c>
      <c r="I350">
        <v>1</v>
      </c>
      <c r="J350">
        <f t="shared" si="68"/>
        <v>3</v>
      </c>
      <c r="K350">
        <f t="shared" si="62"/>
        <v>3</v>
      </c>
      <c r="L350" t="s">
        <v>513</v>
      </c>
      <c r="M350">
        <v>3</v>
      </c>
      <c r="N350">
        <v>3</v>
      </c>
      <c r="O350">
        <v>3</v>
      </c>
      <c r="P350">
        <v>3</v>
      </c>
      <c r="Q350">
        <v>3</v>
      </c>
      <c r="R350">
        <v>3</v>
      </c>
      <c r="S350">
        <v>3</v>
      </c>
      <c r="T350">
        <v>3</v>
      </c>
      <c r="U350">
        <v>3</v>
      </c>
    </row>
    <row r="351" spans="1:21" x14ac:dyDescent="0.3">
      <c r="A351">
        <v>350</v>
      </c>
      <c r="B351" t="s">
        <v>37</v>
      </c>
      <c r="C351">
        <v>2005</v>
      </c>
      <c r="D351">
        <v>2</v>
      </c>
      <c r="E351" t="s">
        <v>389</v>
      </c>
      <c r="F351" s="1">
        <v>38704</v>
      </c>
      <c r="G351">
        <v>1</v>
      </c>
      <c r="H351">
        <v>0</v>
      </c>
      <c r="I351">
        <v>1</v>
      </c>
      <c r="J351">
        <f t="shared" ref="J351" si="69">SUMSQ(M351:BG351)/SUM(M351:BG351)</f>
        <v>3</v>
      </c>
      <c r="K351">
        <f t="shared" si="62"/>
        <v>3</v>
      </c>
      <c r="L351" t="s">
        <v>521</v>
      </c>
      <c r="M351">
        <v>3</v>
      </c>
      <c r="N351">
        <v>3</v>
      </c>
      <c r="O351">
        <v>3</v>
      </c>
      <c r="P351">
        <v>3</v>
      </c>
      <c r="Q351">
        <v>3</v>
      </c>
      <c r="R351">
        <v>3</v>
      </c>
      <c r="S351">
        <v>3</v>
      </c>
      <c r="T351">
        <v>3</v>
      </c>
      <c r="U351">
        <v>3</v>
      </c>
    </row>
    <row r="352" spans="1:21" x14ac:dyDescent="0.3">
      <c r="A352">
        <v>351</v>
      </c>
      <c r="B352" t="s">
        <v>37</v>
      </c>
      <c r="C352">
        <v>2009</v>
      </c>
      <c r="D352">
        <v>2</v>
      </c>
      <c r="E352" t="s">
        <v>390</v>
      </c>
      <c r="F352" s="1">
        <v>40153</v>
      </c>
      <c r="G352">
        <v>2</v>
      </c>
      <c r="H352">
        <v>0</v>
      </c>
      <c r="I352">
        <v>1</v>
      </c>
      <c r="J352">
        <f t="shared" si="68"/>
        <v>4</v>
      </c>
      <c r="K352">
        <f t="shared" si="62"/>
        <v>4</v>
      </c>
      <c r="L352" t="s">
        <v>514</v>
      </c>
      <c r="M352">
        <v>4</v>
      </c>
      <c r="N352">
        <v>4</v>
      </c>
      <c r="O352">
        <v>4</v>
      </c>
      <c r="P352">
        <v>4</v>
      </c>
      <c r="Q352">
        <v>4</v>
      </c>
      <c r="R352">
        <v>4</v>
      </c>
      <c r="S352">
        <v>4</v>
      </c>
      <c r="T352">
        <v>4</v>
      </c>
      <c r="U352">
        <v>4</v>
      </c>
    </row>
    <row r="353" spans="1:39" x14ac:dyDescent="0.3">
      <c r="A353">
        <v>352</v>
      </c>
      <c r="B353" t="s">
        <v>37</v>
      </c>
      <c r="C353">
        <v>2014</v>
      </c>
      <c r="D353">
        <v>2</v>
      </c>
      <c r="E353" t="s">
        <v>391</v>
      </c>
      <c r="F353" s="1">
        <v>41924</v>
      </c>
      <c r="G353">
        <v>2</v>
      </c>
      <c r="H353">
        <v>0</v>
      </c>
      <c r="I353">
        <v>1</v>
      </c>
      <c r="J353">
        <f t="shared" ref="J353:J354" si="70">SUMSQ(M353:BG353)/SUM(M353:BG353)</f>
        <v>4</v>
      </c>
      <c r="K353">
        <f t="shared" si="62"/>
        <v>4</v>
      </c>
      <c r="L353" t="s">
        <v>514</v>
      </c>
      <c r="M353">
        <v>4</v>
      </c>
      <c r="N353">
        <v>4</v>
      </c>
      <c r="O353">
        <v>4</v>
      </c>
      <c r="P353">
        <v>4</v>
      </c>
      <c r="Q353">
        <v>4</v>
      </c>
      <c r="R353">
        <v>4</v>
      </c>
      <c r="S353">
        <v>4</v>
      </c>
      <c r="T353">
        <v>4</v>
      </c>
      <c r="U353">
        <v>4</v>
      </c>
    </row>
    <row r="354" spans="1:39" x14ac:dyDescent="0.3">
      <c r="A354">
        <v>353</v>
      </c>
      <c r="B354" t="s">
        <v>48</v>
      </c>
      <c r="C354">
        <v>1982</v>
      </c>
      <c r="D354">
        <v>2</v>
      </c>
      <c r="E354" t="s">
        <v>392</v>
      </c>
      <c r="F354" s="1">
        <v>30270</v>
      </c>
      <c r="G354">
        <v>1</v>
      </c>
      <c r="H354">
        <v>0</v>
      </c>
      <c r="I354">
        <v>1</v>
      </c>
      <c r="J354">
        <f t="shared" si="70"/>
        <v>1.24</v>
      </c>
      <c r="K354">
        <f t="shared" si="62"/>
        <v>1.0869565217391304</v>
      </c>
      <c r="L354" t="s">
        <v>516</v>
      </c>
      <c r="M354">
        <v>1</v>
      </c>
      <c r="N354">
        <v>1</v>
      </c>
      <c r="P354">
        <v>1</v>
      </c>
      <c r="Q354">
        <v>1</v>
      </c>
      <c r="R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3</v>
      </c>
      <c r="AJ354">
        <v>1</v>
      </c>
      <c r="AK354">
        <v>1</v>
      </c>
      <c r="AL354">
        <v>1</v>
      </c>
    </row>
    <row r="355" spans="1:39" x14ac:dyDescent="0.3">
      <c r="A355">
        <v>354</v>
      </c>
      <c r="B355" t="s">
        <v>48</v>
      </c>
      <c r="C355">
        <v>1986</v>
      </c>
      <c r="D355">
        <v>2</v>
      </c>
      <c r="E355" t="s">
        <v>393</v>
      </c>
      <c r="F355" s="1">
        <v>31731</v>
      </c>
      <c r="G355">
        <v>2</v>
      </c>
      <c r="H355">
        <v>0</v>
      </c>
      <c r="I355">
        <v>1</v>
      </c>
      <c r="J355">
        <f t="shared" ref="J355" si="71">SUMSQ(M355:BG355)/SUM(M355:BG355)</f>
        <v>2.0612244897959182</v>
      </c>
      <c r="K355">
        <f t="shared" si="62"/>
        <v>2.0416666666666665</v>
      </c>
      <c r="L355" t="s">
        <v>516</v>
      </c>
      <c r="M355">
        <v>2</v>
      </c>
      <c r="N355">
        <v>2</v>
      </c>
      <c r="P355">
        <v>2</v>
      </c>
      <c r="Q355">
        <v>2</v>
      </c>
      <c r="R355">
        <v>2</v>
      </c>
      <c r="S355">
        <v>3</v>
      </c>
      <c r="T355">
        <v>2</v>
      </c>
      <c r="U355">
        <v>2</v>
      </c>
      <c r="V355">
        <v>2</v>
      </c>
      <c r="W355">
        <v>2</v>
      </c>
      <c r="X355">
        <v>2</v>
      </c>
      <c r="Y355">
        <v>2</v>
      </c>
      <c r="Z355">
        <v>2</v>
      </c>
      <c r="AA355">
        <v>2</v>
      </c>
      <c r="AB355">
        <v>2</v>
      </c>
      <c r="AC355">
        <v>2</v>
      </c>
      <c r="AD355">
        <v>2</v>
      </c>
      <c r="AE355">
        <v>2</v>
      </c>
      <c r="AF355">
        <v>2</v>
      </c>
      <c r="AG355">
        <v>2</v>
      </c>
      <c r="AH355">
        <v>2</v>
      </c>
      <c r="AJ355">
        <v>2</v>
      </c>
      <c r="AK355">
        <v>2</v>
      </c>
      <c r="AL355">
        <v>2</v>
      </c>
    </row>
    <row r="356" spans="1:39" x14ac:dyDescent="0.3">
      <c r="A356">
        <v>355</v>
      </c>
      <c r="B356" t="s">
        <v>48</v>
      </c>
      <c r="C356">
        <v>1990</v>
      </c>
      <c r="D356">
        <v>2</v>
      </c>
      <c r="E356" t="s">
        <v>394</v>
      </c>
      <c r="F356" s="1">
        <v>33149</v>
      </c>
      <c r="G356">
        <v>1</v>
      </c>
      <c r="H356">
        <v>0</v>
      </c>
      <c r="I356">
        <v>1</v>
      </c>
      <c r="J356">
        <f t="shared" ref="J356:J357" si="72">SUMSQ(M356:BG356)/SUM(M356:BG356)</f>
        <v>1.3870967741935485</v>
      </c>
      <c r="K356">
        <f t="shared" si="62"/>
        <v>1.1481481481481481</v>
      </c>
      <c r="L356" t="s">
        <v>516</v>
      </c>
      <c r="M356">
        <v>1</v>
      </c>
      <c r="N356">
        <v>1</v>
      </c>
      <c r="O356">
        <v>3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3</v>
      </c>
      <c r="AJ356">
        <v>1</v>
      </c>
      <c r="AK356">
        <v>1</v>
      </c>
      <c r="AL356">
        <v>1</v>
      </c>
      <c r="AM356">
        <v>1</v>
      </c>
    </row>
    <row r="357" spans="1:39" x14ac:dyDescent="0.3">
      <c r="A357">
        <v>356</v>
      </c>
      <c r="B357" t="s">
        <v>48</v>
      </c>
      <c r="C357">
        <v>1994</v>
      </c>
      <c r="D357">
        <v>2</v>
      </c>
      <c r="E357" t="s">
        <v>395</v>
      </c>
      <c r="F357" s="1">
        <v>34610</v>
      </c>
      <c r="G357">
        <v>2</v>
      </c>
      <c r="H357">
        <v>0</v>
      </c>
      <c r="I357">
        <v>1</v>
      </c>
      <c r="J357">
        <f t="shared" si="72"/>
        <v>2</v>
      </c>
      <c r="K357">
        <f t="shared" si="62"/>
        <v>2</v>
      </c>
      <c r="L357" t="s">
        <v>516</v>
      </c>
      <c r="M357">
        <v>2</v>
      </c>
      <c r="N357">
        <v>2</v>
      </c>
      <c r="O357">
        <v>2</v>
      </c>
      <c r="P357">
        <v>2</v>
      </c>
      <c r="Q357">
        <v>2</v>
      </c>
      <c r="R357">
        <v>2</v>
      </c>
      <c r="S357">
        <v>2</v>
      </c>
      <c r="T357">
        <v>2</v>
      </c>
      <c r="U357">
        <v>2</v>
      </c>
      <c r="V357">
        <v>2</v>
      </c>
      <c r="W357">
        <v>2</v>
      </c>
      <c r="X357">
        <v>2</v>
      </c>
      <c r="Y357">
        <v>2</v>
      </c>
      <c r="Z357">
        <v>2</v>
      </c>
      <c r="AA357">
        <v>2</v>
      </c>
      <c r="AB357">
        <v>2</v>
      </c>
      <c r="AC357">
        <v>2</v>
      </c>
      <c r="AD357">
        <v>2</v>
      </c>
      <c r="AE357">
        <v>2</v>
      </c>
      <c r="AF357">
        <v>2</v>
      </c>
      <c r="AG357">
        <v>2</v>
      </c>
      <c r="AH357">
        <v>2</v>
      </c>
      <c r="AI357">
        <v>2</v>
      </c>
      <c r="AJ357">
        <v>2</v>
      </c>
      <c r="AK357">
        <v>2</v>
      </c>
      <c r="AL357">
        <v>2</v>
      </c>
      <c r="AM357">
        <v>2</v>
      </c>
    </row>
    <row r="358" spans="1:39" x14ac:dyDescent="0.3">
      <c r="A358">
        <v>357</v>
      </c>
      <c r="B358" t="s">
        <v>48</v>
      </c>
      <c r="C358">
        <v>1998</v>
      </c>
      <c r="D358">
        <v>2</v>
      </c>
      <c r="E358" t="s">
        <v>396</v>
      </c>
      <c r="F358" s="1">
        <v>36072</v>
      </c>
      <c r="G358">
        <v>1</v>
      </c>
      <c r="H358">
        <v>0</v>
      </c>
      <c r="I358">
        <v>1</v>
      </c>
      <c r="J358">
        <f t="shared" ref="J358:J359" si="73">SUMSQ(M358:BG358)/SUM(M358:BG358)</f>
        <v>1</v>
      </c>
      <c r="K358">
        <f t="shared" si="62"/>
        <v>1</v>
      </c>
      <c r="L358" t="s">
        <v>516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  <c r="AM358">
        <v>1</v>
      </c>
    </row>
    <row r="359" spans="1:39" x14ac:dyDescent="0.3">
      <c r="A359">
        <v>358</v>
      </c>
      <c r="B359" t="s">
        <v>48</v>
      </c>
      <c r="C359">
        <v>2002</v>
      </c>
      <c r="D359">
        <v>2</v>
      </c>
      <c r="E359" t="s">
        <v>397</v>
      </c>
      <c r="F359" s="1">
        <v>37535</v>
      </c>
      <c r="G359">
        <v>2</v>
      </c>
      <c r="H359">
        <v>0</v>
      </c>
      <c r="I359">
        <v>1</v>
      </c>
      <c r="J359">
        <f t="shared" si="73"/>
        <v>2</v>
      </c>
      <c r="K359">
        <f t="shared" si="62"/>
        <v>2</v>
      </c>
      <c r="L359" t="s">
        <v>516</v>
      </c>
      <c r="M359">
        <v>2</v>
      </c>
      <c r="N359">
        <v>2</v>
      </c>
      <c r="O359">
        <v>2</v>
      </c>
      <c r="P359">
        <v>2</v>
      </c>
      <c r="Q359">
        <v>2</v>
      </c>
      <c r="R359">
        <v>2</v>
      </c>
      <c r="S359">
        <v>2</v>
      </c>
      <c r="T359">
        <v>2</v>
      </c>
      <c r="U359">
        <v>2</v>
      </c>
      <c r="V359">
        <v>2</v>
      </c>
      <c r="W359">
        <v>2</v>
      </c>
      <c r="X359">
        <v>2</v>
      </c>
      <c r="Y359">
        <v>2</v>
      </c>
      <c r="Z359">
        <v>2</v>
      </c>
      <c r="AA359">
        <v>2</v>
      </c>
      <c r="AB359">
        <v>2</v>
      </c>
      <c r="AC359">
        <v>2</v>
      </c>
      <c r="AD359">
        <v>2</v>
      </c>
      <c r="AE359">
        <v>2</v>
      </c>
      <c r="AF359">
        <v>2</v>
      </c>
      <c r="AG359">
        <v>2</v>
      </c>
      <c r="AH359">
        <v>2</v>
      </c>
      <c r="AI359">
        <v>2</v>
      </c>
      <c r="AJ359">
        <v>2</v>
      </c>
      <c r="AK359">
        <v>2</v>
      </c>
      <c r="AL359">
        <v>2</v>
      </c>
      <c r="AM359">
        <v>2</v>
      </c>
    </row>
    <row r="360" spans="1:39" x14ac:dyDescent="0.3">
      <c r="A360">
        <v>359</v>
      </c>
      <c r="B360" t="s">
        <v>48</v>
      </c>
      <c r="C360">
        <v>2006</v>
      </c>
      <c r="D360">
        <v>2</v>
      </c>
      <c r="E360" t="s">
        <v>398</v>
      </c>
      <c r="F360" s="1">
        <v>38991</v>
      </c>
      <c r="G360">
        <v>1</v>
      </c>
      <c r="H360">
        <v>0</v>
      </c>
      <c r="I360">
        <v>1</v>
      </c>
      <c r="J360">
        <f t="shared" ref="J360:J361" si="74">SUMSQ(M360:BG360)/SUM(M360:BG360)</f>
        <v>1</v>
      </c>
      <c r="K360">
        <f t="shared" si="62"/>
        <v>1</v>
      </c>
      <c r="L360" t="s">
        <v>516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  <c r="AM360">
        <v>1</v>
      </c>
    </row>
    <row r="361" spans="1:39" x14ac:dyDescent="0.3">
      <c r="A361">
        <v>360</v>
      </c>
      <c r="B361" t="s">
        <v>48</v>
      </c>
      <c r="C361">
        <v>2010</v>
      </c>
      <c r="D361">
        <v>2</v>
      </c>
      <c r="E361" t="s">
        <v>399</v>
      </c>
      <c r="F361" s="1">
        <v>40454</v>
      </c>
      <c r="G361">
        <v>2</v>
      </c>
      <c r="H361">
        <v>0</v>
      </c>
      <c r="I361">
        <v>1</v>
      </c>
      <c r="J361">
        <f t="shared" si="74"/>
        <v>2</v>
      </c>
      <c r="K361">
        <f t="shared" si="62"/>
        <v>2</v>
      </c>
      <c r="L361" t="s">
        <v>516</v>
      </c>
      <c r="M361">
        <v>2</v>
      </c>
      <c r="N361">
        <v>2</v>
      </c>
      <c r="O361">
        <v>2</v>
      </c>
      <c r="P361">
        <v>2</v>
      </c>
      <c r="Q361">
        <v>2</v>
      </c>
      <c r="R361">
        <v>2</v>
      </c>
      <c r="S361">
        <v>2</v>
      </c>
      <c r="T361">
        <v>2</v>
      </c>
      <c r="U361">
        <v>2</v>
      </c>
      <c r="V361">
        <v>2</v>
      </c>
      <c r="W361">
        <v>2</v>
      </c>
      <c r="X361">
        <v>2</v>
      </c>
      <c r="Y361">
        <v>2</v>
      </c>
      <c r="Z361">
        <v>2</v>
      </c>
      <c r="AA361">
        <v>2</v>
      </c>
      <c r="AB361">
        <v>2</v>
      </c>
      <c r="AC361">
        <v>2</v>
      </c>
      <c r="AD361">
        <v>2</v>
      </c>
      <c r="AE361">
        <v>2</v>
      </c>
      <c r="AF361">
        <v>2</v>
      </c>
      <c r="AG361">
        <v>2</v>
      </c>
      <c r="AH361">
        <v>2</v>
      </c>
      <c r="AI361">
        <v>2</v>
      </c>
      <c r="AJ361">
        <v>2</v>
      </c>
      <c r="AK361">
        <v>2</v>
      </c>
      <c r="AL361">
        <v>2</v>
      </c>
      <c r="AM361">
        <v>2</v>
      </c>
    </row>
    <row r="362" spans="1:39" x14ac:dyDescent="0.3">
      <c r="A362">
        <v>361</v>
      </c>
      <c r="B362" t="s">
        <v>48</v>
      </c>
      <c r="C362">
        <v>2014</v>
      </c>
      <c r="D362">
        <v>2</v>
      </c>
      <c r="E362" t="s">
        <v>400</v>
      </c>
      <c r="F362" s="1">
        <v>41917</v>
      </c>
      <c r="G362">
        <v>1</v>
      </c>
      <c r="H362">
        <v>0</v>
      </c>
      <c r="I362">
        <v>1</v>
      </c>
      <c r="J362">
        <f t="shared" ref="J362:J364" si="75">SUMSQ(M362:BG362)/SUM(M362:BG362)</f>
        <v>1</v>
      </c>
      <c r="K362">
        <f t="shared" si="62"/>
        <v>1</v>
      </c>
      <c r="L362" t="s">
        <v>516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  <c r="AM362">
        <v>1</v>
      </c>
    </row>
    <row r="363" spans="1:39" x14ac:dyDescent="0.3">
      <c r="A363">
        <v>362</v>
      </c>
      <c r="B363" t="s">
        <v>58</v>
      </c>
      <c r="C363">
        <v>1973</v>
      </c>
      <c r="D363">
        <v>2</v>
      </c>
      <c r="E363" t="s">
        <v>401</v>
      </c>
      <c r="F363" s="1">
        <v>26727</v>
      </c>
      <c r="G363">
        <v>1</v>
      </c>
      <c r="H363">
        <v>0</v>
      </c>
      <c r="I363">
        <v>1</v>
      </c>
      <c r="J363">
        <f t="shared" si="75"/>
        <v>5</v>
      </c>
      <c r="K363">
        <f t="shared" si="62"/>
        <v>5</v>
      </c>
      <c r="L363" t="s">
        <v>522</v>
      </c>
      <c r="M363">
        <v>5</v>
      </c>
      <c r="N363">
        <v>5</v>
      </c>
      <c r="O363">
        <v>5</v>
      </c>
      <c r="P363">
        <v>5</v>
      </c>
      <c r="Q363">
        <v>5</v>
      </c>
      <c r="R363">
        <v>5</v>
      </c>
      <c r="S363">
        <v>5</v>
      </c>
      <c r="T363">
        <v>5</v>
      </c>
      <c r="U363">
        <v>5</v>
      </c>
      <c r="V363">
        <v>5</v>
      </c>
    </row>
    <row r="364" spans="1:39" x14ac:dyDescent="0.3">
      <c r="A364">
        <v>363</v>
      </c>
      <c r="B364" t="s">
        <v>58</v>
      </c>
      <c r="C364">
        <v>1989</v>
      </c>
      <c r="D364">
        <v>2</v>
      </c>
      <c r="E364" t="s">
        <v>402</v>
      </c>
      <c r="F364" s="1">
        <v>32853</v>
      </c>
      <c r="G364">
        <v>2</v>
      </c>
      <c r="H364">
        <v>0</v>
      </c>
      <c r="I364">
        <v>1</v>
      </c>
      <c r="J364">
        <f t="shared" si="75"/>
        <v>2</v>
      </c>
      <c r="K364">
        <f t="shared" si="62"/>
        <v>2</v>
      </c>
      <c r="L364" t="s">
        <v>523</v>
      </c>
      <c r="M364">
        <v>2</v>
      </c>
      <c r="N364">
        <v>2</v>
      </c>
      <c r="O364">
        <v>2</v>
      </c>
      <c r="P364">
        <v>2</v>
      </c>
      <c r="Q364">
        <v>2</v>
      </c>
      <c r="R364">
        <v>2</v>
      </c>
      <c r="S364">
        <v>2</v>
      </c>
      <c r="T364">
        <v>2</v>
      </c>
      <c r="U364">
        <v>2</v>
      </c>
      <c r="V364">
        <v>2</v>
      </c>
      <c r="W364">
        <v>2</v>
      </c>
      <c r="X364">
        <v>2</v>
      </c>
      <c r="Y364">
        <v>2</v>
      </c>
      <c r="Z364">
        <v>2</v>
      </c>
      <c r="AA364">
        <v>2</v>
      </c>
      <c r="AB364">
        <v>2</v>
      </c>
      <c r="AC364">
        <v>2</v>
      </c>
      <c r="AD364">
        <v>2</v>
      </c>
      <c r="AE364">
        <v>2</v>
      </c>
    </row>
    <row r="365" spans="1:39" x14ac:dyDescent="0.3">
      <c r="A365">
        <v>364</v>
      </c>
      <c r="B365" t="s">
        <v>58</v>
      </c>
      <c r="C365">
        <v>1993</v>
      </c>
      <c r="D365">
        <v>2</v>
      </c>
      <c r="E365" t="s">
        <v>403</v>
      </c>
      <c r="F365" s="1">
        <v>34314</v>
      </c>
      <c r="G365">
        <v>2</v>
      </c>
      <c r="H365">
        <v>0</v>
      </c>
      <c r="I365">
        <v>1</v>
      </c>
      <c r="J365">
        <f t="shared" ref="J365:J371" si="76">SUMSQ(M365:BG365)/SUM(M365:BG365)</f>
        <v>2</v>
      </c>
      <c r="K365">
        <f t="shared" si="62"/>
        <v>2</v>
      </c>
      <c r="L365" t="s">
        <v>523</v>
      </c>
      <c r="M365">
        <v>2</v>
      </c>
      <c r="N365">
        <v>2</v>
      </c>
      <c r="O365">
        <v>2</v>
      </c>
      <c r="P365">
        <v>2</v>
      </c>
      <c r="Q365">
        <v>2</v>
      </c>
      <c r="R365">
        <v>2</v>
      </c>
      <c r="S365">
        <v>2</v>
      </c>
      <c r="T365">
        <v>2</v>
      </c>
      <c r="U365">
        <v>2</v>
      </c>
      <c r="V365">
        <v>2</v>
      </c>
      <c r="W365">
        <v>2</v>
      </c>
      <c r="X365">
        <v>2</v>
      </c>
      <c r="Y365">
        <v>2</v>
      </c>
      <c r="Z365">
        <v>2</v>
      </c>
      <c r="AA365">
        <v>2</v>
      </c>
      <c r="AB365">
        <v>2</v>
      </c>
      <c r="AC365">
        <v>2</v>
      </c>
      <c r="AD365">
        <v>2</v>
      </c>
      <c r="AE365">
        <v>2</v>
      </c>
    </row>
    <row r="366" spans="1:39" x14ac:dyDescent="0.3">
      <c r="A366">
        <v>365</v>
      </c>
      <c r="B366" t="s">
        <v>58</v>
      </c>
      <c r="C366">
        <v>1997</v>
      </c>
      <c r="D366">
        <v>2</v>
      </c>
      <c r="E366" t="s">
        <v>404</v>
      </c>
      <c r="F366" s="1">
        <v>35775</v>
      </c>
      <c r="G366">
        <v>2</v>
      </c>
      <c r="H366">
        <v>0</v>
      </c>
      <c r="I366">
        <v>1</v>
      </c>
      <c r="J366">
        <f t="shared" si="76"/>
        <v>2</v>
      </c>
      <c r="K366">
        <f t="shared" si="62"/>
        <v>2</v>
      </c>
      <c r="L366" t="s">
        <v>523</v>
      </c>
      <c r="M366">
        <v>2</v>
      </c>
      <c r="N366">
        <v>2</v>
      </c>
      <c r="O366">
        <v>2</v>
      </c>
      <c r="P366">
        <v>2</v>
      </c>
      <c r="Q366">
        <v>2</v>
      </c>
      <c r="R366">
        <v>2</v>
      </c>
      <c r="S366">
        <v>2</v>
      </c>
      <c r="T366">
        <v>2</v>
      </c>
      <c r="U366">
        <v>2</v>
      </c>
      <c r="V366">
        <v>2</v>
      </c>
      <c r="W366">
        <v>2</v>
      </c>
      <c r="X366">
        <v>2</v>
      </c>
      <c r="Y366">
        <v>2</v>
      </c>
      <c r="Z366">
        <v>2</v>
      </c>
      <c r="AA366">
        <v>2</v>
      </c>
      <c r="AB366">
        <v>2</v>
      </c>
      <c r="AC366">
        <v>2</v>
      </c>
      <c r="AD366">
        <v>2</v>
      </c>
      <c r="AE366">
        <v>2</v>
      </c>
    </row>
    <row r="367" spans="1:39" x14ac:dyDescent="0.3">
      <c r="A367">
        <v>366</v>
      </c>
      <c r="B367" t="s">
        <v>58</v>
      </c>
      <c r="C367">
        <v>2001</v>
      </c>
      <c r="D367">
        <v>2</v>
      </c>
      <c r="E367" t="s">
        <v>405</v>
      </c>
      <c r="F367" s="1">
        <v>37241</v>
      </c>
      <c r="G367">
        <v>2</v>
      </c>
      <c r="H367">
        <v>0</v>
      </c>
      <c r="I367">
        <v>1</v>
      </c>
      <c r="J367">
        <f t="shared" si="76"/>
        <v>2</v>
      </c>
      <c r="K367">
        <f t="shared" si="62"/>
        <v>2</v>
      </c>
      <c r="L367" t="s">
        <v>523</v>
      </c>
      <c r="M367">
        <v>2</v>
      </c>
      <c r="N367">
        <v>2</v>
      </c>
      <c r="O367">
        <v>2</v>
      </c>
      <c r="P367">
        <v>2</v>
      </c>
      <c r="Q367">
        <v>2</v>
      </c>
      <c r="R367">
        <v>2</v>
      </c>
      <c r="S367">
        <v>2</v>
      </c>
      <c r="T367">
        <v>2</v>
      </c>
      <c r="U367">
        <v>2</v>
      </c>
      <c r="V367">
        <v>2</v>
      </c>
      <c r="W367">
        <v>2</v>
      </c>
      <c r="X367">
        <v>2</v>
      </c>
      <c r="Y367">
        <v>2</v>
      </c>
      <c r="Z367">
        <v>2</v>
      </c>
      <c r="AA367">
        <v>2</v>
      </c>
      <c r="AB367">
        <v>2</v>
      </c>
      <c r="AC367">
        <v>2</v>
      </c>
      <c r="AD367">
        <v>2</v>
      </c>
      <c r="AE367">
        <v>2</v>
      </c>
    </row>
    <row r="368" spans="1:39" x14ac:dyDescent="0.3">
      <c r="A368">
        <v>367</v>
      </c>
      <c r="B368" t="s">
        <v>58</v>
      </c>
      <c r="C368">
        <v>2005</v>
      </c>
      <c r="D368">
        <v>2</v>
      </c>
      <c r="E368" t="s">
        <v>406</v>
      </c>
      <c r="F368" s="1">
        <v>38697</v>
      </c>
      <c r="G368">
        <v>3</v>
      </c>
      <c r="H368">
        <v>0</v>
      </c>
      <c r="I368">
        <v>1</v>
      </c>
      <c r="J368">
        <f t="shared" si="76"/>
        <v>2</v>
      </c>
      <c r="K368">
        <f t="shared" si="62"/>
        <v>2</v>
      </c>
      <c r="L368" t="s">
        <v>523</v>
      </c>
      <c r="M368">
        <v>2</v>
      </c>
      <c r="N368">
        <v>2</v>
      </c>
      <c r="O368">
        <v>2</v>
      </c>
      <c r="P368">
        <v>2</v>
      </c>
      <c r="Q368">
        <v>2</v>
      </c>
      <c r="R368">
        <v>2</v>
      </c>
      <c r="S368">
        <v>2</v>
      </c>
      <c r="T368">
        <v>2</v>
      </c>
      <c r="U368">
        <v>2</v>
      </c>
      <c r="V368">
        <v>2</v>
      </c>
      <c r="W368">
        <v>2</v>
      </c>
      <c r="X368">
        <v>2</v>
      </c>
      <c r="Y368">
        <v>2</v>
      </c>
      <c r="Z368">
        <v>2</v>
      </c>
      <c r="AA368">
        <v>2</v>
      </c>
      <c r="AB368">
        <v>2</v>
      </c>
      <c r="AC368">
        <v>2</v>
      </c>
      <c r="AD368">
        <v>2</v>
      </c>
      <c r="AE368">
        <v>2</v>
      </c>
    </row>
    <row r="369" spans="1:36" x14ac:dyDescent="0.3">
      <c r="A369">
        <v>368</v>
      </c>
      <c r="B369" t="s">
        <v>58</v>
      </c>
      <c r="C369">
        <v>2009</v>
      </c>
      <c r="D369">
        <v>2</v>
      </c>
      <c r="E369" t="s">
        <v>407</v>
      </c>
      <c r="F369" s="1">
        <v>40160</v>
      </c>
      <c r="G369">
        <v>3</v>
      </c>
      <c r="H369">
        <v>0</v>
      </c>
      <c r="I369">
        <v>1</v>
      </c>
      <c r="J369">
        <f t="shared" si="76"/>
        <v>2</v>
      </c>
      <c r="K369">
        <f t="shared" si="62"/>
        <v>2</v>
      </c>
      <c r="L369" t="s">
        <v>523</v>
      </c>
      <c r="M369">
        <v>2</v>
      </c>
      <c r="N369">
        <v>2</v>
      </c>
      <c r="O369">
        <v>2</v>
      </c>
      <c r="P369">
        <v>2</v>
      </c>
      <c r="Q369">
        <v>2</v>
      </c>
      <c r="R369">
        <v>2</v>
      </c>
      <c r="S369">
        <v>2</v>
      </c>
      <c r="T369">
        <v>2</v>
      </c>
      <c r="U369">
        <v>2</v>
      </c>
      <c r="V369">
        <v>2</v>
      </c>
      <c r="W369">
        <v>2</v>
      </c>
      <c r="X369">
        <v>2</v>
      </c>
      <c r="Y369">
        <v>2</v>
      </c>
      <c r="Z369">
        <v>2</v>
      </c>
      <c r="AA369">
        <v>2</v>
      </c>
      <c r="AB369">
        <v>2</v>
      </c>
      <c r="AC369">
        <v>2</v>
      </c>
      <c r="AD369">
        <v>2</v>
      </c>
      <c r="AE369">
        <v>2</v>
      </c>
    </row>
    <row r="370" spans="1:36" x14ac:dyDescent="0.3">
      <c r="A370">
        <v>369</v>
      </c>
      <c r="B370" t="s">
        <v>58</v>
      </c>
      <c r="C370">
        <v>2013</v>
      </c>
      <c r="D370">
        <v>2</v>
      </c>
      <c r="E370" t="s">
        <v>408</v>
      </c>
      <c r="F370" s="1">
        <v>41595</v>
      </c>
      <c r="G370">
        <v>3</v>
      </c>
      <c r="H370">
        <v>0</v>
      </c>
      <c r="I370">
        <v>1</v>
      </c>
      <c r="J370">
        <f t="shared" si="76"/>
        <v>2</v>
      </c>
      <c r="K370">
        <f t="shared" si="62"/>
        <v>2</v>
      </c>
      <c r="L370" t="s">
        <v>523</v>
      </c>
      <c r="M370">
        <v>2</v>
      </c>
      <c r="N370">
        <v>2</v>
      </c>
      <c r="O370">
        <v>2</v>
      </c>
      <c r="P370">
        <v>2</v>
      </c>
      <c r="Q370">
        <v>2</v>
      </c>
      <c r="R370">
        <v>2</v>
      </c>
      <c r="S370">
        <v>2</v>
      </c>
      <c r="T370">
        <v>2</v>
      </c>
      <c r="U370">
        <v>2</v>
      </c>
      <c r="V370">
        <v>2</v>
      </c>
      <c r="W370">
        <v>2</v>
      </c>
      <c r="X370">
        <v>2</v>
      </c>
      <c r="Y370">
        <v>2</v>
      </c>
      <c r="Z370">
        <v>2</v>
      </c>
      <c r="AA370">
        <v>2</v>
      </c>
      <c r="AB370">
        <v>2</v>
      </c>
      <c r="AC370">
        <v>2</v>
      </c>
      <c r="AD370">
        <v>2</v>
      </c>
      <c r="AE370">
        <v>2</v>
      </c>
    </row>
    <row r="371" spans="1:36" x14ac:dyDescent="0.3">
      <c r="A371">
        <v>370</v>
      </c>
      <c r="B371" t="s">
        <v>68</v>
      </c>
      <c r="C371">
        <v>1970</v>
      </c>
      <c r="D371">
        <v>2</v>
      </c>
      <c r="E371" t="s">
        <v>409</v>
      </c>
      <c r="F371" s="1">
        <v>25677</v>
      </c>
      <c r="G371">
        <v>1</v>
      </c>
      <c r="H371">
        <v>0</v>
      </c>
      <c r="I371">
        <v>1</v>
      </c>
      <c r="J371">
        <f t="shared" si="76"/>
        <v>6.4017094017094021</v>
      </c>
      <c r="K371">
        <f t="shared" si="62"/>
        <v>5.3181818181818183</v>
      </c>
      <c r="L371" t="s">
        <v>524</v>
      </c>
      <c r="M371">
        <v>10</v>
      </c>
      <c r="N371">
        <v>4</v>
      </c>
      <c r="O371">
        <v>4</v>
      </c>
      <c r="P371">
        <v>6</v>
      </c>
      <c r="Q371">
        <v>8</v>
      </c>
      <c r="R371">
        <v>4</v>
      </c>
      <c r="S371">
        <v>4</v>
      </c>
      <c r="T371">
        <v>4</v>
      </c>
      <c r="U371">
        <v>12</v>
      </c>
      <c r="V371">
        <v>4</v>
      </c>
      <c r="W371">
        <v>3</v>
      </c>
      <c r="X371">
        <v>4</v>
      </c>
      <c r="Y371">
        <v>4</v>
      </c>
      <c r="Z371">
        <v>4</v>
      </c>
      <c r="AA371">
        <v>4</v>
      </c>
      <c r="AB371">
        <v>4</v>
      </c>
      <c r="AC371">
        <v>4</v>
      </c>
      <c r="AD371">
        <v>4</v>
      </c>
      <c r="AE371">
        <v>6</v>
      </c>
      <c r="AF371">
        <v>4</v>
      </c>
      <c r="AG371">
        <v>6</v>
      </c>
      <c r="AH371">
        <v>10</v>
      </c>
    </row>
    <row r="372" spans="1:36" x14ac:dyDescent="0.3">
      <c r="A372">
        <v>371</v>
      </c>
      <c r="B372" t="s">
        <v>68</v>
      </c>
      <c r="C372">
        <v>1974</v>
      </c>
      <c r="D372">
        <v>2</v>
      </c>
      <c r="E372" t="s">
        <v>410</v>
      </c>
      <c r="F372" s="1">
        <v>27140</v>
      </c>
      <c r="G372">
        <v>1</v>
      </c>
      <c r="H372">
        <v>0</v>
      </c>
      <c r="I372">
        <v>1</v>
      </c>
      <c r="J372">
        <f t="shared" ref="J372" si="77">SUMSQ(M372:BG372)/SUM(M372:BG372)</f>
        <v>7.2678571428571432</v>
      </c>
      <c r="K372">
        <f t="shared" si="62"/>
        <v>5.0909090909090908</v>
      </c>
      <c r="L372" t="s">
        <v>524</v>
      </c>
      <c r="M372">
        <v>13</v>
      </c>
      <c r="N372">
        <v>5</v>
      </c>
      <c r="O372">
        <v>5</v>
      </c>
      <c r="P372">
        <v>6</v>
      </c>
      <c r="Q372">
        <v>5</v>
      </c>
      <c r="R372">
        <v>4</v>
      </c>
      <c r="S372">
        <v>2</v>
      </c>
      <c r="T372">
        <v>4</v>
      </c>
      <c r="U372">
        <v>15</v>
      </c>
      <c r="V372">
        <v>2</v>
      </c>
      <c r="W372">
        <v>4</v>
      </c>
      <c r="X372">
        <v>2</v>
      </c>
      <c r="Y372">
        <v>4</v>
      </c>
      <c r="Z372">
        <v>2</v>
      </c>
      <c r="AA372">
        <v>5</v>
      </c>
      <c r="AB372">
        <v>4</v>
      </c>
      <c r="AC372">
        <v>3</v>
      </c>
      <c r="AD372">
        <v>3</v>
      </c>
      <c r="AE372">
        <v>6</v>
      </c>
      <c r="AF372">
        <v>3</v>
      </c>
      <c r="AG372">
        <v>5</v>
      </c>
      <c r="AH372">
        <v>10</v>
      </c>
    </row>
    <row r="373" spans="1:36" x14ac:dyDescent="0.3">
      <c r="A373">
        <v>372</v>
      </c>
      <c r="B373" t="s">
        <v>68</v>
      </c>
      <c r="C373">
        <v>1978</v>
      </c>
      <c r="D373">
        <v>2</v>
      </c>
      <c r="E373" t="s">
        <v>411</v>
      </c>
      <c r="F373" s="1">
        <v>28547</v>
      </c>
      <c r="G373">
        <v>1</v>
      </c>
      <c r="H373">
        <v>0</v>
      </c>
      <c r="I373">
        <v>1</v>
      </c>
      <c r="J373">
        <f t="shared" ref="J373" si="78">SUMSQ(M373:BG373)/SUM(M373:BG373)</f>
        <v>7.2678571428571432</v>
      </c>
      <c r="K373">
        <f t="shared" si="62"/>
        <v>5.0909090909090908</v>
      </c>
      <c r="L373" t="s">
        <v>524</v>
      </c>
      <c r="M373">
        <v>13</v>
      </c>
      <c r="N373">
        <v>5</v>
      </c>
      <c r="O373">
        <v>5</v>
      </c>
      <c r="P373">
        <v>6</v>
      </c>
      <c r="Q373">
        <v>5</v>
      </c>
      <c r="R373">
        <v>4</v>
      </c>
      <c r="S373">
        <v>2</v>
      </c>
      <c r="T373">
        <v>4</v>
      </c>
      <c r="U373">
        <v>15</v>
      </c>
      <c r="V373">
        <v>2</v>
      </c>
      <c r="W373">
        <v>4</v>
      </c>
      <c r="X373">
        <v>2</v>
      </c>
      <c r="Y373">
        <v>4</v>
      </c>
      <c r="Z373">
        <v>2</v>
      </c>
      <c r="AA373">
        <v>5</v>
      </c>
      <c r="AB373">
        <v>4</v>
      </c>
      <c r="AC373">
        <v>3</v>
      </c>
      <c r="AD373">
        <v>3</v>
      </c>
      <c r="AE373">
        <v>6</v>
      </c>
      <c r="AF373">
        <v>3</v>
      </c>
      <c r="AG373">
        <v>5</v>
      </c>
      <c r="AH373">
        <v>10</v>
      </c>
    </row>
    <row r="374" spans="1:36" x14ac:dyDescent="0.3">
      <c r="A374">
        <v>373</v>
      </c>
      <c r="B374" t="s">
        <v>68</v>
      </c>
      <c r="C374">
        <v>1982</v>
      </c>
      <c r="D374">
        <v>2</v>
      </c>
      <c r="E374" t="s">
        <v>412</v>
      </c>
      <c r="F374" s="1">
        <v>30024</v>
      </c>
      <c r="G374">
        <v>1</v>
      </c>
      <c r="H374">
        <v>0</v>
      </c>
      <c r="I374">
        <v>1</v>
      </c>
      <c r="J374">
        <f t="shared" ref="J374" si="79">SUMSQ(M374:BG374)/SUM(M374:BG374)</f>
        <v>7.1415929203539825</v>
      </c>
      <c r="K374">
        <f t="shared" si="62"/>
        <v>4.9130434782608692</v>
      </c>
      <c r="L374" t="s">
        <v>524</v>
      </c>
      <c r="M374">
        <v>13</v>
      </c>
      <c r="N374">
        <v>5</v>
      </c>
      <c r="O374">
        <v>5</v>
      </c>
      <c r="P374">
        <v>6</v>
      </c>
      <c r="Q374">
        <v>5</v>
      </c>
      <c r="R374">
        <v>2</v>
      </c>
      <c r="S374">
        <v>4</v>
      </c>
      <c r="T374">
        <v>2</v>
      </c>
      <c r="U374">
        <v>4</v>
      </c>
      <c r="V374">
        <v>15</v>
      </c>
      <c r="W374">
        <v>2</v>
      </c>
      <c r="X374">
        <v>4</v>
      </c>
      <c r="Y374">
        <v>2</v>
      </c>
      <c r="Z374">
        <v>4</v>
      </c>
      <c r="AA374">
        <v>2</v>
      </c>
      <c r="AB374">
        <v>5</v>
      </c>
      <c r="AC374">
        <v>4</v>
      </c>
      <c r="AD374">
        <v>3</v>
      </c>
      <c r="AE374">
        <v>3</v>
      </c>
      <c r="AF374">
        <v>5</v>
      </c>
      <c r="AG374">
        <v>3</v>
      </c>
      <c r="AH374">
        <v>5</v>
      </c>
      <c r="AI374">
        <v>10</v>
      </c>
    </row>
    <row r="375" spans="1:36" x14ac:dyDescent="0.3">
      <c r="A375">
        <v>374</v>
      </c>
      <c r="B375" t="s">
        <v>68</v>
      </c>
      <c r="C375">
        <v>1986</v>
      </c>
      <c r="D375">
        <v>2</v>
      </c>
      <c r="E375" t="s">
        <v>413</v>
      </c>
      <c r="F375" s="1">
        <v>31480</v>
      </c>
      <c r="G375">
        <v>1</v>
      </c>
      <c r="H375">
        <v>0</v>
      </c>
      <c r="I375">
        <v>1</v>
      </c>
      <c r="J375">
        <f t="shared" ref="J375" si="80">SUMSQ(M375:BG375)/SUM(M375:BG375)</f>
        <v>7.1769911504424782</v>
      </c>
      <c r="K375">
        <f t="shared" si="62"/>
        <v>4.9130434782608692</v>
      </c>
      <c r="L375" t="s">
        <v>524</v>
      </c>
      <c r="M375">
        <v>13</v>
      </c>
      <c r="N375">
        <v>5</v>
      </c>
      <c r="O375">
        <v>5</v>
      </c>
      <c r="P375">
        <v>6</v>
      </c>
      <c r="Q375">
        <v>5</v>
      </c>
      <c r="R375">
        <v>2</v>
      </c>
      <c r="S375">
        <v>4</v>
      </c>
      <c r="T375">
        <v>2</v>
      </c>
      <c r="U375">
        <v>4</v>
      </c>
      <c r="V375">
        <v>15</v>
      </c>
      <c r="W375">
        <v>2</v>
      </c>
      <c r="X375">
        <v>4</v>
      </c>
      <c r="Y375">
        <v>2</v>
      </c>
      <c r="Z375">
        <v>3</v>
      </c>
      <c r="AA375">
        <v>2</v>
      </c>
      <c r="AB375">
        <v>5</v>
      </c>
      <c r="AC375">
        <v>4</v>
      </c>
      <c r="AD375">
        <v>3</v>
      </c>
      <c r="AE375">
        <v>3</v>
      </c>
      <c r="AF375">
        <v>6</v>
      </c>
      <c r="AG375">
        <v>3</v>
      </c>
      <c r="AH375">
        <v>5</v>
      </c>
      <c r="AI375">
        <v>10</v>
      </c>
    </row>
    <row r="376" spans="1:36" x14ac:dyDescent="0.3">
      <c r="A376">
        <v>375</v>
      </c>
      <c r="B376" t="s">
        <v>68</v>
      </c>
      <c r="C376">
        <v>1990</v>
      </c>
      <c r="D376">
        <v>2</v>
      </c>
      <c r="E376" t="s">
        <v>414</v>
      </c>
      <c r="F376" s="1">
        <v>32943</v>
      </c>
      <c r="G376">
        <v>1</v>
      </c>
      <c r="H376">
        <v>0</v>
      </c>
      <c r="I376">
        <v>1</v>
      </c>
      <c r="J376">
        <f t="shared" ref="J376:J383" si="81">SUMSQ(M376:BG376)/SUM(M376:BG376)</f>
        <v>7.2123893805309738</v>
      </c>
      <c r="K376">
        <f t="shared" si="62"/>
        <v>4.9130434782608692</v>
      </c>
      <c r="L376" t="s">
        <v>524</v>
      </c>
      <c r="M376">
        <v>13</v>
      </c>
      <c r="N376">
        <v>5</v>
      </c>
      <c r="O376">
        <v>5</v>
      </c>
      <c r="P376">
        <v>6</v>
      </c>
      <c r="Q376">
        <v>5</v>
      </c>
      <c r="R376">
        <v>1</v>
      </c>
      <c r="S376">
        <v>4</v>
      </c>
      <c r="T376">
        <v>2</v>
      </c>
      <c r="U376">
        <v>4</v>
      </c>
      <c r="V376">
        <v>15</v>
      </c>
      <c r="W376">
        <v>2</v>
      </c>
      <c r="X376">
        <v>4</v>
      </c>
      <c r="Y376">
        <v>2</v>
      </c>
      <c r="Z376">
        <v>4</v>
      </c>
      <c r="AA376">
        <v>2</v>
      </c>
      <c r="AB376">
        <v>5</v>
      </c>
      <c r="AC376">
        <v>4</v>
      </c>
      <c r="AD376">
        <v>3</v>
      </c>
      <c r="AE376">
        <v>3</v>
      </c>
      <c r="AF376">
        <v>6</v>
      </c>
      <c r="AG376">
        <v>3</v>
      </c>
      <c r="AH376">
        <v>5</v>
      </c>
      <c r="AI376">
        <v>10</v>
      </c>
    </row>
    <row r="377" spans="1:36" x14ac:dyDescent="0.3">
      <c r="A377">
        <v>376</v>
      </c>
      <c r="B377" t="s">
        <v>68</v>
      </c>
      <c r="C377">
        <v>1991</v>
      </c>
      <c r="D377">
        <v>2</v>
      </c>
      <c r="E377" t="s">
        <v>415</v>
      </c>
      <c r="F377" s="1">
        <v>33538</v>
      </c>
      <c r="G377">
        <v>2</v>
      </c>
      <c r="H377">
        <v>0</v>
      </c>
      <c r="I377">
        <v>1</v>
      </c>
      <c r="J377">
        <f t="shared" si="81"/>
        <v>98.078431372549019</v>
      </c>
      <c r="K377">
        <f t="shared" si="62"/>
        <v>51</v>
      </c>
      <c r="L377" t="s">
        <v>524</v>
      </c>
      <c r="M377">
        <v>100</v>
      </c>
      <c r="N377">
        <v>2</v>
      </c>
    </row>
    <row r="378" spans="1:36" x14ac:dyDescent="0.3">
      <c r="A378">
        <v>377</v>
      </c>
      <c r="B378" t="s">
        <v>68</v>
      </c>
      <c r="C378">
        <v>1994</v>
      </c>
      <c r="D378">
        <v>2</v>
      </c>
      <c r="E378" t="s">
        <v>416</v>
      </c>
      <c r="F378" s="1">
        <v>34406</v>
      </c>
      <c r="G378">
        <v>2</v>
      </c>
      <c r="H378">
        <v>0</v>
      </c>
      <c r="I378">
        <v>1</v>
      </c>
      <c r="J378">
        <f t="shared" si="81"/>
        <v>98.078431372549019</v>
      </c>
      <c r="K378">
        <f t="shared" si="62"/>
        <v>51</v>
      </c>
      <c r="L378" t="s">
        <v>524</v>
      </c>
      <c r="M378">
        <v>100</v>
      </c>
      <c r="N378">
        <v>2</v>
      </c>
    </row>
    <row r="379" spans="1:36" x14ac:dyDescent="0.3">
      <c r="A379">
        <v>378</v>
      </c>
      <c r="B379" t="s">
        <v>68</v>
      </c>
      <c r="C379">
        <v>1998</v>
      </c>
      <c r="D379">
        <v>2</v>
      </c>
      <c r="E379" t="s">
        <v>417</v>
      </c>
      <c r="F379" s="1">
        <v>35862</v>
      </c>
      <c r="G379">
        <v>2</v>
      </c>
      <c r="H379">
        <v>0</v>
      </c>
      <c r="I379">
        <v>1</v>
      </c>
      <c r="J379">
        <f t="shared" si="81"/>
        <v>98.078431372549019</v>
      </c>
      <c r="K379">
        <f t="shared" si="62"/>
        <v>51</v>
      </c>
      <c r="L379" t="s">
        <v>524</v>
      </c>
      <c r="M379">
        <v>100</v>
      </c>
      <c r="N379">
        <v>2</v>
      </c>
    </row>
    <row r="380" spans="1:36" x14ac:dyDescent="0.3">
      <c r="A380">
        <v>379</v>
      </c>
      <c r="B380" t="s">
        <v>68</v>
      </c>
      <c r="C380">
        <v>2002</v>
      </c>
      <c r="D380">
        <v>2</v>
      </c>
      <c r="E380" t="s">
        <v>418</v>
      </c>
      <c r="F380" s="1">
        <v>37325</v>
      </c>
      <c r="G380">
        <v>2</v>
      </c>
      <c r="H380">
        <v>0</v>
      </c>
      <c r="I380">
        <v>1</v>
      </c>
      <c r="J380">
        <f t="shared" si="81"/>
        <v>98.078431372549019</v>
      </c>
      <c r="K380">
        <f t="shared" si="62"/>
        <v>51</v>
      </c>
      <c r="L380" t="s">
        <v>524</v>
      </c>
      <c r="M380">
        <v>100</v>
      </c>
      <c r="N380">
        <v>2</v>
      </c>
    </row>
    <row r="381" spans="1:36" x14ac:dyDescent="0.3">
      <c r="A381">
        <v>380</v>
      </c>
      <c r="B381" t="s">
        <v>68</v>
      </c>
      <c r="C381">
        <v>2006</v>
      </c>
      <c r="D381">
        <v>2</v>
      </c>
      <c r="E381" t="s">
        <v>419</v>
      </c>
      <c r="F381" s="1">
        <v>38788</v>
      </c>
      <c r="G381">
        <v>3</v>
      </c>
      <c r="H381">
        <v>0</v>
      </c>
      <c r="I381">
        <v>1</v>
      </c>
      <c r="J381">
        <f t="shared" si="81"/>
        <v>98.078431372549019</v>
      </c>
      <c r="K381">
        <f t="shared" si="62"/>
        <v>51</v>
      </c>
      <c r="L381" t="s">
        <v>524</v>
      </c>
      <c r="M381">
        <v>100</v>
      </c>
      <c r="N381">
        <v>2</v>
      </c>
    </row>
    <row r="382" spans="1:36" x14ac:dyDescent="0.3">
      <c r="A382">
        <v>381</v>
      </c>
      <c r="B382" t="s">
        <v>68</v>
      </c>
      <c r="C382">
        <v>2010</v>
      </c>
      <c r="D382">
        <v>2</v>
      </c>
      <c r="E382" t="s">
        <v>420</v>
      </c>
      <c r="F382" s="1">
        <v>40251</v>
      </c>
      <c r="G382">
        <v>3</v>
      </c>
      <c r="H382">
        <v>0</v>
      </c>
      <c r="I382">
        <v>1</v>
      </c>
      <c r="J382">
        <f t="shared" si="81"/>
        <v>98.078431372549019</v>
      </c>
      <c r="K382">
        <f t="shared" si="62"/>
        <v>51</v>
      </c>
      <c r="L382" t="s">
        <v>524</v>
      </c>
      <c r="M382">
        <v>100</v>
      </c>
      <c r="N382">
        <v>2</v>
      </c>
    </row>
    <row r="383" spans="1:36" x14ac:dyDescent="0.3">
      <c r="A383">
        <v>382</v>
      </c>
      <c r="B383" t="s">
        <v>68</v>
      </c>
      <c r="C383">
        <v>2014</v>
      </c>
      <c r="D383">
        <v>2</v>
      </c>
      <c r="E383" t="s">
        <v>421</v>
      </c>
      <c r="F383" s="1">
        <v>41707</v>
      </c>
      <c r="G383">
        <v>3</v>
      </c>
      <c r="H383">
        <v>0</v>
      </c>
      <c r="I383">
        <v>1</v>
      </c>
      <c r="J383">
        <f t="shared" si="81"/>
        <v>98.078431372549019</v>
      </c>
      <c r="K383">
        <f t="shared" si="62"/>
        <v>51</v>
      </c>
      <c r="L383" t="s">
        <v>524</v>
      </c>
      <c r="M383">
        <v>100</v>
      </c>
      <c r="N383">
        <v>2</v>
      </c>
    </row>
    <row r="384" spans="1:36" x14ac:dyDescent="0.3">
      <c r="A384">
        <v>383</v>
      </c>
      <c r="B384" t="s">
        <v>96</v>
      </c>
      <c r="C384">
        <v>1970</v>
      </c>
      <c r="D384">
        <v>2</v>
      </c>
      <c r="E384" t="s">
        <v>422</v>
      </c>
      <c r="F384" s="1">
        <v>25704</v>
      </c>
      <c r="G384">
        <v>1</v>
      </c>
      <c r="H384">
        <v>0</v>
      </c>
      <c r="I384">
        <v>1</v>
      </c>
      <c r="J384">
        <f t="shared" ref="J384" si="82">SUMSQ(M384:BG384)/SUM(M384:BG384)</f>
        <v>1</v>
      </c>
      <c r="K384">
        <f t="shared" si="62"/>
        <v>1</v>
      </c>
      <c r="L384" t="s">
        <v>528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</row>
    <row r="385" spans="1:44" x14ac:dyDescent="0.3">
      <c r="A385">
        <v>384</v>
      </c>
      <c r="B385" t="s">
        <v>96</v>
      </c>
      <c r="C385">
        <v>1974</v>
      </c>
      <c r="D385">
        <v>2</v>
      </c>
      <c r="E385" t="s">
        <v>423</v>
      </c>
      <c r="F385" s="1">
        <v>27165</v>
      </c>
      <c r="G385">
        <v>1</v>
      </c>
      <c r="H385">
        <v>0</v>
      </c>
      <c r="I385">
        <v>1</v>
      </c>
      <c r="K385" t="s">
        <v>66</v>
      </c>
    </row>
    <row r="386" spans="1:44" x14ac:dyDescent="0.3">
      <c r="A386">
        <v>385</v>
      </c>
      <c r="B386" t="s">
        <v>96</v>
      </c>
      <c r="C386">
        <v>1978</v>
      </c>
      <c r="D386">
        <v>2</v>
      </c>
      <c r="E386" t="s">
        <v>424</v>
      </c>
      <c r="F386" s="1">
        <v>28626</v>
      </c>
      <c r="G386">
        <v>1</v>
      </c>
      <c r="H386">
        <v>0</v>
      </c>
      <c r="I386">
        <v>1</v>
      </c>
      <c r="K386" t="s">
        <v>66</v>
      </c>
    </row>
    <row r="387" spans="1:44" x14ac:dyDescent="0.3">
      <c r="A387">
        <v>386</v>
      </c>
      <c r="B387" t="s">
        <v>96</v>
      </c>
      <c r="C387">
        <v>1982</v>
      </c>
      <c r="D387">
        <v>2</v>
      </c>
      <c r="E387" t="s">
        <v>425</v>
      </c>
      <c r="F387" s="1">
        <v>30087</v>
      </c>
      <c r="G387">
        <v>1</v>
      </c>
      <c r="H387">
        <v>0</v>
      </c>
      <c r="I387">
        <v>1</v>
      </c>
      <c r="J387">
        <f t="shared" ref="J387:J388" si="83">SUMSQ(M387:BG387)/SUM(M387:BG387)</f>
        <v>1</v>
      </c>
      <c r="K387">
        <f t="shared" ref="K387:K421" si="84">AVERAGE(M387:GW387)</f>
        <v>1</v>
      </c>
      <c r="L387" s="4" t="s">
        <v>531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</row>
    <row r="388" spans="1:44" x14ac:dyDescent="0.3">
      <c r="A388">
        <v>387</v>
      </c>
      <c r="B388" t="s">
        <v>96</v>
      </c>
      <c r="C388">
        <v>1986</v>
      </c>
      <c r="D388">
        <v>2</v>
      </c>
      <c r="E388" t="s">
        <v>426</v>
      </c>
      <c r="F388" s="1">
        <v>31548</v>
      </c>
      <c r="G388">
        <v>1</v>
      </c>
      <c r="H388">
        <v>0</v>
      </c>
      <c r="I388">
        <v>1</v>
      </c>
      <c r="J388">
        <f t="shared" si="83"/>
        <v>1</v>
      </c>
      <c r="K388">
        <f t="shared" si="84"/>
        <v>1</v>
      </c>
      <c r="L388" t="s">
        <v>529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</row>
    <row r="389" spans="1:44" x14ac:dyDescent="0.3">
      <c r="A389">
        <v>388</v>
      </c>
      <c r="B389" t="s">
        <v>96</v>
      </c>
      <c r="C389">
        <v>1990</v>
      </c>
      <c r="D389">
        <v>2</v>
      </c>
      <c r="E389" t="s">
        <v>427</v>
      </c>
      <c r="F389" s="1">
        <v>33009</v>
      </c>
      <c r="G389">
        <v>1</v>
      </c>
      <c r="H389">
        <v>0</v>
      </c>
      <c r="I389">
        <v>1</v>
      </c>
      <c r="J389">
        <v>1</v>
      </c>
      <c r="K389">
        <f t="shared" si="84"/>
        <v>1</v>
      </c>
      <c r="L389" t="s">
        <v>530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  <c r="AM389">
        <v>1</v>
      </c>
      <c r="AN389">
        <v>1</v>
      </c>
      <c r="AO389">
        <v>1</v>
      </c>
      <c r="AP389">
        <v>1</v>
      </c>
    </row>
    <row r="390" spans="1:44" x14ac:dyDescent="0.3">
      <c r="A390">
        <v>389</v>
      </c>
      <c r="B390" t="s">
        <v>96</v>
      </c>
      <c r="C390">
        <v>1994</v>
      </c>
      <c r="D390">
        <v>2</v>
      </c>
      <c r="E390" t="s">
        <v>428</v>
      </c>
      <c r="F390" s="1">
        <v>34470</v>
      </c>
      <c r="G390">
        <v>1</v>
      </c>
      <c r="H390">
        <v>0</v>
      </c>
      <c r="I390">
        <v>1</v>
      </c>
      <c r="J390">
        <v>1</v>
      </c>
      <c r="K390">
        <f t="shared" si="84"/>
        <v>1</v>
      </c>
      <c r="L390" t="s">
        <v>527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  <c r="AM390">
        <v>1</v>
      </c>
      <c r="AN390">
        <v>1</v>
      </c>
      <c r="AO390">
        <v>1</v>
      </c>
      <c r="AP390">
        <v>1</v>
      </c>
    </row>
    <row r="391" spans="1:44" x14ac:dyDescent="0.3">
      <c r="A391">
        <v>390</v>
      </c>
      <c r="B391" t="s">
        <v>96</v>
      </c>
      <c r="C391">
        <v>1998</v>
      </c>
      <c r="D391">
        <v>2</v>
      </c>
      <c r="E391" t="s">
        <v>429</v>
      </c>
      <c r="F391" s="1">
        <v>35931</v>
      </c>
      <c r="G391">
        <v>1</v>
      </c>
      <c r="H391">
        <v>0</v>
      </c>
      <c r="I391">
        <v>1</v>
      </c>
      <c r="J391">
        <f t="shared" ref="J391:J393" si="85">SUMSQ(M391:BG391)/SUM(M391:BG391)</f>
        <v>1</v>
      </c>
      <c r="K391">
        <f t="shared" si="84"/>
        <v>1</v>
      </c>
      <c r="L391" t="s">
        <v>527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  <c r="AM391">
        <v>1</v>
      </c>
      <c r="AN391">
        <v>1</v>
      </c>
      <c r="AO391">
        <v>1</v>
      </c>
      <c r="AP391">
        <v>1</v>
      </c>
      <c r="AQ391">
        <v>1</v>
      </c>
      <c r="AR391">
        <v>1</v>
      </c>
    </row>
    <row r="392" spans="1:44" x14ac:dyDescent="0.3">
      <c r="A392">
        <v>391</v>
      </c>
      <c r="B392" t="s">
        <v>96</v>
      </c>
      <c r="C392">
        <v>2002</v>
      </c>
      <c r="D392">
        <v>2</v>
      </c>
      <c r="E392" t="s">
        <v>430</v>
      </c>
      <c r="F392" s="1">
        <v>37392</v>
      </c>
      <c r="G392">
        <v>1</v>
      </c>
      <c r="H392">
        <v>0</v>
      </c>
      <c r="I392">
        <v>1</v>
      </c>
      <c r="J392">
        <f t="shared" si="85"/>
        <v>1</v>
      </c>
      <c r="K392">
        <f t="shared" si="84"/>
        <v>1</v>
      </c>
      <c r="L392" t="s">
        <v>527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  <c r="AM392">
        <v>1</v>
      </c>
      <c r="AN392">
        <v>1</v>
      </c>
      <c r="AO392">
        <v>1</v>
      </c>
      <c r="AP392">
        <v>1</v>
      </c>
      <c r="AQ392">
        <v>1</v>
      </c>
      <c r="AR392">
        <v>1</v>
      </c>
    </row>
    <row r="393" spans="1:44" x14ac:dyDescent="0.3">
      <c r="A393">
        <v>392</v>
      </c>
      <c r="B393" t="s">
        <v>96</v>
      </c>
      <c r="C393">
        <v>2006</v>
      </c>
      <c r="D393">
        <v>2</v>
      </c>
      <c r="E393" t="s">
        <v>431</v>
      </c>
      <c r="F393" s="1">
        <v>38853</v>
      </c>
      <c r="G393">
        <v>1</v>
      </c>
      <c r="H393">
        <v>0</v>
      </c>
      <c r="I393">
        <v>1</v>
      </c>
      <c r="J393">
        <f t="shared" si="85"/>
        <v>1</v>
      </c>
      <c r="K393">
        <f t="shared" si="84"/>
        <v>1</v>
      </c>
      <c r="L393" t="s">
        <v>527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  <c r="AM393">
        <v>1</v>
      </c>
      <c r="AN393">
        <v>1</v>
      </c>
      <c r="AO393">
        <v>1</v>
      </c>
      <c r="AP393">
        <v>1</v>
      </c>
      <c r="AQ393">
        <v>1</v>
      </c>
      <c r="AR393">
        <v>1</v>
      </c>
    </row>
    <row r="394" spans="1:44" x14ac:dyDescent="0.3">
      <c r="A394">
        <v>393</v>
      </c>
      <c r="B394" t="s">
        <v>96</v>
      </c>
      <c r="C394">
        <v>2010</v>
      </c>
      <c r="D394">
        <v>2</v>
      </c>
      <c r="E394" t="s">
        <v>432</v>
      </c>
      <c r="F394" s="1">
        <v>40314</v>
      </c>
      <c r="G394">
        <v>1</v>
      </c>
      <c r="H394">
        <v>0</v>
      </c>
      <c r="I394">
        <v>1</v>
      </c>
      <c r="J394">
        <f t="shared" ref="J394:J398" si="86">SUMSQ(M394:BG394)/SUM(M394:BG394)</f>
        <v>1</v>
      </c>
      <c r="K394">
        <f t="shared" si="84"/>
        <v>1</v>
      </c>
      <c r="L394" t="s">
        <v>527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  <c r="AM394">
        <v>1</v>
      </c>
      <c r="AN394">
        <v>1</v>
      </c>
      <c r="AO394">
        <v>1</v>
      </c>
      <c r="AP394">
        <v>1</v>
      </c>
      <c r="AQ394">
        <v>1</v>
      </c>
      <c r="AR394">
        <v>1</v>
      </c>
    </row>
    <row r="395" spans="1:44" x14ac:dyDescent="0.3">
      <c r="A395">
        <v>394</v>
      </c>
      <c r="B395" t="s">
        <v>157</v>
      </c>
      <c r="C395">
        <v>1997</v>
      </c>
      <c r="D395">
        <v>2</v>
      </c>
      <c r="E395" t="s">
        <v>433</v>
      </c>
      <c r="F395" s="1">
        <v>35617</v>
      </c>
      <c r="G395">
        <v>1</v>
      </c>
      <c r="H395">
        <v>0</v>
      </c>
      <c r="I395">
        <v>1</v>
      </c>
      <c r="J395">
        <f t="shared" si="86"/>
        <v>2</v>
      </c>
      <c r="K395">
        <f t="shared" si="84"/>
        <v>2</v>
      </c>
      <c r="L395" t="s">
        <v>510</v>
      </c>
      <c r="M395">
        <v>2</v>
      </c>
      <c r="N395">
        <v>2</v>
      </c>
      <c r="O395">
        <v>2</v>
      </c>
      <c r="P395">
        <v>2</v>
      </c>
      <c r="Q395">
        <v>2</v>
      </c>
      <c r="R395">
        <v>2</v>
      </c>
      <c r="S395">
        <v>2</v>
      </c>
      <c r="T395">
        <v>2</v>
      </c>
      <c r="U395">
        <v>2</v>
      </c>
      <c r="V395">
        <v>2</v>
      </c>
      <c r="W395">
        <v>2</v>
      </c>
      <c r="X395">
        <v>2</v>
      </c>
      <c r="Y395">
        <v>2</v>
      </c>
      <c r="Z395">
        <v>2</v>
      </c>
      <c r="AA395">
        <v>2</v>
      </c>
      <c r="AB395">
        <v>2</v>
      </c>
      <c r="AC395">
        <v>2</v>
      </c>
    </row>
    <row r="396" spans="1:44" x14ac:dyDescent="0.3">
      <c r="A396">
        <v>395</v>
      </c>
      <c r="B396" t="s">
        <v>157</v>
      </c>
      <c r="C396">
        <v>2000</v>
      </c>
      <c r="D396">
        <v>2</v>
      </c>
      <c r="E396" t="s">
        <v>434</v>
      </c>
      <c r="F396" s="1">
        <v>36709</v>
      </c>
      <c r="G396">
        <v>1</v>
      </c>
      <c r="H396">
        <v>0</v>
      </c>
      <c r="I396">
        <v>1</v>
      </c>
      <c r="J396">
        <f t="shared" si="86"/>
        <v>2</v>
      </c>
      <c r="K396">
        <f t="shared" si="84"/>
        <v>2</v>
      </c>
      <c r="L396" t="s">
        <v>510</v>
      </c>
      <c r="M396">
        <v>2</v>
      </c>
      <c r="N396">
        <v>2</v>
      </c>
      <c r="O396">
        <v>2</v>
      </c>
      <c r="P396">
        <v>2</v>
      </c>
      <c r="Q396">
        <v>2</v>
      </c>
      <c r="R396">
        <v>2</v>
      </c>
      <c r="S396">
        <v>2</v>
      </c>
      <c r="T396">
        <v>2</v>
      </c>
      <c r="U396">
        <v>2</v>
      </c>
      <c r="V396">
        <v>2</v>
      </c>
      <c r="W396">
        <v>2</v>
      </c>
      <c r="X396">
        <v>2</v>
      </c>
      <c r="Y396">
        <v>2</v>
      </c>
      <c r="Z396">
        <v>2</v>
      </c>
      <c r="AA396">
        <v>2</v>
      </c>
      <c r="AB396">
        <v>2</v>
      </c>
      <c r="AC396">
        <v>2</v>
      </c>
    </row>
    <row r="397" spans="1:44" x14ac:dyDescent="0.3">
      <c r="A397">
        <v>396</v>
      </c>
      <c r="B397" t="s">
        <v>157</v>
      </c>
      <c r="C397">
        <v>2006</v>
      </c>
      <c r="D397">
        <v>2</v>
      </c>
      <c r="E397" t="s">
        <v>435</v>
      </c>
      <c r="F397" s="1">
        <v>38900</v>
      </c>
      <c r="G397">
        <v>1</v>
      </c>
      <c r="H397">
        <v>0</v>
      </c>
      <c r="I397">
        <v>1</v>
      </c>
      <c r="J397">
        <f t="shared" si="86"/>
        <v>2</v>
      </c>
      <c r="K397">
        <f t="shared" si="84"/>
        <v>2</v>
      </c>
      <c r="L397" t="s">
        <v>510</v>
      </c>
      <c r="M397">
        <v>2</v>
      </c>
      <c r="N397">
        <v>2</v>
      </c>
      <c r="O397">
        <v>2</v>
      </c>
      <c r="P397">
        <v>2</v>
      </c>
      <c r="Q397">
        <v>2</v>
      </c>
      <c r="R397">
        <v>2</v>
      </c>
      <c r="S397">
        <v>2</v>
      </c>
      <c r="T397">
        <v>2</v>
      </c>
      <c r="U397">
        <v>2</v>
      </c>
      <c r="V397">
        <v>2</v>
      </c>
      <c r="W397">
        <v>2</v>
      </c>
      <c r="X397">
        <v>2</v>
      </c>
      <c r="Y397">
        <v>2</v>
      </c>
      <c r="Z397">
        <v>2</v>
      </c>
      <c r="AA397">
        <v>2</v>
      </c>
      <c r="AB397">
        <v>2</v>
      </c>
      <c r="AC397">
        <v>2</v>
      </c>
    </row>
    <row r="398" spans="1:44" x14ac:dyDescent="0.3">
      <c r="A398">
        <v>397</v>
      </c>
      <c r="B398" t="s">
        <v>157</v>
      </c>
      <c r="C398">
        <v>2012</v>
      </c>
      <c r="D398">
        <v>2</v>
      </c>
      <c r="E398" t="s">
        <v>436</v>
      </c>
      <c r="F398" s="1">
        <v>41091</v>
      </c>
      <c r="G398">
        <v>1</v>
      </c>
      <c r="H398">
        <v>0</v>
      </c>
      <c r="I398">
        <v>1</v>
      </c>
      <c r="J398">
        <f t="shared" si="86"/>
        <v>2</v>
      </c>
      <c r="K398">
        <f t="shared" si="84"/>
        <v>2</v>
      </c>
      <c r="L398" t="s">
        <v>510</v>
      </c>
      <c r="M398">
        <v>2</v>
      </c>
      <c r="N398">
        <v>2</v>
      </c>
      <c r="O398">
        <v>2</v>
      </c>
      <c r="P398">
        <v>2</v>
      </c>
      <c r="Q398">
        <v>2</v>
      </c>
      <c r="R398">
        <v>2</v>
      </c>
      <c r="S398">
        <v>2</v>
      </c>
      <c r="T398">
        <v>2</v>
      </c>
      <c r="U398">
        <v>2</v>
      </c>
      <c r="V398">
        <v>2</v>
      </c>
      <c r="W398">
        <v>2</v>
      </c>
      <c r="X398">
        <v>2</v>
      </c>
      <c r="Y398">
        <v>2</v>
      </c>
      <c r="Z398">
        <v>2</v>
      </c>
      <c r="AA398">
        <v>2</v>
      </c>
      <c r="AB398">
        <v>2</v>
      </c>
      <c r="AC398">
        <v>2</v>
      </c>
    </row>
    <row r="399" spans="1:44" x14ac:dyDescent="0.3">
      <c r="A399">
        <v>398</v>
      </c>
      <c r="B399" t="s">
        <v>178</v>
      </c>
      <c r="C399">
        <v>1989</v>
      </c>
      <c r="D399">
        <v>2</v>
      </c>
      <c r="E399" t="s">
        <v>437</v>
      </c>
      <c r="F399" s="1">
        <v>32629</v>
      </c>
      <c r="G399">
        <v>1</v>
      </c>
      <c r="H399">
        <v>0</v>
      </c>
      <c r="I399">
        <v>1</v>
      </c>
      <c r="J399">
        <f t="shared" ref="J399:J407" si="87">SUMSQ(M399:BG399)/SUM(M399:BG399)</f>
        <v>45</v>
      </c>
      <c r="K399">
        <f t="shared" si="84"/>
        <v>45</v>
      </c>
      <c r="L399" t="s">
        <v>557</v>
      </c>
      <c r="M399">
        <v>45</v>
      </c>
    </row>
    <row r="400" spans="1:44" x14ac:dyDescent="0.3">
      <c r="A400">
        <v>399</v>
      </c>
      <c r="B400" t="s">
        <v>178</v>
      </c>
      <c r="C400">
        <v>1993</v>
      </c>
      <c r="D400">
        <v>2</v>
      </c>
      <c r="E400" t="s">
        <v>438</v>
      </c>
      <c r="F400" s="1">
        <v>34098</v>
      </c>
      <c r="G400">
        <v>1</v>
      </c>
      <c r="H400">
        <v>0</v>
      </c>
      <c r="I400">
        <v>1</v>
      </c>
      <c r="J400">
        <f t="shared" si="87"/>
        <v>45</v>
      </c>
      <c r="K400">
        <f t="shared" si="84"/>
        <v>45</v>
      </c>
      <c r="L400" t="s">
        <v>557</v>
      </c>
      <c r="M400">
        <v>45</v>
      </c>
    </row>
    <row r="401" spans="1:35" x14ac:dyDescent="0.3">
      <c r="A401">
        <v>400</v>
      </c>
      <c r="B401" t="s">
        <v>178</v>
      </c>
      <c r="C401">
        <v>1998</v>
      </c>
      <c r="D401">
        <v>2</v>
      </c>
      <c r="E401" t="s">
        <v>439</v>
      </c>
      <c r="F401" s="1">
        <v>35925</v>
      </c>
      <c r="G401">
        <v>1</v>
      </c>
      <c r="H401">
        <v>0</v>
      </c>
      <c r="I401">
        <v>1</v>
      </c>
      <c r="J401">
        <f t="shared" si="87"/>
        <v>45</v>
      </c>
      <c r="K401">
        <f t="shared" si="84"/>
        <v>45</v>
      </c>
      <c r="L401" t="s">
        <v>557</v>
      </c>
      <c r="M401">
        <v>45</v>
      </c>
    </row>
    <row r="402" spans="1:35" x14ac:dyDescent="0.3">
      <c r="A402">
        <v>401</v>
      </c>
      <c r="B402" t="s">
        <v>178</v>
      </c>
      <c r="C402">
        <v>2003</v>
      </c>
      <c r="D402">
        <v>2</v>
      </c>
      <c r="E402" t="s">
        <v>440</v>
      </c>
      <c r="F402" s="1">
        <v>37738</v>
      </c>
      <c r="G402">
        <v>1</v>
      </c>
      <c r="H402">
        <v>0</v>
      </c>
      <c r="I402">
        <v>1</v>
      </c>
      <c r="J402">
        <f t="shared" si="87"/>
        <v>45</v>
      </c>
      <c r="K402">
        <f t="shared" si="84"/>
        <v>45</v>
      </c>
      <c r="L402" t="s">
        <v>557</v>
      </c>
      <c r="M402">
        <v>45</v>
      </c>
    </row>
    <row r="403" spans="1:35" x14ac:dyDescent="0.3">
      <c r="A403">
        <v>402</v>
      </c>
      <c r="B403" t="s">
        <v>178</v>
      </c>
      <c r="C403">
        <v>2008</v>
      </c>
      <c r="D403">
        <v>2</v>
      </c>
      <c r="E403" t="s">
        <v>441</v>
      </c>
      <c r="F403" s="1">
        <v>39558</v>
      </c>
      <c r="G403">
        <v>1</v>
      </c>
      <c r="H403">
        <v>0</v>
      </c>
      <c r="I403">
        <v>1</v>
      </c>
      <c r="J403">
        <f t="shared" si="87"/>
        <v>45</v>
      </c>
      <c r="K403">
        <f t="shared" si="84"/>
        <v>45</v>
      </c>
      <c r="L403" t="s">
        <v>557</v>
      </c>
      <c r="M403">
        <v>45</v>
      </c>
    </row>
    <row r="404" spans="1:35" x14ac:dyDescent="0.3">
      <c r="A404">
        <v>403</v>
      </c>
      <c r="B404" t="s">
        <v>178</v>
      </c>
      <c r="C404">
        <v>2013</v>
      </c>
      <c r="D404">
        <v>2</v>
      </c>
      <c r="E404" t="s">
        <v>442</v>
      </c>
      <c r="F404" s="1">
        <v>41385</v>
      </c>
      <c r="G404">
        <v>1</v>
      </c>
      <c r="H404">
        <v>0</v>
      </c>
      <c r="I404">
        <v>1</v>
      </c>
      <c r="J404">
        <f t="shared" si="87"/>
        <v>45</v>
      </c>
      <c r="K404">
        <f t="shared" si="84"/>
        <v>45</v>
      </c>
      <c r="L404" t="s">
        <v>557</v>
      </c>
      <c r="M404">
        <v>45</v>
      </c>
    </row>
    <row r="405" spans="1:35" x14ac:dyDescent="0.3">
      <c r="A405">
        <v>404</v>
      </c>
      <c r="B405" t="s">
        <v>185</v>
      </c>
      <c r="C405">
        <v>1980</v>
      </c>
      <c r="D405">
        <v>2</v>
      </c>
      <c r="E405" t="s">
        <v>443</v>
      </c>
      <c r="F405" s="1">
        <v>29359</v>
      </c>
      <c r="G405">
        <v>1</v>
      </c>
      <c r="H405">
        <v>0</v>
      </c>
      <c r="I405">
        <v>1</v>
      </c>
      <c r="J405">
        <f t="shared" si="87"/>
        <v>60</v>
      </c>
      <c r="K405">
        <f t="shared" si="84"/>
        <v>60</v>
      </c>
      <c r="L405" t="s">
        <v>615</v>
      </c>
      <c r="M405">
        <v>60</v>
      </c>
    </row>
    <row r="406" spans="1:35" x14ac:dyDescent="0.3">
      <c r="A406">
        <v>405</v>
      </c>
      <c r="B406" t="s">
        <v>185</v>
      </c>
      <c r="C406">
        <v>1985</v>
      </c>
      <c r="D406">
        <v>2</v>
      </c>
      <c r="E406" t="s">
        <v>444</v>
      </c>
      <c r="F406" s="1">
        <v>31151</v>
      </c>
      <c r="G406">
        <v>1</v>
      </c>
      <c r="H406">
        <v>0</v>
      </c>
      <c r="I406">
        <v>1</v>
      </c>
      <c r="J406">
        <f t="shared" si="87"/>
        <v>61</v>
      </c>
      <c r="K406">
        <f t="shared" si="84"/>
        <v>61</v>
      </c>
      <c r="L406" t="s">
        <v>615</v>
      </c>
      <c r="M406">
        <v>61</v>
      </c>
    </row>
    <row r="407" spans="1:35" x14ac:dyDescent="0.3">
      <c r="A407">
        <v>406</v>
      </c>
      <c r="B407" t="s">
        <v>185</v>
      </c>
      <c r="C407">
        <v>1990</v>
      </c>
      <c r="D407">
        <v>2</v>
      </c>
      <c r="E407" t="s">
        <v>445</v>
      </c>
      <c r="F407" s="1">
        <v>32971</v>
      </c>
      <c r="G407">
        <v>1</v>
      </c>
      <c r="H407">
        <v>0</v>
      </c>
      <c r="I407">
        <v>1</v>
      </c>
      <c r="J407">
        <f t="shared" si="87"/>
        <v>62</v>
      </c>
      <c r="K407">
        <f t="shared" si="84"/>
        <v>62</v>
      </c>
      <c r="L407" t="s">
        <v>615</v>
      </c>
      <c r="M407">
        <v>62</v>
      </c>
    </row>
    <row r="408" spans="1:35" x14ac:dyDescent="0.3">
      <c r="A408">
        <v>407</v>
      </c>
      <c r="B408" t="s">
        <v>192</v>
      </c>
      <c r="C408">
        <v>1971</v>
      </c>
      <c r="D408">
        <v>2</v>
      </c>
      <c r="E408" t="s">
        <v>446</v>
      </c>
      <c r="F408" s="1">
        <v>26265</v>
      </c>
      <c r="G408">
        <v>1</v>
      </c>
      <c r="H408">
        <v>0</v>
      </c>
      <c r="I408">
        <v>1</v>
      </c>
      <c r="J408">
        <f t="shared" ref="J408:J421" si="88">SUMSQ(M408:BG408)/SUM(M408:BG408)</f>
        <v>30</v>
      </c>
      <c r="K408">
        <f t="shared" si="84"/>
        <v>30</v>
      </c>
      <c r="L408" t="s">
        <v>614</v>
      </c>
      <c r="M408">
        <v>30</v>
      </c>
    </row>
    <row r="409" spans="1:35" x14ac:dyDescent="0.3">
      <c r="A409">
        <v>408</v>
      </c>
      <c r="B409" t="s">
        <v>192</v>
      </c>
      <c r="C409">
        <v>1984</v>
      </c>
      <c r="D409">
        <v>2</v>
      </c>
      <c r="E409" t="s">
        <v>447</v>
      </c>
      <c r="F409" s="1">
        <v>31014</v>
      </c>
      <c r="G409">
        <v>1</v>
      </c>
      <c r="H409">
        <v>0</v>
      </c>
      <c r="I409">
        <v>1</v>
      </c>
      <c r="J409">
        <f t="shared" si="88"/>
        <v>30</v>
      </c>
      <c r="K409">
        <f t="shared" si="84"/>
        <v>30</v>
      </c>
      <c r="L409" t="s">
        <v>614</v>
      </c>
      <c r="M409">
        <v>30</v>
      </c>
    </row>
    <row r="410" spans="1:35" x14ac:dyDescent="0.3">
      <c r="A410">
        <v>409</v>
      </c>
      <c r="B410" t="s">
        <v>192</v>
      </c>
      <c r="C410">
        <v>1989</v>
      </c>
      <c r="D410">
        <v>2</v>
      </c>
      <c r="E410" t="s">
        <v>448</v>
      </c>
      <c r="F410" s="1">
        <v>32838</v>
      </c>
      <c r="G410">
        <v>1</v>
      </c>
      <c r="H410">
        <v>0</v>
      </c>
      <c r="I410">
        <v>1</v>
      </c>
      <c r="J410">
        <f t="shared" si="88"/>
        <v>30</v>
      </c>
      <c r="K410">
        <f t="shared" si="84"/>
        <v>30</v>
      </c>
      <c r="L410" t="s">
        <v>614</v>
      </c>
      <c r="M410">
        <v>30</v>
      </c>
    </row>
    <row r="411" spans="1:35" x14ac:dyDescent="0.3">
      <c r="A411">
        <v>410</v>
      </c>
      <c r="B411" t="s">
        <v>192</v>
      </c>
      <c r="C411">
        <v>1994</v>
      </c>
      <c r="D411">
        <v>2</v>
      </c>
      <c r="E411" t="s">
        <v>449</v>
      </c>
      <c r="F411" s="1">
        <v>34665</v>
      </c>
      <c r="G411">
        <v>1</v>
      </c>
      <c r="H411">
        <v>0</v>
      </c>
      <c r="I411">
        <v>1</v>
      </c>
      <c r="J411">
        <f t="shared" si="88"/>
        <v>30</v>
      </c>
      <c r="K411">
        <f t="shared" si="84"/>
        <v>30</v>
      </c>
      <c r="L411" t="s">
        <v>614</v>
      </c>
      <c r="M411">
        <v>30</v>
      </c>
    </row>
    <row r="412" spans="1:35" x14ac:dyDescent="0.3">
      <c r="A412">
        <v>411</v>
      </c>
      <c r="B412" t="s">
        <v>192</v>
      </c>
      <c r="C412">
        <v>1999</v>
      </c>
      <c r="D412">
        <v>2</v>
      </c>
      <c r="E412" t="s">
        <v>450</v>
      </c>
      <c r="F412" s="1">
        <v>36464</v>
      </c>
      <c r="G412">
        <v>1</v>
      </c>
      <c r="H412">
        <v>0</v>
      </c>
      <c r="I412">
        <v>1</v>
      </c>
      <c r="J412">
        <f t="shared" si="88"/>
        <v>30</v>
      </c>
      <c r="K412">
        <f t="shared" si="84"/>
        <v>30</v>
      </c>
      <c r="L412" t="s">
        <v>614</v>
      </c>
      <c r="M412">
        <v>30</v>
      </c>
    </row>
    <row r="413" spans="1:35" x14ac:dyDescent="0.3">
      <c r="A413">
        <v>412</v>
      </c>
      <c r="B413" t="s">
        <v>192</v>
      </c>
      <c r="C413">
        <v>2004</v>
      </c>
      <c r="D413">
        <v>2</v>
      </c>
      <c r="E413" t="s">
        <v>451</v>
      </c>
      <c r="F413" s="1">
        <v>38291</v>
      </c>
      <c r="G413">
        <v>1</v>
      </c>
      <c r="H413">
        <v>0</v>
      </c>
      <c r="I413">
        <v>1</v>
      </c>
      <c r="J413">
        <f t="shared" si="88"/>
        <v>30</v>
      </c>
      <c r="K413">
        <f t="shared" si="84"/>
        <v>30</v>
      </c>
      <c r="L413" t="s">
        <v>614</v>
      </c>
      <c r="M413">
        <v>30</v>
      </c>
    </row>
    <row r="414" spans="1:35" x14ac:dyDescent="0.3">
      <c r="A414">
        <v>413</v>
      </c>
      <c r="B414" t="s">
        <v>192</v>
      </c>
      <c r="C414">
        <v>2009</v>
      </c>
      <c r="D414">
        <v>2</v>
      </c>
      <c r="E414" t="s">
        <v>452</v>
      </c>
      <c r="F414" s="1">
        <v>40111</v>
      </c>
      <c r="G414">
        <v>1</v>
      </c>
      <c r="H414">
        <v>0</v>
      </c>
      <c r="I414">
        <v>1</v>
      </c>
      <c r="J414">
        <f t="shared" si="88"/>
        <v>30</v>
      </c>
      <c r="K414">
        <f t="shared" si="84"/>
        <v>30</v>
      </c>
      <c r="L414" t="s">
        <v>614</v>
      </c>
      <c r="M414">
        <v>30</v>
      </c>
    </row>
    <row r="415" spans="1:35" x14ac:dyDescent="0.3">
      <c r="A415">
        <v>414</v>
      </c>
      <c r="B415" t="s">
        <v>192</v>
      </c>
      <c r="C415">
        <v>2014</v>
      </c>
      <c r="D415">
        <v>2</v>
      </c>
      <c r="E415" t="s">
        <v>453</v>
      </c>
      <c r="F415" s="1">
        <v>41938</v>
      </c>
      <c r="G415">
        <v>1</v>
      </c>
      <c r="H415">
        <v>0</v>
      </c>
      <c r="I415">
        <v>1</v>
      </c>
      <c r="J415">
        <f t="shared" si="88"/>
        <v>30</v>
      </c>
      <c r="K415">
        <f t="shared" si="84"/>
        <v>30</v>
      </c>
      <c r="L415" t="s">
        <v>614</v>
      </c>
      <c r="M415">
        <v>30</v>
      </c>
    </row>
    <row r="416" spans="1:35" x14ac:dyDescent="0.3">
      <c r="A416">
        <v>415</v>
      </c>
      <c r="B416" t="s">
        <v>201</v>
      </c>
      <c r="C416">
        <v>1973</v>
      </c>
      <c r="D416">
        <v>2</v>
      </c>
      <c r="E416" t="s">
        <v>454</v>
      </c>
      <c r="F416" s="1">
        <v>27007</v>
      </c>
      <c r="G416">
        <v>1</v>
      </c>
      <c r="H416">
        <v>0</v>
      </c>
      <c r="I416">
        <v>1</v>
      </c>
      <c r="J416">
        <f t="shared" si="88"/>
        <v>2.3617021276595747</v>
      </c>
      <c r="K416">
        <f t="shared" si="84"/>
        <v>2.2380952380952381</v>
      </c>
      <c r="L416" t="s">
        <v>643</v>
      </c>
      <c r="M416">
        <v>4</v>
      </c>
      <c r="O416">
        <v>3</v>
      </c>
      <c r="P416">
        <v>2</v>
      </c>
      <c r="Q416">
        <v>2</v>
      </c>
      <c r="R416">
        <v>2</v>
      </c>
      <c r="S416">
        <v>2</v>
      </c>
      <c r="T416">
        <v>2</v>
      </c>
      <c r="U416">
        <v>2</v>
      </c>
      <c r="W416">
        <v>2</v>
      </c>
      <c r="X416">
        <v>2</v>
      </c>
      <c r="Y416">
        <v>2</v>
      </c>
      <c r="Z416">
        <v>2</v>
      </c>
      <c r="AA416">
        <v>3</v>
      </c>
      <c r="AB416">
        <v>2</v>
      </c>
      <c r="AC416">
        <v>2</v>
      </c>
      <c r="AD416">
        <v>2</v>
      </c>
      <c r="AE416">
        <v>2</v>
      </c>
      <c r="AF416">
        <v>2</v>
      </c>
      <c r="AG416">
        <v>2</v>
      </c>
      <c r="AH416">
        <v>2</v>
      </c>
      <c r="AI416">
        <v>3</v>
      </c>
    </row>
    <row r="417" spans="1:36" x14ac:dyDescent="0.3">
      <c r="A417">
        <v>416</v>
      </c>
      <c r="B417" t="s">
        <v>201</v>
      </c>
      <c r="C417">
        <v>1978</v>
      </c>
      <c r="D417">
        <v>2</v>
      </c>
      <c r="E417" t="s">
        <v>455</v>
      </c>
      <c r="F417" s="1">
        <v>28827</v>
      </c>
      <c r="G417">
        <v>1</v>
      </c>
      <c r="H417">
        <v>0</v>
      </c>
      <c r="I417">
        <v>1</v>
      </c>
      <c r="J417">
        <f t="shared" si="88"/>
        <v>2.1363636363636362</v>
      </c>
      <c r="K417">
        <f t="shared" si="84"/>
        <v>2.0952380952380953</v>
      </c>
      <c r="L417" t="s">
        <v>643</v>
      </c>
      <c r="M417">
        <v>3</v>
      </c>
      <c r="O417">
        <v>2</v>
      </c>
      <c r="P417">
        <v>2</v>
      </c>
      <c r="Q417">
        <v>2</v>
      </c>
      <c r="R417">
        <v>2</v>
      </c>
      <c r="S417">
        <v>2</v>
      </c>
      <c r="T417">
        <v>2</v>
      </c>
      <c r="U417">
        <v>2</v>
      </c>
      <c r="W417">
        <v>2</v>
      </c>
      <c r="X417">
        <v>2</v>
      </c>
      <c r="Y417">
        <v>2</v>
      </c>
      <c r="Z417">
        <v>2</v>
      </c>
      <c r="AA417">
        <v>3</v>
      </c>
      <c r="AB417">
        <v>2</v>
      </c>
      <c r="AC417">
        <v>2</v>
      </c>
      <c r="AD417">
        <v>2</v>
      </c>
      <c r="AE417">
        <v>2</v>
      </c>
      <c r="AF417">
        <v>2</v>
      </c>
      <c r="AG417">
        <v>2</v>
      </c>
      <c r="AH417">
        <v>2</v>
      </c>
      <c r="AI417">
        <v>2</v>
      </c>
    </row>
    <row r="418" spans="1:36" x14ac:dyDescent="0.3">
      <c r="A418">
        <v>417</v>
      </c>
      <c r="B418" t="s">
        <v>201</v>
      </c>
      <c r="C418">
        <v>1983</v>
      </c>
      <c r="D418">
        <v>2</v>
      </c>
      <c r="E418" t="s">
        <v>456</v>
      </c>
      <c r="F418" s="1">
        <v>30654</v>
      </c>
      <c r="G418">
        <v>1</v>
      </c>
      <c r="H418">
        <v>0</v>
      </c>
      <c r="I418">
        <v>1</v>
      </c>
      <c r="J418">
        <f t="shared" si="88"/>
        <v>2.1363636363636362</v>
      </c>
      <c r="K418">
        <f t="shared" si="84"/>
        <v>2.0952380952380953</v>
      </c>
      <c r="L418" t="s">
        <v>643</v>
      </c>
      <c r="M418">
        <v>3</v>
      </c>
      <c r="O418">
        <v>2</v>
      </c>
      <c r="P418">
        <v>2</v>
      </c>
      <c r="Q418">
        <v>2</v>
      </c>
      <c r="R418">
        <v>2</v>
      </c>
      <c r="S418">
        <v>2</v>
      </c>
      <c r="T418">
        <v>2</v>
      </c>
      <c r="U418">
        <v>2</v>
      </c>
      <c r="W418">
        <v>2</v>
      </c>
      <c r="X418">
        <v>2</v>
      </c>
      <c r="Y418">
        <v>3</v>
      </c>
      <c r="Z418">
        <v>2</v>
      </c>
      <c r="AA418">
        <v>2</v>
      </c>
      <c r="AB418">
        <v>2</v>
      </c>
      <c r="AC418">
        <v>2</v>
      </c>
      <c r="AD418">
        <v>2</v>
      </c>
      <c r="AE418">
        <v>2</v>
      </c>
      <c r="AF418">
        <v>2</v>
      </c>
      <c r="AG418">
        <v>2</v>
      </c>
      <c r="AH418">
        <v>2</v>
      </c>
      <c r="AI418">
        <v>2</v>
      </c>
    </row>
    <row r="419" spans="1:36" x14ac:dyDescent="0.3">
      <c r="A419">
        <v>418</v>
      </c>
      <c r="B419" t="s">
        <v>201</v>
      </c>
      <c r="C419">
        <v>1988</v>
      </c>
      <c r="D419">
        <v>2</v>
      </c>
      <c r="E419" t="s">
        <v>457</v>
      </c>
      <c r="F419" s="1">
        <v>32481</v>
      </c>
      <c r="G419">
        <v>1</v>
      </c>
      <c r="H419">
        <v>0</v>
      </c>
      <c r="I419">
        <v>1</v>
      </c>
      <c r="J419">
        <f t="shared" si="88"/>
        <v>2.2608695652173911</v>
      </c>
      <c r="K419">
        <f t="shared" si="84"/>
        <v>2.1904761904761907</v>
      </c>
      <c r="L419" t="s">
        <v>643</v>
      </c>
      <c r="M419">
        <v>3</v>
      </c>
      <c r="O419">
        <v>2</v>
      </c>
      <c r="P419">
        <v>2</v>
      </c>
      <c r="Q419">
        <v>3</v>
      </c>
      <c r="R419">
        <v>2</v>
      </c>
      <c r="S419">
        <v>2</v>
      </c>
      <c r="T419">
        <v>2</v>
      </c>
      <c r="U419">
        <v>2</v>
      </c>
      <c r="W419">
        <v>2</v>
      </c>
      <c r="X419">
        <v>2</v>
      </c>
      <c r="Y419">
        <v>3</v>
      </c>
      <c r="Z419">
        <v>2</v>
      </c>
      <c r="AA419">
        <v>2</v>
      </c>
      <c r="AB419">
        <v>2</v>
      </c>
      <c r="AC419">
        <v>2</v>
      </c>
      <c r="AD419">
        <v>2</v>
      </c>
      <c r="AE419">
        <v>2</v>
      </c>
      <c r="AF419">
        <v>2</v>
      </c>
      <c r="AG419">
        <v>2</v>
      </c>
      <c r="AH419">
        <v>2</v>
      </c>
      <c r="AI419">
        <v>3</v>
      </c>
    </row>
    <row r="420" spans="1:36" x14ac:dyDescent="0.3">
      <c r="A420">
        <v>419</v>
      </c>
      <c r="B420" t="s">
        <v>201</v>
      </c>
      <c r="C420">
        <v>1993</v>
      </c>
      <c r="D420">
        <v>2</v>
      </c>
      <c r="E420" t="s">
        <v>458</v>
      </c>
      <c r="F420" s="1">
        <v>34308</v>
      </c>
      <c r="G420">
        <v>1</v>
      </c>
      <c r="H420">
        <v>0</v>
      </c>
      <c r="I420">
        <v>1</v>
      </c>
      <c r="J420">
        <f t="shared" si="88"/>
        <v>2.2400000000000002</v>
      </c>
      <c r="K420">
        <f t="shared" si="84"/>
        <v>2.1739130434782608</v>
      </c>
      <c r="L420" t="s">
        <v>641</v>
      </c>
      <c r="M420">
        <v>2</v>
      </c>
      <c r="N420">
        <v>2</v>
      </c>
      <c r="O420">
        <v>2</v>
      </c>
      <c r="P420">
        <v>2</v>
      </c>
      <c r="Q420">
        <v>2</v>
      </c>
      <c r="R420">
        <v>2</v>
      </c>
      <c r="S420">
        <v>2</v>
      </c>
      <c r="T420">
        <v>2</v>
      </c>
      <c r="U420">
        <v>2</v>
      </c>
      <c r="V420">
        <v>2</v>
      </c>
      <c r="W420">
        <v>2</v>
      </c>
      <c r="X420">
        <v>2</v>
      </c>
      <c r="Y420">
        <v>2</v>
      </c>
      <c r="Z420">
        <v>2</v>
      </c>
      <c r="AA420">
        <v>3</v>
      </c>
      <c r="AB420">
        <v>3</v>
      </c>
      <c r="AC420">
        <v>2</v>
      </c>
      <c r="AD420">
        <v>2</v>
      </c>
      <c r="AE420">
        <v>2</v>
      </c>
      <c r="AF420">
        <v>3</v>
      </c>
      <c r="AG420">
        <v>2</v>
      </c>
      <c r="AH420">
        <v>2</v>
      </c>
      <c r="AI420">
        <v>3</v>
      </c>
    </row>
    <row r="421" spans="1:36" x14ac:dyDescent="0.3">
      <c r="A421">
        <v>420</v>
      </c>
      <c r="B421" t="s">
        <v>201</v>
      </c>
      <c r="C421">
        <v>1998</v>
      </c>
      <c r="D421">
        <v>2</v>
      </c>
      <c r="E421" t="s">
        <v>459</v>
      </c>
      <c r="F421" s="1">
        <v>36107</v>
      </c>
      <c r="G421">
        <v>1</v>
      </c>
      <c r="H421">
        <v>0</v>
      </c>
      <c r="I421">
        <v>1</v>
      </c>
      <c r="J421">
        <f t="shared" si="88"/>
        <v>2.4444444444444446</v>
      </c>
      <c r="K421">
        <f t="shared" si="84"/>
        <v>2.25</v>
      </c>
      <c r="L421" t="s">
        <v>643</v>
      </c>
      <c r="M421">
        <v>5</v>
      </c>
      <c r="N421">
        <v>2</v>
      </c>
      <c r="O421">
        <v>2</v>
      </c>
      <c r="P421">
        <v>2</v>
      </c>
      <c r="Q421">
        <v>3</v>
      </c>
      <c r="R421">
        <v>2</v>
      </c>
      <c r="S421">
        <v>2</v>
      </c>
      <c r="T421">
        <v>2</v>
      </c>
      <c r="U421">
        <v>2</v>
      </c>
      <c r="V421">
        <v>2</v>
      </c>
      <c r="W421">
        <v>2</v>
      </c>
      <c r="X421">
        <v>2</v>
      </c>
      <c r="Y421">
        <v>2</v>
      </c>
      <c r="Z421">
        <v>2</v>
      </c>
      <c r="AA421">
        <v>3</v>
      </c>
      <c r="AB421">
        <v>2</v>
      </c>
      <c r="AC421">
        <v>2</v>
      </c>
      <c r="AD421">
        <v>2</v>
      </c>
      <c r="AE421">
        <v>2</v>
      </c>
      <c r="AF421">
        <v>2</v>
      </c>
      <c r="AG421">
        <v>2</v>
      </c>
      <c r="AH421">
        <v>2</v>
      </c>
      <c r="AI421">
        <v>3</v>
      </c>
      <c r="AJ421">
        <v>2</v>
      </c>
    </row>
  </sheetData>
  <hyperlinks>
    <hyperlink ref="L363" r:id="rId1"/>
    <hyperlink ref="AU58" r:id="rId2" location="cite_note-6" display="https://es.wikipedia.org/wiki/C%C3%A1mara_de_Representantes_de_Colombia - cite_note-6"/>
    <hyperlink ref="AM58" r:id="rId3" location="cite_note-5" display="https://es.wikipedia.org/wiki/C%C3%A1mara_de_Representantes_de_Colombia - cite_note-5"/>
    <hyperlink ref="L384" r:id="rId4"/>
    <hyperlink ref="L77" r:id="rId5"/>
    <hyperlink ref="L388" r:id="rId6"/>
    <hyperlink ref="L75" r:id="rId7"/>
    <hyperlink ref="L78" r:id="rId8"/>
    <hyperlink ref="L76" r:id="rId9"/>
    <hyperlink ref="L389" r:id="rId10"/>
    <hyperlink ref="L387" r:id="rId11"/>
    <hyperlink ref="L74" r:id="rId12"/>
    <hyperlink ref="L117" r:id="rId13"/>
    <hyperlink ref="L172" r:id="rId14"/>
    <hyperlink ref="L28" r:id="rId15"/>
    <hyperlink ref="L97" r:id="rId16"/>
    <hyperlink ref="L24" r:id="rId17"/>
  </hyperlinks>
  <pageMargins left="0.7" right="0.7" top="0.75" bottom="0.75" header="0.3" footer="0.3"/>
  <ignoredErrors>
    <ignoredError sqref="S2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T8"/>
  <sheetViews>
    <sheetView workbookViewId="0">
      <selection activeCell="E8" sqref="E8:AA8"/>
    </sheetView>
  </sheetViews>
  <sheetFormatPr defaultRowHeight="14.4" x14ac:dyDescent="0.3"/>
  <sheetData>
    <row r="4" spans="1:46" x14ac:dyDescent="0.3">
      <c r="A4" t="s">
        <v>171</v>
      </c>
      <c r="B4" t="s">
        <v>558</v>
      </c>
      <c r="C4" t="s">
        <v>601</v>
      </c>
      <c r="D4">
        <v>1.1000000000000001</v>
      </c>
      <c r="E4">
        <v>1.2</v>
      </c>
      <c r="F4">
        <v>2.1</v>
      </c>
      <c r="G4">
        <v>2.2000000000000002</v>
      </c>
      <c r="H4">
        <v>2.2999999999999998</v>
      </c>
      <c r="I4">
        <v>2.4</v>
      </c>
      <c r="J4">
        <v>3.1</v>
      </c>
      <c r="K4">
        <v>3.2</v>
      </c>
      <c r="L4">
        <v>4.0999999999999996</v>
      </c>
      <c r="M4">
        <v>4.2</v>
      </c>
      <c r="N4">
        <v>4.3</v>
      </c>
      <c r="O4">
        <v>4.4000000000000004</v>
      </c>
      <c r="P4">
        <v>4.5</v>
      </c>
      <c r="Q4">
        <v>4.5999999999999996</v>
      </c>
      <c r="R4">
        <v>4.7</v>
      </c>
      <c r="S4">
        <v>5.0999999999999996</v>
      </c>
      <c r="T4">
        <v>5.2</v>
      </c>
      <c r="U4">
        <v>6.1</v>
      </c>
      <c r="V4">
        <v>6.2</v>
      </c>
      <c r="W4">
        <v>6.3</v>
      </c>
      <c r="X4">
        <v>7.1</v>
      </c>
      <c r="Y4">
        <v>7.2</v>
      </c>
      <c r="Z4">
        <v>7.3</v>
      </c>
      <c r="AA4">
        <v>8.1</v>
      </c>
      <c r="AB4">
        <v>8.1999999999999993</v>
      </c>
      <c r="AC4">
        <v>8.3000000000000007</v>
      </c>
      <c r="AD4">
        <v>8.4</v>
      </c>
      <c r="AE4">
        <v>8.5</v>
      </c>
      <c r="AF4">
        <v>8.6</v>
      </c>
      <c r="AG4">
        <v>8.6999999999999993</v>
      </c>
      <c r="AH4">
        <v>8.8000000000000007</v>
      </c>
      <c r="AI4">
        <v>8.9</v>
      </c>
      <c r="AJ4" t="s">
        <v>555</v>
      </c>
      <c r="AK4">
        <v>9.1</v>
      </c>
      <c r="AL4">
        <v>9.1999999999999993</v>
      </c>
      <c r="AM4">
        <v>9.3000000000000007</v>
      </c>
      <c r="AN4">
        <v>9.4</v>
      </c>
      <c r="AO4">
        <v>9.5</v>
      </c>
      <c r="AP4">
        <v>10.1</v>
      </c>
      <c r="AQ4">
        <v>10.199999999999999</v>
      </c>
      <c r="AR4">
        <v>12.1</v>
      </c>
      <c r="AS4">
        <v>12.2</v>
      </c>
      <c r="AT4">
        <v>12.3</v>
      </c>
    </row>
    <row r="5" spans="1:46" x14ac:dyDescent="0.3">
      <c r="A5" t="s">
        <v>178</v>
      </c>
      <c r="B5">
        <v>1989</v>
      </c>
      <c r="C5" t="s">
        <v>611</v>
      </c>
      <c r="D5" t="s">
        <v>612</v>
      </c>
    </row>
    <row r="6" spans="1:46" x14ac:dyDescent="0.3">
      <c r="A6" t="s">
        <v>178</v>
      </c>
      <c r="B6" t="s">
        <v>574</v>
      </c>
      <c r="C6" t="s">
        <v>563</v>
      </c>
      <c r="D6" t="s">
        <v>602</v>
      </c>
      <c r="E6" t="s">
        <v>560</v>
      </c>
      <c r="F6" t="s">
        <v>561</v>
      </c>
      <c r="G6" t="s">
        <v>562</v>
      </c>
      <c r="H6" t="s">
        <v>603</v>
      </c>
      <c r="I6" t="s">
        <v>604</v>
      </c>
      <c r="J6" t="s">
        <v>605</v>
      </c>
      <c r="K6" t="s">
        <v>564</v>
      </c>
      <c r="L6" t="s">
        <v>565</v>
      </c>
      <c r="M6" t="s">
        <v>566</v>
      </c>
      <c r="N6" t="s">
        <v>567</v>
      </c>
      <c r="O6" t="s">
        <v>568</v>
      </c>
      <c r="P6" t="s">
        <v>606</v>
      </c>
      <c r="Q6" t="s">
        <v>607</v>
      </c>
      <c r="R6" t="s">
        <v>608</v>
      </c>
      <c r="S6" t="s">
        <v>609</v>
      </c>
      <c r="T6" t="s">
        <v>569</v>
      </c>
      <c r="U6" t="s">
        <v>610</v>
      </c>
    </row>
    <row r="7" spans="1:46" x14ac:dyDescent="0.3">
      <c r="A7" t="s">
        <v>192</v>
      </c>
      <c r="B7" t="s">
        <v>613</v>
      </c>
      <c r="C7" t="s">
        <v>563</v>
      </c>
      <c r="D7" t="s">
        <v>577</v>
      </c>
      <c r="E7" t="s">
        <v>578</v>
      </c>
      <c r="F7" t="s">
        <v>579</v>
      </c>
      <c r="G7" t="s">
        <v>580</v>
      </c>
      <c r="H7" t="s">
        <v>581</v>
      </c>
      <c r="I7" t="s">
        <v>582</v>
      </c>
      <c r="J7" t="s">
        <v>583</v>
      </c>
      <c r="K7" t="s">
        <v>584</v>
      </c>
      <c r="L7" t="s">
        <v>585</v>
      </c>
      <c r="M7" t="s">
        <v>586</v>
      </c>
      <c r="N7" t="s">
        <v>587</v>
      </c>
      <c r="O7" t="s">
        <v>588</v>
      </c>
      <c r="P7" t="s">
        <v>589</v>
      </c>
      <c r="Q7" t="s">
        <v>590</v>
      </c>
      <c r="R7" t="s">
        <v>591</v>
      </c>
      <c r="S7" t="s">
        <v>592</v>
      </c>
      <c r="T7" t="s">
        <v>593</v>
      </c>
      <c r="U7" t="s">
        <v>594</v>
      </c>
      <c r="V7" t="s">
        <v>595</v>
      </c>
    </row>
    <row r="8" spans="1:46" x14ac:dyDescent="0.3">
      <c r="A8" t="s">
        <v>201</v>
      </c>
      <c r="B8" t="s">
        <v>648</v>
      </c>
      <c r="C8" t="s">
        <v>649</v>
      </c>
      <c r="D8" t="s">
        <v>618</v>
      </c>
      <c r="E8" t="s">
        <v>619</v>
      </c>
      <c r="F8" t="s">
        <v>620</v>
      </c>
      <c r="G8" t="s">
        <v>621</v>
      </c>
      <c r="H8" t="s">
        <v>622</v>
      </c>
      <c r="I8" t="s">
        <v>623</v>
      </c>
      <c r="J8" t="s">
        <v>624</v>
      </c>
      <c r="K8" t="s">
        <v>625</v>
      </c>
      <c r="L8" t="s">
        <v>626</v>
      </c>
      <c r="M8" t="s">
        <v>627</v>
      </c>
      <c r="N8" t="s">
        <v>628</v>
      </c>
      <c r="O8" t="s">
        <v>629</v>
      </c>
      <c r="P8" t="s">
        <v>630</v>
      </c>
      <c r="Q8" t="s">
        <v>631</v>
      </c>
      <c r="R8" t="s">
        <v>632</v>
      </c>
      <c r="S8" t="s">
        <v>633</v>
      </c>
      <c r="T8" t="s">
        <v>634</v>
      </c>
      <c r="U8" t="s">
        <v>635</v>
      </c>
      <c r="V8" t="s">
        <v>636</v>
      </c>
      <c r="W8" t="s">
        <v>637</v>
      </c>
      <c r="X8" t="s">
        <v>638</v>
      </c>
      <c r="Y8" t="s">
        <v>639</v>
      </c>
      <c r="Z8" t="s">
        <v>640</v>
      </c>
      <c r="AA8" t="s">
        <v>642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opLeftCell="B25" workbookViewId="0">
      <selection activeCell="I28" sqref="I28:I36"/>
    </sheetView>
  </sheetViews>
  <sheetFormatPr defaultRowHeight="14.4" x14ac:dyDescent="0.3"/>
  <cols>
    <col min="3" max="3" width="13.44140625" customWidth="1"/>
    <col min="4" max="5" width="10.88671875" bestFit="1" customWidth="1"/>
    <col min="9" max="9" width="18.21875" customWidth="1"/>
    <col min="10" max="10" width="17.109375" customWidth="1"/>
    <col min="11" max="11" width="16.33203125" customWidth="1"/>
    <col min="12" max="12" width="16" customWidth="1"/>
  </cols>
  <sheetData>
    <row r="1" spans="1:12" x14ac:dyDescent="0.3">
      <c r="B1">
        <v>1973</v>
      </c>
      <c r="C1">
        <v>1978</v>
      </c>
      <c r="D1">
        <v>2000</v>
      </c>
      <c r="E1">
        <v>1998</v>
      </c>
      <c r="F1">
        <v>1993</v>
      </c>
      <c r="G1">
        <v>2005</v>
      </c>
      <c r="H1">
        <v>2010</v>
      </c>
    </row>
    <row r="2" spans="1:12" x14ac:dyDescent="0.3">
      <c r="A2" t="s">
        <v>618</v>
      </c>
      <c r="B2">
        <v>43</v>
      </c>
      <c r="C2">
        <v>37</v>
      </c>
      <c r="D2">
        <v>4</v>
      </c>
      <c r="E2">
        <v>21</v>
      </c>
      <c r="F2">
        <v>23</v>
      </c>
      <c r="G2">
        <v>4</v>
      </c>
      <c r="H2">
        <v>3</v>
      </c>
    </row>
    <row r="3" spans="1:12" x14ac:dyDescent="0.3">
      <c r="A3" t="s">
        <v>619</v>
      </c>
      <c r="B3">
        <v>1</v>
      </c>
      <c r="C3">
        <v>1</v>
      </c>
      <c r="D3">
        <v>1</v>
      </c>
      <c r="E3">
        <v>3</v>
      </c>
      <c r="F3">
        <v>4</v>
      </c>
      <c r="G3">
        <v>1</v>
      </c>
      <c r="H3">
        <v>2</v>
      </c>
      <c r="J3" s="5" t="s">
        <v>734</v>
      </c>
    </row>
    <row r="4" spans="1:12" x14ac:dyDescent="0.3">
      <c r="A4" t="s">
        <v>620</v>
      </c>
      <c r="B4">
        <v>10</v>
      </c>
      <c r="C4">
        <v>12</v>
      </c>
      <c r="D4">
        <v>3</v>
      </c>
      <c r="E4">
        <v>9</v>
      </c>
      <c r="F4">
        <v>10</v>
      </c>
      <c r="G4">
        <v>3</v>
      </c>
      <c r="H4">
        <v>2</v>
      </c>
      <c r="I4" s="5" t="s">
        <v>750</v>
      </c>
      <c r="J4" s="13">
        <v>20</v>
      </c>
    </row>
    <row r="5" spans="1:12" x14ac:dyDescent="0.3">
      <c r="A5" t="s">
        <v>621</v>
      </c>
      <c r="B5">
        <v>3</v>
      </c>
      <c r="C5">
        <v>3</v>
      </c>
      <c r="D5">
        <v>2</v>
      </c>
      <c r="E5">
        <v>3</v>
      </c>
      <c r="F5">
        <v>3</v>
      </c>
      <c r="G5">
        <v>2</v>
      </c>
      <c r="H5">
        <v>2</v>
      </c>
      <c r="I5" s="5" t="s">
        <v>754</v>
      </c>
      <c r="J5" s="13">
        <v>3</v>
      </c>
    </row>
    <row r="6" spans="1:12" x14ac:dyDescent="0.3">
      <c r="A6" t="s">
        <v>622</v>
      </c>
      <c r="B6">
        <v>9</v>
      </c>
      <c r="C6">
        <v>9</v>
      </c>
      <c r="D6">
        <v>4</v>
      </c>
      <c r="E6">
        <v>11</v>
      </c>
      <c r="F6">
        <v>12</v>
      </c>
      <c r="G6">
        <v>4</v>
      </c>
      <c r="H6">
        <v>2</v>
      </c>
      <c r="I6" s="5" t="s">
        <v>755</v>
      </c>
      <c r="J6" s="13">
        <v>3</v>
      </c>
      <c r="L6" t="s">
        <v>760</v>
      </c>
    </row>
    <row r="7" spans="1:12" x14ac:dyDescent="0.3">
      <c r="A7" t="s">
        <v>623</v>
      </c>
      <c r="B7">
        <v>3</v>
      </c>
      <c r="C7">
        <v>4</v>
      </c>
      <c r="D7">
        <v>2</v>
      </c>
      <c r="E7">
        <v>4</v>
      </c>
      <c r="F7">
        <v>4</v>
      </c>
      <c r="G7">
        <v>2</v>
      </c>
      <c r="H7">
        <v>2</v>
      </c>
      <c r="I7" s="5" t="s">
        <v>756</v>
      </c>
      <c r="J7" s="13">
        <v>3</v>
      </c>
    </row>
    <row r="8" spans="1:12" x14ac:dyDescent="0.3">
      <c r="A8" t="s">
        <v>624</v>
      </c>
      <c r="B8">
        <v>7</v>
      </c>
      <c r="C8">
        <v>7</v>
      </c>
      <c r="D8">
        <v>3</v>
      </c>
      <c r="E8">
        <v>12</v>
      </c>
      <c r="F8">
        <v>9</v>
      </c>
      <c r="G8">
        <v>3</v>
      </c>
      <c r="H8">
        <v>2</v>
      </c>
      <c r="I8" s="5" t="s">
        <v>758</v>
      </c>
      <c r="J8" s="13">
        <v>3</v>
      </c>
      <c r="L8" t="s">
        <v>757</v>
      </c>
    </row>
    <row r="9" spans="1:12" x14ac:dyDescent="0.3">
      <c r="A9" t="s">
        <v>625</v>
      </c>
      <c r="B9">
        <v>13</v>
      </c>
      <c r="C9">
        <v>12</v>
      </c>
      <c r="D9">
        <v>4</v>
      </c>
      <c r="E9">
        <v>18</v>
      </c>
      <c r="F9">
        <v>16</v>
      </c>
      <c r="G9">
        <v>4</v>
      </c>
      <c r="H9">
        <v>3</v>
      </c>
      <c r="I9" s="5" t="s">
        <v>761</v>
      </c>
      <c r="J9" s="13">
        <v>5</v>
      </c>
    </row>
    <row r="10" spans="1:12" x14ac:dyDescent="0.3">
      <c r="A10" t="s">
        <v>626</v>
      </c>
      <c r="B10">
        <v>2</v>
      </c>
      <c r="C10">
        <v>2</v>
      </c>
      <c r="D10">
        <v>2</v>
      </c>
      <c r="E10">
        <v>3</v>
      </c>
      <c r="F10">
        <v>3</v>
      </c>
      <c r="G10">
        <v>2</v>
      </c>
      <c r="H10">
        <v>2</v>
      </c>
      <c r="I10" s="5" t="s">
        <v>725</v>
      </c>
      <c r="J10" s="13">
        <v>3</v>
      </c>
    </row>
    <row r="11" spans="1:12" x14ac:dyDescent="0.3">
      <c r="A11" t="s">
        <v>627</v>
      </c>
      <c r="B11">
        <v>1</v>
      </c>
      <c r="C11">
        <v>1</v>
      </c>
      <c r="D11">
        <v>2</v>
      </c>
      <c r="E11">
        <v>3</v>
      </c>
      <c r="F11">
        <v>3</v>
      </c>
      <c r="G11">
        <v>2</v>
      </c>
      <c r="H11">
        <v>2</v>
      </c>
      <c r="I11" s="5" t="s">
        <v>759</v>
      </c>
      <c r="J11" s="13">
        <v>3</v>
      </c>
    </row>
    <row r="12" spans="1:12" x14ac:dyDescent="0.3">
      <c r="A12" t="s">
        <v>628</v>
      </c>
      <c r="B12">
        <v>7</v>
      </c>
      <c r="C12">
        <v>8</v>
      </c>
      <c r="D12">
        <v>2</v>
      </c>
      <c r="E12">
        <v>10</v>
      </c>
      <c r="F12">
        <v>7</v>
      </c>
      <c r="G12">
        <v>2</v>
      </c>
      <c r="H12">
        <v>2</v>
      </c>
      <c r="I12" s="5" t="s">
        <v>762</v>
      </c>
      <c r="J12" s="13">
        <v>3</v>
      </c>
    </row>
    <row r="13" spans="1:12" x14ac:dyDescent="0.3">
      <c r="A13" t="s">
        <v>629</v>
      </c>
      <c r="B13">
        <v>6</v>
      </c>
      <c r="C13">
        <v>5</v>
      </c>
      <c r="D13">
        <v>2</v>
      </c>
      <c r="E13">
        <v>5</v>
      </c>
      <c r="F13">
        <v>6</v>
      </c>
      <c r="G13">
        <v>2</v>
      </c>
      <c r="H13">
        <v>2</v>
      </c>
      <c r="I13" s="5" t="s">
        <v>752</v>
      </c>
      <c r="J13" s="13">
        <v>5</v>
      </c>
    </row>
    <row r="14" spans="1:12" x14ac:dyDescent="0.3">
      <c r="A14" t="s">
        <v>630</v>
      </c>
      <c r="B14">
        <v>11</v>
      </c>
      <c r="C14">
        <v>13</v>
      </c>
      <c r="D14">
        <v>4</v>
      </c>
      <c r="E14">
        <v>12</v>
      </c>
      <c r="F14">
        <v>12</v>
      </c>
      <c r="G14">
        <v>4</v>
      </c>
      <c r="H14">
        <v>2</v>
      </c>
      <c r="I14" s="5" t="s">
        <v>753</v>
      </c>
      <c r="J14" s="13">
        <v>6</v>
      </c>
    </row>
    <row r="15" spans="1:12" x14ac:dyDescent="0.3">
      <c r="A15" t="s">
        <v>631</v>
      </c>
      <c r="B15">
        <v>6</v>
      </c>
      <c r="C15">
        <v>6</v>
      </c>
      <c r="D15">
        <v>2</v>
      </c>
      <c r="E15">
        <v>6</v>
      </c>
      <c r="F15">
        <v>6</v>
      </c>
      <c r="G15">
        <v>2</v>
      </c>
      <c r="H15">
        <v>2</v>
      </c>
      <c r="I15" s="5" t="s">
        <v>751</v>
      </c>
      <c r="J15" s="13">
        <v>16</v>
      </c>
    </row>
    <row r="16" spans="1:12" x14ac:dyDescent="0.3">
      <c r="A16" t="s">
        <v>632</v>
      </c>
      <c r="B16">
        <v>14</v>
      </c>
      <c r="C16">
        <v>16</v>
      </c>
      <c r="D16">
        <v>5</v>
      </c>
      <c r="E16">
        <v>20</v>
      </c>
      <c r="F16">
        <v>20</v>
      </c>
      <c r="G16">
        <v>5</v>
      </c>
      <c r="H16">
        <v>3</v>
      </c>
      <c r="I16" s="5" t="s">
        <v>763</v>
      </c>
      <c r="J16" s="13">
        <v>3</v>
      </c>
    </row>
    <row r="17" spans="1:14" x14ac:dyDescent="0.3">
      <c r="A17" t="s">
        <v>633</v>
      </c>
      <c r="B17">
        <v>5</v>
      </c>
      <c r="C17">
        <v>5</v>
      </c>
      <c r="D17">
        <v>2</v>
      </c>
      <c r="E17">
        <v>5</v>
      </c>
      <c r="F17">
        <v>6</v>
      </c>
      <c r="G17">
        <v>2</v>
      </c>
      <c r="H17">
        <v>2</v>
      </c>
      <c r="I17" s="5" t="s">
        <v>764</v>
      </c>
      <c r="J17" s="13">
        <v>4</v>
      </c>
    </row>
    <row r="18" spans="1:14" x14ac:dyDescent="0.3">
      <c r="A18" t="s">
        <v>634</v>
      </c>
      <c r="B18">
        <v>2</v>
      </c>
      <c r="C18">
        <v>2</v>
      </c>
      <c r="D18">
        <v>2</v>
      </c>
      <c r="E18">
        <v>3</v>
      </c>
      <c r="F18">
        <v>3</v>
      </c>
      <c r="G18">
        <v>2</v>
      </c>
      <c r="H18">
        <v>2</v>
      </c>
      <c r="I18" s="5" t="s">
        <v>765</v>
      </c>
      <c r="J18" s="13">
        <v>4</v>
      </c>
    </row>
    <row r="19" spans="1:14" ht="45.6" x14ac:dyDescent="0.3">
      <c r="A19" t="s">
        <v>635</v>
      </c>
      <c r="B19">
        <v>5</v>
      </c>
      <c r="C19">
        <v>5</v>
      </c>
      <c r="D19">
        <v>2</v>
      </c>
      <c r="E19">
        <v>6</v>
      </c>
      <c r="F19">
        <v>6</v>
      </c>
      <c r="G19">
        <v>2</v>
      </c>
      <c r="H19">
        <v>2</v>
      </c>
      <c r="I19" s="11" t="s">
        <v>766</v>
      </c>
      <c r="J19" s="11">
        <f>SUMSQ(J4:J18)/SUM(J4:J18)</f>
        <v>10.071428571428571</v>
      </c>
    </row>
    <row r="20" spans="1:14" ht="34.200000000000003" x14ac:dyDescent="0.3">
      <c r="A20" t="s">
        <v>636</v>
      </c>
      <c r="B20">
        <v>9</v>
      </c>
      <c r="C20">
        <v>10</v>
      </c>
      <c r="D20">
        <v>2</v>
      </c>
      <c r="E20">
        <v>8</v>
      </c>
      <c r="F20">
        <v>7</v>
      </c>
      <c r="G20">
        <v>2</v>
      </c>
      <c r="H20">
        <v>2</v>
      </c>
      <c r="I20" s="11" t="s">
        <v>767</v>
      </c>
      <c r="J20" s="11">
        <f>SUMSQ(J5:J18)/SUM(J5:J19)</f>
        <v>6.0212150433944069</v>
      </c>
    </row>
    <row r="21" spans="1:14" x14ac:dyDescent="0.3">
      <c r="A21" t="s">
        <v>637</v>
      </c>
      <c r="B21">
        <v>9</v>
      </c>
      <c r="C21">
        <v>8</v>
      </c>
      <c r="D21">
        <v>3</v>
      </c>
      <c r="E21">
        <v>8</v>
      </c>
      <c r="F21">
        <v>8</v>
      </c>
      <c r="G21">
        <v>3</v>
      </c>
      <c r="H21">
        <v>2</v>
      </c>
    </row>
    <row r="22" spans="1:14" x14ac:dyDescent="0.3">
      <c r="A22" t="s">
        <v>638</v>
      </c>
      <c r="B22">
        <v>6</v>
      </c>
      <c r="C22">
        <v>6</v>
      </c>
      <c r="D22">
        <v>3</v>
      </c>
      <c r="E22">
        <v>5</v>
      </c>
      <c r="F22">
        <v>6</v>
      </c>
      <c r="G22">
        <v>2</v>
      </c>
      <c r="H22">
        <v>2</v>
      </c>
    </row>
    <row r="23" spans="1:14" x14ac:dyDescent="0.3">
      <c r="A23" t="s">
        <v>639</v>
      </c>
      <c r="B23">
        <v>4</v>
      </c>
      <c r="C23">
        <v>4</v>
      </c>
      <c r="D23">
        <v>3</v>
      </c>
      <c r="E23">
        <v>4</v>
      </c>
      <c r="F23">
        <v>4</v>
      </c>
      <c r="G23">
        <v>2</v>
      </c>
      <c r="H23">
        <v>2</v>
      </c>
    </row>
    <row r="24" spans="1:14" x14ac:dyDescent="0.3">
      <c r="A24" t="s">
        <v>640</v>
      </c>
      <c r="B24">
        <v>24</v>
      </c>
      <c r="C24">
        <v>23</v>
      </c>
      <c r="D24">
        <v>6</v>
      </c>
      <c r="E24">
        <v>25</v>
      </c>
      <c r="F24">
        <v>25</v>
      </c>
      <c r="G24">
        <v>6</v>
      </c>
      <c r="H24">
        <v>3</v>
      </c>
    </row>
    <row r="25" spans="1:14" x14ac:dyDescent="0.3">
      <c r="A25" t="s">
        <v>642</v>
      </c>
      <c r="E25">
        <v>3</v>
      </c>
      <c r="G25">
        <v>2</v>
      </c>
      <c r="H25">
        <v>2</v>
      </c>
    </row>
    <row r="27" spans="1:14" ht="23.4" thickBot="1" x14ac:dyDescent="0.35">
      <c r="B27">
        <v>1973</v>
      </c>
      <c r="C27">
        <v>1978</v>
      </c>
      <c r="E27">
        <v>1998</v>
      </c>
      <c r="F27">
        <v>1993</v>
      </c>
      <c r="I27" s="5" t="s">
        <v>734</v>
      </c>
      <c r="J27" s="5" t="s">
        <v>735</v>
      </c>
      <c r="K27" s="5" t="s">
        <v>736</v>
      </c>
      <c r="M27" s="5" t="s">
        <v>734</v>
      </c>
      <c r="N27" s="5" t="s">
        <v>735</v>
      </c>
    </row>
    <row r="28" spans="1:14" x14ac:dyDescent="0.3">
      <c r="A28" t="s">
        <v>618</v>
      </c>
      <c r="B28">
        <v>4</v>
      </c>
      <c r="C28">
        <v>3</v>
      </c>
      <c r="E28">
        <v>5</v>
      </c>
      <c r="F28">
        <v>2</v>
      </c>
      <c r="H28" s="7" t="s">
        <v>725</v>
      </c>
      <c r="I28" s="8">
        <v>29</v>
      </c>
      <c r="J28" s="8">
        <v>14</v>
      </c>
      <c r="K28" s="8">
        <v>15</v>
      </c>
      <c r="L28" s="5" t="s">
        <v>619</v>
      </c>
      <c r="N28">
        <v>3</v>
      </c>
    </row>
    <row r="29" spans="1:14" ht="22.8" x14ac:dyDescent="0.3">
      <c r="A29" t="s">
        <v>619</v>
      </c>
      <c r="E29">
        <v>2</v>
      </c>
      <c r="F29">
        <v>2</v>
      </c>
      <c r="H29" s="5" t="s">
        <v>726</v>
      </c>
      <c r="I29" s="6">
        <v>28</v>
      </c>
      <c r="J29" s="6">
        <v>14</v>
      </c>
      <c r="K29" s="6">
        <v>14</v>
      </c>
      <c r="L29" s="5" t="s">
        <v>620</v>
      </c>
      <c r="N29">
        <v>2</v>
      </c>
    </row>
    <row r="30" spans="1:14" ht="22.8" x14ac:dyDescent="0.3">
      <c r="A30" t="s">
        <v>620</v>
      </c>
      <c r="B30">
        <v>3</v>
      </c>
      <c r="C30">
        <v>2</v>
      </c>
      <c r="E30">
        <v>2</v>
      </c>
      <c r="F30">
        <v>2</v>
      </c>
      <c r="H30" s="5" t="s">
        <v>727</v>
      </c>
      <c r="I30" s="6">
        <v>19</v>
      </c>
      <c r="J30" s="6">
        <v>9</v>
      </c>
      <c r="K30" s="6">
        <v>10</v>
      </c>
      <c r="L30" s="5" t="s">
        <v>621</v>
      </c>
      <c r="N30">
        <v>2</v>
      </c>
    </row>
    <row r="31" spans="1:14" x14ac:dyDescent="0.3">
      <c r="A31" t="s">
        <v>621</v>
      </c>
      <c r="B31">
        <v>2</v>
      </c>
      <c r="C31">
        <v>2</v>
      </c>
      <c r="E31">
        <v>2</v>
      </c>
      <c r="F31">
        <v>2</v>
      </c>
      <c r="H31" s="5" t="s">
        <v>728</v>
      </c>
      <c r="I31" s="6">
        <v>13</v>
      </c>
      <c r="J31" s="6">
        <v>7</v>
      </c>
      <c r="K31" s="6">
        <v>6</v>
      </c>
      <c r="L31" s="5" t="s">
        <v>622</v>
      </c>
      <c r="N31">
        <v>2</v>
      </c>
    </row>
    <row r="32" spans="1:14" ht="22.8" x14ac:dyDescent="0.3">
      <c r="A32" t="s">
        <v>622</v>
      </c>
      <c r="B32">
        <v>2</v>
      </c>
      <c r="C32">
        <v>2</v>
      </c>
      <c r="E32">
        <v>3</v>
      </c>
      <c r="F32">
        <v>2</v>
      </c>
      <c r="H32" s="5" t="s">
        <v>729</v>
      </c>
      <c r="I32" s="6">
        <v>10</v>
      </c>
      <c r="J32" s="6">
        <v>5</v>
      </c>
      <c r="K32" s="6">
        <v>5</v>
      </c>
      <c r="L32" s="5" t="s">
        <v>623</v>
      </c>
      <c r="N32">
        <v>2</v>
      </c>
    </row>
    <row r="33" spans="1:14" x14ac:dyDescent="0.3">
      <c r="A33" t="s">
        <v>623</v>
      </c>
      <c r="B33">
        <v>2</v>
      </c>
      <c r="C33">
        <v>2</v>
      </c>
      <c r="E33">
        <v>2</v>
      </c>
      <c r="F33">
        <v>2</v>
      </c>
      <c r="H33" s="5" t="s">
        <v>730</v>
      </c>
      <c r="I33" s="6">
        <v>9</v>
      </c>
      <c r="J33" s="6">
        <v>4</v>
      </c>
      <c r="K33" s="6">
        <v>5</v>
      </c>
      <c r="L33" s="5" t="s">
        <v>624</v>
      </c>
      <c r="N33">
        <v>2</v>
      </c>
    </row>
    <row r="34" spans="1:14" x14ac:dyDescent="0.3">
      <c r="A34" t="s">
        <v>624</v>
      </c>
      <c r="B34">
        <v>2</v>
      </c>
      <c r="C34">
        <v>2</v>
      </c>
      <c r="E34">
        <v>2</v>
      </c>
      <c r="F34">
        <v>2</v>
      </c>
      <c r="H34" s="5" t="s">
        <v>731</v>
      </c>
      <c r="I34" s="6">
        <v>9</v>
      </c>
      <c r="J34" s="6">
        <v>4</v>
      </c>
      <c r="K34" s="6">
        <v>5</v>
      </c>
      <c r="L34" s="5" t="s">
        <v>625</v>
      </c>
      <c r="N34">
        <v>2</v>
      </c>
    </row>
    <row r="35" spans="1:14" x14ac:dyDescent="0.3">
      <c r="A35" t="s">
        <v>625</v>
      </c>
      <c r="B35">
        <v>2</v>
      </c>
      <c r="C35">
        <v>2</v>
      </c>
      <c r="E35">
        <v>2</v>
      </c>
      <c r="F35">
        <v>2</v>
      </c>
      <c r="H35" s="5" t="s">
        <v>732</v>
      </c>
      <c r="I35" s="6">
        <v>8</v>
      </c>
      <c r="J35" s="6">
        <v>4</v>
      </c>
      <c r="K35" s="6">
        <v>4</v>
      </c>
      <c r="L35" s="5" t="s">
        <v>626</v>
      </c>
      <c r="N35">
        <v>3</v>
      </c>
    </row>
    <row r="36" spans="1:14" ht="15" thickBot="1" x14ac:dyDescent="0.35">
      <c r="A36" t="s">
        <v>626</v>
      </c>
      <c r="B36">
        <v>2</v>
      </c>
      <c r="C36">
        <v>2</v>
      </c>
      <c r="E36">
        <v>2</v>
      </c>
      <c r="F36">
        <v>2</v>
      </c>
      <c r="H36" s="9" t="s">
        <v>733</v>
      </c>
      <c r="I36" s="10">
        <v>5</v>
      </c>
      <c r="J36" s="10">
        <v>2</v>
      </c>
      <c r="K36" s="10">
        <v>3</v>
      </c>
      <c r="L36" s="5" t="s">
        <v>627</v>
      </c>
      <c r="N36">
        <v>2</v>
      </c>
    </row>
    <row r="37" spans="1:14" ht="22.8" x14ac:dyDescent="0.3">
      <c r="A37" t="s">
        <v>627</v>
      </c>
      <c r="E37">
        <v>2</v>
      </c>
      <c r="F37">
        <v>2</v>
      </c>
      <c r="H37" s="11" t="s">
        <v>737</v>
      </c>
      <c r="I37" s="11">
        <f>SUMSQ(I28:I36)/SUM(I28:I36)</f>
        <v>19.276923076923076</v>
      </c>
      <c r="J37" s="11">
        <f>SUMSQ(J28:J36)/SUM(J28:J36)</f>
        <v>9.5079365079365079</v>
      </c>
      <c r="L37" s="5" t="s">
        <v>628</v>
      </c>
      <c r="N37">
        <v>2</v>
      </c>
    </row>
    <row r="38" spans="1:14" x14ac:dyDescent="0.3">
      <c r="A38" t="s">
        <v>628</v>
      </c>
      <c r="B38">
        <v>2</v>
      </c>
      <c r="C38">
        <v>2</v>
      </c>
      <c r="E38">
        <v>2</v>
      </c>
      <c r="F38">
        <v>2</v>
      </c>
      <c r="L38" s="5" t="s">
        <v>629</v>
      </c>
      <c r="N38">
        <v>2</v>
      </c>
    </row>
    <row r="39" spans="1:14" x14ac:dyDescent="0.3">
      <c r="A39" t="s">
        <v>629</v>
      </c>
      <c r="B39">
        <v>2</v>
      </c>
      <c r="C39">
        <v>2</v>
      </c>
      <c r="E39">
        <v>2</v>
      </c>
      <c r="F39">
        <v>2</v>
      </c>
      <c r="L39" s="5" t="s">
        <v>630</v>
      </c>
      <c r="N39">
        <v>2</v>
      </c>
    </row>
    <row r="40" spans="1:14" x14ac:dyDescent="0.3">
      <c r="A40" t="s">
        <v>630</v>
      </c>
      <c r="B40">
        <v>2</v>
      </c>
      <c r="C40">
        <v>2</v>
      </c>
      <c r="E40">
        <v>2</v>
      </c>
      <c r="F40">
        <v>2</v>
      </c>
      <c r="L40" s="5" t="s">
        <v>631</v>
      </c>
      <c r="N40">
        <v>2</v>
      </c>
    </row>
    <row r="41" spans="1:14" x14ac:dyDescent="0.3">
      <c r="A41" t="s">
        <v>631</v>
      </c>
      <c r="B41">
        <v>2</v>
      </c>
      <c r="C41">
        <v>2</v>
      </c>
      <c r="E41">
        <v>2</v>
      </c>
      <c r="F41">
        <v>2</v>
      </c>
      <c r="L41" s="5" t="s">
        <v>632</v>
      </c>
      <c r="N41">
        <v>2</v>
      </c>
    </row>
    <row r="42" spans="1:14" x14ac:dyDescent="0.3">
      <c r="A42" t="s">
        <v>632</v>
      </c>
      <c r="B42">
        <v>3</v>
      </c>
      <c r="C42">
        <v>3</v>
      </c>
      <c r="E42">
        <v>3</v>
      </c>
      <c r="F42">
        <v>3</v>
      </c>
      <c r="L42" s="5" t="s">
        <v>633</v>
      </c>
      <c r="N42">
        <v>3</v>
      </c>
    </row>
    <row r="43" spans="1:14" x14ac:dyDescent="0.3">
      <c r="A43" t="s">
        <v>633</v>
      </c>
      <c r="B43">
        <v>2</v>
      </c>
      <c r="C43">
        <v>2</v>
      </c>
      <c r="E43">
        <v>2</v>
      </c>
      <c r="F43">
        <v>3</v>
      </c>
      <c r="L43" s="5" t="s">
        <v>634</v>
      </c>
      <c r="N43">
        <v>2</v>
      </c>
    </row>
    <row r="44" spans="1:14" x14ac:dyDescent="0.3">
      <c r="A44" t="s">
        <v>634</v>
      </c>
      <c r="B44">
        <v>2</v>
      </c>
      <c r="C44">
        <v>2</v>
      </c>
      <c r="E44">
        <v>2</v>
      </c>
      <c r="F44">
        <v>2</v>
      </c>
      <c r="L44" s="5" t="s">
        <v>635</v>
      </c>
      <c r="N44">
        <v>2</v>
      </c>
    </row>
    <row r="45" spans="1:14" x14ac:dyDescent="0.3">
      <c r="A45" t="s">
        <v>635</v>
      </c>
      <c r="B45">
        <v>2</v>
      </c>
      <c r="C45">
        <v>2</v>
      </c>
      <c r="E45">
        <v>2</v>
      </c>
      <c r="F45">
        <v>2</v>
      </c>
      <c r="L45" s="5" t="s">
        <v>636</v>
      </c>
      <c r="N45">
        <v>2</v>
      </c>
    </row>
    <row r="46" spans="1:14" x14ac:dyDescent="0.3">
      <c r="A46" t="s">
        <v>636</v>
      </c>
      <c r="B46">
        <v>2</v>
      </c>
      <c r="C46">
        <v>2</v>
      </c>
      <c r="E46">
        <v>2</v>
      </c>
      <c r="F46">
        <v>2</v>
      </c>
      <c r="L46" s="5" t="s">
        <v>637</v>
      </c>
      <c r="N46">
        <v>2</v>
      </c>
    </row>
    <row r="47" spans="1:14" x14ac:dyDescent="0.3">
      <c r="A47" t="s">
        <v>637</v>
      </c>
      <c r="B47">
        <v>2</v>
      </c>
      <c r="C47">
        <v>2</v>
      </c>
      <c r="E47">
        <v>2</v>
      </c>
      <c r="F47">
        <v>3</v>
      </c>
      <c r="L47" s="5" t="s">
        <v>638</v>
      </c>
      <c r="N47">
        <v>2</v>
      </c>
    </row>
    <row r="48" spans="1:14" x14ac:dyDescent="0.3">
      <c r="A48" t="s">
        <v>638</v>
      </c>
      <c r="B48">
        <v>2</v>
      </c>
      <c r="C48">
        <v>2</v>
      </c>
      <c r="E48">
        <v>2</v>
      </c>
      <c r="F48">
        <v>2</v>
      </c>
      <c r="L48" s="5" t="s">
        <v>639</v>
      </c>
      <c r="N48">
        <v>2</v>
      </c>
    </row>
    <row r="49" spans="1:14" x14ac:dyDescent="0.3">
      <c r="A49" t="s">
        <v>639</v>
      </c>
      <c r="B49">
        <v>2</v>
      </c>
      <c r="C49">
        <v>2</v>
      </c>
      <c r="E49">
        <v>2</v>
      </c>
      <c r="F49">
        <v>2</v>
      </c>
      <c r="L49" s="5" t="s">
        <v>640</v>
      </c>
      <c r="N49">
        <v>2</v>
      </c>
    </row>
    <row r="50" spans="1:14" x14ac:dyDescent="0.3">
      <c r="A50" t="s">
        <v>640</v>
      </c>
      <c r="B50">
        <v>3</v>
      </c>
      <c r="C50">
        <v>2</v>
      </c>
      <c r="E50">
        <v>3</v>
      </c>
      <c r="F50">
        <v>3</v>
      </c>
      <c r="L50" s="5" t="s">
        <v>642</v>
      </c>
      <c r="N50">
        <v>3</v>
      </c>
    </row>
    <row r="51" spans="1:14" x14ac:dyDescent="0.3">
      <c r="A51" t="s">
        <v>642</v>
      </c>
      <c r="E51">
        <v>2</v>
      </c>
      <c r="N51">
        <v>2</v>
      </c>
    </row>
    <row r="60" spans="1:14" x14ac:dyDescent="0.3">
      <c r="C60" s="5"/>
      <c r="D60" s="6" t="s">
        <v>734</v>
      </c>
      <c r="E60" s="5" t="s">
        <v>735</v>
      </c>
      <c r="F60" s="6" t="s">
        <v>736</v>
      </c>
      <c r="I60" s="5"/>
      <c r="J60" s="6" t="s">
        <v>734</v>
      </c>
      <c r="K60" s="5" t="s">
        <v>735</v>
      </c>
      <c r="L60" s="6" t="s">
        <v>736</v>
      </c>
    </row>
    <row r="61" spans="1:14" x14ac:dyDescent="0.3">
      <c r="C61" s="5" t="s">
        <v>619</v>
      </c>
      <c r="D61" s="12">
        <v>3</v>
      </c>
      <c r="E61" s="13">
        <v>2</v>
      </c>
      <c r="F61" s="12">
        <v>1</v>
      </c>
      <c r="I61" s="5" t="s">
        <v>747</v>
      </c>
      <c r="J61" s="12">
        <f>K61+L61</f>
        <v>4</v>
      </c>
      <c r="K61" s="13">
        <v>2</v>
      </c>
      <c r="L61" s="12">
        <v>2</v>
      </c>
    </row>
    <row r="62" spans="1:14" x14ac:dyDescent="0.3">
      <c r="C62" s="5" t="s">
        <v>738</v>
      </c>
      <c r="D62" s="12">
        <v>8</v>
      </c>
      <c r="E62" s="13">
        <v>2</v>
      </c>
      <c r="F62" s="12">
        <v>6</v>
      </c>
      <c r="I62" s="5" t="s">
        <v>749</v>
      </c>
      <c r="J62" s="12">
        <f t="shared" ref="J62:J63" si="0">K62+L62</f>
        <v>7</v>
      </c>
      <c r="K62" s="13">
        <v>3</v>
      </c>
      <c r="L62" s="12">
        <v>4</v>
      </c>
    </row>
    <row r="63" spans="1:14" x14ac:dyDescent="0.3">
      <c r="C63" s="5" t="s">
        <v>621</v>
      </c>
      <c r="D63" s="12">
        <v>5</v>
      </c>
      <c r="E63" s="13">
        <v>2</v>
      </c>
      <c r="F63" s="12">
        <v>3</v>
      </c>
      <c r="I63" s="5" t="s">
        <v>748</v>
      </c>
      <c r="J63" s="12">
        <f t="shared" si="0"/>
        <v>5</v>
      </c>
      <c r="K63" s="13">
        <v>2</v>
      </c>
      <c r="L63" s="12">
        <v>3</v>
      </c>
    </row>
    <row r="64" spans="1:14" x14ac:dyDescent="0.3">
      <c r="C64" s="5" t="s">
        <v>622</v>
      </c>
      <c r="D64" s="12">
        <v>8</v>
      </c>
      <c r="E64" s="13">
        <v>2</v>
      </c>
      <c r="F64" s="12">
        <v>6</v>
      </c>
      <c r="I64" s="5"/>
      <c r="J64" s="12"/>
      <c r="K64" s="13"/>
      <c r="L64" s="12"/>
    </row>
    <row r="65" spans="3:12" x14ac:dyDescent="0.3">
      <c r="C65" s="5" t="s">
        <v>623</v>
      </c>
      <c r="D65" s="12">
        <v>6</v>
      </c>
      <c r="E65" s="13">
        <v>2</v>
      </c>
      <c r="F65" s="12">
        <v>4</v>
      </c>
    </row>
    <row r="66" spans="3:12" ht="36" customHeight="1" x14ac:dyDescent="0.3">
      <c r="C66" s="5" t="s">
        <v>739</v>
      </c>
      <c r="D66" s="12">
        <v>8</v>
      </c>
      <c r="E66" s="13">
        <v>2</v>
      </c>
      <c r="F66" s="12">
        <v>6</v>
      </c>
      <c r="I66" s="15" t="s">
        <v>768</v>
      </c>
      <c r="J66" s="15"/>
      <c r="K66" s="15"/>
      <c r="L66" s="15"/>
    </row>
    <row r="67" spans="3:12" x14ac:dyDescent="0.3">
      <c r="C67" s="5" t="s">
        <v>625</v>
      </c>
      <c r="D67" s="12">
        <v>10</v>
      </c>
      <c r="E67" s="13">
        <v>3</v>
      </c>
      <c r="F67" s="12">
        <v>7</v>
      </c>
    </row>
    <row r="68" spans="3:12" x14ac:dyDescent="0.3">
      <c r="C68" s="5" t="s">
        <v>626</v>
      </c>
      <c r="D68" s="12">
        <v>4</v>
      </c>
      <c r="E68" s="13">
        <v>2</v>
      </c>
      <c r="F68" s="12">
        <v>2</v>
      </c>
    </row>
    <row r="69" spans="3:12" ht="24" customHeight="1" x14ac:dyDescent="0.3">
      <c r="C69" s="5" t="s">
        <v>627</v>
      </c>
      <c r="D69" s="12">
        <v>4</v>
      </c>
      <c r="E69" s="13">
        <v>2</v>
      </c>
      <c r="F69" s="12">
        <v>2</v>
      </c>
      <c r="I69">
        <f xml:space="preserve"> (2^2+3^2+2^2+1^2+1^2+1^2+1^2+1^2+1^2+1^2+1^2+1^2)/(2+3+2+1+1+1+1+1+1+1+1+1)</f>
        <v>1.625</v>
      </c>
    </row>
    <row r="70" spans="3:12" x14ac:dyDescent="0.3">
      <c r="C70" s="5" t="s">
        <v>740</v>
      </c>
      <c r="D70" s="12">
        <v>10</v>
      </c>
      <c r="E70" s="13">
        <v>3</v>
      </c>
      <c r="F70" s="12">
        <v>7</v>
      </c>
    </row>
    <row r="71" spans="3:12" x14ac:dyDescent="0.3">
      <c r="C71" s="5" t="s">
        <v>741</v>
      </c>
      <c r="D71" s="12">
        <v>6</v>
      </c>
      <c r="E71" s="13">
        <v>2</v>
      </c>
      <c r="F71" s="12">
        <v>4</v>
      </c>
    </row>
    <row r="72" spans="3:12" x14ac:dyDescent="0.3">
      <c r="C72" s="5" t="s">
        <v>742</v>
      </c>
      <c r="D72" s="12">
        <v>5</v>
      </c>
      <c r="E72" s="13">
        <v>2</v>
      </c>
      <c r="F72" s="12">
        <v>3</v>
      </c>
    </row>
    <row r="73" spans="3:12" x14ac:dyDescent="0.3">
      <c r="C73" s="5" t="s">
        <v>630</v>
      </c>
      <c r="D73" s="12">
        <v>9</v>
      </c>
      <c r="E73" s="13">
        <v>2</v>
      </c>
      <c r="F73" s="12">
        <v>7</v>
      </c>
    </row>
    <row r="74" spans="3:12" x14ac:dyDescent="0.3">
      <c r="C74" s="5" t="s">
        <v>743</v>
      </c>
      <c r="D74" s="12">
        <v>6</v>
      </c>
      <c r="E74" s="13">
        <v>2</v>
      </c>
      <c r="F74" s="12">
        <v>4</v>
      </c>
    </row>
    <row r="75" spans="3:12" x14ac:dyDescent="0.3">
      <c r="C75" s="5" t="s">
        <v>632</v>
      </c>
      <c r="D75" s="12">
        <v>12</v>
      </c>
      <c r="E75" s="13">
        <v>3</v>
      </c>
      <c r="F75" s="12">
        <v>9</v>
      </c>
    </row>
    <row r="76" spans="3:12" x14ac:dyDescent="0.3">
      <c r="C76" s="5" t="s">
        <v>633</v>
      </c>
      <c r="D76" s="12">
        <v>6</v>
      </c>
      <c r="E76" s="13">
        <v>2</v>
      </c>
      <c r="F76" s="12">
        <v>4</v>
      </c>
    </row>
    <row r="77" spans="3:12" x14ac:dyDescent="0.3">
      <c r="C77" s="5" t="s">
        <v>634</v>
      </c>
      <c r="D77" s="12">
        <v>4</v>
      </c>
      <c r="E77" s="13">
        <v>2</v>
      </c>
      <c r="F77" s="12">
        <v>2</v>
      </c>
    </row>
    <row r="78" spans="3:12" x14ac:dyDescent="0.3">
      <c r="C78" s="5" t="s">
        <v>635</v>
      </c>
      <c r="D78" s="12">
        <v>6</v>
      </c>
      <c r="E78" s="13">
        <v>2</v>
      </c>
      <c r="F78" s="12">
        <v>4</v>
      </c>
    </row>
    <row r="79" spans="3:12" x14ac:dyDescent="0.3">
      <c r="C79" s="5" t="s">
        <v>636</v>
      </c>
      <c r="D79" s="12">
        <v>6</v>
      </c>
      <c r="E79" s="13">
        <v>2</v>
      </c>
      <c r="F79" s="12">
        <v>4</v>
      </c>
    </row>
    <row r="80" spans="3:12" x14ac:dyDescent="0.3">
      <c r="C80" s="5" t="s">
        <v>744</v>
      </c>
      <c r="D80" s="12">
        <v>7</v>
      </c>
      <c r="E80" s="13">
        <v>2</v>
      </c>
      <c r="F80" s="12">
        <v>5</v>
      </c>
    </row>
    <row r="81" spans="3:6" x14ac:dyDescent="0.3">
      <c r="C81" s="5" t="s">
        <v>638</v>
      </c>
      <c r="D81" s="12">
        <v>5</v>
      </c>
      <c r="E81" s="13">
        <v>2</v>
      </c>
      <c r="F81" s="12">
        <v>3</v>
      </c>
    </row>
    <row r="82" spans="3:6" x14ac:dyDescent="0.3">
      <c r="C82" s="5" t="s">
        <v>642</v>
      </c>
      <c r="D82" s="12">
        <v>4</v>
      </c>
      <c r="E82" s="13">
        <v>2</v>
      </c>
      <c r="F82" s="12">
        <v>2</v>
      </c>
    </row>
    <row r="83" spans="3:6" x14ac:dyDescent="0.3">
      <c r="C83" s="5" t="s">
        <v>639</v>
      </c>
      <c r="D83" s="12">
        <v>5</v>
      </c>
      <c r="E83" s="13">
        <v>2</v>
      </c>
      <c r="F83" s="12">
        <v>3</v>
      </c>
    </row>
    <row r="84" spans="3:6" x14ac:dyDescent="0.3">
      <c r="C84" s="5" t="s">
        <v>640</v>
      </c>
      <c r="D84" s="12">
        <v>15</v>
      </c>
      <c r="E84" s="13">
        <v>3</v>
      </c>
      <c r="F84" s="12">
        <v>12</v>
      </c>
    </row>
    <row r="85" spans="3:6" ht="45.6" x14ac:dyDescent="0.3">
      <c r="C85" s="11" t="s">
        <v>746</v>
      </c>
      <c r="D85" s="14">
        <v>1.2949308755760369</v>
      </c>
      <c r="E85" s="11"/>
      <c r="F85" s="11"/>
    </row>
    <row r="86" spans="3:6" ht="34.200000000000003" x14ac:dyDescent="0.3">
      <c r="C86" s="11" t="s">
        <v>745</v>
      </c>
      <c r="D86" s="14">
        <f>SUMSQ(D61:D84)/SUM(D61:D84)</f>
        <v>7.9012345679012341</v>
      </c>
      <c r="E86" s="11"/>
      <c r="F86" s="11"/>
    </row>
  </sheetData>
  <mergeCells count="1">
    <mergeCell ref="I66:L66"/>
  </mergeCells>
  <pageMargins left="0.7" right="0.7" top="0.75" bottom="0.75" header="0.3" footer="0.3"/>
  <pageSetup orientation="portrait" r:id="rId1"/>
  <ignoredErrors>
    <ignoredError sqref="D86 J20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10"/>
  <sheetViews>
    <sheetView workbookViewId="0">
      <selection activeCell="E12" sqref="E12"/>
    </sheetView>
  </sheetViews>
  <sheetFormatPr defaultRowHeight="14.4" x14ac:dyDescent="0.3"/>
  <sheetData>
    <row r="3" spans="1:25" x14ac:dyDescent="0.3">
      <c r="A3" t="s">
        <v>37</v>
      </c>
      <c r="B3">
        <v>1997</v>
      </c>
      <c r="C3">
        <v>5</v>
      </c>
      <c r="D3">
        <v>15</v>
      </c>
      <c r="E3">
        <v>9</v>
      </c>
      <c r="F3">
        <v>5</v>
      </c>
      <c r="G3">
        <v>7</v>
      </c>
      <c r="H3">
        <v>4</v>
      </c>
      <c r="I3">
        <v>11</v>
      </c>
      <c r="J3">
        <v>4</v>
      </c>
      <c r="K3">
        <v>2</v>
      </c>
    </row>
    <row r="4" spans="1:25" x14ac:dyDescent="0.3">
      <c r="A4" t="s">
        <v>37</v>
      </c>
      <c r="B4">
        <v>2002</v>
      </c>
      <c r="C4">
        <v>5</v>
      </c>
      <c r="D4">
        <v>15</v>
      </c>
      <c r="E4">
        <v>9</v>
      </c>
      <c r="F4">
        <v>5</v>
      </c>
      <c r="G4">
        <v>7</v>
      </c>
      <c r="H4">
        <v>4</v>
      </c>
      <c r="I4">
        <v>11</v>
      </c>
      <c r="J4">
        <v>4</v>
      </c>
      <c r="K4">
        <v>2</v>
      </c>
    </row>
    <row r="5" spans="1:25" x14ac:dyDescent="0.3">
      <c r="A5" t="s">
        <v>37</v>
      </c>
      <c r="B5">
        <v>2005</v>
      </c>
      <c r="C5">
        <v>5</v>
      </c>
      <c r="D5">
        <v>14</v>
      </c>
      <c r="E5">
        <v>9</v>
      </c>
      <c r="F5">
        <v>4</v>
      </c>
      <c r="G5">
        <v>6</v>
      </c>
      <c r="H5">
        <v>4</v>
      </c>
      <c r="I5">
        <v>12</v>
      </c>
      <c r="J5">
        <v>4</v>
      </c>
      <c r="K5">
        <v>2</v>
      </c>
    </row>
    <row r="6" spans="1:25" x14ac:dyDescent="0.3">
      <c r="A6" t="s">
        <v>37</v>
      </c>
      <c r="B6">
        <v>2009</v>
      </c>
      <c r="C6">
        <v>5</v>
      </c>
      <c r="D6">
        <v>13</v>
      </c>
      <c r="E6">
        <v>8</v>
      </c>
      <c r="F6">
        <v>3</v>
      </c>
      <c r="G6">
        <v>6</v>
      </c>
      <c r="H6">
        <v>3</v>
      </c>
      <c r="I6">
        <v>11</v>
      </c>
      <c r="J6">
        <v>3</v>
      </c>
      <c r="K6">
        <v>1</v>
      </c>
    </row>
    <row r="7" spans="1:25" x14ac:dyDescent="0.3">
      <c r="A7" t="s">
        <v>37</v>
      </c>
      <c r="B7">
        <v>2014</v>
      </c>
      <c r="C7">
        <v>14</v>
      </c>
      <c r="D7">
        <v>13</v>
      </c>
      <c r="E7">
        <v>9</v>
      </c>
      <c r="F7">
        <v>6</v>
      </c>
      <c r="G7">
        <v>5</v>
      </c>
      <c r="H7">
        <v>4</v>
      </c>
      <c r="I7">
        <v>4</v>
      </c>
      <c r="J7">
        <v>3</v>
      </c>
      <c r="K7">
        <v>2</v>
      </c>
    </row>
    <row r="8" spans="1:25" x14ac:dyDescent="0.3">
      <c r="A8" t="s">
        <v>201</v>
      </c>
      <c r="B8">
        <v>1993</v>
      </c>
      <c r="C8">
        <v>23</v>
      </c>
      <c r="D8">
        <v>4</v>
      </c>
      <c r="E8">
        <v>10</v>
      </c>
      <c r="F8">
        <v>3</v>
      </c>
      <c r="G8">
        <v>12</v>
      </c>
      <c r="H8">
        <v>4</v>
      </c>
      <c r="I8">
        <v>9</v>
      </c>
      <c r="J8">
        <v>16</v>
      </c>
      <c r="K8">
        <v>3</v>
      </c>
      <c r="L8">
        <v>3</v>
      </c>
      <c r="M8">
        <v>7</v>
      </c>
      <c r="N8">
        <v>6</v>
      </c>
      <c r="O8">
        <v>12</v>
      </c>
      <c r="P8">
        <v>6</v>
      </c>
      <c r="Q8">
        <v>20</v>
      </c>
      <c r="R8">
        <v>6</v>
      </c>
      <c r="S8">
        <v>3</v>
      </c>
      <c r="T8">
        <v>6</v>
      </c>
      <c r="U8">
        <v>7</v>
      </c>
      <c r="V8">
        <v>8</v>
      </c>
      <c r="W8">
        <v>6</v>
      </c>
      <c r="X8">
        <v>4</v>
      </c>
      <c r="Y8">
        <v>25</v>
      </c>
    </row>
    <row r="9" spans="1:25" x14ac:dyDescent="0.3">
      <c r="A9" t="s">
        <v>201</v>
      </c>
      <c r="B9">
        <v>1998</v>
      </c>
      <c r="C9">
        <v>21</v>
      </c>
      <c r="D9">
        <v>3</v>
      </c>
      <c r="E9">
        <v>9</v>
      </c>
      <c r="F9">
        <v>3</v>
      </c>
      <c r="G9">
        <v>11</v>
      </c>
      <c r="H9">
        <v>4</v>
      </c>
      <c r="I9">
        <v>12</v>
      </c>
      <c r="J9">
        <v>18</v>
      </c>
      <c r="K9">
        <v>3</v>
      </c>
      <c r="L9">
        <v>3</v>
      </c>
      <c r="M9">
        <v>10</v>
      </c>
      <c r="N9">
        <v>5</v>
      </c>
      <c r="O9">
        <v>12</v>
      </c>
      <c r="P9">
        <v>6</v>
      </c>
      <c r="Q9">
        <v>20</v>
      </c>
      <c r="R9">
        <v>5</v>
      </c>
      <c r="S9">
        <v>3</v>
      </c>
      <c r="T9">
        <v>6</v>
      </c>
      <c r="U9">
        <v>8</v>
      </c>
      <c r="V9">
        <v>8</v>
      </c>
      <c r="W9">
        <v>5</v>
      </c>
      <c r="X9">
        <v>4</v>
      </c>
      <c r="Y9">
        <v>25</v>
      </c>
    </row>
    <row r="10" spans="1:25" x14ac:dyDescent="0.3">
      <c r="A10" t="s">
        <v>201</v>
      </c>
      <c r="B10">
        <v>2000</v>
      </c>
      <c r="C10">
        <v>4</v>
      </c>
      <c r="D10">
        <v>1</v>
      </c>
      <c r="E10">
        <v>3</v>
      </c>
      <c r="F10">
        <v>2</v>
      </c>
      <c r="G10">
        <v>4</v>
      </c>
      <c r="H10">
        <v>2</v>
      </c>
      <c r="I10">
        <v>3</v>
      </c>
      <c r="J10">
        <v>4</v>
      </c>
      <c r="K10">
        <v>2</v>
      </c>
      <c r="L10">
        <v>2</v>
      </c>
      <c r="M10">
        <v>2</v>
      </c>
      <c r="N10">
        <v>2</v>
      </c>
      <c r="O10">
        <v>4</v>
      </c>
      <c r="P10">
        <v>2</v>
      </c>
      <c r="Q10">
        <v>5</v>
      </c>
      <c r="R10">
        <v>2</v>
      </c>
      <c r="S10">
        <v>2</v>
      </c>
      <c r="T10">
        <v>2</v>
      </c>
      <c r="U10">
        <v>2</v>
      </c>
      <c r="V10">
        <v>3</v>
      </c>
      <c r="W10">
        <v>3</v>
      </c>
      <c r="X10">
        <v>3</v>
      </c>
      <c r="Y1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WTF_stacked_latest</vt:lpstr>
      <vt:lpstr>DM using district info</vt:lpstr>
      <vt:lpstr>District Names</vt:lpstr>
      <vt:lpstr>Sheet2</vt:lpstr>
      <vt:lpstr>Compensatory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Taishi Muraoka</dc:creator>
  <cp:lastModifiedBy>Mauricio Andrés</cp:lastModifiedBy>
  <dcterms:created xsi:type="dcterms:W3CDTF">2016-06-06T22:47:46Z</dcterms:created>
  <dcterms:modified xsi:type="dcterms:W3CDTF">2016-09-29T17:29:38Z</dcterms:modified>
</cp:coreProperties>
</file>